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mo\Desktop\Aquatic Microbe\Customers\Dave Senn - SFEI\2021\QPCR\"/>
    </mc:Choice>
  </mc:AlternateContent>
  <bookViews>
    <workbookView xWindow="0" yWindow="0" windowWidth="16380" windowHeight="8196" tabRatio="500"/>
  </bookViews>
  <sheets>
    <sheet name="Alex_QPCR" sheetId="7" r:id="rId1"/>
    <sheet name="QPCR Raw" sheetId="5" r:id="rId2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2" i="5" l="1"/>
  <c r="J40" i="5"/>
  <c r="I40" i="5"/>
  <c r="H40" i="5"/>
  <c r="G40" i="5"/>
  <c r="J35" i="5"/>
  <c r="I35" i="5"/>
  <c r="J34" i="5"/>
  <c r="I34" i="5"/>
  <c r="N34" i="5" s="1"/>
  <c r="J33" i="5"/>
  <c r="I33" i="5"/>
  <c r="J32" i="5"/>
  <c r="I32" i="5"/>
  <c r="N32" i="5" s="1"/>
  <c r="P32" i="5" s="1"/>
  <c r="J31" i="5"/>
  <c r="I31" i="5"/>
  <c r="J30" i="5"/>
  <c r="I30" i="5"/>
  <c r="J29" i="5"/>
  <c r="I29" i="5"/>
  <c r="J28" i="5"/>
  <c r="I28" i="5"/>
  <c r="N28" i="5" s="1"/>
  <c r="P28" i="5" s="1"/>
  <c r="J27" i="5"/>
  <c r="I27" i="5"/>
  <c r="J26" i="5"/>
  <c r="I26" i="5"/>
  <c r="N26" i="5" s="1"/>
  <c r="J25" i="5"/>
  <c r="I25" i="5"/>
  <c r="J24" i="5"/>
  <c r="I24" i="5"/>
  <c r="J23" i="5"/>
  <c r="I23" i="5"/>
  <c r="J22" i="5"/>
  <c r="I22" i="5"/>
  <c r="N22" i="5" s="1"/>
  <c r="J21" i="5"/>
  <c r="I21" i="5"/>
  <c r="J20" i="5"/>
  <c r="I20" i="5"/>
  <c r="N20" i="5" s="1"/>
  <c r="P20" i="5" s="1"/>
  <c r="J19" i="5"/>
  <c r="I19" i="5"/>
  <c r="J18" i="5"/>
  <c r="I18" i="5"/>
  <c r="J17" i="5"/>
  <c r="I17" i="5"/>
  <c r="J16" i="5"/>
  <c r="I16" i="5"/>
  <c r="N16" i="5" s="1"/>
  <c r="P16" i="5" s="1"/>
  <c r="J15" i="5"/>
  <c r="I15" i="5"/>
  <c r="J14" i="5"/>
  <c r="I14" i="5"/>
  <c r="N14" i="5" s="1"/>
  <c r="J13" i="5"/>
  <c r="I13" i="5"/>
  <c r="J12" i="5"/>
  <c r="I12" i="5"/>
  <c r="N12" i="5" s="1"/>
  <c r="P12" i="5" s="1"/>
  <c r="J11" i="5"/>
  <c r="I11" i="5"/>
  <c r="J10" i="5"/>
  <c r="I10" i="5"/>
  <c r="J9" i="5"/>
  <c r="I9" i="5"/>
  <c r="J8" i="5"/>
  <c r="I8" i="5"/>
  <c r="N8" i="5" s="1"/>
  <c r="P8" i="5" s="1"/>
  <c r="J7" i="5"/>
  <c r="I7" i="5"/>
  <c r="J6" i="5"/>
  <c r="I6" i="5"/>
  <c r="N6" i="5" s="1"/>
  <c r="J5" i="5"/>
  <c r="I5" i="5"/>
  <c r="J4" i="5"/>
  <c r="I4" i="5"/>
  <c r="N4" i="5" s="1"/>
  <c r="P4" i="5" s="1"/>
  <c r="J3" i="5"/>
  <c r="I3" i="5"/>
  <c r="J2" i="5"/>
  <c r="I2" i="5"/>
  <c r="O34" i="5"/>
  <c r="J36" i="5"/>
  <c r="O36" i="5" s="1"/>
  <c r="I36" i="5"/>
  <c r="N36" i="5" s="1"/>
  <c r="H36" i="5"/>
  <c r="G36" i="5"/>
  <c r="O35" i="5"/>
  <c r="N35" i="5"/>
  <c r="H35" i="5"/>
  <c r="G35" i="5"/>
  <c r="H34" i="5"/>
  <c r="G34" i="5"/>
  <c r="H33" i="5"/>
  <c r="G33" i="5"/>
  <c r="O32" i="5"/>
  <c r="H32" i="5"/>
  <c r="G32" i="5"/>
  <c r="O31" i="5"/>
  <c r="N31" i="5"/>
  <c r="Q31" i="5" s="1"/>
  <c r="R31" i="5" s="1"/>
  <c r="H31" i="5"/>
  <c r="G31" i="5"/>
  <c r="O30" i="5"/>
  <c r="N30" i="5"/>
  <c r="H30" i="5"/>
  <c r="G30" i="5"/>
  <c r="H29" i="5"/>
  <c r="G29" i="5"/>
  <c r="O28" i="5"/>
  <c r="H28" i="5"/>
  <c r="G28" i="5"/>
  <c r="O27" i="5"/>
  <c r="N27" i="5"/>
  <c r="Q27" i="5" s="1"/>
  <c r="R27" i="5" s="1"/>
  <c r="H27" i="5"/>
  <c r="G27" i="5"/>
  <c r="O26" i="5"/>
  <c r="H26" i="5"/>
  <c r="G26" i="5"/>
  <c r="N25" i="5"/>
  <c r="H25" i="5"/>
  <c r="G25" i="5"/>
  <c r="N24" i="5"/>
  <c r="P24" i="5" s="1"/>
  <c r="O24" i="5"/>
  <c r="H24" i="5"/>
  <c r="G24" i="5"/>
  <c r="O23" i="5"/>
  <c r="N23" i="5"/>
  <c r="Q23" i="5" s="1"/>
  <c r="R23" i="5" s="1"/>
  <c r="H23" i="5"/>
  <c r="G23" i="5"/>
  <c r="O22" i="5"/>
  <c r="H22" i="5"/>
  <c r="G22" i="5"/>
  <c r="O21" i="5"/>
  <c r="H21" i="5"/>
  <c r="G21" i="5"/>
  <c r="O20" i="5"/>
  <c r="H20" i="5"/>
  <c r="G20" i="5"/>
  <c r="O19" i="5"/>
  <c r="N19" i="5"/>
  <c r="Q19" i="5" s="1"/>
  <c r="R19" i="5" s="1"/>
  <c r="H19" i="5"/>
  <c r="G19" i="5"/>
  <c r="O18" i="5"/>
  <c r="N18" i="5"/>
  <c r="H18" i="5"/>
  <c r="G18" i="5"/>
  <c r="H17" i="5"/>
  <c r="G17" i="5"/>
  <c r="O16" i="5"/>
  <c r="H16" i="5"/>
  <c r="G16" i="5"/>
  <c r="O15" i="5"/>
  <c r="N15" i="5"/>
  <c r="Q15" i="5" s="1"/>
  <c r="R15" i="5" s="1"/>
  <c r="H15" i="5"/>
  <c r="G15" i="5"/>
  <c r="O14" i="5"/>
  <c r="H14" i="5"/>
  <c r="G14" i="5"/>
  <c r="H13" i="5"/>
  <c r="G13" i="5"/>
  <c r="O12" i="5"/>
  <c r="H12" i="5"/>
  <c r="G12" i="5"/>
  <c r="O11" i="5"/>
  <c r="N11" i="5"/>
  <c r="H11" i="5"/>
  <c r="G11" i="5"/>
  <c r="O10" i="5"/>
  <c r="N10" i="5"/>
  <c r="H10" i="5"/>
  <c r="G10" i="5"/>
  <c r="N9" i="5"/>
  <c r="H9" i="5"/>
  <c r="G9" i="5"/>
  <c r="O8" i="5"/>
  <c r="H8" i="5"/>
  <c r="G8" i="5"/>
  <c r="O7" i="5"/>
  <c r="N7" i="5"/>
  <c r="Q7" i="5" s="1"/>
  <c r="R7" i="5" s="1"/>
  <c r="H7" i="5"/>
  <c r="G7" i="5"/>
  <c r="O6" i="5"/>
  <c r="H6" i="5"/>
  <c r="G6" i="5"/>
  <c r="O5" i="5"/>
  <c r="H5" i="5"/>
  <c r="G5" i="5"/>
  <c r="O4" i="5"/>
  <c r="H4" i="5"/>
  <c r="G4" i="5"/>
  <c r="O3" i="5"/>
  <c r="N3" i="5"/>
  <c r="Q3" i="5" s="1"/>
  <c r="R3" i="5" s="1"/>
  <c r="H3" i="5"/>
  <c r="G3" i="5"/>
  <c r="Q35" i="5" l="1"/>
  <c r="R35" i="5" s="1"/>
  <c r="Q11" i="5"/>
  <c r="R11" i="5" s="1"/>
  <c r="Q28" i="5"/>
  <c r="R28" i="5" s="1"/>
  <c r="Q12" i="5"/>
  <c r="R12" i="5" s="1"/>
  <c r="Q20" i="5"/>
  <c r="R20" i="5" s="1"/>
  <c r="Q4" i="5"/>
  <c r="R4" i="5" s="1"/>
  <c r="Q8" i="5"/>
  <c r="R8" i="5" s="1"/>
  <c r="O9" i="5"/>
  <c r="N13" i="5"/>
  <c r="P13" i="5" s="1"/>
  <c r="Q24" i="5"/>
  <c r="R24" i="5" s="1"/>
  <c r="O25" i="5"/>
  <c r="N29" i="5"/>
  <c r="Q29" i="5" s="1"/>
  <c r="R29" i="5" s="1"/>
  <c r="O13" i="5"/>
  <c r="N17" i="5"/>
  <c r="O29" i="5"/>
  <c r="N33" i="5"/>
  <c r="Q33" i="5" s="1"/>
  <c r="R33" i="5" s="1"/>
  <c r="N5" i="5"/>
  <c r="Q5" i="5" s="1"/>
  <c r="R5" i="5" s="1"/>
  <c r="Q16" i="5"/>
  <c r="R16" i="5" s="1"/>
  <c r="O17" i="5"/>
  <c r="N21" i="5"/>
  <c r="Q21" i="5" s="1"/>
  <c r="R21" i="5" s="1"/>
  <c r="Q32" i="5"/>
  <c r="R32" i="5" s="1"/>
  <c r="O33" i="5"/>
  <c r="P14" i="5"/>
  <c r="Q14" i="5"/>
  <c r="R14" i="5" s="1"/>
  <c r="P30" i="5"/>
  <c r="Q30" i="5"/>
  <c r="R30" i="5" s="1"/>
  <c r="P18" i="5"/>
  <c r="Q18" i="5"/>
  <c r="R18" i="5" s="1"/>
  <c r="P34" i="5"/>
  <c r="Q34" i="5"/>
  <c r="R34" i="5" s="1"/>
  <c r="P5" i="5"/>
  <c r="Q6" i="5"/>
  <c r="R6" i="5" s="1"/>
  <c r="P6" i="5"/>
  <c r="P22" i="5"/>
  <c r="Q22" i="5"/>
  <c r="R22" i="5" s="1"/>
  <c r="Q9" i="5"/>
  <c r="R9" i="5" s="1"/>
  <c r="P9" i="5"/>
  <c r="P10" i="5"/>
  <c r="Q10" i="5"/>
  <c r="R10" i="5" s="1"/>
  <c r="Q25" i="5"/>
  <c r="R25" i="5" s="1"/>
  <c r="P25" i="5"/>
  <c r="P26" i="5"/>
  <c r="Q26" i="5"/>
  <c r="R26" i="5" s="1"/>
  <c r="Q36" i="5"/>
  <c r="R36" i="5" s="1"/>
  <c r="P36" i="5"/>
  <c r="P3" i="5"/>
  <c r="P7" i="5"/>
  <c r="P11" i="5"/>
  <c r="P15" i="5"/>
  <c r="P19" i="5"/>
  <c r="P23" i="5"/>
  <c r="P27" i="5"/>
  <c r="P31" i="5"/>
  <c r="P35" i="5"/>
  <c r="Q17" i="5" l="1"/>
  <c r="R17" i="5" s="1"/>
  <c r="P29" i="5"/>
  <c r="P17" i="5"/>
  <c r="Q13" i="5"/>
  <c r="R13" i="5" s="1"/>
  <c r="P21" i="5"/>
  <c r="P33" i="5"/>
  <c r="O2" i="5" l="1"/>
  <c r="N2" i="5"/>
  <c r="H2" i="5"/>
  <c r="G2" i="5"/>
  <c r="Q2" i="5" l="1"/>
  <c r="R2" i="5" s="1"/>
</calcChain>
</file>

<file path=xl/sharedStrings.xml><?xml version="1.0" encoding="utf-8"?>
<sst xmlns="http://schemas.openxmlformats.org/spreadsheetml/2006/main" count="231" uniqueCount="68">
  <si>
    <t>Sample ID</t>
  </si>
  <si>
    <t>Date Collected</t>
  </si>
  <si>
    <t>ND</t>
  </si>
  <si>
    <t>SPC</t>
  </si>
  <si>
    <t>NTC</t>
  </si>
  <si>
    <t>LUNA MIXES</t>
  </si>
  <si>
    <t>Gene</t>
  </si>
  <si>
    <t>Ct-1</t>
  </si>
  <si>
    <t>Ct-2</t>
  </si>
  <si>
    <t>Average Ct</t>
  </si>
  <si>
    <t>Ct SD</t>
  </si>
  <si>
    <t>Ct copies 1</t>
  </si>
  <si>
    <t>Ct copies 2</t>
  </si>
  <si>
    <t>Vol. filtered (mL)</t>
  </si>
  <si>
    <t>Sample Dil.</t>
  </si>
  <si>
    <t>Ct1 (copies/mL)</t>
  </si>
  <si>
    <t>Ct2 (copies/mL)</t>
  </si>
  <si>
    <t>Mean (copies/mL)</t>
  </si>
  <si>
    <t>SD</t>
  </si>
  <si>
    <t>95% CI</t>
  </si>
  <si>
    <t>SB506</t>
  </si>
  <si>
    <t>Station</t>
  </si>
  <si>
    <t>SB507</t>
  </si>
  <si>
    <t>SB508</t>
  </si>
  <si>
    <t>SB509</t>
  </si>
  <si>
    <t>SB510</t>
  </si>
  <si>
    <t>SB511</t>
  </si>
  <si>
    <t>SB512</t>
  </si>
  <si>
    <t>SB513</t>
  </si>
  <si>
    <t>SB514</t>
  </si>
  <si>
    <t>SB515</t>
  </si>
  <si>
    <t>SB516</t>
  </si>
  <si>
    <t>SB517</t>
  </si>
  <si>
    <t>SB518</t>
  </si>
  <si>
    <t>SB519</t>
  </si>
  <si>
    <t>SB520</t>
  </si>
  <si>
    <t>SB521</t>
  </si>
  <si>
    <t>SB522</t>
  </si>
  <si>
    <t>SB523</t>
  </si>
  <si>
    <t>SB524</t>
  </si>
  <si>
    <t>SB525</t>
  </si>
  <si>
    <t>SB526</t>
  </si>
  <si>
    <t>SB527</t>
  </si>
  <si>
    <t>SB528</t>
  </si>
  <si>
    <t>SB529</t>
  </si>
  <si>
    <t>SB530</t>
  </si>
  <si>
    <t>SB531</t>
  </si>
  <si>
    <t>SB532</t>
  </si>
  <si>
    <t>SB533</t>
  </si>
  <si>
    <t>SB534</t>
  </si>
  <si>
    <t>SB535</t>
  </si>
  <si>
    <t>SB536</t>
  </si>
  <si>
    <t>SB537</t>
  </si>
  <si>
    <t>SB538</t>
  </si>
  <si>
    <t>SB539</t>
  </si>
  <si>
    <t>SB540</t>
  </si>
  <si>
    <t>Alex_5.8S</t>
  </si>
  <si>
    <t>Alex 5.8S</t>
  </si>
  <si>
    <t>Ct1</t>
  </si>
  <si>
    <t>Ct2</t>
  </si>
  <si>
    <t>Slope = -3.564</t>
  </si>
  <si>
    <t>Y-int = 38.3613</t>
  </si>
  <si>
    <t>2.5 uL/75 ul EB</t>
  </si>
  <si>
    <t>Alexandrium (5.8S copies/mL)</t>
  </si>
  <si>
    <t>Ct1 Copies</t>
  </si>
  <si>
    <t>Ct2 Copies</t>
  </si>
  <si>
    <t>Average</t>
  </si>
  <si>
    <t>Recovery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</si>
</sst>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1" x14ac:knownFonts="1">
    <font>
      <sz val="11"/>
      <color rgb="FF000000"/>
      <name val="Calibri"/>
      <family val="2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Fill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0" fillId="0" borderId="0" xfId="0" applyBorder="1"/>
    <xf numFmtId="165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1" fontId="0" fillId="0" borderId="0" xfId="0" applyNumberFormat="1"/>
    <xf numFmtId="1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0" fontId="6" fillId="0" borderId="9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7" fillId="0" borderId="0" xfId="0" applyFont="1" applyFill="1" applyBorder="1" applyAlignment="1">
      <alignment horizontal="center"/>
    </xf>
    <xf numFmtId="2" fontId="5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164" fontId="0" fillId="0" borderId="0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14" fontId="10" fillId="0" borderId="0" xfId="0" applyNumberFormat="1" applyFont="1" applyBorder="1" applyAlignment="1">
      <alignment horizontal="center" wrapText="1"/>
    </xf>
    <xf numFmtId="0" fontId="10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182880</xdr:colOff>
      <xdr:row>41</xdr:row>
      <xdr:rowOff>144780</xdr:rowOff>
    </xdr:from>
    <xdr:to>
      <xdr:col>9</xdr:col>
      <xdr:colOff>218559</xdr:colOff>
      <xdr:row>58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6140" y="7917180"/>
          <a:ext cx="3807579" cy="2964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B43" sqref="B43"/>
    </sheetView>
  </sheetViews>
  <sheetFormatPr defaultRowHeight="14.4" x14ac:dyDescent="0.3"/>
  <cols>
    <col min="1" max="1" width="16.21875" style="23" customWidth="1"/>
    <col min="2" max="2" width="17.6640625" style="23" customWidth="1"/>
    <col min="3" max="3" width="14.33203125" style="23" customWidth="1"/>
    <col min="4" max="4" width="24.5546875" style="23" customWidth="1"/>
  </cols>
  <sheetData>
    <row r="1" spans="1:4" x14ac:dyDescent="0.3">
      <c r="A1" s="34" t="s">
        <v>0</v>
      </c>
      <c r="B1" s="34" t="s">
        <v>1</v>
      </c>
      <c r="C1" s="34" t="s">
        <v>21</v>
      </c>
      <c r="D1" s="38" t="s">
        <v>63</v>
      </c>
    </row>
    <row r="2" spans="1:4" x14ac:dyDescent="0.3">
      <c r="A2" s="35" t="s">
        <v>20</v>
      </c>
      <c r="B2" s="36">
        <v>44025</v>
      </c>
      <c r="C2" s="37">
        <v>36</v>
      </c>
      <c r="D2" s="41" t="s">
        <v>2</v>
      </c>
    </row>
    <row r="3" spans="1:4" x14ac:dyDescent="0.3">
      <c r="A3" s="35" t="s">
        <v>22</v>
      </c>
      <c r="B3" s="36">
        <v>44025</v>
      </c>
      <c r="C3" s="37">
        <v>32</v>
      </c>
      <c r="D3" s="41" t="s">
        <v>2</v>
      </c>
    </row>
    <row r="4" spans="1:4" x14ac:dyDescent="0.3">
      <c r="A4" s="35" t="s">
        <v>23</v>
      </c>
      <c r="B4" s="36">
        <v>44025</v>
      </c>
      <c r="C4" s="37">
        <v>27</v>
      </c>
      <c r="D4" s="41" t="s">
        <v>2</v>
      </c>
    </row>
    <row r="5" spans="1:4" x14ac:dyDescent="0.3">
      <c r="A5" s="35" t="s">
        <v>24</v>
      </c>
      <c r="B5" s="36">
        <v>44025</v>
      </c>
      <c r="C5" s="37">
        <v>22</v>
      </c>
      <c r="D5" s="41" t="s">
        <v>2</v>
      </c>
    </row>
    <row r="6" spans="1:4" x14ac:dyDescent="0.3">
      <c r="A6" s="35" t="s">
        <v>25</v>
      </c>
      <c r="B6" s="36">
        <v>44025</v>
      </c>
      <c r="C6" s="37">
        <v>18</v>
      </c>
      <c r="D6" s="41" t="s">
        <v>2</v>
      </c>
    </row>
    <row r="7" spans="1:4" x14ac:dyDescent="0.3">
      <c r="A7" s="35" t="s">
        <v>26</v>
      </c>
      <c r="B7" s="36">
        <v>44054</v>
      </c>
      <c r="C7" s="37">
        <v>36</v>
      </c>
      <c r="D7" s="41" t="s">
        <v>2</v>
      </c>
    </row>
    <row r="8" spans="1:4" x14ac:dyDescent="0.3">
      <c r="A8" s="35" t="s">
        <v>27</v>
      </c>
      <c r="B8" s="36">
        <v>44054</v>
      </c>
      <c r="C8" s="37">
        <v>32</v>
      </c>
      <c r="D8" s="41" t="s">
        <v>2</v>
      </c>
    </row>
    <row r="9" spans="1:4" x14ac:dyDescent="0.3">
      <c r="A9" s="35" t="s">
        <v>28</v>
      </c>
      <c r="B9" s="36">
        <v>44054</v>
      </c>
      <c r="C9" s="37">
        <v>27</v>
      </c>
      <c r="D9" s="41" t="s">
        <v>2</v>
      </c>
    </row>
    <row r="10" spans="1:4" x14ac:dyDescent="0.3">
      <c r="A10" s="35" t="s">
        <v>29</v>
      </c>
      <c r="B10" s="36">
        <v>44054</v>
      </c>
      <c r="C10" s="37">
        <v>22</v>
      </c>
      <c r="D10" s="41" t="s">
        <v>2</v>
      </c>
    </row>
    <row r="11" spans="1:4" x14ac:dyDescent="0.3">
      <c r="A11" s="35" t="s">
        <v>30</v>
      </c>
      <c r="B11" s="36">
        <v>44054</v>
      </c>
      <c r="C11" s="37">
        <v>18</v>
      </c>
      <c r="D11" s="41">
        <v>323.40372228808786</v>
      </c>
    </row>
    <row r="12" spans="1:4" x14ac:dyDescent="0.3">
      <c r="A12" s="35" t="s">
        <v>31</v>
      </c>
      <c r="B12" s="36">
        <v>44054</v>
      </c>
      <c r="C12" s="37">
        <v>13</v>
      </c>
      <c r="D12" s="41" t="s">
        <v>2</v>
      </c>
    </row>
    <row r="13" spans="1:4" x14ac:dyDescent="0.3">
      <c r="A13" s="35" t="s">
        <v>32</v>
      </c>
      <c r="B13" s="36">
        <v>44084</v>
      </c>
      <c r="C13" s="37">
        <v>36</v>
      </c>
      <c r="D13" s="41" t="s">
        <v>2</v>
      </c>
    </row>
    <row r="14" spans="1:4" x14ac:dyDescent="0.3">
      <c r="A14" s="35" t="s">
        <v>33</v>
      </c>
      <c r="B14" s="36">
        <v>44084</v>
      </c>
      <c r="C14" s="37">
        <v>32</v>
      </c>
      <c r="D14" s="41" t="s">
        <v>2</v>
      </c>
    </row>
    <row r="15" spans="1:4" x14ac:dyDescent="0.3">
      <c r="A15" s="35" t="s">
        <v>34</v>
      </c>
      <c r="B15" s="36">
        <v>44084</v>
      </c>
      <c r="C15" s="37">
        <v>27</v>
      </c>
      <c r="D15" s="41" t="s">
        <v>2</v>
      </c>
    </row>
    <row r="16" spans="1:4" x14ac:dyDescent="0.3">
      <c r="A16" s="35" t="s">
        <v>35</v>
      </c>
      <c r="B16" s="36">
        <v>44084</v>
      </c>
      <c r="C16" s="37">
        <v>22</v>
      </c>
      <c r="D16" s="41" t="s">
        <v>2</v>
      </c>
    </row>
    <row r="17" spans="1:4" x14ac:dyDescent="0.3">
      <c r="A17" s="35" t="s">
        <v>36</v>
      </c>
      <c r="B17" s="36">
        <v>44084</v>
      </c>
      <c r="C17" s="37">
        <v>18</v>
      </c>
      <c r="D17" s="41">
        <v>114.87036157909861</v>
      </c>
    </row>
    <row r="18" spans="1:4" x14ac:dyDescent="0.3">
      <c r="A18" s="35" t="s">
        <v>37</v>
      </c>
      <c r="B18" s="36">
        <v>44084</v>
      </c>
      <c r="C18" s="37">
        <v>13</v>
      </c>
      <c r="D18" s="41" t="s">
        <v>2</v>
      </c>
    </row>
    <row r="19" spans="1:4" x14ac:dyDescent="0.3">
      <c r="A19" s="35" t="s">
        <v>38</v>
      </c>
      <c r="B19" s="36">
        <v>44113</v>
      </c>
      <c r="C19" s="37">
        <v>36</v>
      </c>
      <c r="D19" s="41" t="s">
        <v>2</v>
      </c>
    </row>
    <row r="20" spans="1:4" x14ac:dyDescent="0.3">
      <c r="A20" s="35" t="s">
        <v>39</v>
      </c>
      <c r="B20" s="36">
        <v>44113</v>
      </c>
      <c r="C20" s="37">
        <v>32</v>
      </c>
      <c r="D20" s="41" t="s">
        <v>2</v>
      </c>
    </row>
    <row r="21" spans="1:4" x14ac:dyDescent="0.3">
      <c r="A21" s="35" t="s">
        <v>40</v>
      </c>
      <c r="B21" s="36">
        <v>44113</v>
      </c>
      <c r="C21" s="37">
        <v>27</v>
      </c>
      <c r="D21" s="41" t="s">
        <v>2</v>
      </c>
    </row>
    <row r="22" spans="1:4" x14ac:dyDescent="0.3">
      <c r="A22" s="35" t="s">
        <v>41</v>
      </c>
      <c r="B22" s="36">
        <v>44113</v>
      </c>
      <c r="C22" s="37">
        <v>22</v>
      </c>
      <c r="D22" s="41">
        <v>86.519420870430054</v>
      </c>
    </row>
    <row r="23" spans="1:4" x14ac:dyDescent="0.3">
      <c r="A23" s="35" t="s">
        <v>42</v>
      </c>
      <c r="B23" s="36">
        <v>44113</v>
      </c>
      <c r="C23" s="37">
        <v>18</v>
      </c>
      <c r="D23" s="41" t="s">
        <v>2</v>
      </c>
    </row>
    <row r="24" spans="1:4" x14ac:dyDescent="0.3">
      <c r="A24" s="35" t="s">
        <v>43</v>
      </c>
      <c r="B24" s="36">
        <v>44113</v>
      </c>
      <c r="C24" s="37">
        <v>13</v>
      </c>
      <c r="D24" s="41" t="s">
        <v>2</v>
      </c>
    </row>
    <row r="25" spans="1:4" x14ac:dyDescent="0.3">
      <c r="A25" s="35" t="s">
        <v>44</v>
      </c>
      <c r="B25" s="36">
        <v>44154</v>
      </c>
      <c r="C25" s="37">
        <v>36</v>
      </c>
      <c r="D25" s="41" t="s">
        <v>2</v>
      </c>
    </row>
    <row r="26" spans="1:4" x14ac:dyDescent="0.3">
      <c r="A26" s="35" t="s">
        <v>45</v>
      </c>
      <c r="B26" s="36">
        <v>44154</v>
      </c>
      <c r="C26" s="37">
        <v>32</v>
      </c>
      <c r="D26" s="41" t="s">
        <v>2</v>
      </c>
    </row>
    <row r="27" spans="1:4" x14ac:dyDescent="0.3">
      <c r="A27" s="35" t="s">
        <v>46</v>
      </c>
      <c r="B27" s="36">
        <v>44154</v>
      </c>
      <c r="C27" s="37">
        <v>27</v>
      </c>
      <c r="D27" s="41" t="s">
        <v>2</v>
      </c>
    </row>
    <row r="28" spans="1:4" x14ac:dyDescent="0.3">
      <c r="A28" s="35" t="s">
        <v>47</v>
      </c>
      <c r="B28" s="36">
        <v>44154</v>
      </c>
      <c r="C28" s="37">
        <v>22</v>
      </c>
      <c r="D28" s="41" t="s">
        <v>2</v>
      </c>
    </row>
    <row r="29" spans="1:4" x14ac:dyDescent="0.3">
      <c r="A29" s="35" t="s">
        <v>48</v>
      </c>
      <c r="B29" s="36">
        <v>44154</v>
      </c>
      <c r="C29" s="37">
        <v>18</v>
      </c>
      <c r="D29" s="41" t="s">
        <v>2</v>
      </c>
    </row>
    <row r="30" spans="1:4" x14ac:dyDescent="0.3">
      <c r="A30" s="35" t="s">
        <v>49</v>
      </c>
      <c r="B30" s="36">
        <v>44154</v>
      </c>
      <c r="C30" s="37">
        <v>13</v>
      </c>
      <c r="D30" s="41" t="s">
        <v>2</v>
      </c>
    </row>
    <row r="31" spans="1:4" x14ac:dyDescent="0.3">
      <c r="A31" s="35" t="s">
        <v>50</v>
      </c>
      <c r="B31" s="36">
        <v>44182</v>
      </c>
      <c r="C31" s="37">
        <v>36</v>
      </c>
      <c r="D31" s="41" t="s">
        <v>2</v>
      </c>
    </row>
    <row r="32" spans="1:4" x14ac:dyDescent="0.3">
      <c r="A32" s="35" t="s">
        <v>51</v>
      </c>
      <c r="B32" s="36">
        <v>44182</v>
      </c>
      <c r="C32" s="37">
        <v>32</v>
      </c>
      <c r="D32" s="41" t="s">
        <v>2</v>
      </c>
    </row>
    <row r="33" spans="1:4" x14ac:dyDescent="0.3">
      <c r="A33" s="35" t="s">
        <v>52</v>
      </c>
      <c r="B33" s="36">
        <v>44182</v>
      </c>
      <c r="C33" s="37">
        <v>27</v>
      </c>
      <c r="D33" s="41" t="s">
        <v>2</v>
      </c>
    </row>
    <row r="34" spans="1:4" x14ac:dyDescent="0.3">
      <c r="A34" s="35" t="s">
        <v>53</v>
      </c>
      <c r="B34" s="36">
        <v>44182</v>
      </c>
      <c r="C34" s="37">
        <v>22</v>
      </c>
      <c r="D34" s="41">
        <v>4.8353982238394284</v>
      </c>
    </row>
    <row r="35" spans="1:4" x14ac:dyDescent="0.3">
      <c r="A35" s="35" t="s">
        <v>54</v>
      </c>
      <c r="B35" s="36">
        <v>44182</v>
      </c>
      <c r="C35" s="37">
        <v>18</v>
      </c>
      <c r="D35" s="41">
        <v>5.719841392396237</v>
      </c>
    </row>
    <row r="36" spans="1:4" x14ac:dyDescent="0.3">
      <c r="A36" s="35" t="s">
        <v>55</v>
      </c>
      <c r="B36" s="36">
        <v>44182</v>
      </c>
      <c r="C36" s="37">
        <v>13</v>
      </c>
      <c r="D36" s="41">
        <v>21.883779443821915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5"/>
  <sheetViews>
    <sheetView zoomScaleNormal="100" workbookViewId="0">
      <pane xSplit="1" topLeftCell="B1" activePane="topRight" state="frozen"/>
      <selection pane="topRight" activeCell="C7" sqref="C7"/>
    </sheetView>
  </sheetViews>
  <sheetFormatPr defaultRowHeight="14.4" x14ac:dyDescent="0.3"/>
  <cols>
    <col min="1" max="1" width="12.5546875"/>
    <col min="2" max="2" width="14.33203125"/>
    <col min="3" max="3" width="8.5546875"/>
    <col min="4" max="4" width="11.5546875" style="3"/>
    <col min="5" max="5" width="7.77734375" style="3" customWidth="1"/>
    <col min="6" max="6" width="7.109375" style="3" customWidth="1"/>
    <col min="7" max="7" width="11"/>
    <col min="8" max="8" width="12.44140625" customWidth="1"/>
    <col min="9" max="9" width="16.6640625" bestFit="1" customWidth="1"/>
    <col min="10" max="10" width="13.44140625"/>
    <col min="11" max="11" width="14.88671875" style="3"/>
    <col min="12" max="12" width="10.33203125"/>
    <col min="13" max="13" width="15.77734375" customWidth="1"/>
    <col min="14" max="14" width="15" bestFit="1" customWidth="1"/>
    <col min="15" max="15" width="12" customWidth="1"/>
    <col min="16" max="16" width="16"/>
    <col min="17" max="17" width="8.5546875"/>
    <col min="18" max="18" width="8.33203125"/>
    <col min="19" max="1025" width="8.5546875"/>
  </cols>
  <sheetData>
    <row r="1" spans="1:18" ht="15" thickBot="1" x14ac:dyDescent="0.35">
      <c r="A1" s="42" t="s">
        <v>0</v>
      </c>
      <c r="B1" s="42" t="s">
        <v>1</v>
      </c>
      <c r="C1" s="42" t="s">
        <v>21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62</v>
      </c>
      <c r="N1" s="27" t="s">
        <v>15</v>
      </c>
      <c r="O1" s="27" t="s">
        <v>16</v>
      </c>
      <c r="P1" s="28" t="s">
        <v>17</v>
      </c>
      <c r="Q1" s="27" t="s">
        <v>18</v>
      </c>
      <c r="R1" s="27" t="s">
        <v>19</v>
      </c>
    </row>
    <row r="2" spans="1:18" ht="15" thickBot="1" x14ac:dyDescent="0.35">
      <c r="A2" s="43" t="s">
        <v>20</v>
      </c>
      <c r="B2" s="44">
        <v>44025</v>
      </c>
      <c r="C2" s="45">
        <v>36</v>
      </c>
      <c r="D2" s="3" t="s">
        <v>56</v>
      </c>
      <c r="E2" s="3" t="s">
        <v>2</v>
      </c>
      <c r="F2" s="3" t="s">
        <v>2</v>
      </c>
      <c r="G2" s="3" t="e">
        <f t="shared" ref="G2" si="0">AVERAGE(E2:F2)</f>
        <v>#DIV/0!</v>
      </c>
      <c r="H2" s="3" t="e">
        <f t="shared" ref="H2" si="1">STDEV(E2:F2)</f>
        <v>#DIV/0!</v>
      </c>
      <c r="I2" s="6" t="e">
        <f t="shared" ref="I2:I36" si="2">10^((E2-38.3613)/-3.564)</f>
        <v>#VALUE!</v>
      </c>
      <c r="J2" s="6" t="e">
        <f t="shared" ref="J2:J36" si="3">10^((F2-38.3613)/-3.564)</f>
        <v>#VALUE!</v>
      </c>
      <c r="K2" s="30">
        <v>249.55</v>
      </c>
      <c r="L2" s="3">
        <v>1</v>
      </c>
      <c r="M2" s="3">
        <v>30</v>
      </c>
      <c r="N2" s="6" t="e">
        <f t="shared" ref="N2" si="4">(I2*L2*M2)/K2</f>
        <v>#VALUE!</v>
      </c>
      <c r="O2" s="6" t="e">
        <f t="shared" ref="O2" si="5">(J2*L2*M2)/K2</f>
        <v>#VALUE!</v>
      </c>
      <c r="P2" s="7" t="e">
        <f t="shared" ref="P2" si="6">AVERAGE(N2:O2)</f>
        <v>#VALUE!</v>
      </c>
      <c r="Q2" s="6" t="e">
        <f t="shared" ref="Q2" si="7">STDEV(N2:O2)</f>
        <v>#VALUE!</v>
      </c>
      <c r="R2" s="7" t="e">
        <f t="shared" ref="R2" si="8">CONFIDENCE(0.05, Q2, COUNT(I2:J2))</f>
        <v>#VALUE!</v>
      </c>
    </row>
    <row r="3" spans="1:18" ht="15" thickBot="1" x14ac:dyDescent="0.35">
      <c r="A3" s="43" t="s">
        <v>22</v>
      </c>
      <c r="B3" s="44">
        <v>44025</v>
      </c>
      <c r="C3" s="45">
        <v>32</v>
      </c>
      <c r="D3" s="3" t="s">
        <v>56</v>
      </c>
      <c r="E3" s="3" t="s">
        <v>2</v>
      </c>
      <c r="F3" s="3" t="s">
        <v>2</v>
      </c>
      <c r="G3" s="3" t="e">
        <f t="shared" ref="G3:G36" si="9">AVERAGE(E3:F3)</f>
        <v>#DIV/0!</v>
      </c>
      <c r="H3" s="3" t="e">
        <f t="shared" ref="H3:H36" si="10">STDEV(E3:F3)</f>
        <v>#DIV/0!</v>
      </c>
      <c r="I3" s="6" t="e">
        <f t="shared" si="2"/>
        <v>#VALUE!</v>
      </c>
      <c r="J3" s="6" t="e">
        <f t="shared" si="3"/>
        <v>#VALUE!</v>
      </c>
      <c r="K3" s="30">
        <v>249.55</v>
      </c>
      <c r="L3" s="3">
        <v>1</v>
      </c>
      <c r="M3" s="3">
        <v>30</v>
      </c>
      <c r="N3" s="6" t="e">
        <f t="shared" ref="N3:N36" si="11">(I3*L3*M3)/K3</f>
        <v>#VALUE!</v>
      </c>
      <c r="O3" s="6" t="e">
        <f t="shared" ref="O3:O36" si="12">(J3*L3*M3)/K3</f>
        <v>#VALUE!</v>
      </c>
      <c r="P3" s="7" t="e">
        <f t="shared" ref="P3:P36" si="13">AVERAGE(N3:O3)</f>
        <v>#VALUE!</v>
      </c>
      <c r="Q3" s="6" t="e">
        <f t="shared" ref="Q3:Q36" si="14">STDEV(N3:O3)</f>
        <v>#VALUE!</v>
      </c>
      <c r="R3" s="7" t="e">
        <f t="shared" ref="R3:R36" si="15">CONFIDENCE(0.05, Q3, COUNT(I3:J3))</f>
        <v>#VALUE!</v>
      </c>
    </row>
    <row r="4" spans="1:18" ht="15" thickBot="1" x14ac:dyDescent="0.35">
      <c r="A4" s="43" t="s">
        <v>23</v>
      </c>
      <c r="B4" s="44">
        <v>44025</v>
      </c>
      <c r="C4" s="45">
        <v>27</v>
      </c>
      <c r="D4" s="3" t="s">
        <v>56</v>
      </c>
      <c r="E4" s="3" t="s">
        <v>2</v>
      </c>
      <c r="F4" s="3" t="s">
        <v>2</v>
      </c>
      <c r="G4" s="3" t="e">
        <f t="shared" si="9"/>
        <v>#DIV/0!</v>
      </c>
      <c r="H4" s="3" t="e">
        <f t="shared" si="10"/>
        <v>#DIV/0!</v>
      </c>
      <c r="I4" s="6" t="e">
        <f t="shared" si="2"/>
        <v>#VALUE!</v>
      </c>
      <c r="J4" s="6" t="e">
        <f t="shared" si="3"/>
        <v>#VALUE!</v>
      </c>
      <c r="K4" s="30">
        <v>249.55</v>
      </c>
      <c r="L4" s="3">
        <v>1</v>
      </c>
      <c r="M4" s="3">
        <v>30</v>
      </c>
      <c r="N4" s="6" t="e">
        <f t="shared" si="11"/>
        <v>#VALUE!</v>
      </c>
      <c r="O4" s="6" t="e">
        <f t="shared" si="12"/>
        <v>#VALUE!</v>
      </c>
      <c r="P4" s="7" t="e">
        <f t="shared" si="13"/>
        <v>#VALUE!</v>
      </c>
      <c r="Q4" s="6" t="e">
        <f t="shared" si="14"/>
        <v>#VALUE!</v>
      </c>
      <c r="R4" s="7" t="e">
        <f t="shared" si="15"/>
        <v>#VALUE!</v>
      </c>
    </row>
    <row r="5" spans="1:18" ht="15" thickBot="1" x14ac:dyDescent="0.35">
      <c r="A5" s="43" t="s">
        <v>24</v>
      </c>
      <c r="B5" s="44">
        <v>44025</v>
      </c>
      <c r="C5" s="45">
        <v>22</v>
      </c>
      <c r="D5" s="3" t="s">
        <v>56</v>
      </c>
      <c r="E5" s="3" t="s">
        <v>2</v>
      </c>
      <c r="F5" s="3" t="s">
        <v>2</v>
      </c>
      <c r="G5" s="3" t="e">
        <f t="shared" si="9"/>
        <v>#DIV/0!</v>
      </c>
      <c r="H5" s="3" t="e">
        <f t="shared" si="10"/>
        <v>#DIV/0!</v>
      </c>
      <c r="I5" s="6" t="e">
        <f t="shared" si="2"/>
        <v>#VALUE!</v>
      </c>
      <c r="J5" s="6" t="e">
        <f t="shared" si="3"/>
        <v>#VALUE!</v>
      </c>
      <c r="K5" s="30">
        <v>249.55</v>
      </c>
      <c r="L5" s="3">
        <v>1</v>
      </c>
      <c r="M5" s="3">
        <v>30</v>
      </c>
      <c r="N5" s="6" t="e">
        <f t="shared" si="11"/>
        <v>#VALUE!</v>
      </c>
      <c r="O5" s="6" t="e">
        <f t="shared" si="12"/>
        <v>#VALUE!</v>
      </c>
      <c r="P5" s="7" t="e">
        <f t="shared" si="13"/>
        <v>#VALUE!</v>
      </c>
      <c r="Q5" s="6" t="e">
        <f t="shared" si="14"/>
        <v>#VALUE!</v>
      </c>
      <c r="R5" s="7" t="e">
        <f t="shared" si="15"/>
        <v>#VALUE!</v>
      </c>
    </row>
    <row r="6" spans="1:18" ht="15" thickBot="1" x14ac:dyDescent="0.35">
      <c r="A6" s="43" t="s">
        <v>25</v>
      </c>
      <c r="B6" s="44">
        <v>44025</v>
      </c>
      <c r="C6" s="45">
        <v>18</v>
      </c>
      <c r="D6" s="3" t="s">
        <v>56</v>
      </c>
      <c r="E6" s="3" t="s">
        <v>2</v>
      </c>
      <c r="F6" s="3" t="s">
        <v>2</v>
      </c>
      <c r="G6" s="3" t="e">
        <f t="shared" si="9"/>
        <v>#DIV/0!</v>
      </c>
      <c r="H6" s="3" t="e">
        <f t="shared" si="10"/>
        <v>#DIV/0!</v>
      </c>
      <c r="I6" s="6" t="e">
        <f t="shared" si="2"/>
        <v>#VALUE!</v>
      </c>
      <c r="J6" s="6" t="e">
        <f t="shared" si="3"/>
        <v>#VALUE!</v>
      </c>
      <c r="K6" s="30">
        <v>249.55</v>
      </c>
      <c r="L6" s="3">
        <v>1</v>
      </c>
      <c r="M6" s="3">
        <v>30</v>
      </c>
      <c r="N6" s="6" t="e">
        <f t="shared" si="11"/>
        <v>#VALUE!</v>
      </c>
      <c r="O6" s="6" t="e">
        <f t="shared" si="12"/>
        <v>#VALUE!</v>
      </c>
      <c r="P6" s="7" t="e">
        <f t="shared" si="13"/>
        <v>#VALUE!</v>
      </c>
      <c r="Q6" s="6" t="e">
        <f t="shared" si="14"/>
        <v>#VALUE!</v>
      </c>
      <c r="R6" s="7" t="e">
        <f t="shared" si="15"/>
        <v>#VALUE!</v>
      </c>
    </row>
    <row r="7" spans="1:18" ht="15" thickBot="1" x14ac:dyDescent="0.35">
      <c r="A7" s="43" t="s">
        <v>26</v>
      </c>
      <c r="B7" s="44">
        <v>44054</v>
      </c>
      <c r="C7" s="45">
        <v>36</v>
      </c>
      <c r="D7" s="3" t="s">
        <v>56</v>
      </c>
      <c r="E7" s="3" t="s">
        <v>2</v>
      </c>
      <c r="F7" s="3" t="s">
        <v>2</v>
      </c>
      <c r="G7" s="3" t="e">
        <f t="shared" si="9"/>
        <v>#DIV/0!</v>
      </c>
      <c r="H7" s="3" t="e">
        <f t="shared" si="10"/>
        <v>#DIV/0!</v>
      </c>
      <c r="I7" s="6" t="e">
        <f t="shared" si="2"/>
        <v>#VALUE!</v>
      </c>
      <c r="J7" s="6" t="e">
        <f t="shared" si="3"/>
        <v>#VALUE!</v>
      </c>
      <c r="K7" s="30">
        <v>249.55</v>
      </c>
      <c r="L7" s="3">
        <v>1</v>
      </c>
      <c r="M7" s="3">
        <v>30</v>
      </c>
      <c r="N7" s="6" t="e">
        <f t="shared" si="11"/>
        <v>#VALUE!</v>
      </c>
      <c r="O7" s="6" t="e">
        <f t="shared" si="12"/>
        <v>#VALUE!</v>
      </c>
      <c r="P7" s="7" t="e">
        <f t="shared" si="13"/>
        <v>#VALUE!</v>
      </c>
      <c r="Q7" s="6" t="e">
        <f t="shared" si="14"/>
        <v>#VALUE!</v>
      </c>
      <c r="R7" s="7" t="e">
        <f t="shared" si="15"/>
        <v>#VALUE!</v>
      </c>
    </row>
    <row r="8" spans="1:18" ht="15" thickBot="1" x14ac:dyDescent="0.35">
      <c r="A8" s="43" t="s">
        <v>27</v>
      </c>
      <c r="B8" s="44">
        <v>44054</v>
      </c>
      <c r="C8" s="45">
        <v>32</v>
      </c>
      <c r="D8" s="3" t="s">
        <v>56</v>
      </c>
      <c r="E8" s="3" t="s">
        <v>2</v>
      </c>
      <c r="F8" s="3" t="s">
        <v>2</v>
      </c>
      <c r="G8" s="3" t="e">
        <f t="shared" si="9"/>
        <v>#DIV/0!</v>
      </c>
      <c r="H8" s="3" t="e">
        <f t="shared" si="10"/>
        <v>#DIV/0!</v>
      </c>
      <c r="I8" s="6" t="e">
        <f t="shared" si="2"/>
        <v>#VALUE!</v>
      </c>
      <c r="J8" s="6" t="e">
        <f t="shared" si="3"/>
        <v>#VALUE!</v>
      </c>
      <c r="K8" s="30">
        <v>249.55</v>
      </c>
      <c r="L8" s="3">
        <v>1</v>
      </c>
      <c r="M8" s="3">
        <v>30</v>
      </c>
      <c r="N8" s="6" t="e">
        <f t="shared" si="11"/>
        <v>#VALUE!</v>
      </c>
      <c r="O8" s="6" t="e">
        <f t="shared" si="12"/>
        <v>#VALUE!</v>
      </c>
      <c r="P8" s="7" t="e">
        <f t="shared" si="13"/>
        <v>#VALUE!</v>
      </c>
      <c r="Q8" s="6" t="e">
        <f t="shared" si="14"/>
        <v>#VALUE!</v>
      </c>
      <c r="R8" s="7" t="e">
        <f t="shared" si="15"/>
        <v>#VALUE!</v>
      </c>
    </row>
    <row r="9" spans="1:18" ht="15" thickBot="1" x14ac:dyDescent="0.35">
      <c r="A9" s="43" t="s">
        <v>28</v>
      </c>
      <c r="B9" s="44">
        <v>44054</v>
      </c>
      <c r="C9" s="45">
        <v>27</v>
      </c>
      <c r="D9" s="3" t="s">
        <v>56</v>
      </c>
      <c r="E9" s="3" t="s">
        <v>2</v>
      </c>
      <c r="F9" s="3" t="s">
        <v>2</v>
      </c>
      <c r="G9" s="3" t="e">
        <f t="shared" si="9"/>
        <v>#DIV/0!</v>
      </c>
      <c r="H9" s="3" t="e">
        <f t="shared" si="10"/>
        <v>#DIV/0!</v>
      </c>
      <c r="I9" s="6" t="e">
        <f t="shared" si="2"/>
        <v>#VALUE!</v>
      </c>
      <c r="J9" s="6" t="e">
        <f t="shared" si="3"/>
        <v>#VALUE!</v>
      </c>
      <c r="K9" s="30">
        <v>249.55</v>
      </c>
      <c r="L9" s="3">
        <v>1</v>
      </c>
      <c r="M9" s="3">
        <v>30</v>
      </c>
      <c r="N9" s="6" t="e">
        <f t="shared" si="11"/>
        <v>#VALUE!</v>
      </c>
      <c r="O9" s="6" t="e">
        <f t="shared" si="12"/>
        <v>#VALUE!</v>
      </c>
      <c r="P9" s="7" t="e">
        <f t="shared" si="13"/>
        <v>#VALUE!</v>
      </c>
      <c r="Q9" s="6" t="e">
        <f t="shared" si="14"/>
        <v>#VALUE!</v>
      </c>
      <c r="R9" s="7" t="e">
        <f t="shared" si="15"/>
        <v>#VALUE!</v>
      </c>
    </row>
    <row r="10" spans="1:18" ht="15" thickBot="1" x14ac:dyDescent="0.35">
      <c r="A10" s="43" t="s">
        <v>29</v>
      </c>
      <c r="B10" s="44">
        <v>44054</v>
      </c>
      <c r="C10" s="45">
        <v>22</v>
      </c>
      <c r="D10" s="3" t="s">
        <v>56</v>
      </c>
      <c r="E10" s="3" t="s">
        <v>2</v>
      </c>
      <c r="F10" s="3" t="s">
        <v>2</v>
      </c>
      <c r="G10" s="3" t="e">
        <f t="shared" si="9"/>
        <v>#DIV/0!</v>
      </c>
      <c r="H10" s="3" t="e">
        <f t="shared" si="10"/>
        <v>#DIV/0!</v>
      </c>
      <c r="I10" s="6" t="e">
        <f t="shared" si="2"/>
        <v>#VALUE!</v>
      </c>
      <c r="J10" s="6" t="e">
        <f t="shared" si="3"/>
        <v>#VALUE!</v>
      </c>
      <c r="K10" s="30">
        <v>249.55</v>
      </c>
      <c r="L10" s="3">
        <v>1</v>
      </c>
      <c r="M10" s="3">
        <v>30</v>
      </c>
      <c r="N10" s="6" t="e">
        <f t="shared" si="11"/>
        <v>#VALUE!</v>
      </c>
      <c r="O10" s="6" t="e">
        <f t="shared" si="12"/>
        <v>#VALUE!</v>
      </c>
      <c r="P10" s="7" t="e">
        <f t="shared" si="13"/>
        <v>#VALUE!</v>
      </c>
      <c r="Q10" s="6" t="e">
        <f t="shared" si="14"/>
        <v>#VALUE!</v>
      </c>
      <c r="R10" s="7" t="e">
        <f t="shared" si="15"/>
        <v>#VALUE!</v>
      </c>
    </row>
    <row r="11" spans="1:18" ht="15" thickBot="1" x14ac:dyDescent="0.35">
      <c r="A11" s="43" t="s">
        <v>30</v>
      </c>
      <c r="B11" s="44">
        <v>44054</v>
      </c>
      <c r="C11" s="45">
        <v>18</v>
      </c>
      <c r="D11" s="3" t="s">
        <v>56</v>
      </c>
      <c r="E11" s="3">
        <v>26.79</v>
      </c>
      <c r="F11" s="3">
        <v>25.68</v>
      </c>
      <c r="G11" s="3">
        <f t="shared" si="9"/>
        <v>26.234999999999999</v>
      </c>
      <c r="H11" s="3">
        <f t="shared" si="10"/>
        <v>0.78488852711706736</v>
      </c>
      <c r="I11" s="6">
        <f t="shared" si="2"/>
        <v>1764.8880873627127</v>
      </c>
      <c r="J11" s="6">
        <f t="shared" si="3"/>
        <v>3615.4718391034426</v>
      </c>
      <c r="K11" s="30">
        <v>249.55</v>
      </c>
      <c r="L11" s="3">
        <v>1</v>
      </c>
      <c r="M11" s="3">
        <v>30</v>
      </c>
      <c r="N11" s="6">
        <f t="shared" si="11"/>
        <v>212.16847373625075</v>
      </c>
      <c r="O11" s="6">
        <f t="shared" si="12"/>
        <v>434.63897083992498</v>
      </c>
      <c r="P11" s="7">
        <f t="shared" si="13"/>
        <v>323.40372228808786</v>
      </c>
      <c r="Q11" s="6">
        <f t="shared" si="14"/>
        <v>157.31039711595017</v>
      </c>
      <c r="R11" s="7">
        <f t="shared" si="15"/>
        <v>218.01708097296179</v>
      </c>
    </row>
    <row r="12" spans="1:18" ht="15" thickBot="1" x14ac:dyDescent="0.35">
      <c r="A12" s="43" t="s">
        <v>31</v>
      </c>
      <c r="B12" s="44">
        <v>44054</v>
      </c>
      <c r="C12" s="45">
        <v>13</v>
      </c>
      <c r="D12" s="3" t="s">
        <v>56</v>
      </c>
      <c r="E12" s="3" t="s">
        <v>2</v>
      </c>
      <c r="F12" s="3" t="s">
        <v>2</v>
      </c>
      <c r="G12" s="3" t="e">
        <f t="shared" si="9"/>
        <v>#DIV/0!</v>
      </c>
      <c r="H12" s="3" t="e">
        <f t="shared" si="10"/>
        <v>#DIV/0!</v>
      </c>
      <c r="I12" s="6" t="e">
        <f t="shared" si="2"/>
        <v>#VALUE!</v>
      </c>
      <c r="J12" s="6" t="e">
        <f t="shared" si="3"/>
        <v>#VALUE!</v>
      </c>
      <c r="K12" s="30">
        <v>249.55</v>
      </c>
      <c r="L12" s="3">
        <v>1</v>
      </c>
      <c r="M12" s="3">
        <v>30</v>
      </c>
      <c r="N12" s="6" t="e">
        <f t="shared" si="11"/>
        <v>#VALUE!</v>
      </c>
      <c r="O12" s="6" t="e">
        <f t="shared" si="12"/>
        <v>#VALUE!</v>
      </c>
      <c r="P12" s="7" t="e">
        <f t="shared" si="13"/>
        <v>#VALUE!</v>
      </c>
      <c r="Q12" s="6" t="e">
        <f t="shared" si="14"/>
        <v>#VALUE!</v>
      </c>
      <c r="R12" s="7" t="e">
        <f t="shared" si="15"/>
        <v>#VALUE!</v>
      </c>
    </row>
    <row r="13" spans="1:18" ht="15" thickBot="1" x14ac:dyDescent="0.35">
      <c r="A13" s="43" t="s">
        <v>32</v>
      </c>
      <c r="B13" s="44">
        <v>44084</v>
      </c>
      <c r="C13" s="45">
        <v>36</v>
      </c>
      <c r="D13" s="3" t="s">
        <v>56</v>
      </c>
      <c r="E13" s="3" t="s">
        <v>2</v>
      </c>
      <c r="F13" s="3" t="s">
        <v>2</v>
      </c>
      <c r="G13" s="3" t="e">
        <f t="shared" si="9"/>
        <v>#DIV/0!</v>
      </c>
      <c r="H13" s="3" t="e">
        <f t="shared" si="10"/>
        <v>#DIV/0!</v>
      </c>
      <c r="I13" s="6" t="e">
        <f t="shared" si="2"/>
        <v>#VALUE!</v>
      </c>
      <c r="J13" s="6" t="e">
        <f t="shared" si="3"/>
        <v>#VALUE!</v>
      </c>
      <c r="K13" s="30">
        <v>249.55</v>
      </c>
      <c r="L13" s="3">
        <v>1</v>
      </c>
      <c r="M13" s="3">
        <v>30</v>
      </c>
      <c r="N13" s="6" t="e">
        <f t="shared" si="11"/>
        <v>#VALUE!</v>
      </c>
      <c r="O13" s="6" t="e">
        <f t="shared" si="12"/>
        <v>#VALUE!</v>
      </c>
      <c r="P13" s="7" t="e">
        <f t="shared" si="13"/>
        <v>#VALUE!</v>
      </c>
      <c r="Q13" s="6" t="e">
        <f t="shared" si="14"/>
        <v>#VALUE!</v>
      </c>
      <c r="R13" s="7" t="e">
        <f t="shared" si="15"/>
        <v>#VALUE!</v>
      </c>
    </row>
    <row r="14" spans="1:18" ht="15" thickBot="1" x14ac:dyDescent="0.35">
      <c r="A14" s="43" t="s">
        <v>33</v>
      </c>
      <c r="B14" s="44">
        <v>44084</v>
      </c>
      <c r="C14" s="45">
        <v>32</v>
      </c>
      <c r="D14" s="3" t="s">
        <v>56</v>
      </c>
      <c r="E14" s="3" t="s">
        <v>2</v>
      </c>
      <c r="F14" s="3" t="s">
        <v>2</v>
      </c>
      <c r="G14" s="3" t="e">
        <f t="shared" si="9"/>
        <v>#DIV/0!</v>
      </c>
      <c r="H14" s="3" t="e">
        <f t="shared" si="10"/>
        <v>#DIV/0!</v>
      </c>
      <c r="I14" s="6" t="e">
        <f t="shared" si="2"/>
        <v>#VALUE!</v>
      </c>
      <c r="J14" s="6" t="e">
        <f t="shared" si="3"/>
        <v>#VALUE!</v>
      </c>
      <c r="K14" s="30">
        <v>249.55</v>
      </c>
      <c r="L14" s="3">
        <v>1</v>
      </c>
      <c r="M14" s="3">
        <v>30</v>
      </c>
      <c r="N14" s="6" t="e">
        <f t="shared" si="11"/>
        <v>#VALUE!</v>
      </c>
      <c r="O14" s="6" t="e">
        <f t="shared" si="12"/>
        <v>#VALUE!</v>
      </c>
      <c r="P14" s="7" t="e">
        <f t="shared" si="13"/>
        <v>#VALUE!</v>
      </c>
      <c r="Q14" s="6" t="e">
        <f t="shared" si="14"/>
        <v>#VALUE!</v>
      </c>
      <c r="R14" s="7" t="e">
        <f t="shared" si="15"/>
        <v>#VALUE!</v>
      </c>
    </row>
    <row r="15" spans="1:18" ht="15" thickBot="1" x14ac:dyDescent="0.35">
      <c r="A15" s="43" t="s">
        <v>34</v>
      </c>
      <c r="B15" s="44">
        <v>44084</v>
      </c>
      <c r="C15" s="45">
        <v>27</v>
      </c>
      <c r="D15" s="3" t="s">
        <v>56</v>
      </c>
      <c r="E15" s="3" t="s">
        <v>2</v>
      </c>
      <c r="F15" s="3" t="s">
        <v>2</v>
      </c>
      <c r="G15" s="3" t="e">
        <f t="shared" si="9"/>
        <v>#DIV/0!</v>
      </c>
      <c r="H15" s="3" t="e">
        <f t="shared" si="10"/>
        <v>#DIV/0!</v>
      </c>
      <c r="I15" s="6" t="e">
        <f t="shared" si="2"/>
        <v>#VALUE!</v>
      </c>
      <c r="J15" s="6" t="e">
        <f t="shared" si="3"/>
        <v>#VALUE!</v>
      </c>
      <c r="K15" s="30">
        <v>249.55</v>
      </c>
      <c r="L15" s="3">
        <v>1</v>
      </c>
      <c r="M15" s="3">
        <v>30</v>
      </c>
      <c r="N15" s="6" t="e">
        <f t="shared" si="11"/>
        <v>#VALUE!</v>
      </c>
      <c r="O15" s="6" t="e">
        <f t="shared" si="12"/>
        <v>#VALUE!</v>
      </c>
      <c r="P15" s="7" t="e">
        <f t="shared" si="13"/>
        <v>#VALUE!</v>
      </c>
      <c r="Q15" s="6" t="e">
        <f t="shared" si="14"/>
        <v>#VALUE!</v>
      </c>
      <c r="R15" s="7" t="e">
        <f t="shared" si="15"/>
        <v>#VALUE!</v>
      </c>
    </row>
    <row r="16" spans="1:18" ht="15" thickBot="1" x14ac:dyDescent="0.35">
      <c r="A16" s="43" t="s">
        <v>35</v>
      </c>
      <c r="B16" s="44">
        <v>44084</v>
      </c>
      <c r="C16" s="45">
        <v>22</v>
      </c>
      <c r="D16" s="3" t="s">
        <v>56</v>
      </c>
      <c r="E16" s="3" t="s">
        <v>2</v>
      </c>
      <c r="F16" s="3" t="s">
        <v>2</v>
      </c>
      <c r="G16" s="3" t="e">
        <f t="shared" si="9"/>
        <v>#DIV/0!</v>
      </c>
      <c r="H16" s="3" t="e">
        <f t="shared" si="10"/>
        <v>#DIV/0!</v>
      </c>
      <c r="I16" s="6" t="e">
        <f t="shared" si="2"/>
        <v>#VALUE!</v>
      </c>
      <c r="J16" s="6" t="e">
        <f t="shared" si="3"/>
        <v>#VALUE!</v>
      </c>
      <c r="K16" s="30">
        <v>249.55</v>
      </c>
      <c r="L16" s="3">
        <v>1</v>
      </c>
      <c r="M16" s="3">
        <v>30</v>
      </c>
      <c r="N16" s="6" t="e">
        <f t="shared" si="11"/>
        <v>#VALUE!</v>
      </c>
      <c r="O16" s="6" t="e">
        <f t="shared" si="12"/>
        <v>#VALUE!</v>
      </c>
      <c r="P16" s="7" t="e">
        <f t="shared" si="13"/>
        <v>#VALUE!</v>
      </c>
      <c r="Q16" s="6" t="e">
        <f t="shared" si="14"/>
        <v>#VALUE!</v>
      </c>
      <c r="R16" s="7" t="e">
        <f t="shared" si="15"/>
        <v>#VALUE!</v>
      </c>
    </row>
    <row r="17" spans="1:18" ht="15" thickBot="1" x14ac:dyDescent="0.35">
      <c r="A17" s="43" t="s">
        <v>36</v>
      </c>
      <c r="B17" s="44">
        <v>44084</v>
      </c>
      <c r="C17" s="45">
        <v>18</v>
      </c>
      <c r="D17" s="3" t="s">
        <v>56</v>
      </c>
      <c r="E17" s="3">
        <v>27.71</v>
      </c>
      <c r="F17" s="3">
        <v>27.77</v>
      </c>
      <c r="G17" s="3">
        <f t="shared" si="9"/>
        <v>27.740000000000002</v>
      </c>
      <c r="H17" s="3">
        <f t="shared" si="10"/>
        <v>4.2426406871191945E-2</v>
      </c>
      <c r="I17" s="6">
        <f t="shared" si="2"/>
        <v>974.04774871245525</v>
      </c>
      <c r="J17" s="6">
        <f t="shared" si="3"/>
        <v>937.01216675848207</v>
      </c>
      <c r="K17" s="30">
        <v>249.55</v>
      </c>
      <c r="L17" s="3">
        <v>1</v>
      </c>
      <c r="M17" s="3">
        <v>30</v>
      </c>
      <c r="N17" s="6">
        <f t="shared" si="11"/>
        <v>117.09650355188802</v>
      </c>
      <c r="O17" s="6">
        <f t="shared" si="12"/>
        <v>112.64421960630919</v>
      </c>
      <c r="P17" s="7">
        <f t="shared" si="13"/>
        <v>114.87036157909861</v>
      </c>
      <c r="Q17" s="6">
        <f t="shared" si="14"/>
        <v>3.1482401696867863</v>
      </c>
      <c r="R17" s="7">
        <f t="shared" si="15"/>
        <v>4.3631580911401944</v>
      </c>
    </row>
    <row r="18" spans="1:18" ht="15" thickBot="1" x14ac:dyDescent="0.35">
      <c r="A18" s="43" t="s">
        <v>37</v>
      </c>
      <c r="B18" s="44">
        <v>44084</v>
      </c>
      <c r="C18" s="45">
        <v>13</v>
      </c>
      <c r="D18" s="3" t="s">
        <v>56</v>
      </c>
      <c r="E18" s="3" t="s">
        <v>2</v>
      </c>
      <c r="F18" s="3" t="s">
        <v>2</v>
      </c>
      <c r="G18" s="3" t="e">
        <f t="shared" si="9"/>
        <v>#DIV/0!</v>
      </c>
      <c r="H18" s="3" t="e">
        <f t="shared" si="10"/>
        <v>#DIV/0!</v>
      </c>
      <c r="I18" s="6" t="e">
        <f t="shared" si="2"/>
        <v>#VALUE!</v>
      </c>
      <c r="J18" s="6" t="e">
        <f t="shared" si="3"/>
        <v>#VALUE!</v>
      </c>
      <c r="K18" s="30">
        <v>249.55</v>
      </c>
      <c r="L18" s="3">
        <v>1</v>
      </c>
      <c r="M18" s="3">
        <v>30</v>
      </c>
      <c r="N18" s="6" t="e">
        <f t="shared" si="11"/>
        <v>#VALUE!</v>
      </c>
      <c r="O18" s="6" t="e">
        <f t="shared" si="12"/>
        <v>#VALUE!</v>
      </c>
      <c r="P18" s="7" t="e">
        <f t="shared" si="13"/>
        <v>#VALUE!</v>
      </c>
      <c r="Q18" s="6" t="e">
        <f t="shared" si="14"/>
        <v>#VALUE!</v>
      </c>
      <c r="R18" s="7" t="e">
        <f t="shared" si="15"/>
        <v>#VALUE!</v>
      </c>
    </row>
    <row r="19" spans="1:18" ht="15" thickBot="1" x14ac:dyDescent="0.35">
      <c r="A19" s="43" t="s">
        <v>38</v>
      </c>
      <c r="B19" s="44">
        <v>44113</v>
      </c>
      <c r="C19" s="45">
        <v>36</v>
      </c>
      <c r="D19" s="3" t="s">
        <v>56</v>
      </c>
      <c r="E19" s="3" t="s">
        <v>2</v>
      </c>
      <c r="F19" s="3" t="s">
        <v>2</v>
      </c>
      <c r="G19" s="3" t="e">
        <f t="shared" si="9"/>
        <v>#DIV/0!</v>
      </c>
      <c r="H19" s="3" t="e">
        <f t="shared" si="10"/>
        <v>#DIV/0!</v>
      </c>
      <c r="I19" s="6" t="e">
        <f t="shared" si="2"/>
        <v>#VALUE!</v>
      </c>
      <c r="J19" s="6" t="e">
        <f t="shared" si="3"/>
        <v>#VALUE!</v>
      </c>
      <c r="K19" s="30">
        <v>249.55</v>
      </c>
      <c r="L19" s="3">
        <v>1</v>
      </c>
      <c r="M19" s="3">
        <v>30</v>
      </c>
      <c r="N19" s="6" t="e">
        <f t="shared" si="11"/>
        <v>#VALUE!</v>
      </c>
      <c r="O19" s="6" t="e">
        <f t="shared" si="12"/>
        <v>#VALUE!</v>
      </c>
      <c r="P19" s="7" t="e">
        <f t="shared" si="13"/>
        <v>#VALUE!</v>
      </c>
      <c r="Q19" s="6" t="e">
        <f t="shared" si="14"/>
        <v>#VALUE!</v>
      </c>
      <c r="R19" s="7" t="e">
        <f t="shared" si="15"/>
        <v>#VALUE!</v>
      </c>
    </row>
    <row r="20" spans="1:18" ht="15" thickBot="1" x14ac:dyDescent="0.35">
      <c r="A20" s="43" t="s">
        <v>39</v>
      </c>
      <c r="B20" s="44">
        <v>44113</v>
      </c>
      <c r="C20" s="45">
        <v>32</v>
      </c>
      <c r="D20" s="3" t="s">
        <v>56</v>
      </c>
      <c r="E20" s="3" t="s">
        <v>2</v>
      </c>
      <c r="F20" s="3" t="s">
        <v>2</v>
      </c>
      <c r="G20" s="3" t="e">
        <f t="shared" si="9"/>
        <v>#DIV/0!</v>
      </c>
      <c r="H20" s="3" t="e">
        <f t="shared" si="10"/>
        <v>#DIV/0!</v>
      </c>
      <c r="I20" s="6" t="e">
        <f t="shared" si="2"/>
        <v>#VALUE!</v>
      </c>
      <c r="J20" s="6" t="e">
        <f t="shared" si="3"/>
        <v>#VALUE!</v>
      </c>
      <c r="K20" s="30">
        <v>249.55</v>
      </c>
      <c r="L20" s="3">
        <v>1</v>
      </c>
      <c r="M20" s="3">
        <v>30</v>
      </c>
      <c r="N20" s="6" t="e">
        <f t="shared" si="11"/>
        <v>#VALUE!</v>
      </c>
      <c r="O20" s="6" t="e">
        <f t="shared" si="12"/>
        <v>#VALUE!</v>
      </c>
      <c r="P20" s="7" t="e">
        <f t="shared" si="13"/>
        <v>#VALUE!</v>
      </c>
      <c r="Q20" s="6" t="e">
        <f t="shared" si="14"/>
        <v>#VALUE!</v>
      </c>
      <c r="R20" s="7" t="e">
        <f t="shared" si="15"/>
        <v>#VALUE!</v>
      </c>
    </row>
    <row r="21" spans="1:18" ht="15" thickBot="1" x14ac:dyDescent="0.35">
      <c r="A21" s="43" t="s">
        <v>40</v>
      </c>
      <c r="B21" s="44">
        <v>44113</v>
      </c>
      <c r="C21" s="45">
        <v>27</v>
      </c>
      <c r="D21" s="3" t="s">
        <v>56</v>
      </c>
      <c r="E21" s="3" t="s">
        <v>2</v>
      </c>
      <c r="F21" s="3" t="s">
        <v>2</v>
      </c>
      <c r="G21" s="3" t="e">
        <f t="shared" si="9"/>
        <v>#DIV/0!</v>
      </c>
      <c r="H21" s="3" t="e">
        <f t="shared" si="10"/>
        <v>#DIV/0!</v>
      </c>
      <c r="I21" s="6" t="e">
        <f t="shared" si="2"/>
        <v>#VALUE!</v>
      </c>
      <c r="J21" s="6" t="e">
        <f t="shared" si="3"/>
        <v>#VALUE!</v>
      </c>
      <c r="K21" s="30">
        <v>249.55</v>
      </c>
      <c r="L21" s="3">
        <v>1</v>
      </c>
      <c r="M21" s="3">
        <v>30</v>
      </c>
      <c r="N21" s="6" t="e">
        <f t="shared" si="11"/>
        <v>#VALUE!</v>
      </c>
      <c r="O21" s="6" t="e">
        <f t="shared" si="12"/>
        <v>#VALUE!</v>
      </c>
      <c r="P21" s="7" t="e">
        <f t="shared" si="13"/>
        <v>#VALUE!</v>
      </c>
      <c r="Q21" s="6" t="e">
        <f t="shared" si="14"/>
        <v>#VALUE!</v>
      </c>
      <c r="R21" s="7" t="e">
        <f t="shared" si="15"/>
        <v>#VALUE!</v>
      </c>
    </row>
    <row r="22" spans="1:18" ht="15" thickBot="1" x14ac:dyDescent="0.35">
      <c r="A22" s="43" t="s">
        <v>41</v>
      </c>
      <c r="B22" s="44">
        <v>44113</v>
      </c>
      <c r="C22" s="45">
        <v>22</v>
      </c>
      <c r="D22" s="3" t="s">
        <v>56</v>
      </c>
      <c r="E22" s="3">
        <v>28.25</v>
      </c>
      <c r="F22" s="3">
        <v>28.11</v>
      </c>
      <c r="G22" s="3">
        <f t="shared" si="9"/>
        <v>28.18</v>
      </c>
      <c r="H22" s="3">
        <f t="shared" si="10"/>
        <v>9.8994949366117052E-2</v>
      </c>
      <c r="I22" s="6">
        <f t="shared" si="2"/>
        <v>687.17143083669259</v>
      </c>
      <c r="J22" s="6">
        <f t="shared" si="3"/>
        <v>752.22333437769544</v>
      </c>
      <c r="K22" s="30">
        <v>249.55</v>
      </c>
      <c r="L22" s="3">
        <v>1</v>
      </c>
      <c r="M22" s="3">
        <v>30</v>
      </c>
      <c r="N22" s="6">
        <f t="shared" si="11"/>
        <v>82.609268383493401</v>
      </c>
      <c r="O22" s="6">
        <f t="shared" si="12"/>
        <v>90.429573357366706</v>
      </c>
      <c r="P22" s="7">
        <f t="shared" si="13"/>
        <v>86.519420870430054</v>
      </c>
      <c r="Q22" s="6">
        <f t="shared" si="14"/>
        <v>5.5297906779727004</v>
      </c>
      <c r="R22" s="7">
        <f t="shared" si="15"/>
        <v>7.663758048455561</v>
      </c>
    </row>
    <row r="23" spans="1:18" ht="15" thickBot="1" x14ac:dyDescent="0.35">
      <c r="A23" s="43" t="s">
        <v>42</v>
      </c>
      <c r="B23" s="44">
        <v>44113</v>
      </c>
      <c r="C23" s="45">
        <v>18</v>
      </c>
      <c r="D23" s="3" t="s">
        <v>56</v>
      </c>
      <c r="E23" s="3" t="s">
        <v>2</v>
      </c>
      <c r="F23" s="3" t="s">
        <v>2</v>
      </c>
      <c r="G23" s="3" t="e">
        <f t="shared" si="9"/>
        <v>#DIV/0!</v>
      </c>
      <c r="H23" s="3" t="e">
        <f t="shared" si="10"/>
        <v>#DIV/0!</v>
      </c>
      <c r="I23" s="6" t="e">
        <f t="shared" si="2"/>
        <v>#VALUE!</v>
      </c>
      <c r="J23" s="6" t="e">
        <f t="shared" si="3"/>
        <v>#VALUE!</v>
      </c>
      <c r="K23" s="30">
        <v>249.55</v>
      </c>
      <c r="L23" s="3">
        <v>1</v>
      </c>
      <c r="M23" s="3">
        <v>30</v>
      </c>
      <c r="N23" s="6" t="e">
        <f t="shared" si="11"/>
        <v>#VALUE!</v>
      </c>
      <c r="O23" s="6" t="e">
        <f t="shared" si="12"/>
        <v>#VALUE!</v>
      </c>
      <c r="P23" s="7" t="e">
        <f t="shared" si="13"/>
        <v>#VALUE!</v>
      </c>
      <c r="Q23" s="6" t="e">
        <f t="shared" si="14"/>
        <v>#VALUE!</v>
      </c>
      <c r="R23" s="7" t="e">
        <f t="shared" si="15"/>
        <v>#VALUE!</v>
      </c>
    </row>
    <row r="24" spans="1:18" ht="15" thickBot="1" x14ac:dyDescent="0.35">
      <c r="A24" s="43" t="s">
        <v>43</v>
      </c>
      <c r="B24" s="44">
        <v>44113</v>
      </c>
      <c r="C24" s="45">
        <v>13</v>
      </c>
      <c r="D24" s="3" t="s">
        <v>56</v>
      </c>
      <c r="E24" s="3" t="s">
        <v>2</v>
      </c>
      <c r="F24" s="3" t="s">
        <v>2</v>
      </c>
      <c r="G24" s="3" t="e">
        <f t="shared" si="9"/>
        <v>#DIV/0!</v>
      </c>
      <c r="H24" s="3" t="e">
        <f t="shared" si="10"/>
        <v>#DIV/0!</v>
      </c>
      <c r="I24" s="6" t="e">
        <f t="shared" si="2"/>
        <v>#VALUE!</v>
      </c>
      <c r="J24" s="6" t="e">
        <f t="shared" si="3"/>
        <v>#VALUE!</v>
      </c>
      <c r="K24" s="30">
        <v>249.55</v>
      </c>
      <c r="L24" s="3">
        <v>1</v>
      </c>
      <c r="M24" s="3">
        <v>30</v>
      </c>
      <c r="N24" s="6" t="e">
        <f t="shared" si="11"/>
        <v>#VALUE!</v>
      </c>
      <c r="O24" s="6" t="e">
        <f t="shared" si="12"/>
        <v>#VALUE!</v>
      </c>
      <c r="P24" s="7" t="e">
        <f t="shared" si="13"/>
        <v>#VALUE!</v>
      </c>
      <c r="Q24" s="6" t="e">
        <f t="shared" si="14"/>
        <v>#VALUE!</v>
      </c>
      <c r="R24" s="7" t="e">
        <f t="shared" si="15"/>
        <v>#VALUE!</v>
      </c>
    </row>
    <row r="25" spans="1:18" ht="15" thickBot="1" x14ac:dyDescent="0.35">
      <c r="A25" s="43" t="s">
        <v>44</v>
      </c>
      <c r="B25" s="44">
        <v>44154</v>
      </c>
      <c r="C25" s="45">
        <v>36</v>
      </c>
      <c r="D25" s="3" t="s">
        <v>56</v>
      </c>
      <c r="E25" s="3" t="s">
        <v>2</v>
      </c>
      <c r="F25" s="3" t="s">
        <v>2</v>
      </c>
      <c r="G25" s="3" t="e">
        <f t="shared" si="9"/>
        <v>#DIV/0!</v>
      </c>
      <c r="H25" s="3" t="e">
        <f t="shared" si="10"/>
        <v>#DIV/0!</v>
      </c>
      <c r="I25" s="6" t="e">
        <f t="shared" si="2"/>
        <v>#VALUE!</v>
      </c>
      <c r="J25" s="6" t="e">
        <f t="shared" si="3"/>
        <v>#VALUE!</v>
      </c>
      <c r="K25" s="30">
        <v>249.55</v>
      </c>
      <c r="L25" s="3">
        <v>1</v>
      </c>
      <c r="M25" s="3">
        <v>30</v>
      </c>
      <c r="N25" s="6" t="e">
        <f t="shared" si="11"/>
        <v>#VALUE!</v>
      </c>
      <c r="O25" s="6" t="e">
        <f t="shared" si="12"/>
        <v>#VALUE!</v>
      </c>
      <c r="P25" s="7" t="e">
        <f t="shared" si="13"/>
        <v>#VALUE!</v>
      </c>
      <c r="Q25" s="6" t="e">
        <f t="shared" si="14"/>
        <v>#VALUE!</v>
      </c>
      <c r="R25" s="7" t="e">
        <f t="shared" si="15"/>
        <v>#VALUE!</v>
      </c>
    </row>
    <row r="26" spans="1:18" ht="15" thickBot="1" x14ac:dyDescent="0.35">
      <c r="A26" s="43" t="s">
        <v>45</v>
      </c>
      <c r="B26" s="44">
        <v>44154</v>
      </c>
      <c r="C26" s="45">
        <v>32</v>
      </c>
      <c r="D26" s="3" t="s">
        <v>56</v>
      </c>
      <c r="E26" s="3" t="s">
        <v>2</v>
      </c>
      <c r="F26" s="3" t="s">
        <v>2</v>
      </c>
      <c r="G26" s="3" t="e">
        <f t="shared" si="9"/>
        <v>#DIV/0!</v>
      </c>
      <c r="H26" s="3" t="e">
        <f t="shared" si="10"/>
        <v>#DIV/0!</v>
      </c>
      <c r="I26" s="6" t="e">
        <f t="shared" si="2"/>
        <v>#VALUE!</v>
      </c>
      <c r="J26" s="6" t="e">
        <f t="shared" si="3"/>
        <v>#VALUE!</v>
      </c>
      <c r="K26" s="30">
        <v>249.55</v>
      </c>
      <c r="L26" s="3">
        <v>1</v>
      </c>
      <c r="M26" s="3">
        <v>30</v>
      </c>
      <c r="N26" s="6" t="e">
        <f t="shared" si="11"/>
        <v>#VALUE!</v>
      </c>
      <c r="O26" s="6" t="e">
        <f t="shared" si="12"/>
        <v>#VALUE!</v>
      </c>
      <c r="P26" s="7" t="e">
        <f t="shared" si="13"/>
        <v>#VALUE!</v>
      </c>
      <c r="Q26" s="6" t="e">
        <f t="shared" si="14"/>
        <v>#VALUE!</v>
      </c>
      <c r="R26" s="7" t="e">
        <f t="shared" si="15"/>
        <v>#VALUE!</v>
      </c>
    </row>
    <row r="27" spans="1:18" ht="15" thickBot="1" x14ac:dyDescent="0.35">
      <c r="A27" s="43" t="s">
        <v>46</v>
      </c>
      <c r="B27" s="44">
        <v>44154</v>
      </c>
      <c r="C27" s="45">
        <v>27</v>
      </c>
      <c r="D27" s="3" t="s">
        <v>56</v>
      </c>
      <c r="E27" s="3" t="s">
        <v>2</v>
      </c>
      <c r="F27" s="3" t="s">
        <v>2</v>
      </c>
      <c r="G27" s="3" t="e">
        <f t="shared" si="9"/>
        <v>#DIV/0!</v>
      </c>
      <c r="H27" s="3" t="e">
        <f t="shared" si="10"/>
        <v>#DIV/0!</v>
      </c>
      <c r="I27" s="6" t="e">
        <f t="shared" si="2"/>
        <v>#VALUE!</v>
      </c>
      <c r="J27" s="6" t="e">
        <f t="shared" si="3"/>
        <v>#VALUE!</v>
      </c>
      <c r="K27" s="30">
        <v>249.55</v>
      </c>
      <c r="L27" s="3">
        <v>1</v>
      </c>
      <c r="M27" s="3">
        <v>30</v>
      </c>
      <c r="N27" s="6" t="e">
        <f t="shared" si="11"/>
        <v>#VALUE!</v>
      </c>
      <c r="O27" s="6" t="e">
        <f t="shared" si="12"/>
        <v>#VALUE!</v>
      </c>
      <c r="P27" s="7" t="e">
        <f t="shared" si="13"/>
        <v>#VALUE!</v>
      </c>
      <c r="Q27" s="6" t="e">
        <f t="shared" si="14"/>
        <v>#VALUE!</v>
      </c>
      <c r="R27" s="7" t="e">
        <f t="shared" si="15"/>
        <v>#VALUE!</v>
      </c>
    </row>
    <row r="28" spans="1:18" ht="15" thickBot="1" x14ac:dyDescent="0.35">
      <c r="A28" s="43" t="s">
        <v>47</v>
      </c>
      <c r="B28" s="44">
        <v>44154</v>
      </c>
      <c r="C28" s="45">
        <v>22</v>
      </c>
      <c r="D28" s="3" t="s">
        <v>56</v>
      </c>
      <c r="E28" s="3" t="s">
        <v>2</v>
      </c>
      <c r="F28" s="3" t="s">
        <v>2</v>
      </c>
      <c r="G28" s="3" t="e">
        <f t="shared" si="9"/>
        <v>#DIV/0!</v>
      </c>
      <c r="H28" s="3" t="e">
        <f t="shared" si="10"/>
        <v>#DIV/0!</v>
      </c>
      <c r="I28" s="6" t="e">
        <f t="shared" si="2"/>
        <v>#VALUE!</v>
      </c>
      <c r="J28" s="6" t="e">
        <f t="shared" si="3"/>
        <v>#VALUE!</v>
      </c>
      <c r="K28" s="30">
        <v>249.55</v>
      </c>
      <c r="L28" s="3">
        <v>1</v>
      </c>
      <c r="M28" s="3">
        <v>30</v>
      </c>
      <c r="N28" s="6" t="e">
        <f t="shared" si="11"/>
        <v>#VALUE!</v>
      </c>
      <c r="O28" s="6" t="e">
        <f t="shared" si="12"/>
        <v>#VALUE!</v>
      </c>
      <c r="P28" s="7" t="e">
        <f t="shared" si="13"/>
        <v>#VALUE!</v>
      </c>
      <c r="Q28" s="6" t="e">
        <f t="shared" si="14"/>
        <v>#VALUE!</v>
      </c>
      <c r="R28" s="7" t="e">
        <f t="shared" si="15"/>
        <v>#VALUE!</v>
      </c>
    </row>
    <row r="29" spans="1:18" ht="15" thickBot="1" x14ac:dyDescent="0.35">
      <c r="A29" s="43" t="s">
        <v>48</v>
      </c>
      <c r="B29" s="44">
        <v>44154</v>
      </c>
      <c r="C29" s="45">
        <v>18</v>
      </c>
      <c r="D29" s="3" t="s">
        <v>56</v>
      </c>
      <c r="E29" s="3" t="s">
        <v>2</v>
      </c>
      <c r="F29" s="3" t="s">
        <v>2</v>
      </c>
      <c r="G29" s="3" t="e">
        <f t="shared" si="9"/>
        <v>#DIV/0!</v>
      </c>
      <c r="H29" s="3" t="e">
        <f t="shared" si="10"/>
        <v>#DIV/0!</v>
      </c>
      <c r="I29" s="6" t="e">
        <f t="shared" si="2"/>
        <v>#VALUE!</v>
      </c>
      <c r="J29" s="6" t="e">
        <f t="shared" si="3"/>
        <v>#VALUE!</v>
      </c>
      <c r="K29" s="30">
        <v>249.55</v>
      </c>
      <c r="L29" s="3">
        <v>1</v>
      </c>
      <c r="M29" s="3">
        <v>30</v>
      </c>
      <c r="N29" s="6" t="e">
        <f t="shared" si="11"/>
        <v>#VALUE!</v>
      </c>
      <c r="O29" s="6" t="e">
        <f t="shared" si="12"/>
        <v>#VALUE!</v>
      </c>
      <c r="P29" s="7" t="e">
        <f t="shared" si="13"/>
        <v>#VALUE!</v>
      </c>
      <c r="Q29" s="6" t="e">
        <f t="shared" si="14"/>
        <v>#VALUE!</v>
      </c>
      <c r="R29" s="7" t="e">
        <f t="shared" si="15"/>
        <v>#VALUE!</v>
      </c>
    </row>
    <row r="30" spans="1:18" ht="15" thickBot="1" x14ac:dyDescent="0.35">
      <c r="A30" s="43" t="s">
        <v>49</v>
      </c>
      <c r="B30" s="44">
        <v>44154</v>
      </c>
      <c r="C30" s="45">
        <v>13</v>
      </c>
      <c r="D30" s="3" t="s">
        <v>56</v>
      </c>
      <c r="E30" s="3" t="s">
        <v>2</v>
      </c>
      <c r="F30" s="3" t="s">
        <v>2</v>
      </c>
      <c r="G30" s="3" t="e">
        <f t="shared" si="9"/>
        <v>#DIV/0!</v>
      </c>
      <c r="H30" s="3" t="e">
        <f t="shared" si="10"/>
        <v>#DIV/0!</v>
      </c>
      <c r="I30" s="6" t="e">
        <f t="shared" si="2"/>
        <v>#VALUE!</v>
      </c>
      <c r="J30" s="6" t="e">
        <f t="shared" si="3"/>
        <v>#VALUE!</v>
      </c>
      <c r="K30" s="30">
        <v>249.55</v>
      </c>
      <c r="L30" s="3">
        <v>1</v>
      </c>
      <c r="M30" s="3">
        <v>30</v>
      </c>
      <c r="N30" s="6" t="e">
        <f t="shared" si="11"/>
        <v>#VALUE!</v>
      </c>
      <c r="O30" s="6" t="e">
        <f t="shared" si="12"/>
        <v>#VALUE!</v>
      </c>
      <c r="P30" s="7" t="e">
        <f t="shared" si="13"/>
        <v>#VALUE!</v>
      </c>
      <c r="Q30" s="6" t="e">
        <f t="shared" si="14"/>
        <v>#VALUE!</v>
      </c>
      <c r="R30" s="7" t="e">
        <f t="shared" si="15"/>
        <v>#VALUE!</v>
      </c>
    </row>
    <row r="31" spans="1:18" ht="15" thickBot="1" x14ac:dyDescent="0.35">
      <c r="A31" s="43" t="s">
        <v>50</v>
      </c>
      <c r="B31" s="44">
        <v>44182</v>
      </c>
      <c r="C31" s="45">
        <v>36</v>
      </c>
      <c r="D31" s="3" t="s">
        <v>56</v>
      </c>
      <c r="E31" s="3" t="s">
        <v>2</v>
      </c>
      <c r="F31" s="3" t="s">
        <v>2</v>
      </c>
      <c r="G31" s="3" t="e">
        <f t="shared" si="9"/>
        <v>#DIV/0!</v>
      </c>
      <c r="H31" s="3" t="e">
        <f t="shared" si="10"/>
        <v>#DIV/0!</v>
      </c>
      <c r="I31" s="6" t="e">
        <f t="shared" si="2"/>
        <v>#VALUE!</v>
      </c>
      <c r="J31" s="6" t="e">
        <f t="shared" si="3"/>
        <v>#VALUE!</v>
      </c>
      <c r="K31" s="30">
        <v>124.95</v>
      </c>
      <c r="L31" s="3">
        <v>1</v>
      </c>
      <c r="M31" s="3">
        <v>30</v>
      </c>
      <c r="N31" s="6" t="e">
        <f t="shared" si="11"/>
        <v>#VALUE!</v>
      </c>
      <c r="O31" s="6" t="e">
        <f t="shared" si="12"/>
        <v>#VALUE!</v>
      </c>
      <c r="P31" s="7" t="e">
        <f t="shared" si="13"/>
        <v>#VALUE!</v>
      </c>
      <c r="Q31" s="6" t="e">
        <f t="shared" si="14"/>
        <v>#VALUE!</v>
      </c>
      <c r="R31" s="7" t="e">
        <f t="shared" si="15"/>
        <v>#VALUE!</v>
      </c>
    </row>
    <row r="32" spans="1:18" ht="15" thickBot="1" x14ac:dyDescent="0.35">
      <c r="A32" s="43" t="s">
        <v>51</v>
      </c>
      <c r="B32" s="44">
        <v>44182</v>
      </c>
      <c r="C32" s="45">
        <v>32</v>
      </c>
      <c r="D32" s="3" t="s">
        <v>56</v>
      </c>
      <c r="E32" s="3" t="s">
        <v>2</v>
      </c>
      <c r="F32" s="3" t="s">
        <v>2</v>
      </c>
      <c r="G32" s="3" t="e">
        <f t="shared" si="9"/>
        <v>#DIV/0!</v>
      </c>
      <c r="H32" s="3" t="e">
        <f t="shared" si="10"/>
        <v>#DIV/0!</v>
      </c>
      <c r="I32" s="6" t="e">
        <f t="shared" si="2"/>
        <v>#VALUE!</v>
      </c>
      <c r="J32" s="6" t="e">
        <f t="shared" si="3"/>
        <v>#VALUE!</v>
      </c>
      <c r="K32" s="30">
        <v>249.55</v>
      </c>
      <c r="L32" s="3">
        <v>1</v>
      </c>
      <c r="M32" s="3">
        <v>30</v>
      </c>
      <c r="N32" s="6" t="e">
        <f t="shared" si="11"/>
        <v>#VALUE!</v>
      </c>
      <c r="O32" s="6" t="e">
        <f t="shared" si="12"/>
        <v>#VALUE!</v>
      </c>
      <c r="P32" s="7" t="e">
        <f t="shared" si="13"/>
        <v>#VALUE!</v>
      </c>
      <c r="Q32" s="6" t="e">
        <f t="shared" si="14"/>
        <v>#VALUE!</v>
      </c>
      <c r="R32" s="7" t="e">
        <f t="shared" si="15"/>
        <v>#VALUE!</v>
      </c>
    </row>
    <row r="33" spans="1:39" ht="15" thickBot="1" x14ac:dyDescent="0.35">
      <c r="A33" s="43" t="s">
        <v>52</v>
      </c>
      <c r="B33" s="44">
        <v>44182</v>
      </c>
      <c r="C33" s="45">
        <v>27</v>
      </c>
      <c r="D33" s="3" t="s">
        <v>56</v>
      </c>
      <c r="E33" s="3" t="s">
        <v>2</v>
      </c>
      <c r="F33" s="3" t="s">
        <v>2</v>
      </c>
      <c r="G33" s="3" t="e">
        <f t="shared" si="9"/>
        <v>#DIV/0!</v>
      </c>
      <c r="H33" s="3" t="e">
        <f t="shared" si="10"/>
        <v>#DIV/0!</v>
      </c>
      <c r="I33" s="6" t="e">
        <f t="shared" si="2"/>
        <v>#VALUE!</v>
      </c>
      <c r="J33" s="6" t="e">
        <f t="shared" si="3"/>
        <v>#VALUE!</v>
      </c>
      <c r="K33" s="30">
        <v>249.55</v>
      </c>
      <c r="L33" s="3">
        <v>1</v>
      </c>
      <c r="M33" s="3">
        <v>30</v>
      </c>
      <c r="N33" s="6" t="e">
        <f t="shared" si="11"/>
        <v>#VALUE!</v>
      </c>
      <c r="O33" s="6" t="e">
        <f t="shared" si="12"/>
        <v>#VALUE!</v>
      </c>
      <c r="P33" s="7" t="e">
        <f t="shared" si="13"/>
        <v>#VALUE!</v>
      </c>
      <c r="Q33" s="6" t="e">
        <f t="shared" si="14"/>
        <v>#VALUE!</v>
      </c>
      <c r="R33" s="7" t="e">
        <f t="shared" si="15"/>
        <v>#VALUE!</v>
      </c>
    </row>
    <row r="34" spans="1:39" ht="15" thickBot="1" x14ac:dyDescent="0.35">
      <c r="A34" s="43" t="s">
        <v>53</v>
      </c>
      <c r="B34" s="44">
        <v>44182</v>
      </c>
      <c r="C34" s="45">
        <v>22</v>
      </c>
      <c r="D34" s="3" t="s">
        <v>56</v>
      </c>
      <c r="E34" s="3">
        <v>32.43</v>
      </c>
      <c r="F34" s="3">
        <v>32.89</v>
      </c>
      <c r="G34" s="3">
        <f t="shared" si="9"/>
        <v>32.659999999999997</v>
      </c>
      <c r="H34" s="3">
        <f t="shared" si="10"/>
        <v>0.32526911934581249</v>
      </c>
      <c r="I34" s="6">
        <f t="shared" si="2"/>
        <v>46.155726286392067</v>
      </c>
      <c r="J34" s="6">
        <f t="shared" si="3"/>
        <v>34.28918216421657</v>
      </c>
      <c r="K34" s="30">
        <v>249.55</v>
      </c>
      <c r="L34" s="3">
        <v>1</v>
      </c>
      <c r="M34" s="3">
        <v>30</v>
      </c>
      <c r="N34" s="6">
        <f t="shared" si="11"/>
        <v>5.5486747689511597</v>
      </c>
      <c r="O34" s="6">
        <f t="shared" si="12"/>
        <v>4.122121678727698</v>
      </c>
      <c r="P34" s="7">
        <f t="shared" si="13"/>
        <v>4.8353982238394284</v>
      </c>
      <c r="Q34" s="6">
        <f t="shared" si="14"/>
        <v>1.0087253638196392</v>
      </c>
      <c r="R34" s="7">
        <f t="shared" si="15"/>
        <v>1.3979963394361576</v>
      </c>
    </row>
    <row r="35" spans="1:39" ht="15" thickBot="1" x14ac:dyDescent="0.35">
      <c r="A35" s="43" t="s">
        <v>54</v>
      </c>
      <c r="B35" s="44">
        <v>44182</v>
      </c>
      <c r="C35" s="45">
        <v>18</v>
      </c>
      <c r="D35" s="3" t="s">
        <v>56</v>
      </c>
      <c r="E35" s="3">
        <v>32.17</v>
      </c>
      <c r="F35" s="3">
        <v>32.630000000000003</v>
      </c>
      <c r="G35" s="3">
        <f t="shared" si="9"/>
        <v>32.400000000000006</v>
      </c>
      <c r="H35" s="3">
        <f t="shared" si="10"/>
        <v>0.32526911934581249</v>
      </c>
      <c r="I35" s="6">
        <f t="shared" si="2"/>
        <v>54.598074757820257</v>
      </c>
      <c r="J35" s="6">
        <f t="shared" si="3"/>
        <v>40.561019873678489</v>
      </c>
      <c r="K35" s="30">
        <v>249.55</v>
      </c>
      <c r="L35" s="3">
        <v>1</v>
      </c>
      <c r="M35" s="3">
        <v>30</v>
      </c>
      <c r="N35" s="6">
        <f t="shared" si="11"/>
        <v>6.5635834210964035</v>
      </c>
      <c r="O35" s="6">
        <f t="shared" si="12"/>
        <v>4.8760993636960714</v>
      </c>
      <c r="P35" s="7">
        <f t="shared" si="13"/>
        <v>5.719841392396237</v>
      </c>
      <c r="Q35" s="6">
        <f t="shared" si="14"/>
        <v>1.1932314201319711</v>
      </c>
      <c r="R35" s="7">
        <f t="shared" si="15"/>
        <v>1.6537039884950955</v>
      </c>
    </row>
    <row r="36" spans="1:39" ht="15" thickBot="1" x14ac:dyDescent="0.35">
      <c r="A36" s="43" t="s">
        <v>55</v>
      </c>
      <c r="B36" s="44">
        <v>44182</v>
      </c>
      <c r="C36" s="45">
        <v>13</v>
      </c>
      <c r="D36" s="3" t="s">
        <v>56</v>
      </c>
      <c r="E36" s="3">
        <v>30.42</v>
      </c>
      <c r="F36" s="3">
        <v>30.2</v>
      </c>
      <c r="G36" s="3">
        <f t="shared" si="9"/>
        <v>30.310000000000002</v>
      </c>
      <c r="H36" s="3">
        <f t="shared" si="10"/>
        <v>0.15556349186104218</v>
      </c>
      <c r="I36" s="6">
        <f>10^((E36-38.3613)/-3.564)</f>
        <v>169.121434306494</v>
      </c>
      <c r="J36" s="6">
        <f>10^((F36-38.3613)/-3.564)</f>
        <v>194.9517097072233</v>
      </c>
      <c r="K36" s="30">
        <v>249.55</v>
      </c>
      <c r="L36" s="3">
        <v>1</v>
      </c>
      <c r="M36" s="3">
        <v>30</v>
      </c>
      <c r="N36" s="6">
        <f t="shared" si="11"/>
        <v>20.331168219574511</v>
      </c>
      <c r="O36" s="6">
        <f t="shared" si="12"/>
        <v>23.436390668069318</v>
      </c>
      <c r="P36" s="7">
        <f t="shared" si="13"/>
        <v>21.883779443821915</v>
      </c>
      <c r="Q36" s="6">
        <f t="shared" si="14"/>
        <v>2.1957238504233727</v>
      </c>
      <c r="R36" s="7">
        <f t="shared" si="15"/>
        <v>3.0430620815175513</v>
      </c>
    </row>
    <row r="37" spans="1:39" x14ac:dyDescent="0.3">
      <c r="A37" s="2"/>
      <c r="B37" s="5"/>
      <c r="C37" s="3"/>
      <c r="G37" s="3"/>
      <c r="H37" s="3"/>
      <c r="I37" s="6"/>
      <c r="J37" s="6"/>
      <c r="L37" s="3"/>
      <c r="M37" s="3"/>
      <c r="N37" s="6"/>
      <c r="O37" s="6"/>
      <c r="P37" s="7"/>
      <c r="Q37" s="6"/>
      <c r="R37" s="7"/>
    </row>
    <row r="38" spans="1:39" x14ac:dyDescent="0.3">
      <c r="A38" s="3"/>
      <c r="B38" s="5"/>
      <c r="C38" s="3"/>
      <c r="G38" s="3"/>
      <c r="H38" s="3"/>
      <c r="I38" s="6"/>
      <c r="J38" s="6"/>
      <c r="L38" s="3"/>
      <c r="M38" s="3"/>
      <c r="N38" s="6"/>
      <c r="O38" s="6"/>
      <c r="P38" s="7"/>
      <c r="Q38" s="6"/>
      <c r="R38" s="7"/>
    </row>
    <row r="39" spans="1:39" x14ac:dyDescent="0.3">
      <c r="A39" s="3"/>
      <c r="B39" s="5"/>
      <c r="C39" s="24"/>
      <c r="E39" s="8" t="s">
        <v>58</v>
      </c>
      <c r="F39" s="8" t="s">
        <v>59</v>
      </c>
      <c r="G39" s="6" t="s">
        <v>64</v>
      </c>
      <c r="H39" s="6" t="s">
        <v>65</v>
      </c>
      <c r="I39" s="29" t="s">
        <v>66</v>
      </c>
      <c r="J39" s="25" t="s">
        <v>67</v>
      </c>
      <c r="K39" s="22"/>
      <c r="L39" s="25"/>
      <c r="M39" s="3"/>
      <c r="N39" s="6"/>
      <c r="O39" s="6"/>
      <c r="P39" s="7"/>
      <c r="Q39" s="6"/>
      <c r="R39" s="7"/>
    </row>
    <row r="40" spans="1:39" x14ac:dyDescent="0.3">
      <c r="A40" s="3" t="s">
        <v>3</v>
      </c>
      <c r="B40" s="5"/>
      <c r="C40" s="24" t="s">
        <v>3</v>
      </c>
      <c r="D40" s="3" t="s">
        <v>57</v>
      </c>
      <c r="E40" s="8">
        <v>22.93</v>
      </c>
      <c r="F40" s="8">
        <v>22.71</v>
      </c>
      <c r="G40" s="7">
        <f>10^((E40-38.3613)/-3.564)</f>
        <v>21368.297496001571</v>
      </c>
      <c r="H40" s="7">
        <f>10^((F40-38.3613)/-3.564)</f>
        <v>24631.922898835717</v>
      </c>
      <c r="I40" s="40">
        <f>AVERAGE(G40:H40)</f>
        <v>23000.110197418646</v>
      </c>
      <c r="J40" s="39">
        <f>(I40/25000)*100</f>
        <v>92.000440789674585</v>
      </c>
      <c r="K40" s="22"/>
      <c r="L40" s="25"/>
      <c r="M40" s="3"/>
      <c r="N40" s="6"/>
      <c r="O40" s="6"/>
      <c r="P40" s="7"/>
      <c r="Q40" s="6"/>
      <c r="R40" s="7"/>
    </row>
    <row r="41" spans="1:39" x14ac:dyDescent="0.3">
      <c r="A41" s="3"/>
      <c r="C41" s="3"/>
      <c r="E41" s="14"/>
      <c r="F41" s="33"/>
      <c r="G41" s="6"/>
      <c r="H41" s="6"/>
      <c r="I41" s="22"/>
      <c r="J41" s="25"/>
      <c r="K41" s="22"/>
      <c r="L41" s="26"/>
    </row>
    <row r="42" spans="1:39" x14ac:dyDescent="0.3">
      <c r="A42" s="3"/>
      <c r="C42" s="3"/>
      <c r="E42" s="14"/>
      <c r="F42" s="33"/>
      <c r="G42" s="6"/>
      <c r="H42" s="6"/>
      <c r="I42" s="22"/>
      <c r="J42" s="25"/>
      <c r="K42" s="22"/>
      <c r="L42" s="26"/>
    </row>
    <row r="43" spans="1:39" x14ac:dyDescent="0.3">
      <c r="A43" s="17" t="s">
        <v>57</v>
      </c>
      <c r="B43" s="18" t="s">
        <v>58</v>
      </c>
      <c r="C43" s="19" t="s">
        <v>59</v>
      </c>
      <c r="D43" s="15"/>
      <c r="E43" s="15"/>
      <c r="F43" s="15"/>
      <c r="G43" s="15"/>
      <c r="H43" s="15"/>
      <c r="I43" s="15"/>
      <c r="J43" s="15"/>
      <c r="K43" s="15"/>
      <c r="L43" s="15"/>
      <c r="M43" s="31"/>
      <c r="N43" s="31"/>
      <c r="O43" s="31"/>
      <c r="P43" s="31"/>
      <c r="Q43" s="31"/>
      <c r="R43" s="31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</row>
    <row r="44" spans="1:39" x14ac:dyDescent="0.3">
      <c r="A44" s="16">
        <v>10000000</v>
      </c>
      <c r="B44" s="8">
        <v>12.83</v>
      </c>
      <c r="C44" s="10">
        <v>12.8</v>
      </c>
      <c r="D44" s="8"/>
      <c r="E44" s="8"/>
      <c r="F44" s="14"/>
      <c r="G44" s="8"/>
      <c r="H44" s="8"/>
      <c r="I44" s="14"/>
      <c r="J44" s="8"/>
      <c r="K44" s="14"/>
      <c r="L44" s="8"/>
      <c r="M44" s="8"/>
      <c r="N44" s="32"/>
      <c r="O44" s="32"/>
      <c r="P44" s="8"/>
      <c r="Q44" s="32"/>
      <c r="R44" s="32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</row>
    <row r="45" spans="1:39" x14ac:dyDescent="0.3">
      <c r="A45" s="9">
        <v>1000000</v>
      </c>
      <c r="B45" s="8">
        <v>16.86</v>
      </c>
      <c r="C45" s="10">
        <v>16.52</v>
      </c>
      <c r="D45" s="14"/>
      <c r="E45" s="8"/>
      <c r="F45" s="14"/>
      <c r="G45" s="14"/>
      <c r="H45" s="8"/>
      <c r="I45" s="14"/>
      <c r="J45" s="14"/>
      <c r="K45" s="8"/>
      <c r="L45" s="8"/>
      <c r="M45" s="14"/>
      <c r="N45" s="33"/>
      <c r="O45" s="33"/>
      <c r="P45" s="14"/>
      <c r="Q45" s="33"/>
      <c r="R45" s="3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</row>
    <row r="46" spans="1:39" x14ac:dyDescent="0.3">
      <c r="A46" s="9">
        <v>100000</v>
      </c>
      <c r="B46" s="8">
        <v>21.84</v>
      </c>
      <c r="C46" s="10">
        <v>21.68</v>
      </c>
      <c r="D46" s="14"/>
      <c r="E46" s="8"/>
      <c r="F46" s="14"/>
      <c r="G46" s="14"/>
      <c r="H46" s="8"/>
      <c r="I46" s="14"/>
      <c r="J46" s="14"/>
      <c r="K46" s="8"/>
      <c r="L46" s="8"/>
      <c r="M46" s="14"/>
      <c r="N46" s="33"/>
      <c r="O46" s="33"/>
      <c r="P46" s="14"/>
      <c r="Q46" s="33"/>
      <c r="R46" s="3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39" x14ac:dyDescent="0.3">
      <c r="A47" s="9">
        <v>10000</v>
      </c>
      <c r="B47" s="8">
        <v>24.47</v>
      </c>
      <c r="C47" s="10">
        <v>24.16</v>
      </c>
      <c r="D47" s="14"/>
      <c r="E47" s="8"/>
      <c r="F47" s="14"/>
      <c r="G47" s="14"/>
      <c r="H47" s="8"/>
      <c r="I47" s="14"/>
      <c r="J47" s="14"/>
      <c r="K47" s="8"/>
      <c r="L47" s="8"/>
      <c r="M47" s="14"/>
      <c r="N47" s="33"/>
      <c r="O47" s="33"/>
      <c r="P47" s="14"/>
      <c r="Q47" s="33"/>
      <c r="R47" s="3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39" x14ac:dyDescent="0.3">
      <c r="A48" s="9">
        <v>1000</v>
      </c>
      <c r="B48" s="8">
        <v>27.94</v>
      </c>
      <c r="C48" s="10">
        <v>27.53</v>
      </c>
      <c r="D48" s="14"/>
      <c r="E48" s="8"/>
      <c r="F48" s="14"/>
      <c r="G48" s="14"/>
      <c r="H48" s="8"/>
      <c r="I48" s="14"/>
      <c r="J48" s="14"/>
      <c r="K48" s="8"/>
      <c r="L48" s="8"/>
      <c r="M48" s="14"/>
      <c r="N48" s="33"/>
      <c r="O48" s="33"/>
      <c r="P48" s="14"/>
      <c r="Q48" s="33"/>
      <c r="R48" s="3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1:39" x14ac:dyDescent="0.3">
      <c r="A49" s="9">
        <v>100</v>
      </c>
      <c r="B49" s="8">
        <v>30.7</v>
      </c>
      <c r="C49" s="10">
        <v>30.55</v>
      </c>
      <c r="D49" s="14"/>
      <c r="E49" s="8"/>
      <c r="F49" s="14"/>
      <c r="G49" s="14"/>
      <c r="H49" s="8"/>
      <c r="I49" s="14"/>
      <c r="J49" s="14"/>
      <c r="K49" s="8"/>
      <c r="L49" s="8"/>
      <c r="M49" s="14"/>
      <c r="N49" s="14"/>
      <c r="O49" s="33"/>
      <c r="P49" s="14"/>
      <c r="Q49" s="14"/>
      <c r="R49" s="3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 spans="1:39" x14ac:dyDescent="0.3">
      <c r="A50" s="9" t="s">
        <v>3</v>
      </c>
      <c r="B50" s="8">
        <v>22.93</v>
      </c>
      <c r="C50" s="10">
        <v>22.71</v>
      </c>
      <c r="D50" s="14"/>
      <c r="E50" s="8"/>
      <c r="F50" s="14"/>
      <c r="G50" s="14"/>
      <c r="H50" s="8"/>
      <c r="I50" s="14"/>
      <c r="J50" s="14"/>
      <c r="K50" s="8"/>
      <c r="L50" s="8"/>
      <c r="M50" s="14"/>
      <c r="N50" s="14"/>
      <c r="O50" s="33"/>
      <c r="P50" s="14"/>
      <c r="Q50" s="14"/>
      <c r="R50" s="3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</row>
    <row r="51" spans="1:39" x14ac:dyDescent="0.3">
      <c r="A51" s="11" t="s">
        <v>4</v>
      </c>
      <c r="B51" s="12">
        <v>37.17</v>
      </c>
      <c r="C51" s="13">
        <v>35.03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33"/>
      <c r="O51" s="23"/>
      <c r="P51" s="8"/>
      <c r="Q51" s="3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</row>
    <row r="52" spans="1:39" x14ac:dyDescent="0.3">
      <c r="A52" t="s">
        <v>5</v>
      </c>
      <c r="D52" s="14"/>
      <c r="E52" s="14"/>
      <c r="F52" s="14"/>
      <c r="G52" s="23"/>
      <c r="H52" s="23"/>
      <c r="I52" s="23"/>
      <c r="J52" s="23"/>
      <c r="K52" s="14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</row>
    <row r="53" spans="1:39" x14ac:dyDescent="0.3">
      <c r="A53" t="s">
        <v>60</v>
      </c>
      <c r="B53" s="8"/>
      <c r="D53" s="14"/>
      <c r="E53" s="8"/>
      <c r="F53" s="14"/>
      <c r="G53" s="23"/>
      <c r="H53" s="8"/>
      <c r="I53" s="23"/>
      <c r="J53" s="20"/>
      <c r="K53" s="14"/>
      <c r="L53" s="15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</row>
    <row r="54" spans="1:39" x14ac:dyDescent="0.3">
      <c r="A54" t="s">
        <v>61</v>
      </c>
      <c r="B54" s="3"/>
      <c r="D54" s="14"/>
      <c r="E54" s="8"/>
      <c r="F54" s="14"/>
      <c r="G54" s="23"/>
      <c r="H54" s="8"/>
      <c r="I54" s="23"/>
      <c r="J54" s="21"/>
      <c r="K54" s="14"/>
      <c r="L54" s="15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</row>
    <row r="55" spans="1:39" x14ac:dyDescent="0.3">
      <c r="A55" s="3"/>
      <c r="H55" s="14"/>
      <c r="P55" s="1"/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Alex_QPCR</vt:lpstr>
      <vt:lpstr>QPCR Raw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</dc:creator>
  <dc:description/>
  <cp:lastModifiedBy>Timo</cp:lastModifiedBy>
  <cp:revision>61</cp:revision>
  <cp:lastPrinted>2021-06-17T17:58:09Z</cp:lastPrinted>
  <dcterms:created xsi:type="dcterms:W3CDTF">2016-06-02T20:09:34Z</dcterms:created>
  <dcterms:modified xsi:type="dcterms:W3CDTF">2021-06-30T23:17:28Z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