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d.docs.live.net/f535e7fdbadc001f/Desktop/Data Analsyt Portfolio/Data-Analsyt-Portfolio/CLV Analysis On Amazon Prime Users/"/>
    </mc:Choice>
  </mc:AlternateContent>
  <xr:revisionPtr revIDLastSave="7" documentId="8_{DAAAAF32-4D8D-42BB-85B8-D0D072C49208}" xr6:coauthVersionLast="47" xr6:coauthVersionMax="47" xr10:uidLastSave="{80D0005D-6EBA-42D1-BC02-522940FA095D}"/>
  <bookViews>
    <workbookView xWindow="-108" yWindow="-108" windowWidth="23256" windowHeight="12456" activeTab="2" xr2:uid="{2E21A7E0-A0B5-46A9-A97C-D61CC81671A4}"/>
  </bookViews>
  <sheets>
    <sheet name="dashboard" sheetId="10" r:id="rId1"/>
    <sheet name="Sheet12" sheetId="13" r:id="rId2"/>
    <sheet name="amazon_prime_users" sheetId="2" r:id="rId3"/>
    <sheet name="CLV Analysis" sheetId="1" r:id="rId4"/>
  </sheets>
  <definedNames>
    <definedName name="ExternalData_1" localSheetId="2" hidden="1">amazon_prime_users!$A$1:$S$2501</definedName>
    <definedName name="Slicer_Devices_Used">#N/A</definedName>
    <definedName name="Slicer_Favorite_Genres">#N/A</definedName>
    <definedName name="Slicer_Gender">#N/A</definedName>
    <definedName name="Slicer_Purchase_History">#N/A</definedName>
    <definedName name="Slicer_Renewal_Status">#N/A</definedName>
    <definedName name="Slicer_Subscription_Pla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1" l="1"/>
  <c r="C9" i="1"/>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V1527" i="2"/>
  <c r="V1528" i="2"/>
  <c r="V1529" i="2"/>
  <c r="V1530" i="2"/>
  <c r="V1531" i="2"/>
  <c r="V1532" i="2"/>
  <c r="V1533" i="2"/>
  <c r="V1534" i="2"/>
  <c r="V1535" i="2"/>
  <c r="V1536" i="2"/>
  <c r="V1537" i="2"/>
  <c r="V1538" i="2"/>
  <c r="V1539" i="2"/>
  <c r="V1540" i="2"/>
  <c r="V1541" i="2"/>
  <c r="V1542" i="2"/>
  <c r="V1543" i="2"/>
  <c r="V1544" i="2"/>
  <c r="V1545" i="2"/>
  <c r="V1546" i="2"/>
  <c r="V1547" i="2"/>
  <c r="V1548" i="2"/>
  <c r="V1549" i="2"/>
  <c r="V1550" i="2"/>
  <c r="V1551" i="2"/>
  <c r="V1552" i="2"/>
  <c r="V1553" i="2"/>
  <c r="V1554" i="2"/>
  <c r="V1555" i="2"/>
  <c r="V1556" i="2"/>
  <c r="V1557" i="2"/>
  <c r="V1558" i="2"/>
  <c r="V1559" i="2"/>
  <c r="V1560" i="2"/>
  <c r="V1561" i="2"/>
  <c r="V1562" i="2"/>
  <c r="V1563" i="2"/>
  <c r="V1564" i="2"/>
  <c r="V1565" i="2"/>
  <c r="V1566" i="2"/>
  <c r="V1567" i="2"/>
  <c r="V1568" i="2"/>
  <c r="V1569" i="2"/>
  <c r="V1570" i="2"/>
  <c r="V1571" i="2"/>
  <c r="V1572" i="2"/>
  <c r="V1573" i="2"/>
  <c r="V1574" i="2"/>
  <c r="V1575" i="2"/>
  <c r="V1576" i="2"/>
  <c r="V1577" i="2"/>
  <c r="V1578" i="2"/>
  <c r="V1579" i="2"/>
  <c r="V1580" i="2"/>
  <c r="V1581" i="2"/>
  <c r="V1582" i="2"/>
  <c r="V1583" i="2"/>
  <c r="V1584" i="2"/>
  <c r="V1585" i="2"/>
  <c r="V1586" i="2"/>
  <c r="V1587" i="2"/>
  <c r="V1588" i="2"/>
  <c r="V1589" i="2"/>
  <c r="V1590" i="2"/>
  <c r="V1591" i="2"/>
  <c r="V1592" i="2"/>
  <c r="V1593" i="2"/>
  <c r="V1594" i="2"/>
  <c r="V1595" i="2"/>
  <c r="V1596" i="2"/>
  <c r="V1597" i="2"/>
  <c r="V1598" i="2"/>
  <c r="V1599" i="2"/>
  <c r="V1600" i="2"/>
  <c r="V1601" i="2"/>
  <c r="V1602" i="2"/>
  <c r="V1603" i="2"/>
  <c r="V1604" i="2"/>
  <c r="V1605" i="2"/>
  <c r="V1606" i="2"/>
  <c r="V1607" i="2"/>
  <c r="V1608" i="2"/>
  <c r="V1609" i="2"/>
  <c r="V1610" i="2"/>
  <c r="V1611" i="2"/>
  <c r="V1612" i="2"/>
  <c r="V1613" i="2"/>
  <c r="V1614" i="2"/>
  <c r="V1615" i="2"/>
  <c r="V1616" i="2"/>
  <c r="V1617" i="2"/>
  <c r="V1618" i="2"/>
  <c r="V1619" i="2"/>
  <c r="V1620" i="2"/>
  <c r="V1621" i="2"/>
  <c r="V1622" i="2"/>
  <c r="V1623" i="2"/>
  <c r="V1624" i="2"/>
  <c r="V1625" i="2"/>
  <c r="V1626" i="2"/>
  <c r="V1627" i="2"/>
  <c r="V1628" i="2"/>
  <c r="V1629" i="2"/>
  <c r="V1630" i="2"/>
  <c r="V1631" i="2"/>
  <c r="V1632" i="2"/>
  <c r="V1633" i="2"/>
  <c r="V1634" i="2"/>
  <c r="V1635" i="2"/>
  <c r="V1636" i="2"/>
  <c r="V1637" i="2"/>
  <c r="V1638" i="2"/>
  <c r="V1639" i="2"/>
  <c r="V1640" i="2"/>
  <c r="V1641" i="2"/>
  <c r="V1642" i="2"/>
  <c r="V1643" i="2"/>
  <c r="V1644" i="2"/>
  <c r="V1645" i="2"/>
  <c r="V1646" i="2"/>
  <c r="V1647" i="2"/>
  <c r="V1648" i="2"/>
  <c r="V1649" i="2"/>
  <c r="V1650" i="2"/>
  <c r="V1651" i="2"/>
  <c r="V1652" i="2"/>
  <c r="V1653" i="2"/>
  <c r="V1654" i="2"/>
  <c r="V1655" i="2"/>
  <c r="V1656" i="2"/>
  <c r="V1657" i="2"/>
  <c r="V1658" i="2"/>
  <c r="V1659" i="2"/>
  <c r="V1660" i="2"/>
  <c r="V1661" i="2"/>
  <c r="V1662" i="2"/>
  <c r="V1663" i="2"/>
  <c r="V1664" i="2"/>
  <c r="V1665" i="2"/>
  <c r="V1666" i="2"/>
  <c r="V1667" i="2"/>
  <c r="V1668" i="2"/>
  <c r="V1669" i="2"/>
  <c r="V1670" i="2"/>
  <c r="V1671" i="2"/>
  <c r="V1672" i="2"/>
  <c r="V1673" i="2"/>
  <c r="V1674" i="2"/>
  <c r="V1675" i="2"/>
  <c r="V1676" i="2"/>
  <c r="V1677" i="2"/>
  <c r="V1678" i="2"/>
  <c r="V1679" i="2"/>
  <c r="V1680" i="2"/>
  <c r="V1681" i="2"/>
  <c r="V1682" i="2"/>
  <c r="V1683" i="2"/>
  <c r="V1684" i="2"/>
  <c r="V1685" i="2"/>
  <c r="V1686" i="2"/>
  <c r="V1687" i="2"/>
  <c r="V1688" i="2"/>
  <c r="V1689" i="2"/>
  <c r="V1690" i="2"/>
  <c r="V1691" i="2"/>
  <c r="V1692" i="2"/>
  <c r="V1693" i="2"/>
  <c r="V1694" i="2"/>
  <c r="V1695" i="2"/>
  <c r="V1696" i="2"/>
  <c r="V1697" i="2"/>
  <c r="V1698" i="2"/>
  <c r="V1699" i="2"/>
  <c r="V1700" i="2"/>
  <c r="V1701" i="2"/>
  <c r="V1702" i="2"/>
  <c r="V1703" i="2"/>
  <c r="V1704" i="2"/>
  <c r="V1705" i="2"/>
  <c r="V1706" i="2"/>
  <c r="V1707" i="2"/>
  <c r="V1708" i="2"/>
  <c r="V1709" i="2"/>
  <c r="V1710" i="2"/>
  <c r="V1711" i="2"/>
  <c r="V1712" i="2"/>
  <c r="V1713" i="2"/>
  <c r="V1714" i="2"/>
  <c r="V1715" i="2"/>
  <c r="V1716" i="2"/>
  <c r="V1717" i="2"/>
  <c r="V1718" i="2"/>
  <c r="V1719" i="2"/>
  <c r="V1720" i="2"/>
  <c r="V1721" i="2"/>
  <c r="V1722" i="2"/>
  <c r="V1723" i="2"/>
  <c r="V1724" i="2"/>
  <c r="V1725" i="2"/>
  <c r="V1726" i="2"/>
  <c r="V1727" i="2"/>
  <c r="V1728" i="2"/>
  <c r="V1729" i="2"/>
  <c r="V1730" i="2"/>
  <c r="V1731" i="2"/>
  <c r="V1732" i="2"/>
  <c r="V1733" i="2"/>
  <c r="V1734" i="2"/>
  <c r="V1735" i="2"/>
  <c r="V1736" i="2"/>
  <c r="V1737" i="2"/>
  <c r="V1738" i="2"/>
  <c r="V1739" i="2"/>
  <c r="V1740" i="2"/>
  <c r="V1741" i="2"/>
  <c r="V1742" i="2"/>
  <c r="V1743" i="2"/>
  <c r="V1744" i="2"/>
  <c r="V1745" i="2"/>
  <c r="V1746" i="2"/>
  <c r="V1747" i="2"/>
  <c r="V1748" i="2"/>
  <c r="V1749" i="2"/>
  <c r="V1750" i="2"/>
  <c r="V1751" i="2"/>
  <c r="V1752" i="2"/>
  <c r="V1753" i="2"/>
  <c r="V1754" i="2"/>
  <c r="V1755" i="2"/>
  <c r="V1756" i="2"/>
  <c r="V1757" i="2"/>
  <c r="V1758" i="2"/>
  <c r="V1759" i="2"/>
  <c r="V1760" i="2"/>
  <c r="V1761" i="2"/>
  <c r="V1762" i="2"/>
  <c r="V1763" i="2"/>
  <c r="V1764" i="2"/>
  <c r="V1765" i="2"/>
  <c r="V1766" i="2"/>
  <c r="V1767" i="2"/>
  <c r="V1768" i="2"/>
  <c r="V1769" i="2"/>
  <c r="V1770" i="2"/>
  <c r="V1771" i="2"/>
  <c r="V1772" i="2"/>
  <c r="V1773" i="2"/>
  <c r="V1774" i="2"/>
  <c r="V1775" i="2"/>
  <c r="V1776" i="2"/>
  <c r="V1777" i="2"/>
  <c r="V1778" i="2"/>
  <c r="V1779" i="2"/>
  <c r="V1780" i="2"/>
  <c r="V1781" i="2"/>
  <c r="V1782" i="2"/>
  <c r="V1783" i="2"/>
  <c r="V1784" i="2"/>
  <c r="V1785" i="2"/>
  <c r="V1786" i="2"/>
  <c r="V1787" i="2"/>
  <c r="V1788" i="2"/>
  <c r="V1789" i="2"/>
  <c r="V1790" i="2"/>
  <c r="V1791" i="2"/>
  <c r="V1792" i="2"/>
  <c r="V1793" i="2"/>
  <c r="V1794" i="2"/>
  <c r="V1795" i="2"/>
  <c r="V1796" i="2"/>
  <c r="V1797" i="2"/>
  <c r="V1798" i="2"/>
  <c r="V1799" i="2"/>
  <c r="V1800" i="2"/>
  <c r="V1801" i="2"/>
  <c r="V1802" i="2"/>
  <c r="V1803" i="2"/>
  <c r="V1804" i="2"/>
  <c r="V1805" i="2"/>
  <c r="V1806" i="2"/>
  <c r="V1807" i="2"/>
  <c r="V1808" i="2"/>
  <c r="V1809" i="2"/>
  <c r="V1810" i="2"/>
  <c r="V1811" i="2"/>
  <c r="V1812" i="2"/>
  <c r="V1813" i="2"/>
  <c r="V1814" i="2"/>
  <c r="V1815" i="2"/>
  <c r="V1816" i="2"/>
  <c r="V1817" i="2"/>
  <c r="V1818" i="2"/>
  <c r="V1819" i="2"/>
  <c r="V1820" i="2"/>
  <c r="V1821" i="2"/>
  <c r="V1822" i="2"/>
  <c r="V1823" i="2"/>
  <c r="V1824" i="2"/>
  <c r="V1825" i="2"/>
  <c r="V1826" i="2"/>
  <c r="V1827" i="2"/>
  <c r="V1828" i="2"/>
  <c r="V1829" i="2"/>
  <c r="V1830" i="2"/>
  <c r="V1831" i="2"/>
  <c r="V1832" i="2"/>
  <c r="V1833" i="2"/>
  <c r="V1834" i="2"/>
  <c r="V1835" i="2"/>
  <c r="V1836" i="2"/>
  <c r="V1837" i="2"/>
  <c r="V1838" i="2"/>
  <c r="V1839" i="2"/>
  <c r="V1840" i="2"/>
  <c r="V1841" i="2"/>
  <c r="V1842" i="2"/>
  <c r="V1843" i="2"/>
  <c r="V1844" i="2"/>
  <c r="V1845" i="2"/>
  <c r="V1846" i="2"/>
  <c r="V1847" i="2"/>
  <c r="V1848" i="2"/>
  <c r="V1849" i="2"/>
  <c r="V1850" i="2"/>
  <c r="V1851" i="2"/>
  <c r="V1852" i="2"/>
  <c r="V1853" i="2"/>
  <c r="V1854" i="2"/>
  <c r="V1855" i="2"/>
  <c r="V1856" i="2"/>
  <c r="V1857" i="2"/>
  <c r="V1858" i="2"/>
  <c r="V1859" i="2"/>
  <c r="V1860" i="2"/>
  <c r="V1861" i="2"/>
  <c r="V1862" i="2"/>
  <c r="V1863" i="2"/>
  <c r="V1864" i="2"/>
  <c r="V1865" i="2"/>
  <c r="V1866" i="2"/>
  <c r="V1867" i="2"/>
  <c r="V1868" i="2"/>
  <c r="V1869" i="2"/>
  <c r="V1870" i="2"/>
  <c r="V1871" i="2"/>
  <c r="V1872" i="2"/>
  <c r="V1873" i="2"/>
  <c r="V1874" i="2"/>
  <c r="V1875" i="2"/>
  <c r="V1876" i="2"/>
  <c r="V1877" i="2"/>
  <c r="V1878" i="2"/>
  <c r="V1879" i="2"/>
  <c r="V1880" i="2"/>
  <c r="V1881" i="2"/>
  <c r="V1882" i="2"/>
  <c r="V1883" i="2"/>
  <c r="V1884" i="2"/>
  <c r="V1885" i="2"/>
  <c r="V1886" i="2"/>
  <c r="V1887" i="2"/>
  <c r="V1888" i="2"/>
  <c r="V1889" i="2"/>
  <c r="V1890" i="2"/>
  <c r="V1891" i="2"/>
  <c r="V1892" i="2"/>
  <c r="V1893" i="2"/>
  <c r="V1894" i="2"/>
  <c r="V1895" i="2"/>
  <c r="V1896" i="2"/>
  <c r="V1897" i="2"/>
  <c r="V1898" i="2"/>
  <c r="V1899" i="2"/>
  <c r="V1900" i="2"/>
  <c r="V1901" i="2"/>
  <c r="V1902" i="2"/>
  <c r="V1903" i="2"/>
  <c r="V1904" i="2"/>
  <c r="V1905" i="2"/>
  <c r="V1906" i="2"/>
  <c r="V1907" i="2"/>
  <c r="V1908" i="2"/>
  <c r="V1909" i="2"/>
  <c r="V1910" i="2"/>
  <c r="V1911" i="2"/>
  <c r="V1912" i="2"/>
  <c r="V1913" i="2"/>
  <c r="V1914" i="2"/>
  <c r="V1915" i="2"/>
  <c r="V1916" i="2"/>
  <c r="V1917" i="2"/>
  <c r="V1918" i="2"/>
  <c r="V1919" i="2"/>
  <c r="V1920" i="2"/>
  <c r="V1921" i="2"/>
  <c r="V1922" i="2"/>
  <c r="V1923" i="2"/>
  <c r="V1924" i="2"/>
  <c r="V1925" i="2"/>
  <c r="V1926" i="2"/>
  <c r="V1927" i="2"/>
  <c r="V1928" i="2"/>
  <c r="V1929" i="2"/>
  <c r="V1930" i="2"/>
  <c r="V1931" i="2"/>
  <c r="V1932" i="2"/>
  <c r="V1933" i="2"/>
  <c r="V1934" i="2"/>
  <c r="V1935" i="2"/>
  <c r="V1936" i="2"/>
  <c r="V1937" i="2"/>
  <c r="V1938" i="2"/>
  <c r="V1939" i="2"/>
  <c r="V1940" i="2"/>
  <c r="V1941" i="2"/>
  <c r="V1942" i="2"/>
  <c r="V1943" i="2"/>
  <c r="V1944" i="2"/>
  <c r="V1945" i="2"/>
  <c r="V1946" i="2"/>
  <c r="V1947" i="2"/>
  <c r="V1948" i="2"/>
  <c r="V1949" i="2"/>
  <c r="V1950" i="2"/>
  <c r="V1951" i="2"/>
  <c r="V1952" i="2"/>
  <c r="V1953" i="2"/>
  <c r="V1954" i="2"/>
  <c r="V1955" i="2"/>
  <c r="V1956" i="2"/>
  <c r="V1957" i="2"/>
  <c r="V1958" i="2"/>
  <c r="V1959" i="2"/>
  <c r="V1960" i="2"/>
  <c r="V1961" i="2"/>
  <c r="V1962" i="2"/>
  <c r="V1963" i="2"/>
  <c r="V1964" i="2"/>
  <c r="V1965" i="2"/>
  <c r="V1966" i="2"/>
  <c r="V1967" i="2"/>
  <c r="V1968" i="2"/>
  <c r="V1969" i="2"/>
  <c r="V1970" i="2"/>
  <c r="V1971" i="2"/>
  <c r="V1972" i="2"/>
  <c r="V1973" i="2"/>
  <c r="V1974" i="2"/>
  <c r="V1975" i="2"/>
  <c r="V1976" i="2"/>
  <c r="V1977" i="2"/>
  <c r="V1978" i="2"/>
  <c r="V1979" i="2"/>
  <c r="V1980" i="2"/>
  <c r="V1981" i="2"/>
  <c r="V1982" i="2"/>
  <c r="V1983" i="2"/>
  <c r="V1984" i="2"/>
  <c r="V1985" i="2"/>
  <c r="V1986" i="2"/>
  <c r="V1987" i="2"/>
  <c r="V1988" i="2"/>
  <c r="V1989" i="2"/>
  <c r="V1990" i="2"/>
  <c r="V1991" i="2"/>
  <c r="V1992" i="2"/>
  <c r="V1993" i="2"/>
  <c r="V1994" i="2"/>
  <c r="V1995" i="2"/>
  <c r="V1996" i="2"/>
  <c r="V1997" i="2"/>
  <c r="V1998" i="2"/>
  <c r="V1999" i="2"/>
  <c r="V2000" i="2"/>
  <c r="V2001" i="2"/>
  <c r="V2002" i="2"/>
  <c r="V2003" i="2"/>
  <c r="V2004" i="2"/>
  <c r="V2005" i="2"/>
  <c r="V2006" i="2"/>
  <c r="V2007" i="2"/>
  <c r="V2008" i="2"/>
  <c r="V2009" i="2"/>
  <c r="V2010" i="2"/>
  <c r="V2011" i="2"/>
  <c r="V2012" i="2"/>
  <c r="V2013" i="2"/>
  <c r="V2014" i="2"/>
  <c r="V2015" i="2"/>
  <c r="V2016" i="2"/>
  <c r="V2017" i="2"/>
  <c r="V2018" i="2"/>
  <c r="V2019" i="2"/>
  <c r="V2020" i="2"/>
  <c r="V2021" i="2"/>
  <c r="V2022" i="2"/>
  <c r="V2023" i="2"/>
  <c r="V2024" i="2"/>
  <c r="V2025" i="2"/>
  <c r="V2026" i="2"/>
  <c r="V2027" i="2"/>
  <c r="V2028" i="2"/>
  <c r="V2029" i="2"/>
  <c r="V2030" i="2"/>
  <c r="V2031" i="2"/>
  <c r="V2032" i="2"/>
  <c r="V2033" i="2"/>
  <c r="V2034" i="2"/>
  <c r="V2035" i="2"/>
  <c r="V2036" i="2"/>
  <c r="V2037" i="2"/>
  <c r="V2038" i="2"/>
  <c r="V2039" i="2"/>
  <c r="V2040" i="2"/>
  <c r="V2041" i="2"/>
  <c r="V2042" i="2"/>
  <c r="V2043" i="2"/>
  <c r="V2044" i="2"/>
  <c r="V2045" i="2"/>
  <c r="V2046" i="2"/>
  <c r="V2047" i="2"/>
  <c r="V2048" i="2"/>
  <c r="V2049" i="2"/>
  <c r="V2050" i="2"/>
  <c r="V2051" i="2"/>
  <c r="V2052" i="2"/>
  <c r="V2053" i="2"/>
  <c r="V2054" i="2"/>
  <c r="V2055" i="2"/>
  <c r="V2056" i="2"/>
  <c r="V2057" i="2"/>
  <c r="V2058" i="2"/>
  <c r="V2059" i="2"/>
  <c r="V2060" i="2"/>
  <c r="V2061" i="2"/>
  <c r="V2062" i="2"/>
  <c r="V2063" i="2"/>
  <c r="V2064" i="2"/>
  <c r="V2065" i="2"/>
  <c r="V2066" i="2"/>
  <c r="V2067" i="2"/>
  <c r="V2068" i="2"/>
  <c r="V2069" i="2"/>
  <c r="V2070" i="2"/>
  <c r="V2071" i="2"/>
  <c r="V2072" i="2"/>
  <c r="V2073" i="2"/>
  <c r="V2074" i="2"/>
  <c r="V2075" i="2"/>
  <c r="V2076" i="2"/>
  <c r="V2077" i="2"/>
  <c r="V2078" i="2"/>
  <c r="V2079" i="2"/>
  <c r="V2080" i="2"/>
  <c r="V2081" i="2"/>
  <c r="V2082" i="2"/>
  <c r="V2083" i="2"/>
  <c r="V2084" i="2"/>
  <c r="V2085" i="2"/>
  <c r="V2086" i="2"/>
  <c r="V2087" i="2"/>
  <c r="V2088" i="2"/>
  <c r="V2089" i="2"/>
  <c r="V2090" i="2"/>
  <c r="V2091" i="2"/>
  <c r="V2092" i="2"/>
  <c r="V2093" i="2"/>
  <c r="V2094" i="2"/>
  <c r="V2095" i="2"/>
  <c r="V2096" i="2"/>
  <c r="V2097" i="2"/>
  <c r="V2098" i="2"/>
  <c r="V2099" i="2"/>
  <c r="V2100" i="2"/>
  <c r="V2101" i="2"/>
  <c r="V2102" i="2"/>
  <c r="V2103" i="2"/>
  <c r="V2104" i="2"/>
  <c r="V2105" i="2"/>
  <c r="V2106" i="2"/>
  <c r="V2107" i="2"/>
  <c r="V2108" i="2"/>
  <c r="V2109" i="2"/>
  <c r="V2110" i="2"/>
  <c r="V2111" i="2"/>
  <c r="V2112" i="2"/>
  <c r="V2113" i="2"/>
  <c r="V2114" i="2"/>
  <c r="V2115" i="2"/>
  <c r="V2116" i="2"/>
  <c r="V2117" i="2"/>
  <c r="V2118" i="2"/>
  <c r="V2119" i="2"/>
  <c r="V2120" i="2"/>
  <c r="V2121" i="2"/>
  <c r="V2122" i="2"/>
  <c r="V2123" i="2"/>
  <c r="V2124" i="2"/>
  <c r="V2125" i="2"/>
  <c r="V2126" i="2"/>
  <c r="V2127" i="2"/>
  <c r="V2128" i="2"/>
  <c r="V2129" i="2"/>
  <c r="V2130" i="2"/>
  <c r="V2131" i="2"/>
  <c r="V2132" i="2"/>
  <c r="V2133" i="2"/>
  <c r="V2134" i="2"/>
  <c r="V2135" i="2"/>
  <c r="V2136" i="2"/>
  <c r="V2137" i="2"/>
  <c r="V2138" i="2"/>
  <c r="V2139" i="2"/>
  <c r="V2140" i="2"/>
  <c r="V2141" i="2"/>
  <c r="V2142" i="2"/>
  <c r="V2143" i="2"/>
  <c r="V2144" i="2"/>
  <c r="V2145" i="2"/>
  <c r="V2146" i="2"/>
  <c r="V2147" i="2"/>
  <c r="V2148" i="2"/>
  <c r="V2149" i="2"/>
  <c r="V2150" i="2"/>
  <c r="V2151" i="2"/>
  <c r="V2152" i="2"/>
  <c r="V2153" i="2"/>
  <c r="V2154" i="2"/>
  <c r="V2155" i="2"/>
  <c r="V2156" i="2"/>
  <c r="V2157" i="2"/>
  <c r="V2158" i="2"/>
  <c r="V2159" i="2"/>
  <c r="V2160" i="2"/>
  <c r="V2161" i="2"/>
  <c r="V2162" i="2"/>
  <c r="V2163" i="2"/>
  <c r="V2164" i="2"/>
  <c r="V2165" i="2"/>
  <c r="V2166" i="2"/>
  <c r="V2167" i="2"/>
  <c r="V2168" i="2"/>
  <c r="V2169" i="2"/>
  <c r="V2170" i="2"/>
  <c r="V2171" i="2"/>
  <c r="V2172" i="2"/>
  <c r="V2173" i="2"/>
  <c r="V2174" i="2"/>
  <c r="V2175" i="2"/>
  <c r="V2176" i="2"/>
  <c r="V2177" i="2"/>
  <c r="V2178" i="2"/>
  <c r="V2179" i="2"/>
  <c r="V2180" i="2"/>
  <c r="V2181" i="2"/>
  <c r="V2182" i="2"/>
  <c r="V2183" i="2"/>
  <c r="V2184" i="2"/>
  <c r="V2185" i="2"/>
  <c r="V2186" i="2"/>
  <c r="V2187" i="2"/>
  <c r="V2188" i="2"/>
  <c r="V2189" i="2"/>
  <c r="V2190" i="2"/>
  <c r="V2191" i="2"/>
  <c r="V2192" i="2"/>
  <c r="V2193" i="2"/>
  <c r="V2194" i="2"/>
  <c r="V2195" i="2"/>
  <c r="V2196" i="2"/>
  <c r="V2197" i="2"/>
  <c r="V2198" i="2"/>
  <c r="V2199" i="2"/>
  <c r="V2200" i="2"/>
  <c r="V2201" i="2"/>
  <c r="V2202" i="2"/>
  <c r="V2203" i="2"/>
  <c r="V2204" i="2"/>
  <c r="V2205" i="2"/>
  <c r="V2206" i="2"/>
  <c r="V2207" i="2"/>
  <c r="V2208" i="2"/>
  <c r="V2209" i="2"/>
  <c r="V2210" i="2"/>
  <c r="V2211" i="2"/>
  <c r="V2212" i="2"/>
  <c r="V2213" i="2"/>
  <c r="V2214" i="2"/>
  <c r="V2215" i="2"/>
  <c r="V2216" i="2"/>
  <c r="V2217" i="2"/>
  <c r="V2218" i="2"/>
  <c r="V2219" i="2"/>
  <c r="V2220" i="2"/>
  <c r="V2221" i="2"/>
  <c r="V2222" i="2"/>
  <c r="V2223" i="2"/>
  <c r="V2224" i="2"/>
  <c r="V2225" i="2"/>
  <c r="V2226" i="2"/>
  <c r="V2227" i="2"/>
  <c r="V2228" i="2"/>
  <c r="V2229" i="2"/>
  <c r="V2230" i="2"/>
  <c r="V2231" i="2"/>
  <c r="V2232" i="2"/>
  <c r="V2233" i="2"/>
  <c r="V2234" i="2"/>
  <c r="V2235" i="2"/>
  <c r="V2236" i="2"/>
  <c r="V2237" i="2"/>
  <c r="V2238" i="2"/>
  <c r="V2239" i="2"/>
  <c r="V2240" i="2"/>
  <c r="V2241" i="2"/>
  <c r="V2242" i="2"/>
  <c r="V2243" i="2"/>
  <c r="V2244" i="2"/>
  <c r="V2245" i="2"/>
  <c r="V2246" i="2"/>
  <c r="V2247" i="2"/>
  <c r="V2248" i="2"/>
  <c r="V2249" i="2"/>
  <c r="V2250" i="2"/>
  <c r="V2251" i="2"/>
  <c r="V2252" i="2"/>
  <c r="V2253" i="2"/>
  <c r="V2254" i="2"/>
  <c r="V2255" i="2"/>
  <c r="V2256" i="2"/>
  <c r="V2257" i="2"/>
  <c r="V2258" i="2"/>
  <c r="V2259" i="2"/>
  <c r="V2260" i="2"/>
  <c r="V2261" i="2"/>
  <c r="V2262" i="2"/>
  <c r="V2263" i="2"/>
  <c r="V2264" i="2"/>
  <c r="V2265" i="2"/>
  <c r="V2266" i="2"/>
  <c r="V2267" i="2"/>
  <c r="V2268" i="2"/>
  <c r="V2269" i="2"/>
  <c r="V2270" i="2"/>
  <c r="V2271" i="2"/>
  <c r="V2272" i="2"/>
  <c r="V2273" i="2"/>
  <c r="V2274" i="2"/>
  <c r="V2275" i="2"/>
  <c r="V2276" i="2"/>
  <c r="V2277" i="2"/>
  <c r="V2278" i="2"/>
  <c r="V2279" i="2"/>
  <c r="V2280" i="2"/>
  <c r="V2281" i="2"/>
  <c r="V2282" i="2"/>
  <c r="V2283" i="2"/>
  <c r="V2284" i="2"/>
  <c r="V2285" i="2"/>
  <c r="V2286" i="2"/>
  <c r="V2287" i="2"/>
  <c r="V2288" i="2"/>
  <c r="V2289" i="2"/>
  <c r="V2290" i="2"/>
  <c r="V2291" i="2"/>
  <c r="V2292" i="2"/>
  <c r="V2293" i="2"/>
  <c r="V2294" i="2"/>
  <c r="V2295" i="2"/>
  <c r="V2296" i="2"/>
  <c r="V2297" i="2"/>
  <c r="V2298" i="2"/>
  <c r="V2299" i="2"/>
  <c r="V2300" i="2"/>
  <c r="V2301" i="2"/>
  <c r="V2302" i="2"/>
  <c r="V2303" i="2"/>
  <c r="V2304" i="2"/>
  <c r="V2305" i="2"/>
  <c r="V2306" i="2"/>
  <c r="V2307" i="2"/>
  <c r="V2308" i="2"/>
  <c r="V2309" i="2"/>
  <c r="V2310" i="2"/>
  <c r="V2311" i="2"/>
  <c r="V2312" i="2"/>
  <c r="V2313" i="2"/>
  <c r="V2314" i="2"/>
  <c r="V2315" i="2"/>
  <c r="V2316" i="2"/>
  <c r="V2317" i="2"/>
  <c r="V2318" i="2"/>
  <c r="V2319" i="2"/>
  <c r="V2320" i="2"/>
  <c r="V2321" i="2"/>
  <c r="V2322" i="2"/>
  <c r="V2323" i="2"/>
  <c r="V2324" i="2"/>
  <c r="V2325" i="2"/>
  <c r="V2326" i="2"/>
  <c r="V2327" i="2"/>
  <c r="V2328" i="2"/>
  <c r="V2329" i="2"/>
  <c r="V2330" i="2"/>
  <c r="V2331" i="2"/>
  <c r="V2332" i="2"/>
  <c r="V2333" i="2"/>
  <c r="V2334" i="2"/>
  <c r="V2335" i="2"/>
  <c r="V2336" i="2"/>
  <c r="V2337" i="2"/>
  <c r="V2338" i="2"/>
  <c r="V2339" i="2"/>
  <c r="V2340" i="2"/>
  <c r="V2341" i="2"/>
  <c r="V2342" i="2"/>
  <c r="V2343" i="2"/>
  <c r="V2344" i="2"/>
  <c r="V2345" i="2"/>
  <c r="V2346" i="2"/>
  <c r="V2347" i="2"/>
  <c r="V2348" i="2"/>
  <c r="V2349" i="2"/>
  <c r="V2350" i="2"/>
  <c r="V2351" i="2"/>
  <c r="V2352" i="2"/>
  <c r="V2353" i="2"/>
  <c r="V2354" i="2"/>
  <c r="V2355" i="2"/>
  <c r="V2356" i="2"/>
  <c r="V2357" i="2"/>
  <c r="V2358" i="2"/>
  <c r="V2359" i="2"/>
  <c r="V2360" i="2"/>
  <c r="V2361" i="2"/>
  <c r="V2362" i="2"/>
  <c r="V2363" i="2"/>
  <c r="V2364" i="2"/>
  <c r="V2365" i="2"/>
  <c r="V2366" i="2"/>
  <c r="V2367" i="2"/>
  <c r="V2368" i="2"/>
  <c r="V2369" i="2"/>
  <c r="V2370" i="2"/>
  <c r="V2371" i="2"/>
  <c r="V2372" i="2"/>
  <c r="V2373" i="2"/>
  <c r="V2374" i="2"/>
  <c r="V2375" i="2"/>
  <c r="V2376" i="2"/>
  <c r="V2377" i="2"/>
  <c r="V2378" i="2"/>
  <c r="V2379" i="2"/>
  <c r="V2380" i="2"/>
  <c r="V2381" i="2"/>
  <c r="V2382" i="2"/>
  <c r="V2383" i="2"/>
  <c r="V2384" i="2"/>
  <c r="V2385" i="2"/>
  <c r="V2386" i="2"/>
  <c r="V2387" i="2"/>
  <c r="V2388" i="2"/>
  <c r="V2389" i="2"/>
  <c r="V2390" i="2"/>
  <c r="V2391" i="2"/>
  <c r="V2392" i="2"/>
  <c r="V2393" i="2"/>
  <c r="V2394" i="2"/>
  <c r="V2395" i="2"/>
  <c r="V2396" i="2"/>
  <c r="V2397" i="2"/>
  <c r="V2398" i="2"/>
  <c r="V2399" i="2"/>
  <c r="V2400" i="2"/>
  <c r="V2401" i="2"/>
  <c r="V2402" i="2"/>
  <c r="V2403" i="2"/>
  <c r="V2404" i="2"/>
  <c r="V2405" i="2"/>
  <c r="V2406" i="2"/>
  <c r="V2407" i="2"/>
  <c r="V2408" i="2"/>
  <c r="V2409" i="2"/>
  <c r="V2410" i="2"/>
  <c r="V2411" i="2"/>
  <c r="V2412" i="2"/>
  <c r="V2413" i="2"/>
  <c r="V2414" i="2"/>
  <c r="V2415" i="2"/>
  <c r="V2416" i="2"/>
  <c r="V2417" i="2"/>
  <c r="V2418" i="2"/>
  <c r="V2419" i="2"/>
  <c r="V2420" i="2"/>
  <c r="V2421" i="2"/>
  <c r="V2422" i="2"/>
  <c r="V2423" i="2"/>
  <c r="V2424" i="2"/>
  <c r="V2425" i="2"/>
  <c r="V2426" i="2"/>
  <c r="V2427" i="2"/>
  <c r="V2428" i="2"/>
  <c r="V2429" i="2"/>
  <c r="V2430" i="2"/>
  <c r="V2431" i="2"/>
  <c r="V2432" i="2"/>
  <c r="V2433" i="2"/>
  <c r="V2434" i="2"/>
  <c r="V2435" i="2"/>
  <c r="V2436" i="2"/>
  <c r="V2437" i="2"/>
  <c r="V2438" i="2"/>
  <c r="V2439" i="2"/>
  <c r="V2440" i="2"/>
  <c r="V2441" i="2"/>
  <c r="V2442" i="2"/>
  <c r="V2443" i="2"/>
  <c r="V2444" i="2"/>
  <c r="V2445" i="2"/>
  <c r="V2446" i="2"/>
  <c r="V2447" i="2"/>
  <c r="V2448" i="2"/>
  <c r="V2449" i="2"/>
  <c r="V2450" i="2"/>
  <c r="V2451" i="2"/>
  <c r="V2452" i="2"/>
  <c r="V2453" i="2"/>
  <c r="V2454" i="2"/>
  <c r="V2455" i="2"/>
  <c r="V2456" i="2"/>
  <c r="V2457" i="2"/>
  <c r="V2458" i="2"/>
  <c r="V2459" i="2"/>
  <c r="V2460" i="2"/>
  <c r="V2461" i="2"/>
  <c r="V2462" i="2"/>
  <c r="V2463" i="2"/>
  <c r="V2464" i="2"/>
  <c r="V2465" i="2"/>
  <c r="V2466" i="2"/>
  <c r="V2467" i="2"/>
  <c r="V2468" i="2"/>
  <c r="V2469" i="2"/>
  <c r="V2470" i="2"/>
  <c r="V2471" i="2"/>
  <c r="V2472" i="2"/>
  <c r="V2473" i="2"/>
  <c r="V2474" i="2"/>
  <c r="V2475" i="2"/>
  <c r="V2476" i="2"/>
  <c r="V2477" i="2"/>
  <c r="V2478" i="2"/>
  <c r="V2479" i="2"/>
  <c r="V2480" i="2"/>
  <c r="V2481" i="2"/>
  <c r="V2482" i="2"/>
  <c r="V2483" i="2"/>
  <c r="V2484" i="2"/>
  <c r="V2485" i="2"/>
  <c r="V2486" i="2"/>
  <c r="V2487" i="2"/>
  <c r="V2488" i="2"/>
  <c r="V2489" i="2"/>
  <c r="V2490" i="2"/>
  <c r="V2491" i="2"/>
  <c r="V2492" i="2"/>
  <c r="V2493" i="2"/>
  <c r="V2494" i="2"/>
  <c r="V2495" i="2"/>
  <c r="V2496" i="2"/>
  <c r="V2497" i="2"/>
  <c r="V2498" i="2"/>
  <c r="V2499" i="2"/>
  <c r="V2500" i="2"/>
  <c r="V2501"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1954" i="2"/>
  <c r="U1955" i="2"/>
  <c r="U1956" i="2"/>
  <c r="U1957" i="2"/>
  <c r="U1958" i="2"/>
  <c r="U1959" i="2"/>
  <c r="U1960" i="2"/>
  <c r="U1961" i="2"/>
  <c r="U1962" i="2"/>
  <c r="U1963" i="2"/>
  <c r="U1964" i="2"/>
  <c r="U1965" i="2"/>
  <c r="U1966" i="2"/>
  <c r="U1967" i="2"/>
  <c r="U1968" i="2"/>
  <c r="U1969" i="2"/>
  <c r="U1970" i="2"/>
  <c r="U1971" i="2"/>
  <c r="U1972" i="2"/>
  <c r="U1973" i="2"/>
  <c r="U1974" i="2"/>
  <c r="U1975" i="2"/>
  <c r="U1976" i="2"/>
  <c r="U1977" i="2"/>
  <c r="U1978" i="2"/>
  <c r="U1979" i="2"/>
  <c r="U1980" i="2"/>
  <c r="U1981" i="2"/>
  <c r="U1982" i="2"/>
  <c r="U1983" i="2"/>
  <c r="U1984" i="2"/>
  <c r="U1985" i="2"/>
  <c r="U1986" i="2"/>
  <c r="U1987" i="2"/>
  <c r="U1988" i="2"/>
  <c r="U1989" i="2"/>
  <c r="U1990" i="2"/>
  <c r="U1991" i="2"/>
  <c r="U1992" i="2"/>
  <c r="U1993" i="2"/>
  <c r="U1994" i="2"/>
  <c r="U1995" i="2"/>
  <c r="U1996" i="2"/>
  <c r="U1997" i="2"/>
  <c r="U1998" i="2"/>
  <c r="U1999" i="2"/>
  <c r="U2000" i="2"/>
  <c r="U2001" i="2"/>
  <c r="U2002" i="2"/>
  <c r="U2003" i="2"/>
  <c r="U2004" i="2"/>
  <c r="U2005" i="2"/>
  <c r="U2006" i="2"/>
  <c r="U2007" i="2"/>
  <c r="U2008" i="2"/>
  <c r="U2009" i="2"/>
  <c r="U2010" i="2"/>
  <c r="U2011" i="2"/>
  <c r="U2012" i="2"/>
  <c r="U2013" i="2"/>
  <c r="U2014" i="2"/>
  <c r="U2015" i="2"/>
  <c r="U2016" i="2"/>
  <c r="U2017" i="2"/>
  <c r="U2018" i="2"/>
  <c r="U2019" i="2"/>
  <c r="U2020" i="2"/>
  <c r="U2021" i="2"/>
  <c r="U2022" i="2"/>
  <c r="U2023" i="2"/>
  <c r="U2024" i="2"/>
  <c r="U2025" i="2"/>
  <c r="U2026" i="2"/>
  <c r="U2027" i="2"/>
  <c r="U2028" i="2"/>
  <c r="U2029" i="2"/>
  <c r="U2030" i="2"/>
  <c r="U2031" i="2"/>
  <c r="U2032" i="2"/>
  <c r="U2033" i="2"/>
  <c r="U2034" i="2"/>
  <c r="U2035" i="2"/>
  <c r="U2036" i="2"/>
  <c r="U2037" i="2"/>
  <c r="U2038" i="2"/>
  <c r="U2039" i="2"/>
  <c r="U2040" i="2"/>
  <c r="U2041" i="2"/>
  <c r="U2042" i="2"/>
  <c r="U2043" i="2"/>
  <c r="U2044" i="2"/>
  <c r="U2045" i="2"/>
  <c r="U2046" i="2"/>
  <c r="U2047" i="2"/>
  <c r="U2048" i="2"/>
  <c r="U2049" i="2"/>
  <c r="U2050" i="2"/>
  <c r="U2051" i="2"/>
  <c r="U2052" i="2"/>
  <c r="U2053" i="2"/>
  <c r="U2054" i="2"/>
  <c r="U2055" i="2"/>
  <c r="U2056" i="2"/>
  <c r="U2057" i="2"/>
  <c r="U2058" i="2"/>
  <c r="U2059" i="2"/>
  <c r="U2060" i="2"/>
  <c r="U2061" i="2"/>
  <c r="U2062" i="2"/>
  <c r="U2063" i="2"/>
  <c r="U2064" i="2"/>
  <c r="U2065" i="2"/>
  <c r="U2066" i="2"/>
  <c r="U2067" i="2"/>
  <c r="U2068" i="2"/>
  <c r="U2069" i="2"/>
  <c r="U2070" i="2"/>
  <c r="U2071" i="2"/>
  <c r="U2072" i="2"/>
  <c r="U2073" i="2"/>
  <c r="U2074" i="2"/>
  <c r="U2075" i="2"/>
  <c r="U2076" i="2"/>
  <c r="U2077" i="2"/>
  <c r="U2078" i="2"/>
  <c r="U2079" i="2"/>
  <c r="U2080" i="2"/>
  <c r="U2081" i="2"/>
  <c r="U2082" i="2"/>
  <c r="U2083" i="2"/>
  <c r="U2084" i="2"/>
  <c r="U2085" i="2"/>
  <c r="U2086" i="2"/>
  <c r="U2087" i="2"/>
  <c r="U2088" i="2"/>
  <c r="U2089" i="2"/>
  <c r="U2090" i="2"/>
  <c r="U2091" i="2"/>
  <c r="U2092" i="2"/>
  <c r="U2093" i="2"/>
  <c r="U2094" i="2"/>
  <c r="U2095" i="2"/>
  <c r="U2096" i="2"/>
  <c r="U2097" i="2"/>
  <c r="U2098" i="2"/>
  <c r="U2099" i="2"/>
  <c r="U2100" i="2"/>
  <c r="U2101" i="2"/>
  <c r="U2102" i="2"/>
  <c r="U2103" i="2"/>
  <c r="U2104" i="2"/>
  <c r="U2105" i="2"/>
  <c r="U2106" i="2"/>
  <c r="U2107" i="2"/>
  <c r="U2108" i="2"/>
  <c r="U2109" i="2"/>
  <c r="U2110" i="2"/>
  <c r="U2111" i="2"/>
  <c r="U2112" i="2"/>
  <c r="U2113" i="2"/>
  <c r="U2114" i="2"/>
  <c r="U2115" i="2"/>
  <c r="U2116" i="2"/>
  <c r="U2117" i="2"/>
  <c r="U2118" i="2"/>
  <c r="U2119" i="2"/>
  <c r="U2120" i="2"/>
  <c r="U2121" i="2"/>
  <c r="U2122" i="2"/>
  <c r="U2123" i="2"/>
  <c r="U2124" i="2"/>
  <c r="U2125" i="2"/>
  <c r="U2126" i="2"/>
  <c r="U2127" i="2"/>
  <c r="U2128" i="2"/>
  <c r="U2129" i="2"/>
  <c r="U2130" i="2"/>
  <c r="U2131" i="2"/>
  <c r="U2132" i="2"/>
  <c r="U2133" i="2"/>
  <c r="U2134" i="2"/>
  <c r="U2135" i="2"/>
  <c r="U2136" i="2"/>
  <c r="U2137" i="2"/>
  <c r="U2138" i="2"/>
  <c r="U2139" i="2"/>
  <c r="U2140" i="2"/>
  <c r="U2141" i="2"/>
  <c r="U2142" i="2"/>
  <c r="U2143" i="2"/>
  <c r="U2144" i="2"/>
  <c r="U2145" i="2"/>
  <c r="U2146" i="2"/>
  <c r="U2147" i="2"/>
  <c r="U2148" i="2"/>
  <c r="U2149" i="2"/>
  <c r="U2150" i="2"/>
  <c r="U2151" i="2"/>
  <c r="U2152" i="2"/>
  <c r="U2153" i="2"/>
  <c r="U2154" i="2"/>
  <c r="U2155" i="2"/>
  <c r="U2156" i="2"/>
  <c r="U2157" i="2"/>
  <c r="U2158" i="2"/>
  <c r="U2159" i="2"/>
  <c r="U2160" i="2"/>
  <c r="U2161" i="2"/>
  <c r="U2162" i="2"/>
  <c r="U2163" i="2"/>
  <c r="U2164" i="2"/>
  <c r="U2165" i="2"/>
  <c r="U2166" i="2"/>
  <c r="U2167" i="2"/>
  <c r="U2168" i="2"/>
  <c r="U2169" i="2"/>
  <c r="U2170" i="2"/>
  <c r="U2171" i="2"/>
  <c r="U2172" i="2"/>
  <c r="U2173" i="2"/>
  <c r="U2174" i="2"/>
  <c r="U2175" i="2"/>
  <c r="U2176" i="2"/>
  <c r="U2177" i="2"/>
  <c r="U2178" i="2"/>
  <c r="U2179" i="2"/>
  <c r="U2180" i="2"/>
  <c r="U2181" i="2"/>
  <c r="U2182" i="2"/>
  <c r="U2183" i="2"/>
  <c r="U2184" i="2"/>
  <c r="U2185" i="2"/>
  <c r="U2186" i="2"/>
  <c r="U2187" i="2"/>
  <c r="U2188" i="2"/>
  <c r="U2189" i="2"/>
  <c r="U2190" i="2"/>
  <c r="U2191" i="2"/>
  <c r="U2192" i="2"/>
  <c r="U2193" i="2"/>
  <c r="U2194" i="2"/>
  <c r="U2195" i="2"/>
  <c r="U2196" i="2"/>
  <c r="U2197" i="2"/>
  <c r="U2198" i="2"/>
  <c r="U2199" i="2"/>
  <c r="U2200" i="2"/>
  <c r="U2201" i="2"/>
  <c r="U2202" i="2"/>
  <c r="U2203" i="2"/>
  <c r="U2204" i="2"/>
  <c r="U2205" i="2"/>
  <c r="U2206" i="2"/>
  <c r="U2207" i="2"/>
  <c r="U2208" i="2"/>
  <c r="U2209" i="2"/>
  <c r="U2210" i="2"/>
  <c r="U2211" i="2"/>
  <c r="U2212" i="2"/>
  <c r="U2213" i="2"/>
  <c r="U2214" i="2"/>
  <c r="U2215" i="2"/>
  <c r="U2216" i="2"/>
  <c r="U2217" i="2"/>
  <c r="U2218" i="2"/>
  <c r="U2219" i="2"/>
  <c r="U2220" i="2"/>
  <c r="U2221" i="2"/>
  <c r="U2222" i="2"/>
  <c r="U2223" i="2"/>
  <c r="U2224" i="2"/>
  <c r="U2225" i="2"/>
  <c r="U2226" i="2"/>
  <c r="U2227" i="2"/>
  <c r="U2228" i="2"/>
  <c r="U2229" i="2"/>
  <c r="U2230" i="2"/>
  <c r="U2231" i="2"/>
  <c r="U2232" i="2"/>
  <c r="U2233" i="2"/>
  <c r="U2234" i="2"/>
  <c r="U2235" i="2"/>
  <c r="U2236" i="2"/>
  <c r="U2237" i="2"/>
  <c r="U2238" i="2"/>
  <c r="U2239" i="2"/>
  <c r="U2240" i="2"/>
  <c r="U2241" i="2"/>
  <c r="U2242" i="2"/>
  <c r="U2243" i="2"/>
  <c r="U2244" i="2"/>
  <c r="U2245" i="2"/>
  <c r="U2246" i="2"/>
  <c r="U2247" i="2"/>
  <c r="U2248" i="2"/>
  <c r="U2249" i="2"/>
  <c r="U2250" i="2"/>
  <c r="U2251" i="2"/>
  <c r="U2252" i="2"/>
  <c r="U2253" i="2"/>
  <c r="U2254" i="2"/>
  <c r="U2255" i="2"/>
  <c r="U2256" i="2"/>
  <c r="U2257" i="2"/>
  <c r="U2258" i="2"/>
  <c r="U2259" i="2"/>
  <c r="U2260" i="2"/>
  <c r="U2261" i="2"/>
  <c r="U2262" i="2"/>
  <c r="U2263" i="2"/>
  <c r="U2264" i="2"/>
  <c r="U2265" i="2"/>
  <c r="U2266" i="2"/>
  <c r="U2267" i="2"/>
  <c r="U2268" i="2"/>
  <c r="U2269" i="2"/>
  <c r="U2270" i="2"/>
  <c r="U2271" i="2"/>
  <c r="U2272" i="2"/>
  <c r="U2273" i="2"/>
  <c r="U2274" i="2"/>
  <c r="U2275" i="2"/>
  <c r="U2276" i="2"/>
  <c r="U2277" i="2"/>
  <c r="U2278" i="2"/>
  <c r="U2279" i="2"/>
  <c r="U2280" i="2"/>
  <c r="U2281" i="2"/>
  <c r="U2282" i="2"/>
  <c r="U2283" i="2"/>
  <c r="U2284" i="2"/>
  <c r="U2285" i="2"/>
  <c r="U2286" i="2"/>
  <c r="U2287" i="2"/>
  <c r="U2288" i="2"/>
  <c r="U2289" i="2"/>
  <c r="U2290" i="2"/>
  <c r="U2291" i="2"/>
  <c r="U2292" i="2"/>
  <c r="U2293" i="2"/>
  <c r="U2294" i="2"/>
  <c r="U2295" i="2"/>
  <c r="U2296" i="2"/>
  <c r="U2297" i="2"/>
  <c r="U2298" i="2"/>
  <c r="U2299" i="2"/>
  <c r="U2300" i="2"/>
  <c r="U2301" i="2"/>
  <c r="U2302" i="2"/>
  <c r="U2303" i="2"/>
  <c r="U2304" i="2"/>
  <c r="U2305" i="2"/>
  <c r="U2306" i="2"/>
  <c r="U2307" i="2"/>
  <c r="U2308" i="2"/>
  <c r="U2309" i="2"/>
  <c r="U2310" i="2"/>
  <c r="U2311" i="2"/>
  <c r="U2312" i="2"/>
  <c r="U2313" i="2"/>
  <c r="U2314" i="2"/>
  <c r="U2315" i="2"/>
  <c r="U2316" i="2"/>
  <c r="U2317" i="2"/>
  <c r="U2318" i="2"/>
  <c r="U2319" i="2"/>
  <c r="U2320" i="2"/>
  <c r="U2321" i="2"/>
  <c r="U2322" i="2"/>
  <c r="U2323" i="2"/>
  <c r="U2324" i="2"/>
  <c r="U2325" i="2"/>
  <c r="U2326" i="2"/>
  <c r="U2327" i="2"/>
  <c r="U2328" i="2"/>
  <c r="U2329" i="2"/>
  <c r="U2330" i="2"/>
  <c r="U2331" i="2"/>
  <c r="U2332" i="2"/>
  <c r="U2333" i="2"/>
  <c r="U2334" i="2"/>
  <c r="U2335" i="2"/>
  <c r="U2336" i="2"/>
  <c r="U2337" i="2"/>
  <c r="U2338" i="2"/>
  <c r="U2339" i="2"/>
  <c r="U2340" i="2"/>
  <c r="U2341" i="2"/>
  <c r="U2342" i="2"/>
  <c r="U2343" i="2"/>
  <c r="U2344" i="2"/>
  <c r="U2345" i="2"/>
  <c r="U2346" i="2"/>
  <c r="U2347" i="2"/>
  <c r="U2348" i="2"/>
  <c r="U2349" i="2"/>
  <c r="U2350" i="2"/>
  <c r="U2351" i="2"/>
  <c r="U2352" i="2"/>
  <c r="U2353" i="2"/>
  <c r="U2354" i="2"/>
  <c r="U2355" i="2"/>
  <c r="U2356" i="2"/>
  <c r="U2357" i="2"/>
  <c r="U2358" i="2"/>
  <c r="U2359" i="2"/>
  <c r="U2360" i="2"/>
  <c r="U2361" i="2"/>
  <c r="U2362" i="2"/>
  <c r="U2363" i="2"/>
  <c r="U2364" i="2"/>
  <c r="U2365" i="2"/>
  <c r="U2366" i="2"/>
  <c r="U2367" i="2"/>
  <c r="U2368" i="2"/>
  <c r="U2369" i="2"/>
  <c r="U2370" i="2"/>
  <c r="U2371" i="2"/>
  <c r="U2372" i="2"/>
  <c r="U2373" i="2"/>
  <c r="U2374" i="2"/>
  <c r="U2375" i="2"/>
  <c r="U2376" i="2"/>
  <c r="U2377" i="2"/>
  <c r="U2378" i="2"/>
  <c r="U2379" i="2"/>
  <c r="U2380" i="2"/>
  <c r="U2381" i="2"/>
  <c r="U2382" i="2"/>
  <c r="U2383" i="2"/>
  <c r="U2384" i="2"/>
  <c r="U2385" i="2"/>
  <c r="U2386" i="2"/>
  <c r="U2387" i="2"/>
  <c r="U2388" i="2"/>
  <c r="U2389" i="2"/>
  <c r="U2390" i="2"/>
  <c r="U2391" i="2"/>
  <c r="U2392" i="2"/>
  <c r="U2393" i="2"/>
  <c r="U2394" i="2"/>
  <c r="U2395" i="2"/>
  <c r="U2396" i="2"/>
  <c r="U2397" i="2"/>
  <c r="U2398" i="2"/>
  <c r="U2399" i="2"/>
  <c r="U2400" i="2"/>
  <c r="U2401" i="2"/>
  <c r="U2402" i="2"/>
  <c r="U2403" i="2"/>
  <c r="U2404" i="2"/>
  <c r="U2405" i="2"/>
  <c r="U2406" i="2"/>
  <c r="U2407" i="2"/>
  <c r="U2408" i="2"/>
  <c r="U2409" i="2"/>
  <c r="U2410" i="2"/>
  <c r="U2411" i="2"/>
  <c r="U2412" i="2"/>
  <c r="U2413" i="2"/>
  <c r="U2414" i="2"/>
  <c r="U2415" i="2"/>
  <c r="U2416" i="2"/>
  <c r="U2417" i="2"/>
  <c r="U2418" i="2"/>
  <c r="U2419" i="2"/>
  <c r="U2420" i="2"/>
  <c r="U2421" i="2"/>
  <c r="U2422" i="2"/>
  <c r="U2423" i="2"/>
  <c r="U2424" i="2"/>
  <c r="U2425" i="2"/>
  <c r="U2426" i="2"/>
  <c r="U2427" i="2"/>
  <c r="U2428" i="2"/>
  <c r="U2429" i="2"/>
  <c r="U2430" i="2"/>
  <c r="U2431" i="2"/>
  <c r="U2432" i="2"/>
  <c r="U2433" i="2"/>
  <c r="U2434" i="2"/>
  <c r="U2435" i="2"/>
  <c r="U2436" i="2"/>
  <c r="U2437" i="2"/>
  <c r="U2438" i="2"/>
  <c r="U2439" i="2"/>
  <c r="U2440" i="2"/>
  <c r="U2441" i="2"/>
  <c r="U2442" i="2"/>
  <c r="U2443" i="2"/>
  <c r="U2444" i="2"/>
  <c r="U2445" i="2"/>
  <c r="U2446" i="2"/>
  <c r="U2447" i="2"/>
  <c r="U2448" i="2"/>
  <c r="U2449" i="2"/>
  <c r="U2450" i="2"/>
  <c r="U2451" i="2"/>
  <c r="U2452" i="2"/>
  <c r="U2453" i="2"/>
  <c r="U2454" i="2"/>
  <c r="U2455" i="2"/>
  <c r="U2456" i="2"/>
  <c r="U2457" i="2"/>
  <c r="U2458" i="2"/>
  <c r="U2459" i="2"/>
  <c r="U2460" i="2"/>
  <c r="U2461" i="2"/>
  <c r="U2462" i="2"/>
  <c r="U2463" i="2"/>
  <c r="U2464" i="2"/>
  <c r="U2465" i="2"/>
  <c r="U2466" i="2"/>
  <c r="U2467" i="2"/>
  <c r="U2468" i="2"/>
  <c r="U2469" i="2"/>
  <c r="U2470" i="2"/>
  <c r="U2471" i="2"/>
  <c r="U2472" i="2"/>
  <c r="U2473" i="2"/>
  <c r="U2474" i="2"/>
  <c r="U2475" i="2"/>
  <c r="U2476" i="2"/>
  <c r="U2477" i="2"/>
  <c r="U2478" i="2"/>
  <c r="U2479" i="2"/>
  <c r="U2480" i="2"/>
  <c r="U2481" i="2"/>
  <c r="U2482" i="2"/>
  <c r="U2483" i="2"/>
  <c r="U2484" i="2"/>
  <c r="U2485" i="2"/>
  <c r="U2486" i="2"/>
  <c r="U2487" i="2"/>
  <c r="U2488" i="2"/>
  <c r="U2489" i="2"/>
  <c r="U2490" i="2"/>
  <c r="U2491" i="2"/>
  <c r="U2492" i="2"/>
  <c r="U2493" i="2"/>
  <c r="U2494" i="2"/>
  <c r="U2495" i="2"/>
  <c r="U2496" i="2"/>
  <c r="U2497" i="2"/>
  <c r="U2498" i="2"/>
  <c r="U2499" i="2"/>
  <c r="U2500" i="2"/>
  <c r="U2501" i="2"/>
  <c r="U2" i="2"/>
  <c r="G34" i="1"/>
  <c r="G35" i="1"/>
  <c r="G36" i="1"/>
  <c r="G33" i="1"/>
  <c r="F34" i="1"/>
  <c r="F35" i="1"/>
  <c r="F36" i="1"/>
  <c r="F33" i="1"/>
  <c r="D34" i="1"/>
  <c r="D35" i="1"/>
  <c r="D36" i="1"/>
  <c r="D33" i="1"/>
  <c r="C34" i="1"/>
  <c r="C35" i="1"/>
  <c r="C36" i="1"/>
  <c r="C33" i="1"/>
  <c r="G30" i="1"/>
  <c r="G31" i="1"/>
  <c r="G32" i="1"/>
  <c r="G29" i="1"/>
  <c r="F30" i="1"/>
  <c r="F31" i="1"/>
  <c r="F32" i="1"/>
  <c r="F29" i="1"/>
  <c r="D30" i="1"/>
  <c r="D31" i="1"/>
  <c r="D32" i="1"/>
  <c r="D29" i="1"/>
  <c r="C30" i="1"/>
  <c r="C31" i="1"/>
  <c r="C32" i="1"/>
  <c r="C29" i="1"/>
  <c r="G26" i="1"/>
  <c r="G27" i="1"/>
  <c r="G28" i="1"/>
  <c r="G25" i="1"/>
  <c r="F26" i="1"/>
  <c r="F27" i="1"/>
  <c r="F28" i="1"/>
  <c r="F25" i="1"/>
  <c r="D26" i="1"/>
  <c r="D27" i="1"/>
  <c r="D28" i="1"/>
  <c r="D25" i="1"/>
  <c r="C26" i="1"/>
  <c r="C27" i="1"/>
  <c r="C28" i="1"/>
  <c r="C25" i="1"/>
  <c r="G22" i="1"/>
  <c r="G23" i="1"/>
  <c r="G24" i="1"/>
  <c r="G21" i="1"/>
  <c r="F22" i="1"/>
  <c r="F23" i="1"/>
  <c r="F24" i="1"/>
  <c r="F21" i="1"/>
  <c r="D22" i="1"/>
  <c r="D23" i="1"/>
  <c r="D24" i="1"/>
  <c r="D21" i="1"/>
  <c r="C22" i="1"/>
  <c r="C23" i="1"/>
  <c r="C24" i="1"/>
  <c r="C21" i="1"/>
  <c r="G18" i="1"/>
  <c r="G19" i="1"/>
  <c r="G20" i="1"/>
  <c r="G17" i="1"/>
  <c r="F18" i="1"/>
  <c r="F19" i="1"/>
  <c r="F20" i="1"/>
  <c r="F17" i="1"/>
  <c r="D18" i="1"/>
  <c r="D19" i="1"/>
  <c r="D20" i="1"/>
  <c r="D17" i="1"/>
  <c r="C18" i="1"/>
  <c r="C19" i="1"/>
  <c r="C20" i="1"/>
  <c r="C17" i="1"/>
  <c r="G14" i="1"/>
  <c r="G15" i="1"/>
  <c r="G16" i="1"/>
  <c r="G13" i="1"/>
  <c r="G9" i="1"/>
  <c r="G10" i="1"/>
  <c r="G11" i="1"/>
  <c r="G12" i="1"/>
  <c r="F16" i="1"/>
  <c r="F14" i="1"/>
  <c r="F15" i="1"/>
  <c r="F13" i="1"/>
  <c r="F11" i="1"/>
  <c r="F9" i="1"/>
  <c r="D14" i="1"/>
  <c r="D15" i="1"/>
  <c r="D16" i="1"/>
  <c r="D13" i="1"/>
  <c r="C14" i="1"/>
  <c r="C15" i="1"/>
  <c r="C16" i="1"/>
  <c r="C13" i="1"/>
  <c r="D9" i="1"/>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F10" i="1"/>
  <c r="F12" i="1"/>
  <c r="D10" i="1"/>
  <c r="D11" i="1"/>
  <c r="D12" i="1"/>
  <c r="C10" i="1"/>
  <c r="C11" i="1"/>
  <c r="C12" i="1"/>
  <c r="D2" i="1"/>
  <c r="D5" i="1"/>
  <c r="D4" i="1"/>
  <c r="D3" i="1"/>
  <c r="E11" i="1" l="1"/>
  <c r="J34" i="1"/>
  <c r="E10" i="1"/>
  <c r="H13" i="1"/>
  <c r="I13" i="1" s="1"/>
  <c r="J24" i="1"/>
  <c r="J29" i="1"/>
  <c r="J36" i="1"/>
  <c r="J17" i="1"/>
  <c r="J11" i="1"/>
  <c r="J12" i="1"/>
  <c r="J32" i="1"/>
  <c r="J10" i="1"/>
  <c r="J9" i="1"/>
  <c r="J19" i="1"/>
  <c r="J13" i="1"/>
  <c r="J18" i="1"/>
  <c r="J30" i="1"/>
  <c r="J15" i="1"/>
  <c r="J28" i="1"/>
  <c r="J16" i="1"/>
  <c r="J25" i="1"/>
  <c r="J14" i="1"/>
  <c r="J27" i="1"/>
  <c r="J23" i="1"/>
  <c r="J35" i="1"/>
  <c r="E9" i="1"/>
  <c r="J20" i="1"/>
  <c r="J31" i="1"/>
  <c r="E12" i="1"/>
  <c r="J26" i="1"/>
  <c r="J21" i="1"/>
  <c r="J33" i="1"/>
  <c r="J22" i="1"/>
  <c r="E13" i="1"/>
  <c r="H17" i="1"/>
  <c r="I17" i="1" s="1"/>
  <c r="E18" i="1"/>
  <c r="H18" i="1"/>
  <c r="I18" i="1" s="1"/>
  <c r="H15" i="1"/>
  <c r="I15" i="1" s="1"/>
  <c r="H14" i="1"/>
  <c r="I14" i="1" s="1"/>
  <c r="H16" i="1"/>
  <c r="I16" i="1" s="1"/>
  <c r="E16" i="1"/>
  <c r="E14" i="1"/>
  <c r="E17" i="1"/>
  <c r="K14" i="1" l="1"/>
  <c r="L14" i="1" s="1"/>
  <c r="K16" i="1"/>
  <c r="L16" i="1" s="1"/>
  <c r="K15" i="1"/>
  <c r="K18" i="1"/>
  <c r="L18" i="1" s="1"/>
  <c r="K17" i="1"/>
  <c r="L17" i="1" s="1"/>
  <c r="K13" i="1"/>
  <c r="L13" i="1"/>
  <c r="E15" i="1"/>
  <c r="W781" i="2" l="1" a="1"/>
  <c r="W781" i="2" s="1"/>
  <c r="W805" i="2" a="1"/>
  <c r="W805" i="2" s="1"/>
  <c r="W764" i="2" a="1"/>
  <c r="W764" i="2" s="1"/>
  <c r="W786" i="2" a="1"/>
  <c r="W786" i="2" s="1"/>
  <c r="W747" i="2" a="1"/>
  <c r="W747" i="2" s="1"/>
  <c r="W732" i="2" a="1"/>
  <c r="W732" i="2" s="1"/>
  <c r="W742" i="2" a="1"/>
  <c r="W742" i="2" s="1"/>
  <c r="W782" i="2" a="1"/>
  <c r="W782" i="2" s="1"/>
  <c r="W763" i="2" a="1"/>
  <c r="W763" i="2" s="1"/>
  <c r="W792" i="2" a="1"/>
  <c r="W792" i="2" s="1"/>
  <c r="W751" i="2" a="1"/>
  <c r="W751" i="2" s="1"/>
  <c r="W768" i="2" a="1"/>
  <c r="W768" i="2" s="1"/>
  <c r="W739" i="2" a="1"/>
  <c r="W739" i="2" s="1"/>
  <c r="W744" i="2" a="1"/>
  <c r="W744" i="2" s="1"/>
  <c r="W733" i="2" a="1"/>
  <c r="W733" i="2" s="1"/>
  <c r="W752" i="2" a="1"/>
  <c r="W752" i="2" s="1"/>
  <c r="W727" i="2" a="1"/>
  <c r="W727" i="2" s="1"/>
  <c r="W790" i="2" a="1"/>
  <c r="W790" i="2" s="1"/>
  <c r="W720" i="2" a="1"/>
  <c r="W720" i="2" s="1"/>
  <c r="W724" i="2" a="1"/>
  <c r="W724" i="2" s="1"/>
  <c r="W756" i="2" a="1"/>
  <c r="W756" i="2" s="1"/>
  <c r="W778" i="2" a="1"/>
  <c r="W778" i="2" s="1"/>
  <c r="W794" i="2" a="1"/>
  <c r="W794" i="2" s="1"/>
  <c r="W775" i="2" a="1"/>
  <c r="W775" i="2" s="1"/>
  <c r="W766" i="2" a="1"/>
  <c r="W766" i="2" s="1"/>
  <c r="W737" i="2" a="1"/>
  <c r="W737" i="2" s="1"/>
  <c r="W730" i="2" a="1"/>
  <c r="W730" i="2" s="1"/>
  <c r="W807" i="2" a="1"/>
  <c r="W807" i="2" s="1"/>
  <c r="W725" i="2" a="1"/>
  <c r="W725" i="2" s="1"/>
  <c r="W759" i="2" a="1"/>
  <c r="W759" i="2" s="1"/>
  <c r="W804" i="2" a="1"/>
  <c r="W804" i="2" s="1"/>
  <c r="W780" i="2" a="1"/>
  <c r="W780" i="2" s="1"/>
  <c r="W773" i="2" a="1"/>
  <c r="W773" i="2" s="1"/>
  <c r="W749" i="2" a="1"/>
  <c r="W749" i="2" s="1"/>
  <c r="W802" i="2" a="1"/>
  <c r="W802" i="2" s="1"/>
  <c r="W795" i="2" a="1"/>
  <c r="W795" i="2" s="1"/>
  <c r="W791" i="2" a="1"/>
  <c r="W791" i="2" s="1"/>
  <c r="W738" i="2" a="1"/>
  <c r="W738" i="2" s="1"/>
  <c r="W761" i="2" a="1"/>
  <c r="W761" i="2" s="1"/>
  <c r="W743" i="2" a="1"/>
  <c r="W743" i="2" s="1"/>
  <c r="W799" i="2" a="1"/>
  <c r="W799" i="2" s="1"/>
  <c r="W797" i="2" a="1"/>
  <c r="W797" i="2" s="1"/>
  <c r="W755" i="2" a="1"/>
  <c r="W755" i="2" s="1"/>
  <c r="W787" i="2" a="1"/>
  <c r="W787" i="2" s="1"/>
  <c r="W731" i="2" a="1"/>
  <c r="W731" i="2" s="1"/>
  <c r="W806" i="2" a="1"/>
  <c r="W806" i="2" s="1"/>
  <c r="W740" i="2" a="1"/>
  <c r="W740" i="2" s="1"/>
  <c r="W719" i="2" a="1"/>
  <c r="W719" i="2" s="1"/>
  <c r="W746" i="2" a="1"/>
  <c r="W746" i="2" s="1"/>
  <c r="W808" i="2" a="1"/>
  <c r="W808" i="2" s="1"/>
  <c r="W789" i="2" a="1"/>
  <c r="W789" i="2" s="1"/>
  <c r="W728" i="2" a="1"/>
  <c r="W728" i="2" s="1"/>
  <c r="W734" i="2" a="1"/>
  <c r="W734" i="2" s="1"/>
  <c r="W796" i="2" a="1"/>
  <c r="W796" i="2" s="1"/>
  <c r="W765" i="2" a="1"/>
  <c r="W765" i="2" s="1"/>
  <c r="W769" i="2" a="1"/>
  <c r="W769" i="2" s="1"/>
  <c r="W722" i="2" a="1"/>
  <c r="W722" i="2" s="1"/>
  <c r="W784" i="2" a="1"/>
  <c r="W784" i="2" s="1"/>
  <c r="W753" i="2" a="1"/>
  <c r="W753" i="2" s="1"/>
  <c r="W772" i="2" a="1"/>
  <c r="W772" i="2" s="1"/>
  <c r="W741" i="2" a="1"/>
  <c r="W741" i="2" s="1"/>
  <c r="W793" i="2" a="1"/>
  <c r="W793" i="2" s="1"/>
  <c r="W760" i="2" a="1"/>
  <c r="W760" i="2" s="1"/>
  <c r="W758" i="2" a="1"/>
  <c r="W758" i="2" s="1"/>
  <c r="W729" i="2" a="1"/>
  <c r="W729" i="2" s="1"/>
  <c r="W798" i="2" a="1"/>
  <c r="W798" i="2" s="1"/>
  <c r="W748" i="2" a="1"/>
  <c r="W748" i="2" s="1"/>
  <c r="W785" i="2" a="1"/>
  <c r="W785" i="2" s="1"/>
  <c r="W774" i="2" a="1"/>
  <c r="W774" i="2" s="1"/>
  <c r="W801" i="2" a="1"/>
  <c r="W801" i="2" s="1"/>
  <c r="W736" i="2" a="1"/>
  <c r="W736" i="2" s="1"/>
  <c r="W754" i="2" a="1"/>
  <c r="W754" i="2" s="1"/>
  <c r="W750" i="2" a="1"/>
  <c r="W750" i="2" s="1"/>
  <c r="W771" i="2" a="1"/>
  <c r="W771" i="2" s="1"/>
  <c r="W803" i="2" a="1"/>
  <c r="W803" i="2" s="1"/>
  <c r="W762" i="2" a="1"/>
  <c r="W762" i="2" s="1"/>
  <c r="W777" i="2" a="1"/>
  <c r="W777" i="2" s="1"/>
  <c r="W757" i="2" a="1"/>
  <c r="W757" i="2" s="1"/>
  <c r="W723" i="2" a="1"/>
  <c r="W723" i="2" s="1"/>
  <c r="W783" i="2" a="1"/>
  <c r="W783" i="2" s="1"/>
  <c r="W779" i="2" a="1"/>
  <c r="W779" i="2" s="1"/>
  <c r="W735" i="2" a="1"/>
  <c r="W735" i="2" s="1"/>
  <c r="W767" i="2" a="1"/>
  <c r="W767" i="2" s="1"/>
  <c r="W788" i="2" a="1"/>
  <c r="W788" i="2" s="1"/>
  <c r="W745" i="2" a="1"/>
  <c r="W745" i="2" s="1"/>
  <c r="W800" i="2" a="1"/>
  <c r="W800" i="2" s="1"/>
  <c r="W776" i="2" a="1"/>
  <c r="W776" i="2" s="1"/>
  <c r="W721" i="2" a="1"/>
  <c r="W721" i="2" s="1"/>
  <c r="W726" i="2" a="1"/>
  <c r="W726" i="2" s="1"/>
  <c r="W770" i="2" a="1"/>
  <c r="W770" i="2" s="1"/>
  <c r="W829" i="2" a="1"/>
  <c r="W829" i="2" s="1"/>
  <c r="W877" i="2" a="1"/>
  <c r="W877" i="2" s="1"/>
  <c r="W817" i="2" a="1"/>
  <c r="W817" i="2" s="1"/>
  <c r="W858" i="2" a="1"/>
  <c r="W858" i="2" s="1"/>
  <c r="W896" i="2" a="1"/>
  <c r="W896" i="2" s="1"/>
  <c r="W872" i="2" a="1"/>
  <c r="W872" i="2" s="1"/>
  <c r="W837" i="2" a="1"/>
  <c r="W837" i="2" s="1"/>
  <c r="W878" i="2" a="1"/>
  <c r="W878" i="2" s="1"/>
  <c r="W828" i="2" a="1"/>
  <c r="W828" i="2" s="1"/>
  <c r="W856" i="2" a="1"/>
  <c r="W856" i="2" s="1"/>
  <c r="W891" i="2" a="1"/>
  <c r="W891" i="2" s="1"/>
  <c r="W895" i="2" a="1"/>
  <c r="W895" i="2" s="1"/>
  <c r="W844" i="2" a="1"/>
  <c r="W844" i="2" s="1"/>
  <c r="W865" i="2" a="1"/>
  <c r="W865" i="2" s="1"/>
  <c r="W883" i="2" a="1"/>
  <c r="W883" i="2" s="1"/>
  <c r="W871" i="2" a="1"/>
  <c r="W871" i="2" s="1"/>
  <c r="W887" i="2" a="1"/>
  <c r="W887" i="2" s="1"/>
  <c r="W880" i="2" a="1"/>
  <c r="W880" i="2" s="1"/>
  <c r="W898" i="2" a="1"/>
  <c r="W898" i="2" s="1"/>
  <c r="W852" i="2" a="1"/>
  <c r="W852" i="2" s="1"/>
  <c r="W876" i="2" a="1"/>
  <c r="W876" i="2" s="1"/>
  <c r="W832" i="2" a="1"/>
  <c r="W832" i="2" s="1"/>
  <c r="W850" i="2" a="1"/>
  <c r="W850" i="2" s="1"/>
  <c r="W874" i="2" a="1"/>
  <c r="W874" i="2" s="1"/>
  <c r="W835" i="2" a="1"/>
  <c r="W835" i="2" s="1"/>
  <c r="W833" i="2" a="1"/>
  <c r="W833" i="2" s="1"/>
  <c r="W840" i="2" a="1"/>
  <c r="W840" i="2" s="1"/>
  <c r="W814" i="2" a="1"/>
  <c r="W814" i="2" s="1"/>
  <c r="W864" i="2" a="1"/>
  <c r="W864" i="2" s="1"/>
  <c r="W893" i="2" a="1"/>
  <c r="W893" i="2" s="1"/>
  <c r="W831" i="2" a="1"/>
  <c r="W831" i="2" s="1"/>
  <c r="W875" i="2" a="1"/>
  <c r="W875" i="2" s="1"/>
  <c r="W869" i="2" a="1"/>
  <c r="W869" i="2" s="1"/>
  <c r="W845" i="2" a="1"/>
  <c r="W845" i="2" s="1"/>
  <c r="W816" i="2" a="1"/>
  <c r="W816" i="2" s="1"/>
  <c r="W886" i="2" a="1"/>
  <c r="W886" i="2" s="1"/>
  <c r="W821" i="2" a="1"/>
  <c r="W821" i="2" s="1"/>
  <c r="W862" i="2" a="1"/>
  <c r="W862" i="2" s="1"/>
  <c r="W859" i="2" a="1"/>
  <c r="W859" i="2" s="1"/>
  <c r="W867" i="2" a="1"/>
  <c r="W867" i="2" s="1"/>
  <c r="W822" i="2" a="1"/>
  <c r="W822" i="2" s="1"/>
  <c r="W826" i="2" a="1"/>
  <c r="W826" i="2" s="1"/>
  <c r="W847" i="2" a="1"/>
  <c r="W847" i="2" s="1"/>
  <c r="W843" i="2" a="1"/>
  <c r="W843" i="2" s="1"/>
  <c r="W815" i="2" a="1"/>
  <c r="W815" i="2" s="1"/>
  <c r="W897" i="2" a="1"/>
  <c r="W897" i="2" s="1"/>
  <c r="W838" i="2" a="1"/>
  <c r="W838" i="2" s="1"/>
  <c r="W823" i="2" a="1"/>
  <c r="W823" i="2" s="1"/>
  <c r="W819" i="2" a="1"/>
  <c r="W819" i="2" s="1"/>
  <c r="W854" i="2" a="1"/>
  <c r="W854" i="2" s="1"/>
  <c r="W811" i="2" a="1"/>
  <c r="W811" i="2" s="1"/>
  <c r="W881" i="2" a="1"/>
  <c r="W881" i="2" s="1"/>
  <c r="W888" i="2" a="1"/>
  <c r="W888" i="2" s="1"/>
  <c r="W855" i="2" a="1"/>
  <c r="W855" i="2" s="1"/>
  <c r="W899" i="2" a="1"/>
  <c r="W899" i="2" s="1"/>
  <c r="W842" i="2" a="1"/>
  <c r="W842" i="2" s="1"/>
  <c r="W868" i="2" a="1"/>
  <c r="W868" i="2" s="1"/>
  <c r="W825" i="2" a="1"/>
  <c r="W825" i="2" s="1"/>
  <c r="W894" i="2" a="1"/>
  <c r="W894" i="2" s="1"/>
  <c r="W820" i="2" a="1"/>
  <c r="W820" i="2" s="1"/>
  <c r="W813" i="2" a="1"/>
  <c r="W813" i="2" s="1"/>
  <c r="W882" i="2" a="1"/>
  <c r="W882" i="2" s="1"/>
  <c r="W841" i="2" a="1"/>
  <c r="W841" i="2" s="1"/>
  <c r="W870" i="2" a="1"/>
  <c r="W870" i="2" s="1"/>
  <c r="W846" i="2" a="1"/>
  <c r="W846" i="2" s="1"/>
  <c r="W863" i="2" a="1"/>
  <c r="W863" i="2" s="1"/>
  <c r="W834" i="2" a="1"/>
  <c r="W834" i="2" s="1"/>
  <c r="W860" i="2" a="1"/>
  <c r="W860" i="2" s="1"/>
  <c r="W818" i="2" a="1"/>
  <c r="W818" i="2" s="1"/>
  <c r="W857" i="2" a="1"/>
  <c r="W857" i="2" s="1"/>
  <c r="W851" i="2" a="1"/>
  <c r="W851" i="2" s="1"/>
  <c r="W810" i="2" a="1"/>
  <c r="W810" i="2" s="1"/>
  <c r="W848" i="2" a="1"/>
  <c r="W848" i="2" s="1"/>
  <c r="W809" i="2" a="1"/>
  <c r="W809" i="2" s="1"/>
  <c r="W839" i="2" a="1"/>
  <c r="W839" i="2" s="1"/>
  <c r="W873" i="2" a="1"/>
  <c r="W873" i="2" s="1"/>
  <c r="W827" i="2" a="1"/>
  <c r="W827" i="2" s="1"/>
  <c r="W889" i="2" a="1"/>
  <c r="W889" i="2" s="1"/>
  <c r="W824" i="2" a="1"/>
  <c r="W824" i="2" s="1"/>
  <c r="W879" i="2" a="1"/>
  <c r="W879" i="2" s="1"/>
  <c r="W890" i="2" a="1"/>
  <c r="W890" i="2" s="1"/>
  <c r="W866" i="2" a="1"/>
  <c r="W866" i="2" s="1"/>
  <c r="W892" i="2" a="1"/>
  <c r="W892" i="2" s="1"/>
  <c r="W849" i="2" a="1"/>
  <c r="W849" i="2" s="1"/>
  <c r="W861" i="2" a="1"/>
  <c r="W861" i="2" s="1"/>
  <c r="W836" i="2" a="1"/>
  <c r="W836" i="2" s="1"/>
  <c r="W812" i="2" a="1"/>
  <c r="W812" i="2" s="1"/>
  <c r="W830" i="2" a="1"/>
  <c r="W830" i="2" s="1"/>
  <c r="W853" i="2" a="1"/>
  <c r="W853" i="2" s="1"/>
  <c r="W885" i="2" a="1"/>
  <c r="W885" i="2" s="1"/>
  <c r="W884" i="2" a="1"/>
  <c r="W884" i="2" s="1"/>
  <c r="W685" i="2" a="1"/>
  <c r="W685" i="2" s="1"/>
  <c r="W709" i="2" a="1"/>
  <c r="W709" i="2" s="1"/>
  <c r="W716" i="2" a="1"/>
  <c r="W716" i="2" s="1"/>
  <c r="W642" i="2" a="1"/>
  <c r="W642" i="2" s="1"/>
  <c r="W704" i="2" a="1"/>
  <c r="W704" i="2" s="1"/>
  <c r="W676" i="2" a="1"/>
  <c r="W676" i="2" s="1"/>
  <c r="W658" i="2" a="1"/>
  <c r="W658" i="2" s="1"/>
  <c r="W665" i="2" a="1"/>
  <c r="W665" i="2" s="1"/>
  <c r="W693" i="2" a="1"/>
  <c r="W693" i="2" s="1"/>
  <c r="W708" i="2" a="1"/>
  <c r="W708" i="2" s="1"/>
  <c r="W706" i="2" a="1"/>
  <c r="W706" i="2" s="1"/>
  <c r="W696" i="2" a="1"/>
  <c r="W696" i="2" s="1"/>
  <c r="W670" i="2" a="1"/>
  <c r="W670" i="2" s="1"/>
  <c r="W672" i="2" a="1"/>
  <c r="W672" i="2" s="1"/>
  <c r="W634" i="2" a="1"/>
  <c r="W634" i="2" s="1"/>
  <c r="W689" i="2" a="1"/>
  <c r="W689" i="2" s="1"/>
  <c r="W648" i="2" a="1"/>
  <c r="W648" i="2" s="1"/>
  <c r="W684" i="2" a="1"/>
  <c r="W684" i="2" s="1"/>
  <c r="W660" i="2" a="1"/>
  <c r="W660" i="2" s="1"/>
  <c r="W691" i="2" a="1"/>
  <c r="W691" i="2" s="1"/>
  <c r="W636" i="2" a="1"/>
  <c r="W636" i="2" s="1"/>
  <c r="W628" i="2" a="1"/>
  <c r="W628" i="2" s="1"/>
  <c r="W646" i="2" a="1"/>
  <c r="W646" i="2" s="1"/>
  <c r="W682" i="2" a="1"/>
  <c r="W682" i="2" s="1"/>
  <c r="W631" i="2" a="1"/>
  <c r="W631" i="2" s="1"/>
  <c r="W701" i="2" a="1"/>
  <c r="W701" i="2" s="1"/>
  <c r="W679" i="2" a="1"/>
  <c r="W679" i="2" s="1"/>
  <c r="W651" i="2" a="1"/>
  <c r="W651" i="2" s="1"/>
  <c r="W667" i="2" a="1"/>
  <c r="W667" i="2" s="1"/>
  <c r="W641" i="2" a="1"/>
  <c r="W641" i="2" s="1"/>
  <c r="W627" i="2" a="1"/>
  <c r="W627" i="2" s="1"/>
  <c r="W694" i="2" a="1"/>
  <c r="W694" i="2" s="1"/>
  <c r="W655" i="2" a="1"/>
  <c r="W655" i="2" s="1"/>
  <c r="W643" i="2" a="1"/>
  <c r="W643" i="2" s="1"/>
  <c r="W656" i="2" a="1"/>
  <c r="W656" i="2" s="1"/>
  <c r="W711" i="2" a="1"/>
  <c r="W711" i="2" s="1"/>
  <c r="W671" i="2" a="1"/>
  <c r="W671" i="2" s="1"/>
  <c r="W687" i="2" a="1"/>
  <c r="W687" i="2" s="1"/>
  <c r="W633" i="2" a="1"/>
  <c r="W633" i="2" s="1"/>
  <c r="W713" i="2" a="1"/>
  <c r="W713" i="2" s="1"/>
  <c r="W663" i="2" a="1"/>
  <c r="W663" i="2" s="1"/>
  <c r="W647" i="2" a="1"/>
  <c r="W647" i="2" s="1"/>
  <c r="W698" i="2" a="1"/>
  <c r="W698" i="2" s="1"/>
  <c r="W652" i="2" a="1"/>
  <c r="W652" i="2" s="1"/>
  <c r="W703" i="2" a="1"/>
  <c r="W703" i="2" s="1"/>
  <c r="W675" i="2" a="1"/>
  <c r="W675" i="2" s="1"/>
  <c r="W639" i="2" a="1"/>
  <c r="W639" i="2" s="1"/>
  <c r="W702" i="2" a="1"/>
  <c r="W702" i="2" s="1"/>
  <c r="W712" i="2" a="1"/>
  <c r="W712" i="2" s="1"/>
  <c r="W677" i="2" a="1"/>
  <c r="W677" i="2" s="1"/>
  <c r="W690" i="2" a="1"/>
  <c r="W690" i="2" s="1"/>
  <c r="W668" i="2" a="1"/>
  <c r="W668" i="2" s="1"/>
  <c r="W688" i="2" a="1"/>
  <c r="W688" i="2" s="1"/>
  <c r="W715" i="2" a="1"/>
  <c r="W715" i="2" s="1"/>
  <c r="W653" i="2" a="1"/>
  <c r="W653" i="2" s="1"/>
  <c r="W678" i="2" a="1"/>
  <c r="W678" i="2" s="1"/>
  <c r="W700" i="2" a="1"/>
  <c r="W700" i="2" s="1"/>
  <c r="W629" i="2" a="1"/>
  <c r="W629" i="2" s="1"/>
  <c r="W707" i="2" a="1"/>
  <c r="W707" i="2" s="1"/>
  <c r="W666" i="2" a="1"/>
  <c r="W666" i="2" s="1"/>
  <c r="W664" i="2" a="1"/>
  <c r="W664" i="2" s="1"/>
  <c r="W692" i="2" a="1"/>
  <c r="W692" i="2" s="1"/>
  <c r="W695" i="2" a="1"/>
  <c r="W695" i="2" s="1"/>
  <c r="W654" i="2" a="1"/>
  <c r="W654" i="2" s="1"/>
  <c r="W683" i="2" a="1"/>
  <c r="W683" i="2" s="1"/>
  <c r="W662" i="2" a="1"/>
  <c r="W662" i="2" s="1"/>
  <c r="W630" i="2" a="1"/>
  <c r="W630" i="2" s="1"/>
  <c r="W644" i="2" a="1"/>
  <c r="W644" i="2" s="1"/>
  <c r="W673" i="2" a="1"/>
  <c r="W673" i="2" s="1"/>
  <c r="W659" i="2" a="1"/>
  <c r="W659" i="2" s="1"/>
  <c r="W650" i="2" a="1"/>
  <c r="W650" i="2" s="1"/>
  <c r="W697" i="2" a="1"/>
  <c r="W697" i="2" s="1"/>
  <c r="W632" i="2" a="1"/>
  <c r="W632" i="2" s="1"/>
  <c r="W649" i="2" a="1"/>
  <c r="W649" i="2" s="1"/>
  <c r="W635" i="2" a="1"/>
  <c r="W635" i="2" s="1"/>
  <c r="W686" i="2" a="1"/>
  <c r="W686" i="2" s="1"/>
  <c r="W717" i="2" a="1"/>
  <c r="W717" i="2" s="1"/>
  <c r="W674" i="2" a="1"/>
  <c r="W674" i="2" s="1"/>
  <c r="W705" i="2" a="1"/>
  <c r="W705" i="2" s="1"/>
  <c r="W640" i="2" a="1"/>
  <c r="W640" i="2" s="1"/>
  <c r="W718" i="2" a="1"/>
  <c r="W718" i="2" s="1"/>
  <c r="W699" i="2" a="1"/>
  <c r="W699" i="2" s="1"/>
  <c r="W714" i="2" a="1"/>
  <c r="W714" i="2" s="1"/>
  <c r="W645" i="2" a="1"/>
  <c r="W645" i="2" s="1"/>
  <c r="W710" i="2" a="1"/>
  <c r="W710" i="2" s="1"/>
  <c r="W681" i="2" a="1"/>
  <c r="W681" i="2" s="1"/>
  <c r="W657" i="2" a="1"/>
  <c r="W657" i="2" s="1"/>
  <c r="W637" i="2" a="1"/>
  <c r="W637" i="2" s="1"/>
  <c r="W680" i="2" a="1"/>
  <c r="W680" i="2" s="1"/>
  <c r="W669" i="2" a="1"/>
  <c r="W669" i="2" s="1"/>
  <c r="W661" i="2" a="1"/>
  <c r="W661" i="2" s="1"/>
  <c r="W638" i="2" a="1"/>
  <c r="W638" i="2" s="1"/>
  <c r="W488" i="2" a="1"/>
  <c r="W488" i="2" s="1"/>
  <c r="W524" i="2" a="1"/>
  <c r="W524" i="2" s="1"/>
  <c r="W525" i="2" a="1"/>
  <c r="W525" i="2" s="1"/>
  <c r="W529" i="2" a="1"/>
  <c r="W529" i="2" s="1"/>
  <c r="W493" i="2" a="1"/>
  <c r="W493" i="2" s="1"/>
  <c r="W500" i="2" a="1"/>
  <c r="W500" i="2" s="1"/>
  <c r="W505" i="2" a="1"/>
  <c r="W505" i="2" s="1"/>
  <c r="W468" i="2" a="1"/>
  <c r="W468" i="2" s="1"/>
  <c r="W448" i="2" a="1"/>
  <c r="W448" i="2" s="1"/>
  <c r="W480" i="2" a="1"/>
  <c r="W480" i="2" s="1"/>
  <c r="W463" i="2" a="1"/>
  <c r="W463" i="2" s="1"/>
  <c r="W444" i="2" a="1"/>
  <c r="W444" i="2" s="1"/>
  <c r="W456" i="2" a="1"/>
  <c r="W456" i="2" s="1"/>
  <c r="W451" i="2" a="1"/>
  <c r="W451" i="2" s="1"/>
  <c r="W446" i="2" a="1"/>
  <c r="W446" i="2" s="1"/>
  <c r="W514" i="2" a="1"/>
  <c r="W514" i="2" s="1"/>
  <c r="W478" i="2" a="1"/>
  <c r="W478" i="2" s="1"/>
  <c r="W491" i="2" a="1"/>
  <c r="W491" i="2" s="1"/>
  <c r="W526" i="2" a="1"/>
  <c r="W526" i="2" s="1"/>
  <c r="W521" i="2" a="1"/>
  <c r="W521" i="2" s="1"/>
  <c r="W490" i="2" a="1"/>
  <c r="W490" i="2" s="1"/>
  <c r="W492" i="2" a="1"/>
  <c r="W492" i="2" s="1"/>
  <c r="W528" i="2" a="1"/>
  <c r="W528" i="2" s="1"/>
  <c r="W475" i="2" a="1"/>
  <c r="W475" i="2" s="1"/>
  <c r="W519" i="2" a="1"/>
  <c r="W519" i="2" s="1"/>
  <c r="W533" i="2" a="1"/>
  <c r="W533" i="2" s="1"/>
  <c r="W509" i="2" a="1"/>
  <c r="W509" i="2" s="1"/>
  <c r="W471" i="2" a="1"/>
  <c r="W471" i="2" s="1"/>
  <c r="W465" i="2" a="1"/>
  <c r="W465" i="2" s="1"/>
  <c r="W531" i="2" a="1"/>
  <c r="W531" i="2" s="1"/>
  <c r="W461" i="2" a="1"/>
  <c r="W461" i="2" s="1"/>
  <c r="W515" i="2" a="1"/>
  <c r="W515" i="2" s="1"/>
  <c r="W454" i="2" a="1"/>
  <c r="W454" i="2" s="1"/>
  <c r="W523" i="2" a="1"/>
  <c r="W523" i="2" s="1"/>
  <c r="W497" i="2" a="1"/>
  <c r="W497" i="2" s="1"/>
  <c r="W507" i="2" a="1"/>
  <c r="W507" i="2" s="1"/>
  <c r="W511" i="2" a="1"/>
  <c r="W511" i="2" s="1"/>
  <c r="W473" i="2" a="1"/>
  <c r="W473" i="2" s="1"/>
  <c r="W483" i="2" a="1"/>
  <c r="W483" i="2" s="1"/>
  <c r="W479" i="2" a="1"/>
  <c r="W479" i="2" s="1"/>
  <c r="W516" i="2" a="1"/>
  <c r="W516" i="2" s="1"/>
  <c r="W466" i="2" a="1"/>
  <c r="W466" i="2" s="1"/>
  <c r="W459" i="2" a="1"/>
  <c r="W459" i="2" s="1"/>
  <c r="W522" i="2" a="1"/>
  <c r="W522" i="2" s="1"/>
  <c r="W457" i="2" a="1"/>
  <c r="W457" i="2" s="1"/>
  <c r="W508" i="2" a="1"/>
  <c r="W508" i="2" s="1"/>
  <c r="W510" i="2" a="1"/>
  <c r="W510" i="2" s="1"/>
  <c r="W513" i="2" a="1"/>
  <c r="W513" i="2" s="1"/>
  <c r="W496" i="2" a="1"/>
  <c r="W496" i="2" s="1"/>
  <c r="W452" i="2" a="1"/>
  <c r="W452" i="2" s="1"/>
  <c r="W481" i="2" a="1"/>
  <c r="W481" i="2" s="1"/>
  <c r="W498" i="2" a="1"/>
  <c r="W498" i="2" s="1"/>
  <c r="W484" i="2" a="1"/>
  <c r="W484" i="2" s="1"/>
  <c r="W469" i="2" a="1"/>
  <c r="W469" i="2" s="1"/>
  <c r="W499" i="2" a="1"/>
  <c r="W499" i="2" s="1"/>
  <c r="W495" i="2" a="1"/>
  <c r="W495" i="2" s="1"/>
  <c r="W527" i="2" a="1"/>
  <c r="W527" i="2" s="1"/>
  <c r="W486" i="2" a="1"/>
  <c r="W486" i="2" s="1"/>
  <c r="W472" i="2" a="1"/>
  <c r="W472" i="2" s="1"/>
  <c r="W445" i="2" a="1"/>
  <c r="W445" i="2" s="1"/>
  <c r="W487" i="2" a="1"/>
  <c r="W487" i="2" s="1"/>
  <c r="W485" i="2" a="1"/>
  <c r="W485" i="2" s="1"/>
  <c r="W447" i="2" a="1"/>
  <c r="W447" i="2" s="1"/>
  <c r="W503" i="2" a="1"/>
  <c r="W503" i="2" s="1"/>
  <c r="W474" i="2" a="1"/>
  <c r="W474" i="2" s="1"/>
  <c r="W460" i="2" a="1"/>
  <c r="W460" i="2" s="1"/>
  <c r="W467" i="2" a="1"/>
  <c r="W467" i="2" s="1"/>
  <c r="W462" i="2" a="1"/>
  <c r="W462" i="2" s="1"/>
  <c r="W501" i="2" a="1"/>
  <c r="W501" i="2" s="1"/>
  <c r="W455" i="2" a="1"/>
  <c r="W455" i="2" s="1"/>
  <c r="W450" i="2" a="1"/>
  <c r="W450" i="2" s="1"/>
  <c r="W489" i="2" a="1"/>
  <c r="W489" i="2" s="1"/>
  <c r="W477" i="2" a="1"/>
  <c r="W477" i="2" s="1"/>
  <c r="W530" i="2" a="1"/>
  <c r="W530" i="2" s="1"/>
  <c r="W453" i="2" a="1"/>
  <c r="W453" i="2" s="1"/>
  <c r="W506" i="2" a="1"/>
  <c r="W506" i="2" s="1"/>
  <c r="W504" i="2" a="1"/>
  <c r="W504" i="2" s="1"/>
  <c r="W449" i="2" a="1"/>
  <c r="W449" i="2" s="1"/>
  <c r="W470" i="2" a="1"/>
  <c r="W470" i="2" s="1"/>
  <c r="W458" i="2" a="1"/>
  <c r="W458" i="2" s="1"/>
  <c r="W502" i="2" a="1"/>
  <c r="W502" i="2" s="1"/>
  <c r="W534" i="2" a="1"/>
  <c r="W534" i="2" s="1"/>
  <c r="W520" i="2" a="1"/>
  <c r="W520" i="2" s="1"/>
  <c r="W476" i="2" a="1"/>
  <c r="W476" i="2" s="1"/>
  <c r="W518" i="2" a="1"/>
  <c r="W518" i="2" s="1"/>
  <c r="W494" i="2" a="1"/>
  <c r="W494" i="2" s="1"/>
  <c r="W532" i="2" a="1"/>
  <c r="W532" i="2" s="1"/>
  <c r="W482" i="2" a="1"/>
  <c r="W482" i="2" s="1"/>
  <c r="W512" i="2" a="1"/>
  <c r="W512" i="2" s="1"/>
  <c r="W517" i="2" a="1"/>
  <c r="W517" i="2" s="1"/>
  <c r="W464" i="2" a="1"/>
  <c r="W464" i="2" s="1"/>
  <c r="L15" i="1"/>
  <c r="W404" i="2" a="1"/>
  <c r="W404" i="2" s="1"/>
  <c r="W421" i="2" a="1"/>
  <c r="W421" i="2" s="1"/>
  <c r="W366" i="2" a="1"/>
  <c r="W366" i="2" s="1"/>
  <c r="W426" i="2" a="1"/>
  <c r="W426" i="2" s="1"/>
  <c r="W388" i="2" a="1"/>
  <c r="W388" i="2" s="1"/>
  <c r="W390" i="2" a="1"/>
  <c r="W390" i="2" s="1"/>
  <c r="W365" i="2" a="1"/>
  <c r="W365" i="2" s="1"/>
  <c r="W412" i="2" a="1"/>
  <c r="W412" i="2" s="1"/>
  <c r="W420" i="2" a="1"/>
  <c r="W420" i="2" s="1"/>
  <c r="W376" i="2" a="1"/>
  <c r="W376" i="2" s="1"/>
  <c r="W432" i="2" a="1"/>
  <c r="W432" i="2" s="1"/>
  <c r="W425" i="2" a="1"/>
  <c r="W425" i="2" s="1"/>
  <c r="W439" i="2" a="1"/>
  <c r="W439" i="2" s="1"/>
  <c r="W396" i="2" a="1"/>
  <c r="W396" i="2" s="1"/>
  <c r="W364" i="2" a="1"/>
  <c r="W364" i="2" s="1"/>
  <c r="W408" i="2" a="1"/>
  <c r="W408" i="2" s="1"/>
  <c r="W427" i="2" a="1"/>
  <c r="W427" i="2" s="1"/>
  <c r="W372" i="2" a="1"/>
  <c r="W372" i="2" s="1"/>
  <c r="W384" i="2" a="1"/>
  <c r="W384" i="2" s="1"/>
  <c r="W430" i="2" a="1"/>
  <c r="W430" i="2" s="1"/>
  <c r="W360" i="2" a="1"/>
  <c r="W360" i="2" s="1"/>
  <c r="W382" i="2" a="1"/>
  <c r="W382" i="2" s="1"/>
  <c r="W442" i="2" a="1"/>
  <c r="W442" i="2" s="1"/>
  <c r="W391" i="2" a="1"/>
  <c r="W391" i="2" s="1"/>
  <c r="W358" i="2" a="1"/>
  <c r="W358" i="2" s="1"/>
  <c r="W406" i="2" a="1"/>
  <c r="W406" i="2" s="1"/>
  <c r="W379" i="2" a="1"/>
  <c r="W379" i="2" s="1"/>
  <c r="W363" i="2" a="1"/>
  <c r="W363" i="2" s="1"/>
  <c r="W370" i="2" a="1"/>
  <c r="W370" i="2" s="1"/>
  <c r="W367" i="2" a="1"/>
  <c r="W367" i="2" s="1"/>
  <c r="W355" i="2" a="1"/>
  <c r="W355" i="2" s="1"/>
  <c r="W423" i="2" a="1"/>
  <c r="W423" i="2" s="1"/>
  <c r="W359" i="2" a="1"/>
  <c r="W359" i="2" s="1"/>
  <c r="W437" i="2" a="1"/>
  <c r="W437" i="2" s="1"/>
  <c r="W399" i="2" a="1"/>
  <c r="W399" i="2" s="1"/>
  <c r="W418" i="2" a="1"/>
  <c r="W418" i="2" s="1"/>
  <c r="W401" i="2" a="1"/>
  <c r="W401" i="2" s="1"/>
  <c r="W375" i="2" a="1"/>
  <c r="W375" i="2" s="1"/>
  <c r="W403" i="2" a="1"/>
  <c r="W403" i="2" s="1"/>
  <c r="W387" i="2" a="1"/>
  <c r="W387" i="2" s="1"/>
  <c r="W405" i="2" a="1"/>
  <c r="W405" i="2" s="1"/>
  <c r="W383" i="2" a="1"/>
  <c r="W383" i="2" s="1"/>
  <c r="W398" i="2" a="1"/>
  <c r="W398" i="2" s="1"/>
  <c r="W385" i="2" a="1"/>
  <c r="W385" i="2" s="1"/>
  <c r="W393" i="2" a="1"/>
  <c r="W393" i="2" s="1"/>
  <c r="W435" i="2" a="1"/>
  <c r="W435" i="2" s="1"/>
  <c r="W371" i="2" a="1"/>
  <c r="W371" i="2" s="1"/>
  <c r="W374" i="2" a="1"/>
  <c r="W374" i="2" s="1"/>
  <c r="W369" i="2" a="1"/>
  <c r="W369" i="2" s="1"/>
  <c r="W411" i="2" a="1"/>
  <c r="W411" i="2" s="1"/>
  <c r="W381" i="2" a="1"/>
  <c r="W381" i="2" s="1"/>
  <c r="W357" i="2" a="1"/>
  <c r="W357" i="2" s="1"/>
  <c r="W440" i="2" a="1"/>
  <c r="W440" i="2" s="1"/>
  <c r="W394" i="2" a="1"/>
  <c r="W394" i="2" s="1"/>
  <c r="W428" i="2" a="1"/>
  <c r="W428" i="2" s="1"/>
  <c r="W415" i="2" a="1"/>
  <c r="W415" i="2" s="1"/>
  <c r="W377" i="2" a="1"/>
  <c r="W377" i="2" s="1"/>
  <c r="W436" i="2" a="1"/>
  <c r="W436" i="2" s="1"/>
  <c r="W392" i="2" a="1"/>
  <c r="W392" i="2" s="1"/>
  <c r="W397" i="2" a="1"/>
  <c r="W397" i="2" s="1"/>
  <c r="W424" i="2" a="1"/>
  <c r="W424" i="2" s="1"/>
  <c r="W380" i="2" a="1"/>
  <c r="W380" i="2" s="1"/>
  <c r="W373" i="2" a="1"/>
  <c r="W373" i="2" s="1"/>
  <c r="W443" i="2" a="1"/>
  <c r="W443" i="2" s="1"/>
  <c r="W438" i="2" a="1"/>
  <c r="W438" i="2" s="1"/>
  <c r="W400" i="2" a="1"/>
  <c r="W400" i="2" s="1"/>
  <c r="W431" i="2" a="1"/>
  <c r="W431" i="2" s="1"/>
  <c r="W414" i="2" a="1"/>
  <c r="W414" i="2" s="1"/>
  <c r="W356" i="2" a="1"/>
  <c r="W356" i="2" s="1"/>
  <c r="W419" i="2" a="1"/>
  <c r="W419" i="2" s="1"/>
  <c r="W402" i="2" a="1"/>
  <c r="W402" i="2" s="1"/>
  <c r="W413" i="2" a="1"/>
  <c r="W413" i="2" s="1"/>
  <c r="W407" i="2" a="1"/>
  <c r="W407" i="2" s="1"/>
  <c r="W389" i="2" a="1"/>
  <c r="W389" i="2" s="1"/>
  <c r="W395" i="2" a="1"/>
  <c r="W395" i="2" s="1"/>
  <c r="W410" i="2" a="1"/>
  <c r="W410" i="2" s="1"/>
  <c r="W354" i="2" a="1"/>
  <c r="W354" i="2" s="1"/>
  <c r="W417" i="2" a="1"/>
  <c r="W417" i="2" s="1"/>
  <c r="W361" i="2" a="1"/>
  <c r="W361" i="2" s="1"/>
  <c r="W434" i="2" a="1"/>
  <c r="W434" i="2" s="1"/>
  <c r="W422" i="2" a="1"/>
  <c r="W422" i="2" s="1"/>
  <c r="W433" i="2" a="1"/>
  <c r="W433" i="2" s="1"/>
  <c r="W441" i="2" a="1"/>
  <c r="W441" i="2" s="1"/>
  <c r="W429" i="2" a="1"/>
  <c r="W429" i="2" s="1"/>
  <c r="W362" i="2" a="1"/>
  <c r="W362" i="2" s="1"/>
  <c r="W378" i="2" a="1"/>
  <c r="W378" i="2" s="1"/>
  <c r="W409" i="2" a="1"/>
  <c r="W409" i="2" s="1"/>
  <c r="W416" i="2" a="1"/>
  <c r="W416" i="2" s="1"/>
  <c r="W368" i="2" a="1"/>
  <c r="W368" i="2" s="1"/>
  <c r="W386" i="2" a="1"/>
  <c r="W386" i="2" s="1"/>
  <c r="H26" i="1"/>
  <c r="I26" i="1" s="1"/>
  <c r="K26" i="1" s="1"/>
  <c r="H23" i="1"/>
  <c r="I23" i="1" s="1"/>
  <c r="K23" i="1" s="1"/>
  <c r="E27" i="1"/>
  <c r="E26" i="1"/>
  <c r="E23" i="1"/>
  <c r="W541" i="2" l="1" a="1"/>
  <c r="W541" i="2" s="1"/>
  <c r="W596" i="2" a="1"/>
  <c r="W596" i="2" s="1"/>
  <c r="W570" i="2" a="1"/>
  <c r="W570" i="2" s="1"/>
  <c r="W623" i="2" a="1"/>
  <c r="W623" i="2" s="1"/>
  <c r="W598" i="2" a="1"/>
  <c r="W598" i="2" s="1"/>
  <c r="W619" i="2" a="1"/>
  <c r="W619" i="2" s="1"/>
  <c r="W554" i="2" a="1"/>
  <c r="W554" i="2" s="1"/>
  <c r="W550" i="2" a="1"/>
  <c r="W550" i="2" s="1"/>
  <c r="W610" i="2" a="1"/>
  <c r="W610" i="2" s="1"/>
  <c r="W607" i="2" a="1"/>
  <c r="W607" i="2" s="1"/>
  <c r="W574" i="2" a="1"/>
  <c r="W574" i="2" s="1"/>
  <c r="W595" i="2" a="1"/>
  <c r="W595" i="2" s="1"/>
  <c r="W538" i="2" a="1"/>
  <c r="W538" i="2" s="1"/>
  <c r="W583" i="2" a="1"/>
  <c r="W583" i="2" s="1"/>
  <c r="W586" i="2" a="1"/>
  <c r="W586" i="2" s="1"/>
  <c r="W622" i="2" a="1"/>
  <c r="W622" i="2" s="1"/>
  <c r="W624" i="2" a="1"/>
  <c r="W624" i="2" s="1"/>
  <c r="W562" i="2" a="1"/>
  <c r="W562" i="2" s="1"/>
  <c r="W559" i="2" a="1"/>
  <c r="W559" i="2" s="1"/>
  <c r="W600" i="2" a="1"/>
  <c r="W600" i="2" s="1"/>
  <c r="W560" i="2" a="1"/>
  <c r="W560" i="2" s="1"/>
  <c r="W535" i="2" a="1"/>
  <c r="W535" i="2" s="1"/>
  <c r="W588" i="2" a="1"/>
  <c r="W588" i="2" s="1"/>
  <c r="W612" i="2" a="1"/>
  <c r="W612" i="2" s="1"/>
  <c r="W581" i="2" a="1"/>
  <c r="W581" i="2" s="1"/>
  <c r="W543" i="2" a="1"/>
  <c r="W543" i="2" s="1"/>
  <c r="W576" i="2" a="1"/>
  <c r="W576" i="2" s="1"/>
  <c r="W557" i="2" a="1"/>
  <c r="W557" i="2" s="1"/>
  <c r="W552" i="2" a="1"/>
  <c r="W552" i="2" s="1"/>
  <c r="W617" i="2" a="1"/>
  <c r="W617" i="2" s="1"/>
  <c r="W603" i="2" a="1"/>
  <c r="W603" i="2" s="1"/>
  <c r="W593" i="2" a="1"/>
  <c r="W593" i="2" s="1"/>
  <c r="W579" i="2" a="1"/>
  <c r="W579" i="2" s="1"/>
  <c r="W571" i="2" a="1"/>
  <c r="W571" i="2" s="1"/>
  <c r="W569" i="2" a="1"/>
  <c r="W569" i="2" s="1"/>
  <c r="W555" i="2" a="1"/>
  <c r="W555" i="2" s="1"/>
  <c r="W608" i="2" a="1"/>
  <c r="W608" i="2" s="1"/>
  <c r="W547" i="2" a="1"/>
  <c r="W547" i="2" s="1"/>
  <c r="W545" i="2" a="1"/>
  <c r="W545" i="2" s="1"/>
  <c r="W564" i="2" a="1"/>
  <c r="W564" i="2" s="1"/>
  <c r="W540" i="2" a="1"/>
  <c r="W540" i="2" s="1"/>
  <c r="W582" i="2" a="1"/>
  <c r="W582" i="2" s="1"/>
  <c r="W605" i="2" a="1"/>
  <c r="W605" i="2" s="1"/>
  <c r="W567" i="2" a="1"/>
  <c r="W567" i="2" s="1"/>
  <c r="W563" i="2" a="1"/>
  <c r="W563" i="2" s="1"/>
  <c r="W573" i="2" a="1"/>
  <c r="W573" i="2" s="1"/>
  <c r="W609" i="2" a="1"/>
  <c r="W609" i="2" s="1"/>
  <c r="W615" i="2" a="1"/>
  <c r="W615" i="2" s="1"/>
  <c r="W551" i="2" a="1"/>
  <c r="W551" i="2" s="1"/>
  <c r="W585" i="2" a="1"/>
  <c r="W585" i="2" s="1"/>
  <c r="W626" i="2" a="1"/>
  <c r="W626" i="2" s="1"/>
  <c r="W591" i="2" a="1"/>
  <c r="W591" i="2" s="1"/>
  <c r="W539" i="2" a="1"/>
  <c r="W539" i="2" s="1"/>
  <c r="W572" i="2" a="1"/>
  <c r="W572" i="2" s="1"/>
  <c r="W561" i="2" a="1"/>
  <c r="W561" i="2" s="1"/>
  <c r="W614" i="2" a="1"/>
  <c r="W614" i="2" s="1"/>
  <c r="W549" i="2" a="1"/>
  <c r="W549" i="2" s="1"/>
  <c r="W602" i="2" a="1"/>
  <c r="W602" i="2" s="1"/>
  <c r="W537" i="2" a="1"/>
  <c r="W537" i="2" s="1"/>
  <c r="W616" i="2" a="1"/>
  <c r="W616" i="2" s="1"/>
  <c r="W604" i="2" a="1"/>
  <c r="W604" i="2" s="1"/>
  <c r="W578" i="2" a="1"/>
  <c r="W578" i="2" s="1"/>
  <c r="W618" i="2" a="1"/>
  <c r="W618" i="2" s="1"/>
  <c r="W592" i="2" a="1"/>
  <c r="W592" i="2" s="1"/>
  <c r="W566" i="2" a="1"/>
  <c r="W566" i="2" s="1"/>
  <c r="W542" i="2" a="1"/>
  <c r="W542" i="2" s="1"/>
  <c r="W606" i="2" a="1"/>
  <c r="W606" i="2" s="1"/>
  <c r="W568" i="2" a="1"/>
  <c r="W568" i="2" s="1"/>
  <c r="W597" i="2" a="1"/>
  <c r="W597" i="2" s="1"/>
  <c r="W611" i="2" a="1"/>
  <c r="W611" i="2" s="1"/>
  <c r="W594" i="2" a="1"/>
  <c r="W594" i="2" s="1"/>
  <c r="W556" i="2" a="1"/>
  <c r="W556" i="2" s="1"/>
  <c r="W577" i="2" a="1"/>
  <c r="W577" i="2" s="1"/>
  <c r="W548" i="2" a="1"/>
  <c r="W548" i="2" s="1"/>
  <c r="W625" i="2" a="1"/>
  <c r="W625" i="2" s="1"/>
  <c r="W599" i="2" a="1"/>
  <c r="W599" i="2" s="1"/>
  <c r="W558" i="2" a="1"/>
  <c r="W558" i="2" s="1"/>
  <c r="W544" i="2" a="1"/>
  <c r="W544" i="2" s="1"/>
  <c r="W587" i="2" a="1"/>
  <c r="W587" i="2" s="1"/>
  <c r="W575" i="2" a="1"/>
  <c r="W575" i="2" s="1"/>
  <c r="W621" i="2" a="1"/>
  <c r="W621" i="2" s="1"/>
  <c r="W589" i="2" a="1"/>
  <c r="W589" i="2" s="1"/>
  <c r="W584" i="2" a="1"/>
  <c r="W584" i="2" s="1"/>
  <c r="W565" i="2" a="1"/>
  <c r="W565" i="2" s="1"/>
  <c r="W553" i="2" a="1"/>
  <c r="W553" i="2" s="1"/>
  <c r="W590" i="2" a="1"/>
  <c r="W590" i="2" s="1"/>
  <c r="W620" i="2" a="1"/>
  <c r="W620" i="2" s="1"/>
  <c r="W613" i="2" a="1"/>
  <c r="W613" i="2" s="1"/>
  <c r="W580" i="2" a="1"/>
  <c r="W580" i="2" s="1"/>
  <c r="W536" i="2" a="1"/>
  <c r="W536" i="2" s="1"/>
  <c r="W601" i="2" a="1"/>
  <c r="W601" i="2" s="1"/>
  <c r="W546" i="2" a="1"/>
  <c r="W546" i="2" s="1"/>
  <c r="H25" i="1"/>
  <c r="I25" i="1" s="1"/>
  <c r="K25" i="1" s="1"/>
  <c r="H27" i="1"/>
  <c r="I27" i="1" s="1"/>
  <c r="K27" i="1" s="1"/>
  <c r="L27" i="1" s="1"/>
  <c r="H28" i="1"/>
  <c r="I28" i="1" s="1"/>
  <c r="K28" i="1" s="1"/>
  <c r="H24" i="1"/>
  <c r="I24" i="1" s="1"/>
  <c r="K24" i="1" s="1"/>
  <c r="L26" i="1"/>
  <c r="E28" i="1"/>
  <c r="L23" i="1"/>
  <c r="E24" i="1"/>
  <c r="E25" i="1"/>
  <c r="W1676" i="2" l="1" a="1"/>
  <c r="W1676" i="2" s="1"/>
  <c r="W1681" i="2" a="1"/>
  <c r="W1681" i="2" s="1"/>
  <c r="W1705" i="2" a="1"/>
  <c r="W1705" i="2" s="1"/>
  <c r="W1664" i="2" a="1"/>
  <c r="W1664" i="2" s="1"/>
  <c r="W1710" i="2" a="1"/>
  <c r="W1710" i="2" s="1"/>
  <c r="W1640" i="2" a="1"/>
  <c r="W1640" i="2" s="1"/>
  <c r="W1661" i="2" a="1"/>
  <c r="W1661" i="2" s="1"/>
  <c r="W1701" i="2" a="1"/>
  <c r="W1701" i="2" s="1"/>
  <c r="W1702" i="2" a="1"/>
  <c r="W1702" i="2" s="1"/>
  <c r="W1647" i="2" a="1"/>
  <c r="W1647" i="2" s="1"/>
  <c r="W1670" i="2" a="1"/>
  <c r="W1670" i="2" s="1"/>
  <c r="W1646" i="2" a="1"/>
  <c r="W1646" i="2" s="1"/>
  <c r="W1673" i="2" a="1"/>
  <c r="W1673" i="2" s="1"/>
  <c r="W1685" i="2" a="1"/>
  <c r="W1685" i="2" s="1"/>
  <c r="W1695" i="2" a="1"/>
  <c r="W1695" i="2" s="1"/>
  <c r="W1662" i="2" a="1"/>
  <c r="W1662" i="2" s="1"/>
  <c r="W1663" i="2" a="1"/>
  <c r="W1663" i="2" s="1"/>
  <c r="W1651" i="2" a="1"/>
  <c r="W1651" i="2" s="1"/>
  <c r="W1716" i="2" a="1"/>
  <c r="W1716" i="2" s="1"/>
  <c r="W1680" i="2" a="1"/>
  <c r="W1680" i="2" s="1"/>
  <c r="W1704" i="2" a="1"/>
  <c r="W1704" i="2" s="1"/>
  <c r="W1656" i="2" a="1"/>
  <c r="W1656" i="2" s="1"/>
  <c r="W1693" i="2" a="1"/>
  <c r="W1693" i="2" s="1"/>
  <c r="W1691" i="2" a="1"/>
  <c r="W1691" i="2" s="1"/>
  <c r="W1687" i="2" a="1"/>
  <c r="W1687" i="2" s="1"/>
  <c r="W1692" i="2" a="1"/>
  <c r="W1692" i="2" s="1"/>
  <c r="W1632" i="2" a="1"/>
  <c r="W1632" i="2" s="1"/>
  <c r="W1657" i="2" a="1"/>
  <c r="W1657" i="2" s="1"/>
  <c r="W1642" i="2" a="1"/>
  <c r="W1642" i="2" s="1"/>
  <c r="W1678" i="2" a="1"/>
  <c r="W1678" i="2" s="1"/>
  <c r="W1711" i="2" a="1"/>
  <c r="W1711" i="2" s="1"/>
  <c r="W1709" i="2" a="1"/>
  <c r="W1709" i="2" s="1"/>
  <c r="W1636" i="2" a="1"/>
  <c r="W1636" i="2" s="1"/>
  <c r="W1689" i="2" a="1"/>
  <c r="W1689" i="2" s="1"/>
  <c r="W1671" i="2" a="1"/>
  <c r="W1671" i="2" s="1"/>
  <c r="W1719" i="2" a="1"/>
  <c r="W1719" i="2" s="1"/>
  <c r="W1639" i="2" a="1"/>
  <c r="W1639" i="2" s="1"/>
  <c r="W1683" i="2" a="1"/>
  <c r="W1683" i="2" s="1"/>
  <c r="W1679" i="2" a="1"/>
  <c r="W1679" i="2" s="1"/>
  <c r="W1665" i="2" a="1"/>
  <c r="W1665" i="2" s="1"/>
  <c r="W1635" i="2" a="1"/>
  <c r="W1635" i="2" s="1"/>
  <c r="W1655" i="2" a="1"/>
  <c r="W1655" i="2" s="1"/>
  <c r="W1668" i="2" a="1"/>
  <c r="W1668" i="2" s="1"/>
  <c r="W1631" i="2" a="1"/>
  <c r="W1631" i="2" s="1"/>
  <c r="W1644" i="2" a="1"/>
  <c r="W1644" i="2" s="1"/>
  <c r="W1703" i="2" a="1"/>
  <c r="W1703" i="2" s="1"/>
  <c r="W1721" i="2" a="1"/>
  <c r="W1721" i="2" s="1"/>
  <c r="W1666" i="2" a="1"/>
  <c r="W1666" i="2" s="1"/>
  <c r="W1675" i="2" a="1"/>
  <c r="W1675" i="2" s="1"/>
  <c r="W1720" i="2" a="1"/>
  <c r="W1720" i="2" s="1"/>
  <c r="W1699" i="2" a="1"/>
  <c r="W1699" i="2" s="1"/>
  <c r="W1682" i="2" a="1"/>
  <c r="W1682" i="2" s="1"/>
  <c r="W1660" i="2" a="1"/>
  <c r="W1660" i="2" s="1"/>
  <c r="W1669" i="2" a="1"/>
  <c r="W1669" i="2" s="1"/>
  <c r="W1645" i="2" a="1"/>
  <c r="W1645" i="2" s="1"/>
  <c r="W1634" i="2" a="1"/>
  <c r="W1634" i="2" s="1"/>
  <c r="W1648" i="2" a="1"/>
  <c r="W1648" i="2" s="1"/>
  <c r="W1633" i="2" a="1"/>
  <c r="W1633" i="2" s="1"/>
  <c r="W1714" i="2" a="1"/>
  <c r="W1714" i="2" s="1"/>
  <c r="W1637" i="2" a="1"/>
  <c r="W1637" i="2" s="1"/>
  <c r="W1713" i="2" a="1"/>
  <c r="W1713" i="2" s="1"/>
  <c r="W1697" i="2" a="1"/>
  <c r="W1697" i="2" s="1"/>
  <c r="W1653" i="2" a="1"/>
  <c r="W1653" i="2" s="1"/>
  <c r="W1649" i="2" a="1"/>
  <c r="W1649" i="2" s="1"/>
  <c r="W1715" i="2" a="1"/>
  <c r="W1715" i="2" s="1"/>
  <c r="W1722" i="2" a="1"/>
  <c r="W1722" i="2" s="1"/>
  <c r="W1667" i="2" a="1"/>
  <c r="W1667" i="2" s="1"/>
  <c r="W1698" i="2" a="1"/>
  <c r="W1698" i="2" s="1"/>
  <c r="W1700" i="2" a="1"/>
  <c r="W1700" i="2" s="1"/>
  <c r="W1677" i="2" a="1"/>
  <c r="W1677" i="2" s="1"/>
  <c r="W1712" i="2" a="1"/>
  <c r="W1712" i="2" s="1"/>
  <c r="W1690" i="2" a="1"/>
  <c r="W1690" i="2" s="1"/>
  <c r="W1686" i="2" a="1"/>
  <c r="W1686" i="2" s="1"/>
  <c r="W1652" i="2" a="1"/>
  <c r="W1652" i="2" s="1"/>
  <c r="W1706" i="2" a="1"/>
  <c r="W1706" i="2" s="1"/>
  <c r="W1641" i="2" a="1"/>
  <c r="W1641" i="2" s="1"/>
  <c r="W1688" i="2" a="1"/>
  <c r="W1688" i="2" s="1"/>
  <c r="W1654" i="2" a="1"/>
  <c r="W1654" i="2" s="1"/>
  <c r="W1707" i="2" a="1"/>
  <c r="W1707" i="2" s="1"/>
  <c r="W1674" i="2" a="1"/>
  <c r="W1674" i="2" s="1"/>
  <c r="W1658" i="2" a="1"/>
  <c r="W1658" i="2" s="1"/>
  <c r="W1659" i="2" a="1"/>
  <c r="W1659" i="2" s="1"/>
  <c r="W1650" i="2" a="1"/>
  <c r="W1650" i="2" s="1"/>
  <c r="W1708" i="2" a="1"/>
  <c r="W1708" i="2" s="1"/>
  <c r="W1643" i="2" a="1"/>
  <c r="W1643" i="2" s="1"/>
  <c r="W1638" i="2" a="1"/>
  <c r="W1638" i="2" s="1"/>
  <c r="W1696" i="2" a="1"/>
  <c r="W1696" i="2" s="1"/>
  <c r="W1718" i="2" a="1"/>
  <c r="W1718" i="2" s="1"/>
  <c r="W1694" i="2" a="1"/>
  <c r="W1694" i="2" s="1"/>
  <c r="W1672" i="2" a="1"/>
  <c r="W1672" i="2" s="1"/>
  <c r="W1717" i="2" a="1"/>
  <c r="W1717" i="2" s="1"/>
  <c r="W1684" i="2" a="1"/>
  <c r="W1684" i="2" s="1"/>
  <c r="W1285" i="2" a="1"/>
  <c r="W1285" i="2" s="1"/>
  <c r="W1309" i="2" a="1"/>
  <c r="W1309" i="2" s="1"/>
  <c r="W1316" i="2" a="1"/>
  <c r="W1316" i="2" s="1"/>
  <c r="W1268" i="2" a="1"/>
  <c r="W1268" i="2" s="1"/>
  <c r="W1321" i="2" a="1"/>
  <c r="W1321" i="2" s="1"/>
  <c r="W1273" i="2" a="1"/>
  <c r="W1273" i="2" s="1"/>
  <c r="W1345" i="2" a="1"/>
  <c r="W1345" i="2" s="1"/>
  <c r="W1314" i="2" a="1"/>
  <c r="W1314" i="2" s="1"/>
  <c r="W1338" i="2" a="1"/>
  <c r="W1338" i="2" s="1"/>
  <c r="W1293" i="2" a="1"/>
  <c r="W1293" i="2" s="1"/>
  <c r="W1302" i="2" a="1"/>
  <c r="W1302" i="2" s="1"/>
  <c r="W1308" i="2" a="1"/>
  <c r="W1308" i="2" s="1"/>
  <c r="W1313" i="2" a="1"/>
  <c r="W1313" i="2" s="1"/>
  <c r="W1296" i="2" a="1"/>
  <c r="W1296" i="2" s="1"/>
  <c r="W1271" i="2" a="1"/>
  <c r="W1271" i="2" s="1"/>
  <c r="W1351" i="2" a="1"/>
  <c r="W1351" i="2" s="1"/>
  <c r="W1303" i="2" a="1"/>
  <c r="W1303" i="2" s="1"/>
  <c r="W1272" i="2" a="1"/>
  <c r="W1272" i="2" s="1"/>
  <c r="W1339" i="2" a="1"/>
  <c r="W1339" i="2" s="1"/>
  <c r="W1265" i="2" a="1"/>
  <c r="W1265" i="2" s="1"/>
  <c r="W1327" i="2" a="1"/>
  <c r="W1327" i="2" s="1"/>
  <c r="W1334" i="2" a="1"/>
  <c r="W1334" i="2" s="1"/>
  <c r="W1305" i="2" a="1"/>
  <c r="W1305" i="2" s="1"/>
  <c r="W1318" i="2" a="1"/>
  <c r="W1318" i="2" s="1"/>
  <c r="W1344" i="2" a="1"/>
  <c r="W1344" i="2" s="1"/>
  <c r="W1274" i="2" a="1"/>
  <c r="W1274" i="2" s="1"/>
  <c r="W1342" i="2" a="1"/>
  <c r="W1342" i="2" s="1"/>
  <c r="W1282" i="2" a="1"/>
  <c r="W1282" i="2" s="1"/>
  <c r="W1279" i="2" a="1"/>
  <c r="W1279" i="2" s="1"/>
  <c r="W1337" i="2" a="1"/>
  <c r="W1337" i="2" s="1"/>
  <c r="W1320" i="2" a="1"/>
  <c r="W1320" i="2" s="1"/>
  <c r="W1330" i="2" a="1"/>
  <c r="W1330" i="2" s="1"/>
  <c r="W1306" i="2" a="1"/>
  <c r="W1306" i="2" s="1"/>
  <c r="W1332" i="2" a="1"/>
  <c r="W1332" i="2" s="1"/>
  <c r="W1349" i="2" a="1"/>
  <c r="W1349" i="2" s="1"/>
  <c r="W1294" i="2" a="1"/>
  <c r="W1294" i="2" s="1"/>
  <c r="W1354" i="2" a="1"/>
  <c r="W1354" i="2" s="1"/>
  <c r="W1267" i="2" a="1"/>
  <c r="W1267" i="2" s="1"/>
  <c r="W1353" i="2" a="1"/>
  <c r="W1353" i="2" s="1"/>
  <c r="W1347" i="2" a="1"/>
  <c r="W1347" i="2" s="1"/>
  <c r="W1269" i="2" a="1"/>
  <c r="W1269" i="2" s="1"/>
  <c r="W1323" i="2" a="1"/>
  <c r="W1323" i="2" s="1"/>
  <c r="W1299" i="2" a="1"/>
  <c r="W1299" i="2" s="1"/>
  <c r="W1275" i="2" a="1"/>
  <c r="W1275" i="2" s="1"/>
  <c r="W1343" i="2" a="1"/>
  <c r="W1343" i="2" s="1"/>
  <c r="W1329" i="2" a="1"/>
  <c r="W1329" i="2" s="1"/>
  <c r="W1311" i="2" a="1"/>
  <c r="W1311" i="2" s="1"/>
  <c r="W1319" i="2" a="1"/>
  <c r="W1319" i="2" s="1"/>
  <c r="W1284" i="2" a="1"/>
  <c r="W1284" i="2" s="1"/>
  <c r="W1287" i="2" a="1"/>
  <c r="W1287" i="2" s="1"/>
  <c r="W1307" i="2" a="1"/>
  <c r="W1307" i="2" s="1"/>
  <c r="W1289" i="2" a="1"/>
  <c r="W1289" i="2" s="1"/>
  <c r="W1295" i="2" a="1"/>
  <c r="W1295" i="2" s="1"/>
  <c r="W1350" i="2" a="1"/>
  <c r="W1350" i="2" s="1"/>
  <c r="W1356" i="2" a="1"/>
  <c r="W1356" i="2" s="1"/>
  <c r="W1291" i="2" a="1"/>
  <c r="W1291" i="2" s="1"/>
  <c r="W1341" i="2" a="1"/>
  <c r="W1341" i="2" s="1"/>
  <c r="W1300" i="2" a="1"/>
  <c r="W1300" i="2" s="1"/>
  <c r="W1346" i="2" a="1"/>
  <c r="W1346" i="2" s="1"/>
  <c r="W1333" i="2" a="1"/>
  <c r="W1333" i="2" s="1"/>
  <c r="W1335" i="2" a="1"/>
  <c r="W1335" i="2" s="1"/>
  <c r="W1326" i="2" a="1"/>
  <c r="W1326" i="2" s="1"/>
  <c r="W1288" i="2" a="1"/>
  <c r="W1288" i="2" s="1"/>
  <c r="W1286" i="2" a="1"/>
  <c r="W1286" i="2" s="1"/>
  <c r="W1355" i="2" a="1"/>
  <c r="W1355" i="2" s="1"/>
  <c r="W1310" i="2" a="1"/>
  <c r="W1310" i="2" s="1"/>
  <c r="W1290" i="2" a="1"/>
  <c r="W1290" i="2" s="1"/>
  <c r="W1276" i="2" a="1"/>
  <c r="W1276" i="2" s="1"/>
  <c r="W1331" i="2" a="1"/>
  <c r="W1331" i="2" s="1"/>
  <c r="W1278" i="2" a="1"/>
  <c r="W1278" i="2" s="1"/>
  <c r="W1283" i="2" a="1"/>
  <c r="W1283" i="2" s="1"/>
  <c r="W1266" i="2" a="1"/>
  <c r="W1266" i="2" s="1"/>
  <c r="W1297" i="2" a="1"/>
  <c r="W1297" i="2" s="1"/>
  <c r="W1317" i="2" a="1"/>
  <c r="W1317" i="2" s="1"/>
  <c r="W1281" i="2" a="1"/>
  <c r="W1281" i="2" s="1"/>
  <c r="W1298" i="2" a="1"/>
  <c r="W1298" i="2" s="1"/>
  <c r="W1325" i="2" a="1"/>
  <c r="W1325" i="2" s="1"/>
  <c r="W1301" i="2" a="1"/>
  <c r="W1301" i="2" s="1"/>
  <c r="W1315" i="2" a="1"/>
  <c r="W1315" i="2" s="1"/>
  <c r="W1277" i="2" a="1"/>
  <c r="W1277" i="2" s="1"/>
  <c r="W1348" i="2" a="1"/>
  <c r="W1348" i="2" s="1"/>
  <c r="W1352" i="2" a="1"/>
  <c r="W1352" i="2" s="1"/>
  <c r="W1304" i="2" a="1"/>
  <c r="W1304" i="2" s="1"/>
  <c r="W1336" i="2" a="1"/>
  <c r="W1336" i="2" s="1"/>
  <c r="W1328" i="2" a="1"/>
  <c r="W1328" i="2" s="1"/>
  <c r="W1270" i="2" a="1"/>
  <c r="W1270" i="2" s="1"/>
  <c r="W1312" i="2" a="1"/>
  <c r="W1312" i="2" s="1"/>
  <c r="W1340" i="2" a="1"/>
  <c r="W1340" i="2" s="1"/>
  <c r="W1324" i="2" a="1"/>
  <c r="W1324" i="2" s="1"/>
  <c r="W1292" i="2" a="1"/>
  <c r="W1292" i="2" s="1"/>
  <c r="W1322" i="2" a="1"/>
  <c r="W1322" i="2" s="1"/>
  <c r="W1280" i="2" a="1"/>
  <c r="W1280" i="2" s="1"/>
  <c r="W1621" i="2" a="1"/>
  <c r="W1621" i="2" s="1"/>
  <c r="W1561" i="2" a="1"/>
  <c r="W1561" i="2" s="1"/>
  <c r="W1573" i="2" a="1"/>
  <c r="W1573" i="2" s="1"/>
  <c r="W1554" i="2" a="1"/>
  <c r="W1554" i="2" s="1"/>
  <c r="W1545" i="2" a="1"/>
  <c r="W1545" i="2" s="1"/>
  <c r="W1589" i="2" a="1"/>
  <c r="W1589" i="2" s="1"/>
  <c r="W1597" i="2" a="1"/>
  <c r="W1597" i="2" s="1"/>
  <c r="W1610" i="2" a="1"/>
  <c r="W1610" i="2" s="1"/>
  <c r="W1546" i="2" a="1"/>
  <c r="W1546" i="2" s="1"/>
  <c r="W1611" i="2" a="1"/>
  <c r="W1611" i="2" s="1"/>
  <c r="W1549" i="2" a="1"/>
  <c r="W1549" i="2" s="1"/>
  <c r="W1614" i="2" a="1"/>
  <c r="W1614" i="2" s="1"/>
  <c r="W1572" i="2" a="1"/>
  <c r="W1572" i="2" s="1"/>
  <c r="W1606" i="2" a="1"/>
  <c r="W1606" i="2" s="1"/>
  <c r="W1630" i="2" a="1"/>
  <c r="W1630" i="2" s="1"/>
  <c r="W1615" i="2" a="1"/>
  <c r="W1615" i="2" s="1"/>
  <c r="W1548" i="2" a="1"/>
  <c r="W1548" i="2" s="1"/>
  <c r="W1558" i="2" a="1"/>
  <c r="W1558" i="2" s="1"/>
  <c r="W1582" i="2" a="1"/>
  <c r="W1582" i="2" s="1"/>
  <c r="W1570" i="2" a="1"/>
  <c r="W1570" i="2" s="1"/>
  <c r="W1627" i="2" a="1"/>
  <c r="W1627" i="2" s="1"/>
  <c r="W1586" i="2" a="1"/>
  <c r="W1586" i="2" s="1"/>
  <c r="W1574" i="2" a="1"/>
  <c r="W1574" i="2" s="1"/>
  <c r="W1624" i="2" a="1"/>
  <c r="W1624" i="2" s="1"/>
  <c r="W1579" i="2" a="1"/>
  <c r="W1579" i="2" s="1"/>
  <c r="W1576" i="2" a="1"/>
  <c r="W1576" i="2" s="1"/>
  <c r="W1626" i="2" a="1"/>
  <c r="W1626" i="2" s="1"/>
  <c r="W1596" i="2" a="1"/>
  <c r="W1596" i="2" s="1"/>
  <c r="W1567" i="2" a="1"/>
  <c r="W1567" i="2" s="1"/>
  <c r="W1577" i="2" a="1"/>
  <c r="W1577" i="2" s="1"/>
  <c r="W1565" i="2" a="1"/>
  <c r="W1565" i="2" s="1"/>
  <c r="W1559" i="2" a="1"/>
  <c r="W1559" i="2" s="1"/>
  <c r="W1555" i="2" a="1"/>
  <c r="W1555" i="2" s="1"/>
  <c r="W1553" i="2" a="1"/>
  <c r="W1553" i="2" s="1"/>
  <c r="W1541" i="2" a="1"/>
  <c r="W1541" i="2" s="1"/>
  <c r="W1629" i="2" a="1"/>
  <c r="W1629" i="2" s="1"/>
  <c r="W1547" i="2" a="1"/>
  <c r="W1547" i="2" s="1"/>
  <c r="W1543" i="2" a="1"/>
  <c r="W1543" i="2" s="1"/>
  <c r="W1623" i="2" a="1"/>
  <c r="W1623" i="2" s="1"/>
  <c r="W1608" i="2" a="1"/>
  <c r="W1608" i="2" s="1"/>
  <c r="W1599" i="2" a="1"/>
  <c r="W1599" i="2" s="1"/>
  <c r="W1584" i="2" a="1"/>
  <c r="W1584" i="2" s="1"/>
  <c r="W1575" i="2" a="1"/>
  <c r="W1575" i="2" s="1"/>
  <c r="W1560" i="2" a="1"/>
  <c r="W1560" i="2" s="1"/>
  <c r="W1551" i="2" a="1"/>
  <c r="W1551" i="2" s="1"/>
  <c r="W1587" i="2" a="1"/>
  <c r="W1587" i="2" s="1"/>
  <c r="W1563" i="2" a="1"/>
  <c r="W1563" i="2" s="1"/>
  <c r="W1619" i="2" a="1"/>
  <c r="W1619" i="2" s="1"/>
  <c r="W1542" i="2" a="1"/>
  <c r="W1542" i="2" s="1"/>
  <c r="W1594" i="2" a="1"/>
  <c r="W1594" i="2" s="1"/>
  <c r="W1591" i="2" a="1"/>
  <c r="W1591" i="2" s="1"/>
  <c r="W1613" i="2" a="1"/>
  <c r="W1613" i="2" s="1"/>
  <c r="W1581" i="2" a="1"/>
  <c r="W1581" i="2" s="1"/>
  <c r="W1601" i="2" a="1"/>
  <c r="W1601" i="2" s="1"/>
  <c r="W1571" i="2" a="1"/>
  <c r="W1571" i="2" s="1"/>
  <c r="W1578" i="2" a="1"/>
  <c r="W1578" i="2" s="1"/>
  <c r="W1566" i="2" a="1"/>
  <c r="W1566" i="2" s="1"/>
  <c r="W1622" i="2" a="1"/>
  <c r="W1622" i="2" s="1"/>
  <c r="W1612" i="2" a="1"/>
  <c r="W1612" i="2" s="1"/>
  <c r="W1550" i="2" a="1"/>
  <c r="W1550" i="2" s="1"/>
  <c r="W1609" i="2" a="1"/>
  <c r="W1609" i="2" s="1"/>
  <c r="W1562" i="2" a="1"/>
  <c r="W1562" i="2" s="1"/>
  <c r="W1600" i="2" a="1"/>
  <c r="W1600" i="2" s="1"/>
  <c r="W1585" i="2" a="1"/>
  <c r="W1585" i="2" s="1"/>
  <c r="W1593" i="2" a="1"/>
  <c r="W1593" i="2" s="1"/>
  <c r="W1588" i="2" a="1"/>
  <c r="W1588" i="2" s="1"/>
  <c r="W1603" i="2" a="1"/>
  <c r="W1603" i="2" s="1"/>
  <c r="W1605" i="2" a="1"/>
  <c r="W1605" i="2" s="1"/>
  <c r="W1625" i="2" a="1"/>
  <c r="W1625" i="2" s="1"/>
  <c r="W1564" i="2" a="1"/>
  <c r="W1564" i="2" s="1"/>
  <c r="W1620" i="2" a="1"/>
  <c r="W1620" i="2" s="1"/>
  <c r="W1607" i="2" a="1"/>
  <c r="W1607" i="2" s="1"/>
  <c r="W1552" i="2" a="1"/>
  <c r="W1552" i="2" s="1"/>
  <c r="W1595" i="2" a="1"/>
  <c r="W1595" i="2" s="1"/>
  <c r="W1540" i="2" a="1"/>
  <c r="W1540" i="2" s="1"/>
  <c r="W1544" i="2" a="1"/>
  <c r="W1544" i="2" s="1"/>
  <c r="W1617" i="2" a="1"/>
  <c r="W1617" i="2" s="1"/>
  <c r="W1618" i="2" a="1"/>
  <c r="W1618" i="2" s="1"/>
  <c r="W1583" i="2" a="1"/>
  <c r="W1583" i="2" s="1"/>
  <c r="W1598" i="2" a="1"/>
  <c r="W1598" i="2" s="1"/>
  <c r="W1580" i="2" a="1"/>
  <c r="W1580" i="2" s="1"/>
  <c r="W1569" i="2" a="1"/>
  <c r="W1569" i="2" s="1"/>
  <c r="W1616" i="2" a="1"/>
  <c r="W1616" i="2" s="1"/>
  <c r="W1557" i="2" a="1"/>
  <c r="W1557" i="2" s="1"/>
  <c r="W1590" i="2" a="1"/>
  <c r="W1590" i="2" s="1"/>
  <c r="W1568" i="2" a="1"/>
  <c r="W1568" i="2" s="1"/>
  <c r="W1556" i="2" a="1"/>
  <c r="W1556" i="2" s="1"/>
  <c r="W1602" i="2" a="1"/>
  <c r="W1602" i="2" s="1"/>
  <c r="W1628" i="2" a="1"/>
  <c r="W1628" i="2" s="1"/>
  <c r="W1604" i="2" a="1"/>
  <c r="W1604" i="2" s="1"/>
  <c r="W1592" i="2" a="1"/>
  <c r="W1592" i="2" s="1"/>
  <c r="E36" i="1"/>
  <c r="L28" i="1"/>
  <c r="L25" i="1"/>
  <c r="L24" i="1"/>
  <c r="H33" i="1"/>
  <c r="I33" i="1" s="1"/>
  <c r="K33" i="1" s="1"/>
  <c r="W1465" i="2" l="1" a="1"/>
  <c r="W1465" i="2" s="1"/>
  <c r="W1513" i="2" a="1"/>
  <c r="W1513" i="2" s="1"/>
  <c r="W1496" i="2" a="1"/>
  <c r="W1496" i="2" s="1"/>
  <c r="W1501" i="2" a="1"/>
  <c r="W1501" i="2" s="1"/>
  <c r="W1518" i="2" a="1"/>
  <c r="W1518" i="2" s="1"/>
  <c r="W1472" i="2" a="1"/>
  <c r="W1472" i="2" s="1"/>
  <c r="W1530" i="2" a="1"/>
  <c r="W1530" i="2" s="1"/>
  <c r="W1482" i="2" a="1"/>
  <c r="W1482" i="2" s="1"/>
  <c r="W1481" i="2" a="1"/>
  <c r="W1481" i="2" s="1"/>
  <c r="W1449" i="2" a="1"/>
  <c r="W1449" i="2" s="1"/>
  <c r="W1500" i="2" a="1"/>
  <c r="W1500" i="2" s="1"/>
  <c r="W1498" i="2" a="1"/>
  <c r="W1498" i="2" s="1"/>
  <c r="W1507" i="2" a="1"/>
  <c r="W1507" i="2" s="1"/>
  <c r="W1476" i="2" a="1"/>
  <c r="W1476" i="2" s="1"/>
  <c r="W1462" i="2" a="1"/>
  <c r="W1462" i="2" s="1"/>
  <c r="W1495" i="2" a="1"/>
  <c r="W1495" i="2" s="1"/>
  <c r="W1536" i="2" a="1"/>
  <c r="W1536" i="2" s="1"/>
  <c r="W1452" i="2" a="1"/>
  <c r="W1452" i="2" s="1"/>
  <c r="W1510" i="2" a="1"/>
  <c r="W1510" i="2" s="1"/>
  <c r="W1522" i="2" a="1"/>
  <c r="W1522" i="2" s="1"/>
  <c r="W1483" i="2" a="1"/>
  <c r="W1483" i="2" s="1"/>
  <c r="W1512" i="2" a="1"/>
  <c r="W1512" i="2" s="1"/>
  <c r="W1474" i="2" a="1"/>
  <c r="W1474" i="2" s="1"/>
  <c r="W1486" i="2" a="1"/>
  <c r="W1486" i="2" s="1"/>
  <c r="W1471" i="2" a="1"/>
  <c r="W1471" i="2" s="1"/>
  <c r="W1488" i="2" a="1"/>
  <c r="W1488" i="2" s="1"/>
  <c r="W1517" i="2" a="1"/>
  <c r="W1517" i="2" s="1"/>
  <c r="W1450" i="2" a="1"/>
  <c r="W1450" i="2" s="1"/>
  <c r="W1521" i="2" a="1"/>
  <c r="W1521" i="2" s="1"/>
  <c r="W1464" i="2" a="1"/>
  <c r="W1464" i="2" s="1"/>
  <c r="W1493" i="2" a="1"/>
  <c r="W1493" i="2" s="1"/>
  <c r="W1524" i="2" a="1"/>
  <c r="W1524" i="2" s="1"/>
  <c r="W1499" i="2" a="1"/>
  <c r="W1499" i="2" s="1"/>
  <c r="W1534" i="2" a="1"/>
  <c r="W1534" i="2" s="1"/>
  <c r="W1519" i="2" a="1"/>
  <c r="W1519" i="2" s="1"/>
  <c r="W1455" i="2" a="1"/>
  <c r="W1455" i="2" s="1"/>
  <c r="W1529" i="2" a="1"/>
  <c r="W1529" i="2" s="1"/>
  <c r="W1505" i="2" a="1"/>
  <c r="W1505" i="2" s="1"/>
  <c r="W1460" i="2" a="1"/>
  <c r="W1460" i="2" s="1"/>
  <c r="W1531" i="2" a="1"/>
  <c r="W1531" i="2" s="1"/>
  <c r="W1457" i="2" a="1"/>
  <c r="W1457" i="2" s="1"/>
  <c r="W1469" i="2" a="1"/>
  <c r="W1469" i="2" s="1"/>
  <c r="W1497" i="2" a="1"/>
  <c r="W1497" i="2" s="1"/>
  <c r="W1523" i="2" a="1"/>
  <c r="W1523" i="2" s="1"/>
  <c r="W1459" i="2" a="1"/>
  <c r="W1459" i="2" s="1"/>
  <c r="W1487" i="2" a="1"/>
  <c r="W1487" i="2" s="1"/>
  <c r="W1456" i="2" a="1"/>
  <c r="W1456" i="2" s="1"/>
  <c r="W1475" i="2" a="1"/>
  <c r="W1475" i="2" s="1"/>
  <c r="W1527" i="2" a="1"/>
  <c r="W1527" i="2" s="1"/>
  <c r="W1463" i="2" a="1"/>
  <c r="W1463" i="2" s="1"/>
  <c r="W1509" i="2" a="1"/>
  <c r="W1509" i="2" s="1"/>
  <c r="W1503" i="2" a="1"/>
  <c r="W1503" i="2" s="1"/>
  <c r="W1451" i="2" a="1"/>
  <c r="W1451" i="2" s="1"/>
  <c r="W1478" i="2" a="1"/>
  <c r="W1478" i="2" s="1"/>
  <c r="W1467" i="2" a="1"/>
  <c r="W1467" i="2" s="1"/>
  <c r="W1480" i="2" a="1"/>
  <c r="W1480" i="2" s="1"/>
  <c r="W1473" i="2" a="1"/>
  <c r="W1473" i="2" s="1"/>
  <c r="W1468" i="2" a="1"/>
  <c r="W1468" i="2" s="1"/>
  <c r="W1537" i="2" a="1"/>
  <c r="W1537" i="2" s="1"/>
  <c r="W1461" i="2" a="1"/>
  <c r="W1461" i="2" s="1"/>
  <c r="W1532" i="2" a="1"/>
  <c r="W1532" i="2" s="1"/>
  <c r="W1477" i="2" a="1"/>
  <c r="W1477" i="2" s="1"/>
  <c r="W1506" i="2" a="1"/>
  <c r="W1506" i="2" s="1"/>
  <c r="W1520" i="2" a="1"/>
  <c r="W1520" i="2" s="1"/>
  <c r="W1479" i="2" a="1"/>
  <c r="W1479" i="2" s="1"/>
  <c r="W1494" i="2" a="1"/>
  <c r="W1494" i="2" s="1"/>
  <c r="W1508" i="2" a="1"/>
  <c r="W1508" i="2" s="1"/>
  <c r="W1454" i="2" a="1"/>
  <c r="W1454" i="2" s="1"/>
  <c r="W1526" i="2" a="1"/>
  <c r="W1526" i="2" s="1"/>
  <c r="W1470" i="2" a="1"/>
  <c r="W1470" i="2" s="1"/>
  <c r="W1514" i="2" a="1"/>
  <c r="W1514" i="2" s="1"/>
  <c r="W1458" i="2" a="1"/>
  <c r="W1458" i="2" s="1"/>
  <c r="W1489" i="2" a="1"/>
  <c r="W1489" i="2" s="1"/>
  <c r="W1502" i="2" a="1"/>
  <c r="W1502" i="2" s="1"/>
  <c r="W1453" i="2" a="1"/>
  <c r="W1453" i="2" s="1"/>
  <c r="W1490" i="2" a="1"/>
  <c r="W1490" i="2" s="1"/>
  <c r="W1466" i="2" a="1"/>
  <c r="W1466" i="2" s="1"/>
  <c r="W1528" i="2" a="1"/>
  <c r="W1528" i="2" s="1"/>
  <c r="W1539" i="2" a="1"/>
  <c r="W1539" i="2" s="1"/>
  <c r="W1535" i="2" a="1"/>
  <c r="W1535" i="2" s="1"/>
  <c r="W1516" i="2" a="1"/>
  <c r="W1516" i="2" s="1"/>
  <c r="W1538" i="2" a="1"/>
  <c r="W1538" i="2" s="1"/>
  <c r="W1515" i="2" a="1"/>
  <c r="W1515" i="2" s="1"/>
  <c r="W1511" i="2" a="1"/>
  <c r="W1511" i="2" s="1"/>
  <c r="W1491" i="2" a="1"/>
  <c r="W1491" i="2" s="1"/>
  <c r="W1492" i="2" a="1"/>
  <c r="W1492" i="2" s="1"/>
  <c r="W1485" i="2" a="1"/>
  <c r="W1485" i="2" s="1"/>
  <c r="W1484" i="2" a="1"/>
  <c r="W1484" i="2" s="1"/>
  <c r="W1504" i="2" a="1"/>
  <c r="W1504" i="2" s="1"/>
  <c r="W1533" i="2" a="1"/>
  <c r="W1533" i="2" s="1"/>
  <c r="W1525" i="2" a="1"/>
  <c r="W1525" i="2" s="1"/>
  <c r="W1429" i="2" a="1"/>
  <c r="W1429" i="2" s="1"/>
  <c r="W1424" i="2" a="1"/>
  <c r="W1424" i="2" s="1"/>
  <c r="W1405" i="2" a="1"/>
  <c r="W1405" i="2" s="1"/>
  <c r="W1436" i="2" a="1"/>
  <c r="W1436" i="2" s="1"/>
  <c r="W1393" i="2" a="1"/>
  <c r="W1393" i="2" s="1"/>
  <c r="W1376" i="2" a="1"/>
  <c r="W1376" i="2" s="1"/>
  <c r="W1407" i="2" a="1"/>
  <c r="W1407" i="2" s="1"/>
  <c r="W1412" i="2" a="1"/>
  <c r="W1412" i="2" s="1"/>
  <c r="W1413" i="2" a="1"/>
  <c r="W1413" i="2" s="1"/>
  <c r="W1381" i="2" a="1"/>
  <c r="W1381" i="2" s="1"/>
  <c r="W1422" i="2" a="1"/>
  <c r="W1422" i="2" s="1"/>
  <c r="W1364" i="2" a="1"/>
  <c r="W1364" i="2" s="1"/>
  <c r="W1370" i="2" a="1"/>
  <c r="W1370" i="2" s="1"/>
  <c r="W1439" i="2" a="1"/>
  <c r="W1439" i="2" s="1"/>
  <c r="W1363" i="2" a="1"/>
  <c r="W1363" i="2" s="1"/>
  <c r="W1371" i="2" a="1"/>
  <c r="W1371" i="2" s="1"/>
  <c r="W1389" i="2" a="1"/>
  <c r="W1389" i="2" s="1"/>
  <c r="W1414" i="2" a="1"/>
  <c r="W1414" i="2" s="1"/>
  <c r="W1438" i="2" a="1"/>
  <c r="W1438" i="2" s="1"/>
  <c r="W1428" i="2" a="1"/>
  <c r="W1428" i="2" s="1"/>
  <c r="W1378" i="2" a="1"/>
  <c r="W1378" i="2" s="1"/>
  <c r="W1392" i="2" a="1"/>
  <c r="W1392" i="2" s="1"/>
  <c r="W1426" i="2" a="1"/>
  <c r="W1426" i="2" s="1"/>
  <c r="W1368" i="2" a="1"/>
  <c r="W1368" i="2" s="1"/>
  <c r="W1390" i="2" a="1"/>
  <c r="W1390" i="2" s="1"/>
  <c r="W1402" i="2" a="1"/>
  <c r="W1402" i="2" s="1"/>
  <c r="W1401" i="2" a="1"/>
  <c r="W1401" i="2" s="1"/>
  <c r="W1440" i="2" a="1"/>
  <c r="W1440" i="2" s="1"/>
  <c r="W1366" i="2" a="1"/>
  <c r="W1366" i="2" s="1"/>
  <c r="W1435" i="2" a="1"/>
  <c r="W1435" i="2" s="1"/>
  <c r="W1437" i="2" a="1"/>
  <c r="W1437" i="2" s="1"/>
  <c r="W1416" i="2" a="1"/>
  <c r="W1416" i="2" s="1"/>
  <c r="W1375" i="2" a="1"/>
  <c r="W1375" i="2" s="1"/>
  <c r="W1379" i="2" a="1"/>
  <c r="W1379" i="2" s="1"/>
  <c r="W1397" i="2" a="1"/>
  <c r="W1397" i="2" s="1"/>
  <c r="W1431" i="2" a="1"/>
  <c r="W1431" i="2" s="1"/>
  <c r="W1367" i="2" a="1"/>
  <c r="W1367" i="2" s="1"/>
  <c r="W1359" i="2" a="1"/>
  <c r="W1359" i="2" s="1"/>
  <c r="W1433" i="2" a="1"/>
  <c r="W1433" i="2" s="1"/>
  <c r="W1445" i="2" a="1"/>
  <c r="W1445" i="2" s="1"/>
  <c r="W1447" i="2" a="1"/>
  <c r="W1447" i="2" s="1"/>
  <c r="W1409" i="2" a="1"/>
  <c r="W1409" i="2" s="1"/>
  <c r="W1421" i="2" a="1"/>
  <c r="W1421" i="2" s="1"/>
  <c r="W1423" i="2" a="1"/>
  <c r="W1423" i="2" s="1"/>
  <c r="W1373" i="2" a="1"/>
  <c r="W1373" i="2" s="1"/>
  <c r="W1385" i="2" a="1"/>
  <c r="W1385" i="2" s="1"/>
  <c r="W1360" i="2" a="1"/>
  <c r="W1360" i="2" s="1"/>
  <c r="W1411" i="2" a="1"/>
  <c r="W1411" i="2" s="1"/>
  <c r="W1361" i="2" a="1"/>
  <c r="W1361" i="2" s="1"/>
  <c r="W1395" i="2" a="1"/>
  <c r="W1395" i="2" s="1"/>
  <c r="W1391" i="2" a="1"/>
  <c r="W1391" i="2" s="1"/>
  <c r="W1383" i="2" a="1"/>
  <c r="W1383" i="2" s="1"/>
  <c r="W1415" i="2" a="1"/>
  <c r="W1415" i="2" s="1"/>
  <c r="W1394" i="2" a="1"/>
  <c r="W1394" i="2" s="1"/>
  <c r="W1362" i="2" a="1"/>
  <c r="W1362" i="2" s="1"/>
  <c r="W1403" i="2" a="1"/>
  <c r="W1403" i="2" s="1"/>
  <c r="W1382" i="2" a="1"/>
  <c r="W1382" i="2" s="1"/>
  <c r="W1444" i="2" a="1"/>
  <c r="W1444" i="2" s="1"/>
  <c r="W1441" i="2" a="1"/>
  <c r="W1441" i="2" s="1"/>
  <c r="W1377" i="2" a="1"/>
  <c r="W1377" i="2" s="1"/>
  <c r="W1432" i="2" a="1"/>
  <c r="W1432" i="2" s="1"/>
  <c r="W1369" i="2" a="1"/>
  <c r="W1369" i="2" s="1"/>
  <c r="W1365" i="2" a="1"/>
  <c r="W1365" i="2" s="1"/>
  <c r="W1443" i="2" a="1"/>
  <c r="W1443" i="2" s="1"/>
  <c r="W1420" i="2" a="1"/>
  <c r="W1420" i="2" s="1"/>
  <c r="W1419" i="2" a="1"/>
  <c r="W1419" i="2" s="1"/>
  <c r="W1425" i="2" a="1"/>
  <c r="W1425" i="2" s="1"/>
  <c r="W1408" i="2" a="1"/>
  <c r="W1408" i="2" s="1"/>
  <c r="W1400" i="2" a="1"/>
  <c r="W1400" i="2" s="1"/>
  <c r="W1399" i="2" a="1"/>
  <c r="W1399" i="2" s="1"/>
  <c r="W1446" i="2" a="1"/>
  <c r="W1446" i="2" s="1"/>
  <c r="W1396" i="2" a="1"/>
  <c r="W1396" i="2" s="1"/>
  <c r="W1388" i="2" a="1"/>
  <c r="W1388" i="2" s="1"/>
  <c r="W1404" i="2" a="1"/>
  <c r="W1404" i="2" s="1"/>
  <c r="W1387" i="2" a="1"/>
  <c r="W1387" i="2" s="1"/>
  <c r="W1434" i="2" a="1"/>
  <c r="W1434" i="2" s="1"/>
  <c r="W1372" i="2" a="1"/>
  <c r="W1372" i="2" s="1"/>
  <c r="W1380" i="2" a="1"/>
  <c r="W1380" i="2" s="1"/>
  <c r="W1410" i="2" a="1"/>
  <c r="W1410" i="2" s="1"/>
  <c r="W1357" i="2" a="1"/>
  <c r="W1357" i="2" s="1"/>
  <c r="W1448" i="2" a="1"/>
  <c r="W1448" i="2" s="1"/>
  <c r="W1384" i="2" a="1"/>
  <c r="W1384" i="2" s="1"/>
  <c r="W1430" i="2" a="1"/>
  <c r="W1430" i="2" s="1"/>
  <c r="W1398" i="2" a="1"/>
  <c r="W1398" i="2" s="1"/>
  <c r="W1418" i="2" a="1"/>
  <c r="W1418" i="2" s="1"/>
  <c r="W1427" i="2" a="1"/>
  <c r="W1427" i="2" s="1"/>
  <c r="W1406" i="2" a="1"/>
  <c r="W1406" i="2" s="1"/>
  <c r="W1374" i="2" a="1"/>
  <c r="W1374" i="2" s="1"/>
  <c r="W1358" i="2" a="1"/>
  <c r="W1358" i="2" s="1"/>
  <c r="W1386" i="2" a="1"/>
  <c r="W1386" i="2" s="1"/>
  <c r="W1442" i="2" a="1"/>
  <c r="W1442" i="2" s="1"/>
  <c r="W1417" i="2" a="1"/>
  <c r="W1417" i="2" s="1"/>
  <c r="W1777" i="2" a="1"/>
  <c r="W1777" i="2" s="1"/>
  <c r="W1741" i="2" a="1"/>
  <c r="W1741" i="2" s="1"/>
  <c r="W1760" i="2" a="1"/>
  <c r="W1760" i="2" s="1"/>
  <c r="W1801" i="2" a="1"/>
  <c r="W1801" i="2" s="1"/>
  <c r="W1772" i="2" a="1"/>
  <c r="W1772" i="2" s="1"/>
  <c r="W1808" i="2" a="1"/>
  <c r="W1808" i="2" s="1"/>
  <c r="W1784" i="2" a="1"/>
  <c r="W1784" i="2" s="1"/>
  <c r="W1729" i="2" a="1"/>
  <c r="W1729" i="2" s="1"/>
  <c r="W1731" i="2" a="1"/>
  <c r="W1731" i="2" s="1"/>
  <c r="W1813" i="2" a="1"/>
  <c r="W1813" i="2" s="1"/>
  <c r="W1753" i="2" a="1"/>
  <c r="W1753" i="2" s="1"/>
  <c r="W1765" i="2" a="1"/>
  <c r="W1765" i="2" s="1"/>
  <c r="W1791" i="2" a="1"/>
  <c r="W1791" i="2" s="1"/>
  <c r="W1771" i="2" a="1"/>
  <c r="W1771" i="2" s="1"/>
  <c r="W1800" i="2" a="1"/>
  <c r="W1800" i="2" s="1"/>
  <c r="W1795" i="2" a="1"/>
  <c r="W1795" i="2" s="1"/>
  <c r="W1723" i="2" a="1"/>
  <c r="W1723" i="2" s="1"/>
  <c r="W1781" i="2" a="1"/>
  <c r="W1781" i="2" s="1"/>
  <c r="W1812" i="2" a="1"/>
  <c r="W1812" i="2" s="1"/>
  <c r="W1735" i="2" a="1"/>
  <c r="W1735" i="2" s="1"/>
  <c r="W1776" i="2" a="1"/>
  <c r="W1776" i="2" s="1"/>
  <c r="W1814" i="2" a="1"/>
  <c r="W1814" i="2" s="1"/>
  <c r="W1747" i="2" a="1"/>
  <c r="W1747" i="2" s="1"/>
  <c r="W1788" i="2" a="1"/>
  <c r="W1788" i="2" s="1"/>
  <c r="W1740" i="2" a="1"/>
  <c r="W1740" i="2" s="1"/>
  <c r="W1764" i="2" a="1"/>
  <c r="W1764" i="2" s="1"/>
  <c r="W1756" i="2" a="1"/>
  <c r="W1756" i="2" s="1"/>
  <c r="W1782" i="2" a="1"/>
  <c r="W1782" i="2" s="1"/>
  <c r="W1752" i="2" a="1"/>
  <c r="W1752" i="2" s="1"/>
  <c r="W1807" i="2" a="1"/>
  <c r="W1807" i="2" s="1"/>
  <c r="W1728" i="2" a="1"/>
  <c r="W1728" i="2" s="1"/>
  <c r="W1744" i="2" a="1"/>
  <c r="W1744" i="2" s="1"/>
  <c r="W1774" i="2" a="1"/>
  <c r="W1774" i="2" s="1"/>
  <c r="W1759" i="2" a="1"/>
  <c r="W1759" i="2" s="1"/>
  <c r="W1794" i="2" a="1"/>
  <c r="W1794" i="2" s="1"/>
  <c r="W1738" i="2" a="1"/>
  <c r="W1738" i="2" s="1"/>
  <c r="W1761" i="2" a="1"/>
  <c r="W1761" i="2" s="1"/>
  <c r="W1786" i="2" a="1"/>
  <c r="W1786" i="2" s="1"/>
  <c r="W1770" i="2" a="1"/>
  <c r="W1770" i="2" s="1"/>
  <c r="W1785" i="2" a="1"/>
  <c r="W1785" i="2" s="1"/>
  <c r="W1779" i="2" a="1"/>
  <c r="W1779" i="2" s="1"/>
  <c r="W1743" i="2" a="1"/>
  <c r="W1743" i="2" s="1"/>
  <c r="W1739" i="2" a="1"/>
  <c r="W1739" i="2" s="1"/>
  <c r="W1727" i="2" a="1"/>
  <c r="W1727" i="2" s="1"/>
  <c r="W1783" i="2" a="1"/>
  <c r="W1783" i="2" s="1"/>
  <c r="W1805" i="2" a="1"/>
  <c r="W1805" i="2" s="1"/>
  <c r="W1806" i="2" a="1"/>
  <c r="W1806" i="2" s="1"/>
  <c r="W1755" i="2" a="1"/>
  <c r="W1755" i="2" s="1"/>
  <c r="W1787" i="2" a="1"/>
  <c r="W1787" i="2" s="1"/>
  <c r="W1769" i="2" a="1"/>
  <c r="W1769" i="2" s="1"/>
  <c r="W1810" i="2" a="1"/>
  <c r="W1810" i="2" s="1"/>
  <c r="W1749" i="2" a="1"/>
  <c r="W1749" i="2" s="1"/>
  <c r="W1745" i="2" a="1"/>
  <c r="W1745" i="2" s="1"/>
  <c r="W1762" i="2" a="1"/>
  <c r="W1762" i="2" s="1"/>
  <c r="W1798" i="2" a="1"/>
  <c r="W1798" i="2" s="1"/>
  <c r="W1793" i="2" a="1"/>
  <c r="W1793" i="2" s="1"/>
  <c r="W1797" i="2" a="1"/>
  <c r="W1797" i="2" s="1"/>
  <c r="W1811" i="2" a="1"/>
  <c r="W1811" i="2" s="1"/>
  <c r="W1742" i="2" a="1"/>
  <c r="W1742" i="2" s="1"/>
  <c r="W1758" i="2" a="1"/>
  <c r="W1758" i="2" s="1"/>
  <c r="W1773" i="2" a="1"/>
  <c r="W1773" i="2" s="1"/>
  <c r="W1767" i="2" a="1"/>
  <c r="W1767" i="2" s="1"/>
  <c r="W1751" i="2" a="1"/>
  <c r="W1751" i="2" s="1"/>
  <c r="W1757" i="2" a="1"/>
  <c r="W1757" i="2" s="1"/>
  <c r="W1750" i="2" a="1"/>
  <c r="W1750" i="2" s="1"/>
  <c r="W1733" i="2" a="1"/>
  <c r="W1733" i="2" s="1"/>
  <c r="W1799" i="2" a="1"/>
  <c r="W1799" i="2" s="1"/>
  <c r="W1775" i="2" a="1"/>
  <c r="W1775" i="2" s="1"/>
  <c r="W1748" i="2" a="1"/>
  <c r="W1748" i="2" s="1"/>
  <c r="W1746" i="2" a="1"/>
  <c r="W1746" i="2" s="1"/>
  <c r="W1763" i="2" a="1"/>
  <c r="W1763" i="2" s="1"/>
  <c r="W1734" i="2" a="1"/>
  <c r="W1734" i="2" s="1"/>
  <c r="W1804" i="2" a="1"/>
  <c r="W1804" i="2" s="1"/>
  <c r="W1809" i="2" a="1"/>
  <c r="W1809" i="2" s="1"/>
  <c r="W1736" i="2" a="1"/>
  <c r="W1736" i="2" s="1"/>
  <c r="W1725" i="2" a="1"/>
  <c r="W1725" i="2" s="1"/>
  <c r="W1792" i="2" a="1"/>
  <c r="W1792" i="2" s="1"/>
  <c r="W1796" i="2" a="1"/>
  <c r="W1796" i="2" s="1"/>
  <c r="W1737" i="2" a="1"/>
  <c r="W1737" i="2" s="1"/>
  <c r="W1802" i="2" a="1"/>
  <c r="W1802" i="2" s="1"/>
  <c r="W1780" i="2" a="1"/>
  <c r="W1780" i="2" s="1"/>
  <c r="W1778" i="2" a="1"/>
  <c r="W1778" i="2" s="1"/>
  <c r="W1803" i="2" a="1"/>
  <c r="W1803" i="2" s="1"/>
  <c r="W1790" i="2" a="1"/>
  <c r="W1790" i="2" s="1"/>
  <c r="W1768" i="2" a="1"/>
  <c r="W1768" i="2" s="1"/>
  <c r="W1766" i="2" a="1"/>
  <c r="W1766" i="2" s="1"/>
  <c r="W1732" i="2" a="1"/>
  <c r="W1732" i="2" s="1"/>
  <c r="W1754" i="2" a="1"/>
  <c r="W1754" i="2" s="1"/>
  <c r="W1726" i="2" a="1"/>
  <c r="W1726" i="2" s="1"/>
  <c r="W1730" i="2" a="1"/>
  <c r="W1730" i="2" s="1"/>
  <c r="W1789" i="2" a="1"/>
  <c r="W1789" i="2" s="1"/>
  <c r="W1724" i="2" a="1"/>
  <c r="W1724" i="2" s="1"/>
  <c r="H36" i="1"/>
  <c r="I36" i="1" s="1"/>
  <c r="K36" i="1" s="1"/>
  <c r="L36" i="1" s="1"/>
  <c r="E33" i="1"/>
  <c r="L33" i="1" s="1"/>
  <c r="E34" i="1"/>
  <c r="W2456" i="2" l="1" a="1"/>
  <c r="W2456" i="2" s="1"/>
  <c r="W2473" i="2" a="1"/>
  <c r="W2473" i="2" s="1"/>
  <c r="W2461" i="2" a="1"/>
  <c r="W2461" i="2" s="1"/>
  <c r="W2465" i="2" a="1"/>
  <c r="W2465" i="2" s="1"/>
  <c r="W2487" i="2" a="1"/>
  <c r="W2487" i="2" s="1"/>
  <c r="W2481" i="2" a="1"/>
  <c r="W2481" i="2" s="1"/>
  <c r="W2497" i="2" a="1"/>
  <c r="W2497" i="2" s="1"/>
  <c r="W2468" i="2" a="1"/>
  <c r="W2468" i="2" s="1"/>
  <c r="W2460" i="2" a="1"/>
  <c r="W2460" i="2" s="1"/>
  <c r="W2471" i="2" a="1"/>
  <c r="W2471" i="2" s="1"/>
  <c r="W2458" i="2" a="1"/>
  <c r="W2458" i="2" s="1"/>
  <c r="W2454" i="2" a="1"/>
  <c r="W2454" i="2" s="1"/>
  <c r="W2472" i="2" a="1"/>
  <c r="W2472" i="2" s="1"/>
  <c r="W2479" i="2" a="1"/>
  <c r="W2479" i="2" s="1"/>
  <c r="W2476" i="2" a="1"/>
  <c r="W2476" i="2" s="1"/>
  <c r="W2496" i="2" a="1"/>
  <c r="W2496" i="2" s="1"/>
  <c r="W2464" i="2" a="1"/>
  <c r="W2464" i="2" s="1"/>
  <c r="W2490" i="2" a="1"/>
  <c r="W2490" i="2" s="1"/>
  <c r="W2470" i="2" a="1"/>
  <c r="W2470" i="2" s="1"/>
  <c r="W2501" i="2" a="1"/>
  <c r="W2501" i="2" s="1"/>
  <c r="W2474" i="2" a="1"/>
  <c r="W2474" i="2" s="1"/>
  <c r="W2498" i="2" a="1"/>
  <c r="W2498" i="2" s="1"/>
  <c r="W2467" i="2" a="1"/>
  <c r="W2467" i="2" s="1"/>
  <c r="W2462" i="2" a="1"/>
  <c r="W2462" i="2" s="1"/>
  <c r="W2466" i="2" a="1"/>
  <c r="W2466" i="2" s="1"/>
  <c r="W2491" i="2" a="1"/>
  <c r="W2491" i="2" s="1"/>
  <c r="W2484" i="2" a="1"/>
  <c r="W2484" i="2" s="1"/>
  <c r="W2494" i="2" a="1"/>
  <c r="W2494" i="2" s="1"/>
  <c r="W2482" i="2" a="1"/>
  <c r="W2482" i="2" s="1"/>
  <c r="W2459" i="2" a="1"/>
  <c r="W2459" i="2" s="1"/>
  <c r="W2457" i="2" a="1"/>
  <c r="W2457" i="2" s="1"/>
  <c r="W2499" i="2" a="1"/>
  <c r="W2499" i="2" s="1"/>
  <c r="W2463" i="2" a="1"/>
  <c r="W2463" i="2" s="1"/>
  <c r="W2478" i="2" a="1"/>
  <c r="W2478" i="2" s="1"/>
  <c r="W2475" i="2" a="1"/>
  <c r="W2475" i="2" s="1"/>
  <c r="W2489" i="2" a="1"/>
  <c r="W2489" i="2" s="1"/>
  <c r="W2455" i="2" a="1"/>
  <c r="W2455" i="2" s="1"/>
  <c r="W2488" i="2" a="1"/>
  <c r="W2488" i="2" s="1"/>
  <c r="W2453" i="2" a="1"/>
  <c r="W2453" i="2" s="1"/>
  <c r="W2493" i="2" a="1"/>
  <c r="W2493" i="2" s="1"/>
  <c r="W2483" i="2" a="1"/>
  <c r="W2483" i="2" s="1"/>
  <c r="W2485" i="2" a="1"/>
  <c r="W2485" i="2" s="1"/>
  <c r="W2480" i="2" a="1"/>
  <c r="W2480" i="2" s="1"/>
  <c r="W2492" i="2" a="1"/>
  <c r="W2492" i="2" s="1"/>
  <c r="W2469" i="2" a="1"/>
  <c r="W2469" i="2" s="1"/>
  <c r="W2495" i="2" a="1"/>
  <c r="W2495" i="2" s="1"/>
  <c r="W2500" i="2" a="1"/>
  <c r="W2500" i="2" s="1"/>
  <c r="W2486" i="2" a="1"/>
  <c r="W2486" i="2" s="1"/>
  <c r="W2477" i="2" a="1"/>
  <c r="W2477" i="2" s="1"/>
  <c r="W2269" i="2" a="1"/>
  <c r="W2269" i="2" s="1"/>
  <c r="W2233" i="2" a="1"/>
  <c r="W2233" i="2" s="1"/>
  <c r="W2245" i="2" a="1"/>
  <c r="W2245" i="2" s="1"/>
  <c r="W2209" i="2" a="1"/>
  <c r="W2209" i="2" s="1"/>
  <c r="W2221" i="2" a="1"/>
  <c r="W2221" i="2" s="1"/>
  <c r="W2228" i="2" a="1"/>
  <c r="W2228" i="2" s="1"/>
  <c r="W2252" i="2" a="1"/>
  <c r="W2252" i="2" s="1"/>
  <c r="W2240" i="2" a="1"/>
  <c r="W2240" i="2" s="1"/>
  <c r="W2187" i="2" a="1"/>
  <c r="W2187" i="2" s="1"/>
  <c r="W2204" i="2" a="1"/>
  <c r="W2204" i="2" s="1"/>
  <c r="W2225" i="2" a="1"/>
  <c r="W2225" i="2" s="1"/>
  <c r="W2201" i="2" a="1"/>
  <c r="W2201" i="2" s="1"/>
  <c r="W2192" i="2" a="1"/>
  <c r="W2192" i="2" s="1"/>
  <c r="W2259" i="2" a="1"/>
  <c r="W2259" i="2" s="1"/>
  <c r="W2261" i="2" a="1"/>
  <c r="W2261" i="2" s="1"/>
  <c r="W2200" i="2" a="1"/>
  <c r="W2200" i="2" s="1"/>
  <c r="W2184" i="2" a="1"/>
  <c r="W2184" i="2" s="1"/>
  <c r="W2262" i="2" a="1"/>
  <c r="W2262" i="2" s="1"/>
  <c r="W2238" i="2" a="1"/>
  <c r="W2238" i="2" s="1"/>
  <c r="W2214" i="2" a="1"/>
  <c r="W2214" i="2" s="1"/>
  <c r="W2226" i="2" a="1"/>
  <c r="W2226" i="2" s="1"/>
  <c r="W2253" i="2" a="1"/>
  <c r="W2253" i="2" s="1"/>
  <c r="W2264" i="2" a="1"/>
  <c r="W2264" i="2" s="1"/>
  <c r="W2263" i="2" a="1"/>
  <c r="W2263" i="2" s="1"/>
  <c r="W2258" i="2" a="1"/>
  <c r="W2258" i="2" s="1"/>
  <c r="W2183" i="2" a="1"/>
  <c r="W2183" i="2" s="1"/>
  <c r="W2246" i="2" a="1"/>
  <c r="W2246" i="2" s="1"/>
  <c r="W2251" i="2" a="1"/>
  <c r="W2251" i="2" s="1"/>
  <c r="W2203" i="2" a="1"/>
  <c r="W2203" i="2" s="1"/>
  <c r="W2206" i="2" a="1"/>
  <c r="W2206" i="2" s="1"/>
  <c r="W2239" i="2" a="1"/>
  <c r="W2239" i="2" s="1"/>
  <c r="W2254" i="2" a="1"/>
  <c r="W2254" i="2" s="1"/>
  <c r="W2234" i="2" a="1"/>
  <c r="W2234" i="2" s="1"/>
  <c r="W2237" i="2" a="1"/>
  <c r="W2237" i="2" s="1"/>
  <c r="W2218" i="2" a="1"/>
  <c r="W2218" i="2" s="1"/>
  <c r="W2222" i="2" a="1"/>
  <c r="W2222" i="2" s="1"/>
  <c r="W2196" i="2" a="1"/>
  <c r="W2196" i="2" s="1"/>
  <c r="W2212" i="2" a="1"/>
  <c r="W2212" i="2" s="1"/>
  <c r="W2208" i="2" a="1"/>
  <c r="W2208" i="2" s="1"/>
  <c r="W2265" i="2" a="1"/>
  <c r="W2265" i="2" s="1"/>
  <c r="W2194" i="2" a="1"/>
  <c r="W2194" i="2" s="1"/>
  <c r="W2256" i="2" a="1"/>
  <c r="W2256" i="2" s="1"/>
  <c r="W2189" i="2" a="1"/>
  <c r="W2189" i="2" s="1"/>
  <c r="W2223" i="2" a="1"/>
  <c r="W2223" i="2" s="1"/>
  <c r="W2267" i="2" a="1"/>
  <c r="W2267" i="2" s="1"/>
  <c r="W2232" i="2" a="1"/>
  <c r="W2232" i="2" s="1"/>
  <c r="W2199" i="2" a="1"/>
  <c r="W2199" i="2" s="1"/>
  <c r="W2249" i="2" a="1"/>
  <c r="W2249" i="2" s="1"/>
  <c r="W2236" i="2" a="1"/>
  <c r="W2236" i="2" s="1"/>
  <c r="W2255" i="2" a="1"/>
  <c r="W2255" i="2" s="1"/>
  <c r="W2191" i="2" a="1"/>
  <c r="W2191" i="2" s="1"/>
  <c r="W2220" i="2" a="1"/>
  <c r="W2220" i="2" s="1"/>
  <c r="W2242" i="2" a="1"/>
  <c r="W2242" i="2" s="1"/>
  <c r="W2213" i="2" a="1"/>
  <c r="W2213" i="2" s="1"/>
  <c r="W2250" i="2" a="1"/>
  <c r="W2250" i="2" s="1"/>
  <c r="W2210" i="2" a="1"/>
  <c r="W2210" i="2" s="1"/>
  <c r="W2205" i="2" a="1"/>
  <c r="W2205" i="2" s="1"/>
  <c r="W2231" i="2" a="1"/>
  <c r="W2231" i="2" s="1"/>
  <c r="W2190" i="2" a="1"/>
  <c r="W2190" i="2" s="1"/>
  <c r="W2186" i="2" a="1"/>
  <c r="W2186" i="2" s="1"/>
  <c r="W2266" i="2" a="1"/>
  <c r="W2266" i="2" s="1"/>
  <c r="W2202" i="2" a="1"/>
  <c r="W2202" i="2" s="1"/>
  <c r="W2230" i="2" a="1"/>
  <c r="W2230" i="2" s="1"/>
  <c r="W2229" i="2" a="1"/>
  <c r="W2229" i="2" s="1"/>
  <c r="W2207" i="2" a="1"/>
  <c r="W2207" i="2" s="1"/>
  <c r="W2182" i="2" a="1"/>
  <c r="W2182" i="2" s="1"/>
  <c r="W2193" i="2" a="1"/>
  <c r="W2193" i="2" s="1"/>
  <c r="W2195" i="2" a="1"/>
  <c r="W2195" i="2" s="1"/>
  <c r="W2215" i="2" a="1"/>
  <c r="W2215" i="2" s="1"/>
  <c r="W2188" i="2" a="1"/>
  <c r="W2188" i="2" s="1"/>
  <c r="W2244" i="2" a="1"/>
  <c r="W2244" i="2" s="1"/>
  <c r="W2247" i="2" a="1"/>
  <c r="W2247" i="2" s="1"/>
  <c r="W2235" i="2" a="1"/>
  <c r="W2235" i="2" s="1"/>
  <c r="W2211" i="2" a="1"/>
  <c r="W2211" i="2" s="1"/>
  <c r="W2243" i="2" a="1"/>
  <c r="W2243" i="2" s="1"/>
  <c r="W2219" i="2" a="1"/>
  <c r="W2219" i="2" s="1"/>
  <c r="W2260" i="2" a="1"/>
  <c r="W2260" i="2" s="1"/>
  <c r="W2257" i="2" a="1"/>
  <c r="W2257" i="2" s="1"/>
  <c r="W2248" i="2" a="1"/>
  <c r="W2248" i="2" s="1"/>
  <c r="W2197" i="2" a="1"/>
  <c r="W2197" i="2" s="1"/>
  <c r="W2268" i="2" a="1"/>
  <c r="W2268" i="2" s="1"/>
  <c r="W2224" i="2" a="1"/>
  <c r="W2224" i="2" s="1"/>
  <c r="W2241" i="2" a="1"/>
  <c r="W2241" i="2" s="1"/>
  <c r="W2180" i="2" a="1"/>
  <c r="W2180" i="2" s="1"/>
  <c r="W2217" i="2" a="1"/>
  <c r="W2217" i="2" s="1"/>
  <c r="W2216" i="2" a="1"/>
  <c r="W2216" i="2" s="1"/>
  <c r="W2181" i="2" a="1"/>
  <c r="W2181" i="2" s="1"/>
  <c r="W2227" i="2" a="1"/>
  <c r="W2227" i="2" s="1"/>
  <c r="W2198" i="2" a="1"/>
  <c r="W2198" i="2" s="1"/>
  <c r="W2185" i="2" a="1"/>
  <c r="W2185" i="2" s="1"/>
  <c r="H12" i="1"/>
  <c r="I12" i="1" s="1"/>
  <c r="K12" i="1" s="1"/>
  <c r="L12" i="1" s="1"/>
  <c r="I9" i="1"/>
  <c r="K9" i="1" s="1"/>
  <c r="L9" i="1" s="1"/>
  <c r="E35" i="1"/>
  <c r="E22" i="1"/>
  <c r="H22" i="1"/>
  <c r="I22" i="1" s="1"/>
  <c r="K22" i="1" s="1"/>
  <c r="H35" i="1"/>
  <c r="I35" i="1" s="1"/>
  <c r="K35" i="1" s="1"/>
  <c r="H34" i="1"/>
  <c r="I34" i="1" s="1"/>
  <c r="K34" i="1" s="1"/>
  <c r="L34" i="1" s="1"/>
  <c r="H21" i="1"/>
  <c r="H20" i="1"/>
  <c r="H19" i="1"/>
  <c r="I19" i="1" s="1"/>
  <c r="K19" i="1" s="1"/>
  <c r="W18" i="2" l="1" a="1"/>
  <c r="W18" i="2" s="1"/>
  <c r="W32" i="2" a="1"/>
  <c r="W32" i="2" s="1"/>
  <c r="W30" i="2" a="1"/>
  <c r="W30" i="2" s="1"/>
  <c r="W37" i="2" a="1"/>
  <c r="W37" i="2" s="1"/>
  <c r="W44" i="2" a="1"/>
  <c r="W44" i="2" s="1"/>
  <c r="W49" i="2" a="1"/>
  <c r="W49" i="2" s="1"/>
  <c r="W54" i="2" a="1"/>
  <c r="W54" i="2" s="1"/>
  <c r="W66" i="2" a="1"/>
  <c r="W66" i="2" s="1"/>
  <c r="W36" i="2" a="1"/>
  <c r="W36" i="2" s="1"/>
  <c r="W58" i="2" a="1"/>
  <c r="W58" i="2" s="1"/>
  <c r="W9" i="2" a="1"/>
  <c r="W9" i="2" s="1"/>
  <c r="W19" i="2" a="1"/>
  <c r="W19" i="2" s="1"/>
  <c r="W65" i="2" a="1"/>
  <c r="W65" i="2" s="1"/>
  <c r="W24" i="2" a="1"/>
  <c r="W24" i="2" s="1"/>
  <c r="W46" i="2" a="1"/>
  <c r="W46" i="2" s="1"/>
  <c r="W7" i="2" a="1"/>
  <c r="W7" i="2" s="1"/>
  <c r="W12" i="2" a="1"/>
  <c r="W12" i="2" s="1"/>
  <c r="W34" i="2" a="1"/>
  <c r="W34" i="2" s="1"/>
  <c r="W22" i="2" a="1"/>
  <c r="W22" i="2" s="1"/>
  <c r="W2" i="2" a="1"/>
  <c r="W2" i="2" s="1"/>
  <c r="W10" i="2" a="1"/>
  <c r="W10" i="2" s="1"/>
  <c r="W64" i="2" a="1"/>
  <c r="W64" i="2" s="1"/>
  <c r="W48" i="2" a="1"/>
  <c r="W48" i="2" s="1"/>
  <c r="W70" i="2" a="1"/>
  <c r="W70" i="2" s="1"/>
  <c r="W69" i="2" a="1"/>
  <c r="W69" i="2" s="1"/>
  <c r="W31" i="2" a="1"/>
  <c r="W31" i="2" s="1"/>
  <c r="W27" i="2" a="1"/>
  <c r="W27" i="2" s="1"/>
  <c r="W5" i="2" a="1"/>
  <c r="W5" i="2" s="1"/>
  <c r="W72" i="2" a="1"/>
  <c r="W72" i="2" s="1"/>
  <c r="W67" i="2" a="1"/>
  <c r="W67" i="2" s="1"/>
  <c r="W15" i="2" a="1"/>
  <c r="W15" i="2" s="1"/>
  <c r="W60" i="2" a="1"/>
  <c r="W60" i="2" s="1"/>
  <c r="W55" i="2" a="1"/>
  <c r="W55" i="2" s="1"/>
  <c r="W3" i="2" a="1"/>
  <c r="W3" i="2" s="1"/>
  <c r="W43" i="2" a="1"/>
  <c r="W43" i="2" s="1"/>
  <c r="W47" i="2" a="1"/>
  <c r="W47" i="2" s="1"/>
  <c r="W23" i="2" a="1"/>
  <c r="W23" i="2" s="1"/>
  <c r="W39" i="2" a="1"/>
  <c r="W39" i="2" s="1"/>
  <c r="W29" i="2" a="1"/>
  <c r="W29" i="2" s="1"/>
  <c r="W42" i="2" a="1"/>
  <c r="W42" i="2" s="1"/>
  <c r="W41" i="2" a="1"/>
  <c r="W41" i="2" s="1"/>
  <c r="W26" i="2" a="1"/>
  <c r="W26" i="2" s="1"/>
  <c r="W6" i="2" a="1"/>
  <c r="W6" i="2" s="1"/>
  <c r="W8" i="2" a="1"/>
  <c r="W8" i="2" s="1"/>
  <c r="W17" i="2" a="1"/>
  <c r="W17" i="2" s="1"/>
  <c r="W14" i="2" a="1"/>
  <c r="W14" i="2" s="1"/>
  <c r="W52" i="2" a="1"/>
  <c r="W52" i="2" s="1"/>
  <c r="W76" i="2" a="1"/>
  <c r="W76" i="2" s="1"/>
  <c r="W40" i="2" a="1"/>
  <c r="W40" i="2" s="1"/>
  <c r="W28" i="2" a="1"/>
  <c r="W28" i="2" s="1"/>
  <c r="W73" i="2" a="1"/>
  <c r="W73" i="2" s="1"/>
  <c r="W51" i="2" a="1"/>
  <c r="W51" i="2" s="1"/>
  <c r="W16" i="2" a="1"/>
  <c r="W16" i="2" s="1"/>
  <c r="W61" i="2" a="1"/>
  <c r="W61" i="2" s="1"/>
  <c r="W57" i="2" a="1"/>
  <c r="W57" i="2" s="1"/>
  <c r="W75" i="2" a="1"/>
  <c r="W75" i="2" s="1"/>
  <c r="W4" i="2" a="1"/>
  <c r="W4" i="2" s="1"/>
  <c r="W63" i="2" a="1"/>
  <c r="W63" i="2" s="1"/>
  <c r="W71" i="2" a="1"/>
  <c r="W71" i="2" s="1"/>
  <c r="W45" i="2" a="1"/>
  <c r="W45" i="2" s="1"/>
  <c r="W13" i="2" a="1"/>
  <c r="W13" i="2" s="1"/>
  <c r="W59" i="2" a="1"/>
  <c r="W59" i="2" s="1"/>
  <c r="W77" i="2" a="1"/>
  <c r="W77" i="2" s="1"/>
  <c r="W35" i="2" a="1"/>
  <c r="W35" i="2" s="1"/>
  <c r="W53" i="2" a="1"/>
  <c r="W53" i="2" s="1"/>
  <c r="W11" i="2" a="1"/>
  <c r="W11" i="2" s="1"/>
  <c r="W78" i="2" a="1"/>
  <c r="W78" i="2" s="1"/>
  <c r="W56" i="2" a="1"/>
  <c r="W56" i="2" s="1"/>
  <c r="W50" i="2" a="1"/>
  <c r="W50" i="2" s="1"/>
  <c r="W25" i="2" a="1"/>
  <c r="W25" i="2" s="1"/>
  <c r="W68" i="2" a="1"/>
  <c r="W68" i="2" s="1"/>
  <c r="W20" i="2" a="1"/>
  <c r="W20" i="2" s="1"/>
  <c r="W74" i="2" a="1"/>
  <c r="W74" i="2" s="1"/>
  <c r="W33" i="2" a="1"/>
  <c r="W33" i="2" s="1"/>
  <c r="W62" i="2" a="1"/>
  <c r="W62" i="2" s="1"/>
  <c r="W21" i="2" a="1"/>
  <c r="W21" i="2" s="1"/>
  <c r="W38" i="2" a="1"/>
  <c r="W38" i="2" s="1"/>
  <c r="W349" i="2" a="1"/>
  <c r="W349" i="2" s="1"/>
  <c r="W345" i="2" a="1"/>
  <c r="W345" i="2" s="1"/>
  <c r="W272" i="2" a="1"/>
  <c r="W272" i="2" s="1"/>
  <c r="W264" i="2" a="1"/>
  <c r="W264" i="2" s="1"/>
  <c r="W322" i="2" a="1"/>
  <c r="W322" i="2" s="1"/>
  <c r="W319" i="2" a="1"/>
  <c r="W319" i="2" s="1"/>
  <c r="W298" i="2" a="1"/>
  <c r="W298" i="2" s="1"/>
  <c r="W307" i="2" a="1"/>
  <c r="W307" i="2" s="1"/>
  <c r="W262" i="2" a="1"/>
  <c r="W262" i="2" s="1"/>
  <c r="W295" i="2" a="1"/>
  <c r="W295" i="2" s="1"/>
  <c r="W302" i="2" a="1"/>
  <c r="W302" i="2" s="1"/>
  <c r="W283" i="2" a="1"/>
  <c r="W283" i="2" s="1"/>
  <c r="W348" i="2" a="1"/>
  <c r="W348" i="2" s="1"/>
  <c r="W336" i="2" a="1"/>
  <c r="W336" i="2" s="1"/>
  <c r="W324" i="2" a="1"/>
  <c r="W324" i="2" s="1"/>
  <c r="W323" i="2" a="1"/>
  <c r="W323" i="2" s="1"/>
  <c r="W346" i="2" a="1"/>
  <c r="W346" i="2" s="1"/>
  <c r="W312" i="2" a="1"/>
  <c r="W312" i="2" s="1"/>
  <c r="W300" i="2" a="1"/>
  <c r="W300" i="2" s="1"/>
  <c r="W286" i="2" a="1"/>
  <c r="W286" i="2" s="1"/>
  <c r="W274" i="2" a="1"/>
  <c r="W274" i="2" s="1"/>
  <c r="W331" i="2" a="1"/>
  <c r="W331" i="2" s="1"/>
  <c r="W277" i="2" a="1"/>
  <c r="W277" i="2" s="1"/>
  <c r="W317" i="2" a="1"/>
  <c r="W317" i="2" s="1"/>
  <c r="W281" i="2" a="1"/>
  <c r="W281" i="2" s="1"/>
  <c r="W293" i="2" a="1"/>
  <c r="W293" i="2" s="1"/>
  <c r="W351" i="2" a="1"/>
  <c r="W351" i="2" s="1"/>
  <c r="W334" i="2" a="1"/>
  <c r="W334" i="2" s="1"/>
  <c r="W269" i="2" a="1"/>
  <c r="W269" i="2" s="1"/>
  <c r="W327" i="2" a="1"/>
  <c r="W327" i="2" s="1"/>
  <c r="W276" i="2" a="1"/>
  <c r="W276" i="2" s="1"/>
  <c r="W310" i="2" a="1"/>
  <c r="W310" i="2" s="1"/>
  <c r="W343" i="2" a="1"/>
  <c r="W343" i="2" s="1"/>
  <c r="W315" i="2" a="1"/>
  <c r="W315" i="2" s="1"/>
  <c r="W271" i="2" a="1"/>
  <c r="W271" i="2" s="1"/>
  <c r="W303" i="2" a="1"/>
  <c r="W303" i="2" s="1"/>
  <c r="W291" i="2" a="1"/>
  <c r="W291" i="2" s="1"/>
  <c r="W279" i="2" a="1"/>
  <c r="W279" i="2" s="1"/>
  <c r="W267" i="2" a="1"/>
  <c r="W267" i="2" s="1"/>
  <c r="W335" i="2" a="1"/>
  <c r="W335" i="2" s="1"/>
  <c r="W326" i="2" a="1"/>
  <c r="W326" i="2" s="1"/>
  <c r="W341" i="2" a="1"/>
  <c r="W341" i="2" s="1"/>
  <c r="W305" i="2" a="1"/>
  <c r="W305" i="2" s="1"/>
  <c r="W342" i="2" a="1"/>
  <c r="W342" i="2" s="1"/>
  <c r="W292" i="2" a="1"/>
  <c r="W292" i="2" s="1"/>
  <c r="W330" i="2" a="1"/>
  <c r="W330" i="2" s="1"/>
  <c r="W282" i="2" a="1"/>
  <c r="W282" i="2" s="1"/>
  <c r="W280" i="2" a="1"/>
  <c r="W280" i="2" s="1"/>
  <c r="W313" i="2" a="1"/>
  <c r="W313" i="2" s="1"/>
  <c r="W325" i="2" a="1"/>
  <c r="W325" i="2" s="1"/>
  <c r="W314" i="2" a="1"/>
  <c r="W314" i="2" s="1"/>
  <c r="W347" i="2" a="1"/>
  <c r="W347" i="2" s="1"/>
  <c r="W350" i="2" a="1"/>
  <c r="W350" i="2" s="1"/>
  <c r="W318" i="2" a="1"/>
  <c r="W318" i="2" s="1"/>
  <c r="W270" i="2" a="1"/>
  <c r="W270" i="2" s="1"/>
  <c r="W268" i="2" a="1"/>
  <c r="W268" i="2" s="1"/>
  <c r="W265" i="2" a="1"/>
  <c r="W265" i="2" s="1"/>
  <c r="W311" i="2" a="1"/>
  <c r="W311" i="2" s="1"/>
  <c r="W338" i="2" a="1"/>
  <c r="W338" i="2" s="1"/>
  <c r="W306" i="2" a="1"/>
  <c r="W306" i="2" s="1"/>
  <c r="W344" i="2" a="1"/>
  <c r="W344" i="2" s="1"/>
  <c r="W333" i="2" a="1"/>
  <c r="W333" i="2" s="1"/>
  <c r="W299" i="2" a="1"/>
  <c r="W299" i="2" s="1"/>
  <c r="W290" i="2" a="1"/>
  <c r="W290" i="2" s="1"/>
  <c r="W294" i="2" a="1"/>
  <c r="W294" i="2" s="1"/>
  <c r="W332" i="2" a="1"/>
  <c r="W332" i="2" s="1"/>
  <c r="W321" i="2" a="1"/>
  <c r="W321" i="2" s="1"/>
  <c r="W339" i="2" a="1"/>
  <c r="W339" i="2" s="1"/>
  <c r="W287" i="2" a="1"/>
  <c r="W287" i="2" s="1"/>
  <c r="W278" i="2" a="1"/>
  <c r="W278" i="2" s="1"/>
  <c r="W309" i="2" a="1"/>
  <c r="W309" i="2" s="1"/>
  <c r="W353" i="2" a="1"/>
  <c r="W353" i="2" s="1"/>
  <c r="W275" i="2" a="1"/>
  <c r="W275" i="2" s="1"/>
  <c r="W297" i="2" a="1"/>
  <c r="W297" i="2" s="1"/>
  <c r="W329" i="2" a="1"/>
  <c r="W329" i="2" s="1"/>
  <c r="W263" i="2" a="1"/>
  <c r="W263" i="2" s="1"/>
  <c r="W285" i="2" a="1"/>
  <c r="W285" i="2" s="1"/>
  <c r="W352" i="2" a="1"/>
  <c r="W352" i="2" s="1"/>
  <c r="W273" i="2" a="1"/>
  <c r="W273" i="2" s="1"/>
  <c r="W289" i="2" a="1"/>
  <c r="W289" i="2" s="1"/>
  <c r="W340" i="2" a="1"/>
  <c r="W340" i="2" s="1"/>
  <c r="W288" i="2" a="1"/>
  <c r="W288" i="2" s="1"/>
  <c r="W316" i="2" a="1"/>
  <c r="W316" i="2" s="1"/>
  <c r="W266" i="2" a="1"/>
  <c r="W266" i="2" s="1"/>
  <c r="W304" i="2" a="1"/>
  <c r="W304" i="2" s="1"/>
  <c r="W296" i="2" a="1"/>
  <c r="W296" i="2" s="1"/>
  <c r="W308" i="2" a="1"/>
  <c r="W308" i="2" s="1"/>
  <c r="W284" i="2" a="1"/>
  <c r="W284" i="2" s="1"/>
  <c r="W337" i="2" a="1"/>
  <c r="W337" i="2" s="1"/>
  <c r="W328" i="2" a="1"/>
  <c r="W328" i="2" s="1"/>
  <c r="W301" i="2" a="1"/>
  <c r="W301" i="2" s="1"/>
  <c r="W320" i="2" a="1"/>
  <c r="W320" i="2" s="1"/>
  <c r="W2281" i="2" a="1"/>
  <c r="W2281" i="2" s="1"/>
  <c r="W2319" i="2" a="1"/>
  <c r="W2319" i="2" s="1"/>
  <c r="W2353" i="2" a="1"/>
  <c r="W2353" i="2" s="1"/>
  <c r="W2324" i="2" a="1"/>
  <c r="W2324" i="2" s="1"/>
  <c r="W2329" i="2" a="1"/>
  <c r="W2329" i="2" s="1"/>
  <c r="W2294" i="2" a="1"/>
  <c r="W2294" i="2" s="1"/>
  <c r="W2354" i="2" a="1"/>
  <c r="W2354" i="2" s="1"/>
  <c r="W2277" i="2" a="1"/>
  <c r="W2277" i="2" s="1"/>
  <c r="W2293" i="2" a="1"/>
  <c r="W2293" i="2" s="1"/>
  <c r="W2310" i="2" a="1"/>
  <c r="W2310" i="2" s="1"/>
  <c r="W2333" i="2" a="1"/>
  <c r="W2333" i="2" s="1"/>
  <c r="W2330" i="2" a="1"/>
  <c r="W2330" i="2" s="1"/>
  <c r="W2334" i="2" a="1"/>
  <c r="W2334" i="2" s="1"/>
  <c r="W2337" i="2" a="1"/>
  <c r="W2337" i="2" s="1"/>
  <c r="W2299" i="2" a="1"/>
  <c r="W2299" i="2" s="1"/>
  <c r="W2335" i="2" a="1"/>
  <c r="W2335" i="2" s="1"/>
  <c r="W2318" i="2" a="1"/>
  <c r="W2318" i="2" s="1"/>
  <c r="W2338" i="2" a="1"/>
  <c r="W2338" i="2" s="1"/>
  <c r="W2348" i="2" a="1"/>
  <c r="W2348" i="2" s="1"/>
  <c r="W2306" i="2" a="1"/>
  <c r="W2306" i="2" s="1"/>
  <c r="W2317" i="2" a="1"/>
  <c r="W2317" i="2" s="1"/>
  <c r="W2302" i="2" a="1"/>
  <c r="W2302" i="2" s="1"/>
  <c r="W2276" i="2" a="1"/>
  <c r="W2276" i="2" s="1"/>
  <c r="W2357" i="2" a="1"/>
  <c r="W2357" i="2" s="1"/>
  <c r="W2359" i="2" a="1"/>
  <c r="W2359" i="2" s="1"/>
  <c r="W2351" i="2" a="1"/>
  <c r="W2351" i="2" s="1"/>
  <c r="W2350" i="2" a="1"/>
  <c r="W2350" i="2" s="1"/>
  <c r="W2270" i="2" a="1"/>
  <c r="W2270" i="2" s="1"/>
  <c r="W2305" i="2" a="1"/>
  <c r="W2305" i="2" s="1"/>
  <c r="W2274" i="2" a="1"/>
  <c r="W2274" i="2" s="1"/>
  <c r="W2278" i="2" a="1"/>
  <c r="W2278" i="2" s="1"/>
  <c r="W2321" i="2" a="1"/>
  <c r="W2321" i="2" s="1"/>
  <c r="W2323" i="2" a="1"/>
  <c r="W2323" i="2" s="1"/>
  <c r="W2279" i="2" a="1"/>
  <c r="W2279" i="2" s="1"/>
  <c r="W2314" i="2" a="1"/>
  <c r="W2314" i="2" s="1"/>
  <c r="W2287" i="2" a="1"/>
  <c r="W2287" i="2" s="1"/>
  <c r="W2301" i="2" a="1"/>
  <c r="W2301" i="2" s="1"/>
  <c r="W2328" i="2" a="1"/>
  <c r="W2328" i="2" s="1"/>
  <c r="W2290" i="2" a="1"/>
  <c r="W2290" i="2" s="1"/>
  <c r="W2304" i="2" a="1"/>
  <c r="W2304" i="2" s="1"/>
  <c r="W2340" i="2" a="1"/>
  <c r="W2340" i="2" s="1"/>
  <c r="W2346" i="2" a="1"/>
  <c r="W2346" i="2" s="1"/>
  <c r="W2280" i="2" a="1"/>
  <c r="W2280" i="2" s="1"/>
  <c r="W2322" i="2" a="1"/>
  <c r="W2322" i="2" s="1"/>
  <c r="W2316" i="2" a="1"/>
  <c r="W2316" i="2" s="1"/>
  <c r="W2286" i="2" a="1"/>
  <c r="W2286" i="2" s="1"/>
  <c r="W2298" i="2" a="1"/>
  <c r="W2298" i="2" s="1"/>
  <c r="W2320" i="2" a="1"/>
  <c r="W2320" i="2" s="1"/>
  <c r="W2358" i="2" a="1"/>
  <c r="W2358" i="2" s="1"/>
  <c r="W2285" i="2" a="1"/>
  <c r="W2285" i="2" s="1"/>
  <c r="W2347" i="2" a="1"/>
  <c r="W2347" i="2" s="1"/>
  <c r="W2275" i="2" a="1"/>
  <c r="W2275" i="2" s="1"/>
  <c r="W2289" i="2" a="1"/>
  <c r="W2289" i="2" s="1"/>
  <c r="W2326" i="2" a="1"/>
  <c r="W2326" i="2" s="1"/>
  <c r="W2344" i="2" a="1"/>
  <c r="W2344" i="2" s="1"/>
  <c r="W2284" i="2" a="1"/>
  <c r="W2284" i="2" s="1"/>
  <c r="W2355" i="2" a="1"/>
  <c r="W2355" i="2" s="1"/>
  <c r="W2311" i="2" a="1"/>
  <c r="W2311" i="2" s="1"/>
  <c r="W2349" i="2" a="1"/>
  <c r="W2349" i="2" s="1"/>
  <c r="W2307" i="2" a="1"/>
  <c r="W2307" i="2" s="1"/>
  <c r="W2339" i="2" a="1"/>
  <c r="W2339" i="2" s="1"/>
  <c r="W2331" i="2" a="1"/>
  <c r="W2331" i="2" s="1"/>
  <c r="W2273" i="2" a="1"/>
  <c r="W2273" i="2" s="1"/>
  <c r="W2309" i="2" a="1"/>
  <c r="W2309" i="2" s="1"/>
  <c r="W2291" i="2" a="1"/>
  <c r="W2291" i="2" s="1"/>
  <c r="W2313" i="2" a="1"/>
  <c r="W2313" i="2" s="1"/>
  <c r="W2303" i="2" a="1"/>
  <c r="W2303" i="2" s="1"/>
  <c r="W2308" i="2" a="1"/>
  <c r="W2308" i="2" s="1"/>
  <c r="W2352" i="2" a="1"/>
  <c r="W2352" i="2" s="1"/>
  <c r="W2296" i="2" a="1"/>
  <c r="W2296" i="2" s="1"/>
  <c r="W2272" i="2" a="1"/>
  <c r="W2272" i="2" s="1"/>
  <c r="W2341" i="2" a="1"/>
  <c r="W2341" i="2" s="1"/>
  <c r="W2292" i="2" a="1"/>
  <c r="W2292" i="2" s="1"/>
  <c r="W2336" i="2" a="1"/>
  <c r="W2336" i="2" s="1"/>
  <c r="W2360" i="2" a="1"/>
  <c r="W2360" i="2" s="1"/>
  <c r="W2312" i="2" a="1"/>
  <c r="W2312" i="2" s="1"/>
  <c r="W2325" i="2" a="1"/>
  <c r="W2325" i="2" s="1"/>
  <c r="W2300" i="2" a="1"/>
  <c r="W2300" i="2" s="1"/>
  <c r="W2343" i="2" a="1"/>
  <c r="W2343" i="2" s="1"/>
  <c r="W2342" i="2" a="1"/>
  <c r="W2342" i="2" s="1"/>
  <c r="W2295" i="2" a="1"/>
  <c r="W2295" i="2" s="1"/>
  <c r="W2327" i="2" a="1"/>
  <c r="W2327" i="2" s="1"/>
  <c r="W2297" i="2" a="1"/>
  <c r="W2297" i="2" s="1"/>
  <c r="W2271" i="2" a="1"/>
  <c r="W2271" i="2" s="1"/>
  <c r="W2345" i="2" a="1"/>
  <c r="W2345" i="2" s="1"/>
  <c r="W2283" i="2" a="1"/>
  <c r="W2283" i="2" s="1"/>
  <c r="W2315" i="2" a="1"/>
  <c r="W2315" i="2" s="1"/>
  <c r="W2332" i="2" a="1"/>
  <c r="W2332" i="2" s="1"/>
  <c r="W2288" i="2" a="1"/>
  <c r="W2288" i="2" s="1"/>
  <c r="W2282" i="2" a="1"/>
  <c r="W2282" i="2" s="1"/>
  <c r="W2356" i="2" a="1"/>
  <c r="W2356" i="2" s="1"/>
  <c r="H10" i="1"/>
  <c r="I10" i="1" s="1"/>
  <c r="K10" i="1" s="1"/>
  <c r="L10" i="1" s="1"/>
  <c r="L22" i="1"/>
  <c r="L35" i="1"/>
  <c r="I20" i="1"/>
  <c r="K20" i="1" s="1"/>
  <c r="H32" i="1"/>
  <c r="E19" i="1"/>
  <c r="L19" i="1" s="1"/>
  <c r="E20" i="1"/>
  <c r="E21" i="1"/>
  <c r="I21" i="1"/>
  <c r="K21" i="1" s="1"/>
  <c r="L21" i="1" s="1"/>
  <c r="W1249" i="2" l="1" a="1"/>
  <c r="W1249" i="2" s="1"/>
  <c r="W1237" i="2" a="1"/>
  <c r="W1237" i="2" s="1"/>
  <c r="W1201" i="2" a="1"/>
  <c r="W1201" i="2" s="1"/>
  <c r="W1177" i="2" a="1"/>
  <c r="W1177" i="2" s="1"/>
  <c r="W1232" i="2" a="1"/>
  <c r="W1232" i="2" s="1"/>
  <c r="W1194" i="2" a="1"/>
  <c r="W1194" i="2" s="1"/>
  <c r="W1208" i="2" a="1"/>
  <c r="W1208" i="2" s="1"/>
  <c r="W1189" i="2" a="1"/>
  <c r="W1189" i="2" s="1"/>
  <c r="W1218" i="2" a="1"/>
  <c r="W1218" i="2" s="1"/>
  <c r="W1225" i="2" a="1"/>
  <c r="W1225" i="2" s="1"/>
  <c r="W1191" i="2" a="1"/>
  <c r="W1191" i="2" s="1"/>
  <c r="W1227" i="2" a="1"/>
  <c r="W1227" i="2" s="1"/>
  <c r="W1179" i="2" a="1"/>
  <c r="W1179" i="2" s="1"/>
  <c r="W1254" i="2" a="1"/>
  <c r="W1254" i="2" s="1"/>
  <c r="W1188" i="2" a="1"/>
  <c r="W1188" i="2" s="1"/>
  <c r="W1207" i="2" a="1"/>
  <c r="W1207" i="2" s="1"/>
  <c r="W1228" i="2" a="1"/>
  <c r="W1228" i="2" s="1"/>
  <c r="W1253" i="2" a="1"/>
  <c r="W1253" i="2" s="1"/>
  <c r="W1195" i="2" a="1"/>
  <c r="W1195" i="2" s="1"/>
  <c r="W1259" i="2" a="1"/>
  <c r="W1259" i="2" s="1"/>
  <c r="W1183" i="2" a="1"/>
  <c r="W1183" i="2" s="1"/>
  <c r="W1248" i="2" a="1"/>
  <c r="W1248" i="2" s="1"/>
  <c r="W1223" i="2" a="1"/>
  <c r="W1223" i="2" s="1"/>
  <c r="W1224" i="2" a="1"/>
  <c r="W1224" i="2" s="1"/>
  <c r="W1200" i="2" a="1"/>
  <c r="W1200" i="2" s="1"/>
  <c r="W1176" i="2" a="1"/>
  <c r="W1176" i="2" s="1"/>
  <c r="W1192" i="2" a="1"/>
  <c r="W1192" i="2" s="1"/>
  <c r="W1212" i="2" a="1"/>
  <c r="W1212" i="2" s="1"/>
  <c r="W1198" i="2" a="1"/>
  <c r="W1198" i="2" s="1"/>
  <c r="W1244" i="2" a="1"/>
  <c r="W1244" i="2" s="1"/>
  <c r="W1219" i="2" a="1"/>
  <c r="W1219" i="2" s="1"/>
  <c r="W1205" i="2" a="1"/>
  <c r="W1205" i="2" s="1"/>
  <c r="W1199" i="2" a="1"/>
  <c r="W1199" i="2" s="1"/>
  <c r="W1258" i="2" a="1"/>
  <c r="W1258" i="2" s="1"/>
  <c r="W1246" i="2" a="1"/>
  <c r="W1246" i="2" s="1"/>
  <c r="W1255" i="2" a="1"/>
  <c r="W1255" i="2" s="1"/>
  <c r="W1181" i="2" a="1"/>
  <c r="W1181" i="2" s="1"/>
  <c r="W1187" i="2" a="1"/>
  <c r="W1187" i="2" s="1"/>
  <c r="W1222" i="2" a="1"/>
  <c r="W1222" i="2" s="1"/>
  <c r="W1210" i="2" a="1"/>
  <c r="W1210" i="2" s="1"/>
  <c r="W1243" i="2" a="1"/>
  <c r="W1243" i="2" s="1"/>
  <c r="W1174" i="2" a="1"/>
  <c r="W1174" i="2" s="1"/>
  <c r="W1231" i="2" a="1"/>
  <c r="W1231" i="2" s="1"/>
  <c r="W1251" i="2" a="1"/>
  <c r="W1251" i="2" s="1"/>
  <c r="W1203" i="2" a="1"/>
  <c r="W1203" i="2" s="1"/>
  <c r="W1260" i="2" a="1"/>
  <c r="W1260" i="2" s="1"/>
  <c r="W1263" i="2" a="1"/>
  <c r="W1263" i="2" s="1"/>
  <c r="W1190" i="2" a="1"/>
  <c r="W1190" i="2" s="1"/>
  <c r="W1186" i="2" a="1"/>
  <c r="W1186" i="2" s="1"/>
  <c r="W1261" i="2" a="1"/>
  <c r="W1261" i="2" s="1"/>
  <c r="W1229" i="2" a="1"/>
  <c r="W1229" i="2" s="1"/>
  <c r="W1211" i="2" a="1"/>
  <c r="W1211" i="2" s="1"/>
  <c r="W1252" i="2" a="1"/>
  <c r="W1252" i="2" s="1"/>
  <c r="W1185" i="2" a="1"/>
  <c r="W1185" i="2" s="1"/>
  <c r="W1239" i="2" a="1"/>
  <c r="W1239" i="2" s="1"/>
  <c r="W1226" i="2" a="1"/>
  <c r="W1226" i="2" s="1"/>
  <c r="W1241" i="2" a="1"/>
  <c r="W1241" i="2" s="1"/>
  <c r="W1215" i="2" a="1"/>
  <c r="W1215" i="2" s="1"/>
  <c r="W1262" i="2" a="1"/>
  <c r="W1262" i="2" s="1"/>
  <c r="W1264" i="2" a="1"/>
  <c r="W1264" i="2" s="1"/>
  <c r="W1217" i="2" a="1"/>
  <c r="W1217" i="2" s="1"/>
  <c r="W1250" i="2" a="1"/>
  <c r="W1250" i="2" s="1"/>
  <c r="W1240" i="2" a="1"/>
  <c r="W1240" i="2" s="1"/>
  <c r="W1193" i="2" a="1"/>
  <c r="W1193" i="2" s="1"/>
  <c r="W1247" i="2" a="1"/>
  <c r="W1247" i="2" s="1"/>
  <c r="W1214" i="2" a="1"/>
  <c r="W1214" i="2" s="1"/>
  <c r="W1242" i="2" a="1"/>
  <c r="W1242" i="2" s="1"/>
  <c r="W1216" i="2" a="1"/>
  <c r="W1216" i="2" s="1"/>
  <c r="W1236" i="2" a="1"/>
  <c r="W1236" i="2" s="1"/>
  <c r="W1235" i="2" a="1"/>
  <c r="W1235" i="2" s="1"/>
  <c r="W1202" i="2" a="1"/>
  <c r="W1202" i="2" s="1"/>
  <c r="W1230" i="2" a="1"/>
  <c r="W1230" i="2" s="1"/>
  <c r="W1204" i="2" a="1"/>
  <c r="W1204" i="2" s="1"/>
  <c r="W1257" i="2" a="1"/>
  <c r="W1257" i="2" s="1"/>
  <c r="W1238" i="2" a="1"/>
  <c r="W1238" i="2" s="1"/>
  <c r="W1245" i="2" a="1"/>
  <c r="W1245" i="2" s="1"/>
  <c r="W1175" i="2" a="1"/>
  <c r="W1175" i="2" s="1"/>
  <c r="W1178" i="2" a="1"/>
  <c r="W1178" i="2" s="1"/>
  <c r="W1206" i="2" a="1"/>
  <c r="W1206" i="2" s="1"/>
  <c r="W1180" i="2" a="1"/>
  <c r="W1180" i="2" s="1"/>
  <c r="W1182" i="2" a="1"/>
  <c r="W1182" i="2" s="1"/>
  <c r="W1233" i="2" a="1"/>
  <c r="W1233" i="2" s="1"/>
  <c r="W1234" i="2" a="1"/>
  <c r="W1234" i="2" s="1"/>
  <c r="W1197" i="2" a="1"/>
  <c r="W1197" i="2" s="1"/>
  <c r="W1220" i="2" a="1"/>
  <c r="W1220" i="2" s="1"/>
  <c r="W1213" i="2" a="1"/>
  <c r="W1213" i="2" s="1"/>
  <c r="W1256" i="2" a="1"/>
  <c r="W1256" i="2" s="1"/>
  <c r="W1196" i="2" a="1"/>
  <c r="W1196" i="2" s="1"/>
  <c r="W1184" i="2" a="1"/>
  <c r="W1184" i="2" s="1"/>
  <c r="W1221" i="2" a="1"/>
  <c r="W1221" i="2" s="1"/>
  <c r="W1209" i="2" a="1"/>
  <c r="W1209" i="2" s="1"/>
  <c r="W2425" i="2" a="1"/>
  <c r="W2425" i="2" s="1"/>
  <c r="W2396" i="2" a="1"/>
  <c r="W2396" i="2" s="1"/>
  <c r="W2413" i="2" a="1"/>
  <c r="W2413" i="2" s="1"/>
  <c r="W2389" i="2" a="1"/>
  <c r="W2389" i="2" s="1"/>
  <c r="W2449" i="2" a="1"/>
  <c r="W2449" i="2" s="1"/>
  <c r="W2372" i="2" a="1"/>
  <c r="W2372" i="2" s="1"/>
  <c r="W2432" i="2" a="1"/>
  <c r="W2432" i="2" s="1"/>
  <c r="W2405" i="2" a="1"/>
  <c r="W2405" i="2" s="1"/>
  <c r="W2365" i="2" a="1"/>
  <c r="W2365" i="2" s="1"/>
  <c r="W2415" i="2" a="1"/>
  <c r="W2415" i="2" s="1"/>
  <c r="W2437" i="2" a="1"/>
  <c r="W2437" i="2" s="1"/>
  <c r="W2421" i="2" a="1"/>
  <c r="W2421" i="2" s="1"/>
  <c r="W2450" i="2" a="1"/>
  <c r="W2450" i="2" s="1"/>
  <c r="W2383" i="2" a="1"/>
  <c r="W2383" i="2" s="1"/>
  <c r="W2395" i="2" a="1"/>
  <c r="W2395" i="2" s="1"/>
  <c r="W2374" i="2" a="1"/>
  <c r="W2374" i="2" s="1"/>
  <c r="W2408" i="2" a="1"/>
  <c r="W2408" i="2" s="1"/>
  <c r="W2417" i="2" a="1"/>
  <c r="W2417" i="2" s="1"/>
  <c r="W2407" i="2" a="1"/>
  <c r="W2407" i="2" s="1"/>
  <c r="W2424" i="2" a="1"/>
  <c r="W2424" i="2" s="1"/>
  <c r="W2447" i="2" a="1"/>
  <c r="W2447" i="2" s="1"/>
  <c r="W2422" i="2" a="1"/>
  <c r="W2422" i="2" s="1"/>
  <c r="W2377" i="2" a="1"/>
  <c r="W2377" i="2" s="1"/>
  <c r="W2381" i="2" a="1"/>
  <c r="W2381" i="2" s="1"/>
  <c r="W2371" i="2" a="1"/>
  <c r="W2371" i="2" s="1"/>
  <c r="W2400" i="2" a="1"/>
  <c r="W2400" i="2" s="1"/>
  <c r="W2399" i="2" a="1"/>
  <c r="W2399" i="2" s="1"/>
  <c r="W2386" i="2" a="1"/>
  <c r="W2386" i="2" s="1"/>
  <c r="W2370" i="2" a="1"/>
  <c r="W2370" i="2" s="1"/>
  <c r="W2431" i="2" a="1"/>
  <c r="W2431" i="2" s="1"/>
  <c r="W2376" i="2" a="1"/>
  <c r="W2376" i="2" s="1"/>
  <c r="W2448" i="2" a="1"/>
  <c r="W2448" i="2" s="1"/>
  <c r="W2443" i="2" a="1"/>
  <c r="W2443" i="2" s="1"/>
  <c r="W2364" i="2" a="1"/>
  <c r="W2364" i="2" s="1"/>
  <c r="W2412" i="2" a="1"/>
  <c r="W2412" i="2" s="1"/>
  <c r="W2428" i="2" a="1"/>
  <c r="W2428" i="2" s="1"/>
  <c r="W2430" i="2" a="1"/>
  <c r="W2430" i="2" s="1"/>
  <c r="W2388" i="2" a="1"/>
  <c r="W2388" i="2" s="1"/>
  <c r="W2418" i="2" a="1"/>
  <c r="W2418" i="2" s="1"/>
  <c r="W2434" i="2" a="1"/>
  <c r="W2434" i="2" s="1"/>
  <c r="W2416" i="2" a="1"/>
  <c r="W2416" i="2" s="1"/>
  <c r="W2382" i="2" a="1"/>
  <c r="W2382" i="2" s="1"/>
  <c r="W2373" i="2" a="1"/>
  <c r="W2373" i="2" s="1"/>
  <c r="W2398" i="2" a="1"/>
  <c r="W2398" i="2" s="1"/>
  <c r="W2361" i="2" a="1"/>
  <c r="W2361" i="2" s="1"/>
  <c r="W2414" i="2" a="1"/>
  <c r="W2414" i="2" s="1"/>
  <c r="W2436" i="2" a="1"/>
  <c r="W2436" i="2" s="1"/>
  <c r="W2392" i="2" a="1"/>
  <c r="W2392" i="2" s="1"/>
  <c r="W2404" i="2" a="1"/>
  <c r="W2404" i="2" s="1"/>
  <c r="W2438" i="2" a="1"/>
  <c r="W2438" i="2" s="1"/>
  <c r="W2362" i="2" a="1"/>
  <c r="W2362" i="2" s="1"/>
  <c r="W2366" i="2" a="1"/>
  <c r="W2366" i="2" s="1"/>
  <c r="W2394" i="2" a="1"/>
  <c r="W2394" i="2" s="1"/>
  <c r="W2410" i="2" a="1"/>
  <c r="W2410" i="2" s="1"/>
  <c r="W2420" i="2" a="1"/>
  <c r="W2420" i="2" s="1"/>
  <c r="W2441" i="2" a="1"/>
  <c r="W2441" i="2" s="1"/>
  <c r="W2419" i="2" a="1"/>
  <c r="W2419" i="2" s="1"/>
  <c r="W2402" i="2" a="1"/>
  <c r="W2402" i="2" s="1"/>
  <c r="W2445" i="2" a="1"/>
  <c r="W2445" i="2" s="1"/>
  <c r="W2440" i="2" a="1"/>
  <c r="W2440" i="2" s="1"/>
  <c r="W2390" i="2" a="1"/>
  <c r="W2390" i="2" s="1"/>
  <c r="W2446" i="2" a="1"/>
  <c r="W2446" i="2" s="1"/>
  <c r="W2409" i="2" a="1"/>
  <c r="W2409" i="2" s="1"/>
  <c r="W2435" i="2" a="1"/>
  <c r="W2435" i="2" s="1"/>
  <c r="W2378" i="2" a="1"/>
  <c r="W2378" i="2" s="1"/>
  <c r="W2433" i="2" a="1"/>
  <c r="W2433" i="2" s="1"/>
  <c r="W2442" i="2" a="1"/>
  <c r="W2442" i="2" s="1"/>
  <c r="W2380" i="2" a="1"/>
  <c r="W2380" i="2" s="1"/>
  <c r="W2397" i="2" a="1"/>
  <c r="W2397" i="2" s="1"/>
  <c r="W2411" i="2" a="1"/>
  <c r="W2411" i="2" s="1"/>
  <c r="W2406" i="2" a="1"/>
  <c r="W2406" i="2" s="1"/>
  <c r="W2439" i="2" a="1"/>
  <c r="W2439" i="2" s="1"/>
  <c r="W2379" i="2" a="1"/>
  <c r="W2379" i="2" s="1"/>
  <c r="W2375" i="2" a="1"/>
  <c r="W2375" i="2" s="1"/>
  <c r="W2391" i="2" a="1"/>
  <c r="W2391" i="2" s="1"/>
  <c r="W2363" i="2" a="1"/>
  <c r="W2363" i="2" s="1"/>
  <c r="W2367" i="2" a="1"/>
  <c r="W2367" i="2" s="1"/>
  <c r="W2429" i="2" a="1"/>
  <c r="W2429" i="2" s="1"/>
  <c r="W2401" i="2" a="1"/>
  <c r="W2401" i="2" s="1"/>
  <c r="W2384" i="2" a="1"/>
  <c r="W2384" i="2" s="1"/>
  <c r="W2451" i="2" a="1"/>
  <c r="W2451" i="2" s="1"/>
  <c r="W2385" i="2" a="1"/>
  <c r="W2385" i="2" s="1"/>
  <c r="W2423" i="2" a="1"/>
  <c r="W2423" i="2" s="1"/>
  <c r="W2452" i="2" a="1"/>
  <c r="W2452" i="2" s="1"/>
  <c r="W2426" i="2" a="1"/>
  <c r="W2426" i="2" s="1"/>
  <c r="W2393" i="2" a="1"/>
  <c r="W2393" i="2" s="1"/>
  <c r="W2387" i="2" a="1"/>
  <c r="W2387" i="2" s="1"/>
  <c r="W2368" i="2" a="1"/>
  <c r="W2368" i="2" s="1"/>
  <c r="W2403" i="2" a="1"/>
  <c r="W2403" i="2" s="1"/>
  <c r="W2369" i="2" a="1"/>
  <c r="W2369" i="2" s="1"/>
  <c r="W2427" i="2" a="1"/>
  <c r="W2427" i="2" s="1"/>
  <c r="W2444" i="2" a="1"/>
  <c r="W2444" i="2" s="1"/>
  <c r="W138" i="2" a="1"/>
  <c r="W138" i="2" s="1"/>
  <c r="W162" i="2" a="1"/>
  <c r="W162" i="2" s="1"/>
  <c r="W114" i="2" a="1"/>
  <c r="W114" i="2" s="1"/>
  <c r="W81" i="2" a="1"/>
  <c r="W81" i="2" s="1"/>
  <c r="W85" i="2" a="1"/>
  <c r="W85" i="2" s="1"/>
  <c r="W123" i="2" a="1"/>
  <c r="W123" i="2" s="1"/>
  <c r="W150" i="2" a="1"/>
  <c r="W150" i="2" s="1"/>
  <c r="W152" i="2" a="1"/>
  <c r="W152" i="2" s="1"/>
  <c r="W163" i="2" a="1"/>
  <c r="W163" i="2" s="1"/>
  <c r="W156" i="2" a="1"/>
  <c r="W156" i="2" s="1"/>
  <c r="W154" i="2" a="1"/>
  <c r="W154" i="2" s="1"/>
  <c r="W139" i="2" a="1"/>
  <c r="W139" i="2" s="1"/>
  <c r="W144" i="2" a="1"/>
  <c r="W144" i="2" s="1"/>
  <c r="W127" i="2" a="1"/>
  <c r="W127" i="2" s="1"/>
  <c r="W132" i="2" a="1"/>
  <c r="W132" i="2" s="1"/>
  <c r="W112" i="2" a="1"/>
  <c r="W112" i="2" s="1"/>
  <c r="W120" i="2" a="1"/>
  <c r="W120" i="2" s="1"/>
  <c r="W166" i="2" a="1"/>
  <c r="W166" i="2" s="1"/>
  <c r="W108" i="2" a="1"/>
  <c r="W108" i="2" s="1"/>
  <c r="W142" i="2" a="1"/>
  <c r="W142" i="2" s="1"/>
  <c r="W91" i="2" a="1"/>
  <c r="W91" i="2" s="1"/>
  <c r="W96" i="2" a="1"/>
  <c r="W96" i="2" s="1"/>
  <c r="W118" i="2" a="1"/>
  <c r="W118" i="2" s="1"/>
  <c r="W151" i="2" a="1"/>
  <c r="W151" i="2" s="1"/>
  <c r="W168" i="2" a="1"/>
  <c r="W168" i="2" s="1"/>
  <c r="W130" i="2" a="1"/>
  <c r="W130" i="2" s="1"/>
  <c r="W84" i="2" a="1"/>
  <c r="W84" i="2" s="1"/>
  <c r="W79" i="2" a="1"/>
  <c r="W79" i="2" s="1"/>
  <c r="W159" i="2" a="1"/>
  <c r="W159" i="2" s="1"/>
  <c r="W147" i="2" a="1"/>
  <c r="W147" i="2" s="1"/>
  <c r="W161" i="2" a="1"/>
  <c r="W161" i="2" s="1"/>
  <c r="W135" i="2" a="1"/>
  <c r="W135" i="2" s="1"/>
  <c r="W128" i="2" a="1"/>
  <c r="W128" i="2" s="1"/>
  <c r="W137" i="2" a="1"/>
  <c r="W137" i="2" s="1"/>
  <c r="W111" i="2" a="1"/>
  <c r="W111" i="2" s="1"/>
  <c r="W149" i="2" a="1"/>
  <c r="W149" i="2" s="1"/>
  <c r="W113" i="2" a="1"/>
  <c r="W113" i="2" s="1"/>
  <c r="W99" i="2" a="1"/>
  <c r="W99" i="2" s="1"/>
  <c r="W125" i="2" a="1"/>
  <c r="W125" i="2" s="1"/>
  <c r="W167" i="2" a="1"/>
  <c r="W167" i="2" s="1"/>
  <c r="W82" i="2" a="1"/>
  <c r="W82" i="2" s="1"/>
  <c r="W103" i="2" a="1"/>
  <c r="W103" i="2" s="1"/>
  <c r="W93" i="2" a="1"/>
  <c r="W93" i="2" s="1"/>
  <c r="W89" i="2" a="1"/>
  <c r="W89" i="2" s="1"/>
  <c r="W86" i="2" a="1"/>
  <c r="W86" i="2" s="1"/>
  <c r="W124" i="2" a="1"/>
  <c r="W124" i="2" s="1"/>
  <c r="W155" i="2" a="1"/>
  <c r="W155" i="2" s="1"/>
  <c r="W148" i="2" a="1"/>
  <c r="W148" i="2" s="1"/>
  <c r="W100" i="2" a="1"/>
  <c r="W100" i="2" s="1"/>
  <c r="W145" i="2" a="1"/>
  <c r="W145" i="2" s="1"/>
  <c r="W143" i="2" a="1"/>
  <c r="W143" i="2" s="1"/>
  <c r="W88" i="2" a="1"/>
  <c r="W88" i="2" s="1"/>
  <c r="W133" i="2" a="1"/>
  <c r="W133" i="2" s="1"/>
  <c r="W131" i="2" a="1"/>
  <c r="W131" i="2" s="1"/>
  <c r="W157" i="2" a="1"/>
  <c r="W157" i="2" s="1"/>
  <c r="W165" i="2" a="1"/>
  <c r="W165" i="2" s="1"/>
  <c r="W109" i="2" a="1"/>
  <c r="W109" i="2" s="1"/>
  <c r="W121" i="2" a="1"/>
  <c r="W121" i="2" s="1"/>
  <c r="W106" i="2" a="1"/>
  <c r="W106" i="2" s="1"/>
  <c r="W119" i="2" a="1"/>
  <c r="W119" i="2" s="1"/>
  <c r="W94" i="2" a="1"/>
  <c r="W94" i="2" s="1"/>
  <c r="W107" i="2" a="1"/>
  <c r="W107" i="2" s="1"/>
  <c r="W117" i="2" a="1"/>
  <c r="W117" i="2" s="1"/>
  <c r="W141" i="2" a="1"/>
  <c r="W141" i="2" s="1"/>
  <c r="W164" i="2" a="1"/>
  <c r="W164" i="2" s="1"/>
  <c r="W87" i="2" a="1"/>
  <c r="W87" i="2" s="1"/>
  <c r="W95" i="2" a="1"/>
  <c r="W95" i="2" s="1"/>
  <c r="W105" i="2" a="1"/>
  <c r="W105" i="2" s="1"/>
  <c r="W140" i="2" a="1"/>
  <c r="W140" i="2" s="1"/>
  <c r="W129" i="2" a="1"/>
  <c r="W129" i="2" s="1"/>
  <c r="W116" i="2" a="1"/>
  <c r="W116" i="2" s="1"/>
  <c r="W158" i="2" a="1"/>
  <c r="W158" i="2" s="1"/>
  <c r="W83" i="2" a="1"/>
  <c r="W83" i="2" s="1"/>
  <c r="W115" i="2" a="1"/>
  <c r="W115" i="2" s="1"/>
  <c r="W126" i="2" a="1"/>
  <c r="W126" i="2" s="1"/>
  <c r="W92" i="2" a="1"/>
  <c r="W92" i="2" s="1"/>
  <c r="W134" i="2" a="1"/>
  <c r="W134" i="2" s="1"/>
  <c r="W101" i="2" a="1"/>
  <c r="W101" i="2" s="1"/>
  <c r="W122" i="2" a="1"/>
  <c r="W122" i="2" s="1"/>
  <c r="W102" i="2" a="1"/>
  <c r="W102" i="2" s="1"/>
  <c r="W98" i="2" a="1"/>
  <c r="W98" i="2" s="1"/>
  <c r="W136" i="2" a="1"/>
  <c r="W136" i="2" s="1"/>
  <c r="W169" i="2" a="1"/>
  <c r="W169" i="2" s="1"/>
  <c r="W110" i="2" a="1"/>
  <c r="W110" i="2" s="1"/>
  <c r="W97" i="2" a="1"/>
  <c r="W97" i="2" s="1"/>
  <c r="W90" i="2" a="1"/>
  <c r="W90" i="2" s="1"/>
  <c r="W104" i="2" a="1"/>
  <c r="W104" i="2" s="1"/>
  <c r="W80" i="2" a="1"/>
  <c r="W80" i="2" s="1"/>
  <c r="W160" i="2" a="1"/>
  <c r="W160" i="2" s="1"/>
  <c r="W146" i="2" a="1"/>
  <c r="W146" i="2" s="1"/>
  <c r="W153" i="2" a="1"/>
  <c r="W153" i="2" s="1"/>
  <c r="W961" i="2" a="1"/>
  <c r="W961" i="2" s="1"/>
  <c r="W978" i="2" a="1"/>
  <c r="W978" i="2" s="1"/>
  <c r="W985" i="2" a="1"/>
  <c r="W985" i="2" s="1"/>
  <c r="W925" i="2" a="1"/>
  <c r="W925" i="2" s="1"/>
  <c r="W906" i="2" a="1"/>
  <c r="W906" i="2" s="1"/>
  <c r="W969" i="2" a="1"/>
  <c r="W969" i="2" s="1"/>
  <c r="W980" i="2" a="1"/>
  <c r="W980" i="2" s="1"/>
  <c r="W972" i="2" a="1"/>
  <c r="W972" i="2" s="1"/>
  <c r="W920" i="2" a="1"/>
  <c r="W920" i="2" s="1"/>
  <c r="W938" i="2" a="1"/>
  <c r="W938" i="2" s="1"/>
  <c r="W907" i="2" a="1"/>
  <c r="W907" i="2" s="1"/>
  <c r="W977" i="2" a="1"/>
  <c r="W977" i="2" s="1"/>
  <c r="W913" i="2" a="1"/>
  <c r="W913" i="2" s="1"/>
  <c r="W960" i="2" a="1"/>
  <c r="W960" i="2" s="1"/>
  <c r="W948" i="2" a="1"/>
  <c r="W948" i="2" s="1"/>
  <c r="W988" i="2" a="1"/>
  <c r="W988" i="2" s="1"/>
  <c r="W970" i="2" a="1"/>
  <c r="W970" i="2" s="1"/>
  <c r="W982" i="2" a="1"/>
  <c r="W982" i="2" s="1"/>
  <c r="W924" i="2" a="1"/>
  <c r="W924" i="2" s="1"/>
  <c r="W928" i="2" a="1"/>
  <c r="W928" i="2" s="1"/>
  <c r="W934" i="2" a="1"/>
  <c r="W934" i="2" s="1"/>
  <c r="W919" i="2" a="1"/>
  <c r="W919" i="2" s="1"/>
  <c r="W900" i="2" a="1"/>
  <c r="W900" i="2" s="1"/>
  <c r="W910" i="2" a="1"/>
  <c r="W910" i="2" s="1"/>
  <c r="W958" i="2" a="1"/>
  <c r="W958" i="2" s="1"/>
  <c r="W957" i="2" a="1"/>
  <c r="W957" i="2" s="1"/>
  <c r="W991" i="2" a="1"/>
  <c r="W991" i="2" s="1"/>
  <c r="W984" i="2" a="1"/>
  <c r="W984" i="2" s="1"/>
  <c r="W922" i="2" a="1"/>
  <c r="W922" i="2" s="1"/>
  <c r="W981" i="2" a="1"/>
  <c r="W981" i="2" s="1"/>
  <c r="W931" i="2" a="1"/>
  <c r="W931" i="2" s="1"/>
  <c r="W979" i="2" a="1"/>
  <c r="W979" i="2" s="1"/>
  <c r="W987" i="2" a="1"/>
  <c r="W987" i="2" s="1"/>
  <c r="W967" i="2" a="1"/>
  <c r="W967" i="2" s="1"/>
  <c r="W952" i="2" a="1"/>
  <c r="W952" i="2" s="1"/>
  <c r="W963" i="2" a="1"/>
  <c r="W963" i="2" s="1"/>
  <c r="W955" i="2" a="1"/>
  <c r="W955" i="2" s="1"/>
  <c r="W940" i="2" a="1"/>
  <c r="W940" i="2" s="1"/>
  <c r="W939" i="2" a="1"/>
  <c r="W939" i="2" s="1"/>
  <c r="W943" i="2" a="1"/>
  <c r="W943" i="2" s="1"/>
  <c r="W915" i="2" a="1"/>
  <c r="W915" i="2" s="1"/>
  <c r="W953" i="2" a="1"/>
  <c r="W953" i="2" s="1"/>
  <c r="W946" i="2" a="1"/>
  <c r="W946" i="2" s="1"/>
  <c r="W929" i="2" a="1"/>
  <c r="W929" i="2" s="1"/>
  <c r="W971" i="2" a="1"/>
  <c r="W971" i="2" s="1"/>
  <c r="W905" i="2" a="1"/>
  <c r="W905" i="2" s="1"/>
  <c r="W975" i="2" a="1"/>
  <c r="W975" i="2" s="1"/>
  <c r="W959" i="2" a="1"/>
  <c r="W959" i="2" s="1"/>
  <c r="W951" i="2" a="1"/>
  <c r="W951" i="2" s="1"/>
  <c r="W947" i="2" a="1"/>
  <c r="W947" i="2" s="1"/>
  <c r="W942" i="2" a="1"/>
  <c r="W942" i="2" s="1"/>
  <c r="W917" i="2" a="1"/>
  <c r="W917" i="2" s="1"/>
  <c r="W918" i="2" a="1"/>
  <c r="W918" i="2" s="1"/>
  <c r="W968" i="2" a="1"/>
  <c r="W968" i="2" s="1"/>
  <c r="W983" i="2" a="1"/>
  <c r="W983" i="2" s="1"/>
  <c r="W944" i="2" a="1"/>
  <c r="W944" i="2" s="1"/>
  <c r="W901" i="2" a="1"/>
  <c r="W901" i="2" s="1"/>
  <c r="W935" i="2" a="1"/>
  <c r="W935" i="2" s="1"/>
  <c r="W949" i="2" a="1"/>
  <c r="W949" i="2" s="1"/>
  <c r="W932" i="2" a="1"/>
  <c r="W932" i="2" s="1"/>
  <c r="W923" i="2" a="1"/>
  <c r="W923" i="2" s="1"/>
  <c r="W937" i="2" a="1"/>
  <c r="W937" i="2" s="1"/>
  <c r="W908" i="2" a="1"/>
  <c r="W908" i="2" s="1"/>
  <c r="W911" i="2" a="1"/>
  <c r="W911" i="2" s="1"/>
  <c r="W926" i="2" a="1"/>
  <c r="W926" i="2" s="1"/>
  <c r="W974" i="2" a="1"/>
  <c r="W974" i="2" s="1"/>
  <c r="W933" i="2" a="1"/>
  <c r="W933" i="2" s="1"/>
  <c r="W945" i="2" a="1"/>
  <c r="W945" i="2" s="1"/>
  <c r="W921" i="2" a="1"/>
  <c r="W921" i="2" s="1"/>
  <c r="W936" i="2" a="1"/>
  <c r="W936" i="2" s="1"/>
  <c r="W927" i="2" a="1"/>
  <c r="W927" i="2" s="1"/>
  <c r="W950" i="2" a="1"/>
  <c r="W950" i="2" s="1"/>
  <c r="W976" i="2" a="1"/>
  <c r="W976" i="2" s="1"/>
  <c r="W973" i="2" a="1"/>
  <c r="W973" i="2" s="1"/>
  <c r="W912" i="2" a="1"/>
  <c r="W912" i="2" s="1"/>
  <c r="W903" i="2" a="1"/>
  <c r="W903" i="2" s="1"/>
  <c r="W914" i="2" a="1"/>
  <c r="W914" i="2" s="1"/>
  <c r="W990" i="2" a="1"/>
  <c r="W990" i="2" s="1"/>
  <c r="W964" i="2" a="1"/>
  <c r="W964" i="2" s="1"/>
  <c r="W909" i="2" a="1"/>
  <c r="W909" i="2" s="1"/>
  <c r="W962" i="2" a="1"/>
  <c r="W962" i="2" s="1"/>
  <c r="W989" i="2" a="1"/>
  <c r="W989" i="2" s="1"/>
  <c r="W902" i="2" a="1"/>
  <c r="W902" i="2" s="1"/>
  <c r="W966" i="2" a="1"/>
  <c r="W966" i="2" s="1"/>
  <c r="W916" i="2" a="1"/>
  <c r="W916" i="2" s="1"/>
  <c r="W965" i="2" a="1"/>
  <c r="W965" i="2" s="1"/>
  <c r="W941" i="2" a="1"/>
  <c r="W941" i="2" s="1"/>
  <c r="W930" i="2" a="1"/>
  <c r="W930" i="2" s="1"/>
  <c r="W954" i="2" a="1"/>
  <c r="W954" i="2" s="1"/>
  <c r="W904" i="2" a="1"/>
  <c r="W904" i="2" s="1"/>
  <c r="W986" i="2" a="1"/>
  <c r="W986" i="2" s="1"/>
  <c r="W956" i="2" a="1"/>
  <c r="W956" i="2" s="1"/>
  <c r="W1153" i="2" a="1"/>
  <c r="W1153" i="2" s="1"/>
  <c r="W1117" i="2" a="1"/>
  <c r="W1117" i="2" s="1"/>
  <c r="W1112" i="2" a="1"/>
  <c r="W1112" i="2" s="1"/>
  <c r="W1164" i="2" a="1"/>
  <c r="W1164" i="2" s="1"/>
  <c r="W1144" i="2" a="1"/>
  <c r="W1144" i="2" s="1"/>
  <c r="W1162" i="2" a="1"/>
  <c r="W1162" i="2" s="1"/>
  <c r="W1102" i="2" a="1"/>
  <c r="W1102" i="2" s="1"/>
  <c r="W1136" i="2" a="1"/>
  <c r="W1136" i="2" s="1"/>
  <c r="W1120" i="2" a="1"/>
  <c r="W1120" i="2" s="1"/>
  <c r="W1140" i="2" a="1"/>
  <c r="W1140" i="2" s="1"/>
  <c r="W1126" i="2" a="1"/>
  <c r="W1126" i="2" s="1"/>
  <c r="W1084" i="2" a="1"/>
  <c r="W1084" i="2" s="1"/>
  <c r="W1116" i="2" a="1"/>
  <c r="W1116" i="2" s="1"/>
  <c r="W1090" i="2" a="1"/>
  <c r="W1090" i="2" s="1"/>
  <c r="W1092" i="2" a="1"/>
  <c r="W1092" i="2" s="1"/>
  <c r="W1171" i="2" a="1"/>
  <c r="W1171" i="2" s="1"/>
  <c r="W1145" i="2" a="1"/>
  <c r="W1145" i="2" s="1"/>
  <c r="W1089" i="2" a="1"/>
  <c r="W1089" i="2" s="1"/>
  <c r="W1135" i="2" a="1"/>
  <c r="W1135" i="2" s="1"/>
  <c r="W1133" i="2" a="1"/>
  <c r="W1133" i="2" s="1"/>
  <c r="W1152" i="2" a="1"/>
  <c r="W1152" i="2" s="1"/>
  <c r="W1150" i="2" a="1"/>
  <c r="W1150" i="2" s="1"/>
  <c r="W1093" i="2" a="1"/>
  <c r="W1093" i="2" s="1"/>
  <c r="W1114" i="2" a="1"/>
  <c r="W1114" i="2" s="1"/>
  <c r="W1128" i="2" a="1"/>
  <c r="W1128" i="2" s="1"/>
  <c r="W1109" i="2" a="1"/>
  <c r="W1109" i="2" s="1"/>
  <c r="W1119" i="2" a="1"/>
  <c r="W1119" i="2" s="1"/>
  <c r="W1104" i="2" a="1"/>
  <c r="W1104" i="2" s="1"/>
  <c r="W1095" i="2" a="1"/>
  <c r="W1095" i="2" s="1"/>
  <c r="W1161" i="2" a="1"/>
  <c r="W1161" i="2" s="1"/>
  <c r="W1157" i="2" a="1"/>
  <c r="W1157" i="2" s="1"/>
  <c r="W1113" i="2" a="1"/>
  <c r="W1113" i="2" s="1"/>
  <c r="W1170" i="2" a="1"/>
  <c r="W1170" i="2" s="1"/>
  <c r="W1121" i="2" a="1"/>
  <c r="W1121" i="2" s="1"/>
  <c r="W1163" i="2" a="1"/>
  <c r="W1163" i="2" s="1"/>
  <c r="W1138" i="2" a="1"/>
  <c r="W1138" i="2" s="1"/>
  <c r="W1159" i="2" a="1"/>
  <c r="W1159" i="2" s="1"/>
  <c r="W1097" i="2" a="1"/>
  <c r="W1097" i="2" s="1"/>
  <c r="W1147" i="2" a="1"/>
  <c r="W1147" i="2" s="1"/>
  <c r="W1139" i="2" a="1"/>
  <c r="W1139" i="2" s="1"/>
  <c r="W1085" i="2" a="1"/>
  <c r="W1085" i="2" s="1"/>
  <c r="W1123" i="2" a="1"/>
  <c r="W1123" i="2" s="1"/>
  <c r="W1155" i="2" a="1"/>
  <c r="W1155" i="2" s="1"/>
  <c r="W1173" i="2" a="1"/>
  <c r="W1173" i="2" s="1"/>
  <c r="W1127" i="2" a="1"/>
  <c r="W1127" i="2" s="1"/>
  <c r="W1111" i="2" a="1"/>
  <c r="W1111" i="2" s="1"/>
  <c r="W1086" i="2" a="1"/>
  <c r="W1086" i="2" s="1"/>
  <c r="W1131" i="2" a="1"/>
  <c r="W1131" i="2" s="1"/>
  <c r="W1125" i="2" a="1"/>
  <c r="W1125" i="2" s="1"/>
  <c r="W1115" i="2" a="1"/>
  <c r="W1115" i="2" s="1"/>
  <c r="W1122" i="2" a="1"/>
  <c r="W1122" i="2" s="1"/>
  <c r="W1169" i="2" a="1"/>
  <c r="W1169" i="2" s="1"/>
  <c r="W1143" i="2" a="1"/>
  <c r="W1143" i="2" s="1"/>
  <c r="W1094" i="2" a="1"/>
  <c r="W1094" i="2" s="1"/>
  <c r="W1110" i="2" a="1"/>
  <c r="W1110" i="2" s="1"/>
  <c r="W1096" i="2" a="1"/>
  <c r="W1096" i="2" s="1"/>
  <c r="W1098" i="2" a="1"/>
  <c r="W1098" i="2" s="1"/>
  <c r="W1137" i="2" a="1"/>
  <c r="W1137" i="2" s="1"/>
  <c r="W1105" i="2" a="1"/>
  <c r="W1105" i="2" s="1"/>
  <c r="W1172" i="2" a="1"/>
  <c r="W1172" i="2" s="1"/>
  <c r="W1160" i="2" a="1"/>
  <c r="W1160" i="2" s="1"/>
  <c r="W1166" i="2" a="1"/>
  <c r="W1166" i="2" s="1"/>
  <c r="W1148" i="2" a="1"/>
  <c r="W1148" i="2" s="1"/>
  <c r="W1167" i="2" a="1"/>
  <c r="W1167" i="2" s="1"/>
  <c r="W1118" i="2" a="1"/>
  <c r="W1118" i="2" s="1"/>
  <c r="W1149" i="2" a="1"/>
  <c r="W1149" i="2" s="1"/>
  <c r="W1165" i="2" a="1"/>
  <c r="W1165" i="2" s="1"/>
  <c r="W1100" i="2" a="1"/>
  <c r="W1100" i="2" s="1"/>
  <c r="W1107" i="2" a="1"/>
  <c r="W1107" i="2" s="1"/>
  <c r="W1101" i="2" a="1"/>
  <c r="W1101" i="2" s="1"/>
  <c r="W1129" i="2" a="1"/>
  <c r="W1129" i="2" s="1"/>
  <c r="W1088" i="2" a="1"/>
  <c r="W1088" i="2" s="1"/>
  <c r="W1151" i="2" a="1"/>
  <c r="W1151" i="2" s="1"/>
  <c r="W1154" i="2" a="1"/>
  <c r="W1154" i="2" s="1"/>
  <c r="W1168" i="2" a="1"/>
  <c r="W1168" i="2" s="1"/>
  <c r="W1099" i="2" a="1"/>
  <c r="W1099" i="2" s="1"/>
  <c r="W1103" i="2" a="1"/>
  <c r="W1103" i="2" s="1"/>
  <c r="W1142" i="2" a="1"/>
  <c r="W1142" i="2" s="1"/>
  <c r="W1158" i="2" a="1"/>
  <c r="W1158" i="2" s="1"/>
  <c r="W1156" i="2" a="1"/>
  <c r="W1156" i="2" s="1"/>
  <c r="W1087" i="2" a="1"/>
  <c r="W1087" i="2" s="1"/>
  <c r="W1091" i="2" a="1"/>
  <c r="W1091" i="2" s="1"/>
  <c r="W1130" i="2" a="1"/>
  <c r="W1130" i="2" s="1"/>
  <c r="W1106" i="2" a="1"/>
  <c r="W1106" i="2" s="1"/>
  <c r="W1134" i="2" a="1"/>
  <c r="W1134" i="2" s="1"/>
  <c r="W1108" i="2" a="1"/>
  <c r="W1108" i="2" s="1"/>
  <c r="W1141" i="2" a="1"/>
  <c r="W1141" i="2" s="1"/>
  <c r="W1146" i="2" a="1"/>
  <c r="W1146" i="2" s="1"/>
  <c r="W1132" i="2" a="1"/>
  <c r="W1132" i="2" s="1"/>
  <c r="W1124" i="2" a="1"/>
  <c r="W1124" i="2" s="1"/>
  <c r="H11" i="1"/>
  <c r="I11" i="1" s="1"/>
  <c r="K11" i="1" s="1"/>
  <c r="L11" i="1" s="1"/>
  <c r="L20" i="1"/>
  <c r="I32" i="1"/>
  <c r="K32" i="1" s="1"/>
  <c r="E32" i="1"/>
  <c r="L32" i="1" s="1"/>
  <c r="W2149" i="2" l="1" a="1"/>
  <c r="W2149" i="2" s="1"/>
  <c r="W2161" i="2" a="1"/>
  <c r="W2161" i="2" s="1"/>
  <c r="W2101" i="2" a="1"/>
  <c r="W2101" i="2" s="1"/>
  <c r="W2137" i="2" a="1"/>
  <c r="W2137" i="2" s="1"/>
  <c r="W2173" i="2" a="1"/>
  <c r="W2173" i="2" s="1"/>
  <c r="W2108" i="2" a="1"/>
  <c r="W2108" i="2" s="1"/>
  <c r="W2151" i="2" a="1"/>
  <c r="W2151" i="2" s="1"/>
  <c r="W2090" i="2" a="1"/>
  <c r="W2090" i="2" s="1"/>
  <c r="W2089" i="2" a="1"/>
  <c r="W2089" i="2" s="1"/>
  <c r="W2125" i="2" a="1"/>
  <c r="W2125" i="2" s="1"/>
  <c r="W2127" i="2" a="1"/>
  <c r="W2127" i="2" s="1"/>
  <c r="W2129" i="2" a="1"/>
  <c r="W2129" i="2" s="1"/>
  <c r="W2100" i="2" a="1"/>
  <c r="W2100" i="2" s="1"/>
  <c r="W2144" i="2" a="1"/>
  <c r="W2144" i="2" s="1"/>
  <c r="W2160" i="2" a="1"/>
  <c r="W2160" i="2" s="1"/>
  <c r="W2091" i="2" a="1"/>
  <c r="W2091" i="2" s="1"/>
  <c r="W2107" i="2" a="1"/>
  <c r="W2107" i="2" s="1"/>
  <c r="W2172" i="2" a="1"/>
  <c r="W2172" i="2" s="1"/>
  <c r="W2158" i="2" a="1"/>
  <c r="W2158" i="2" s="1"/>
  <c r="W2163" i="2" a="1"/>
  <c r="W2163" i="2" s="1"/>
  <c r="W2136" i="2" a="1"/>
  <c r="W2136" i="2" s="1"/>
  <c r="W2148" i="2" a="1"/>
  <c r="W2148" i="2" s="1"/>
  <c r="W2122" i="2" a="1"/>
  <c r="W2122" i="2" s="1"/>
  <c r="W2109" i="2" a="1"/>
  <c r="W2109" i="2" s="1"/>
  <c r="W2112" i="2" a="1"/>
  <c r="W2112" i="2" s="1"/>
  <c r="W2124" i="2" a="1"/>
  <c r="W2124" i="2" s="1"/>
  <c r="W2142" i="2" a="1"/>
  <c r="W2142" i="2" s="1"/>
  <c r="W2159" i="2" a="1"/>
  <c r="W2159" i="2" s="1"/>
  <c r="W2154" i="2" a="1"/>
  <c r="W2154" i="2" s="1"/>
  <c r="W2088" i="2" a="1"/>
  <c r="W2088" i="2" s="1"/>
  <c r="W2118" i="2" a="1"/>
  <c r="W2118" i="2" s="1"/>
  <c r="W2155" i="2" a="1"/>
  <c r="W2155" i="2" s="1"/>
  <c r="W2119" i="2" a="1"/>
  <c r="W2119" i="2" s="1"/>
  <c r="W2170" i="2" a="1"/>
  <c r="W2170" i="2" s="1"/>
  <c r="W2166" i="2" a="1"/>
  <c r="W2166" i="2" s="1"/>
  <c r="W2179" i="2" a="1"/>
  <c r="W2179" i="2" s="1"/>
  <c r="W2167" i="2" a="1"/>
  <c r="W2167" i="2" s="1"/>
  <c r="W2102" i="2" a="1"/>
  <c r="W2102" i="2" s="1"/>
  <c r="W2095" i="2" a="1"/>
  <c r="W2095" i="2" s="1"/>
  <c r="W2178" i="2" a="1"/>
  <c r="W2178" i="2" s="1"/>
  <c r="W2141" i="2" a="1"/>
  <c r="W2141" i="2" s="1"/>
  <c r="W2103" i="2" a="1"/>
  <c r="W2103" i="2" s="1"/>
  <c r="W2099" i="2" a="1"/>
  <c r="W2099" i="2" s="1"/>
  <c r="W2106" i="2" a="1"/>
  <c r="W2106" i="2" s="1"/>
  <c r="W2165" i="2" a="1"/>
  <c r="W2165" i="2" s="1"/>
  <c r="W2117" i="2" a="1"/>
  <c r="W2117" i="2" s="1"/>
  <c r="W2139" i="2" a="1"/>
  <c r="W2139" i="2" s="1"/>
  <c r="W2134" i="2" a="1"/>
  <c r="W2134" i="2" s="1"/>
  <c r="W2093" i="2" a="1"/>
  <c r="W2093" i="2" s="1"/>
  <c r="W2115" i="2" a="1"/>
  <c r="W2115" i="2" s="1"/>
  <c r="W2177" i="2" a="1"/>
  <c r="W2177" i="2" s="1"/>
  <c r="W2094" i="2" a="1"/>
  <c r="W2094" i="2" s="1"/>
  <c r="W2098" i="2" a="1"/>
  <c r="W2098" i="2" s="1"/>
  <c r="W2169" i="2" a="1"/>
  <c r="W2169" i="2" s="1"/>
  <c r="W2153" i="2" a="1"/>
  <c r="W2153" i="2" s="1"/>
  <c r="W2130" i="2" a="1"/>
  <c r="W2130" i="2" s="1"/>
  <c r="W2114" i="2" a="1"/>
  <c r="W2114" i="2" s="1"/>
  <c r="W2133" i="2" a="1"/>
  <c r="W2133" i="2" s="1"/>
  <c r="W2105" i="2" a="1"/>
  <c r="W2105" i="2" s="1"/>
  <c r="W2146" i="2" a="1"/>
  <c r="W2146" i="2" s="1"/>
  <c r="W2157" i="2" a="1"/>
  <c r="W2157" i="2" s="1"/>
  <c r="W2171" i="2" a="1"/>
  <c r="W2171" i="2" s="1"/>
  <c r="W2143" i="2" a="1"/>
  <c r="W2143" i="2" s="1"/>
  <c r="W2120" i="2" a="1"/>
  <c r="W2120" i="2" s="1"/>
  <c r="W2175" i="2" a="1"/>
  <c r="W2175" i="2" s="1"/>
  <c r="W2111" i="2" a="1"/>
  <c r="W2111" i="2" s="1"/>
  <c r="W2110" i="2" a="1"/>
  <c r="W2110" i="2" s="1"/>
  <c r="W2174" i="2" a="1"/>
  <c r="W2174" i="2" s="1"/>
  <c r="W2104" i="2" a="1"/>
  <c r="W2104" i="2" s="1"/>
  <c r="W2138" i="2" a="1"/>
  <c r="W2138" i="2" s="1"/>
  <c r="W2121" i="2" a="1"/>
  <c r="W2121" i="2" s="1"/>
  <c r="W2162" i="2" a="1"/>
  <c r="W2162" i="2" s="1"/>
  <c r="W2132" i="2" a="1"/>
  <c r="W2132" i="2" s="1"/>
  <c r="W2150" i="2" a="1"/>
  <c r="W2150" i="2" s="1"/>
  <c r="W2131" i="2" a="1"/>
  <c r="W2131" i="2" s="1"/>
  <c r="W2147" i="2" a="1"/>
  <c r="W2147" i="2" s="1"/>
  <c r="W2126" i="2" a="1"/>
  <c r="W2126" i="2" s="1"/>
  <c r="W2135" i="2" a="1"/>
  <c r="W2135" i="2" s="1"/>
  <c r="W2123" i="2" a="1"/>
  <c r="W2123" i="2" s="1"/>
  <c r="W2113" i="2" a="1"/>
  <c r="W2113" i="2" s="1"/>
  <c r="W2092" i="2" a="1"/>
  <c r="W2092" i="2" s="1"/>
  <c r="W2176" i="2" a="1"/>
  <c r="W2176" i="2" s="1"/>
  <c r="W2164" i="2" a="1"/>
  <c r="W2164" i="2" s="1"/>
  <c r="W2152" i="2" a="1"/>
  <c r="W2152" i="2" s="1"/>
  <c r="W2168" i="2" a="1"/>
  <c r="W2168" i="2" s="1"/>
  <c r="W2140" i="2" a="1"/>
  <c r="W2140" i="2" s="1"/>
  <c r="W2096" i="2" a="1"/>
  <c r="W2096" i="2" s="1"/>
  <c r="W2116" i="2" a="1"/>
  <c r="W2116" i="2" s="1"/>
  <c r="W2097" i="2" a="1"/>
  <c r="W2097" i="2" s="1"/>
  <c r="W2156" i="2" a="1"/>
  <c r="W2156" i="2" s="1"/>
  <c r="W2145" i="2" a="1"/>
  <c r="W2145" i="2" s="1"/>
  <c r="W2128" i="2" a="1"/>
  <c r="W2128" i="2" s="1"/>
  <c r="W1033" i="2" a="1"/>
  <c r="W1033" i="2" s="1"/>
  <c r="W1057" i="2" a="1"/>
  <c r="W1057" i="2" s="1"/>
  <c r="W1021" i="2" a="1"/>
  <c r="W1021" i="2" s="1"/>
  <c r="W1081" i="2" a="1"/>
  <c r="W1081" i="2" s="1"/>
  <c r="W1009" i="2" a="1"/>
  <c r="W1009" i="2" s="1"/>
  <c r="W1035" i="2" a="1"/>
  <c r="W1035" i="2" s="1"/>
  <c r="W1041" i="2" a="1"/>
  <c r="W1041" i="2" s="1"/>
  <c r="W1072" i="2" a="1"/>
  <c r="W1072" i="2" s="1"/>
  <c r="W1002" i="2" a="1"/>
  <c r="W1002" i="2" s="1"/>
  <c r="W1007" i="2" a="1"/>
  <c r="W1007" i="2" s="1"/>
  <c r="W1020" i="2" a="1"/>
  <c r="W1020" i="2" s="1"/>
  <c r="W997" i="2" a="1"/>
  <c r="W997" i="2" s="1"/>
  <c r="W1078" i="2" a="1"/>
  <c r="W1078" i="2" s="1"/>
  <c r="W1063" i="2" a="1"/>
  <c r="W1063" i="2" s="1"/>
  <c r="W996" i="2" a="1"/>
  <c r="W996" i="2" s="1"/>
  <c r="W1066" i="2" a="1"/>
  <c r="W1066" i="2" s="1"/>
  <c r="W1042" i="2" a="1"/>
  <c r="W1042" i="2" s="1"/>
  <c r="W1064" i="2" a="1"/>
  <c r="W1064" i="2" s="1"/>
  <c r="W1051" i="2" a="1"/>
  <c r="W1051" i="2" s="1"/>
  <c r="W1005" i="2" a="1"/>
  <c r="W1005" i="2" s="1"/>
  <c r="W1018" i="2" a="1"/>
  <c r="W1018" i="2" s="1"/>
  <c r="W1006" i="2" a="1"/>
  <c r="W1006" i="2" s="1"/>
  <c r="W1016" i="2" a="1"/>
  <c r="W1016" i="2" s="1"/>
  <c r="W1039" i="2" a="1"/>
  <c r="W1039" i="2" s="1"/>
  <c r="W1054" i="2" a="1"/>
  <c r="W1054" i="2" s="1"/>
  <c r="W1027" i="2" a="1"/>
  <c r="W1027" i="2" s="1"/>
  <c r="W1068" i="2" a="1"/>
  <c r="W1068" i="2" s="1"/>
  <c r="W1030" i="2" a="1"/>
  <c r="W1030" i="2" s="1"/>
  <c r="W1032" i="2" a="1"/>
  <c r="W1032" i="2" s="1"/>
  <c r="W994" i="2" a="1"/>
  <c r="W994" i="2" s="1"/>
  <c r="W1055" i="2" a="1"/>
  <c r="W1055" i="2" s="1"/>
  <c r="W1008" i="2" a="1"/>
  <c r="W1008" i="2" s="1"/>
  <c r="W1070" i="2" a="1"/>
  <c r="W1070" i="2" s="1"/>
  <c r="W1056" i="2" a="1"/>
  <c r="W1056" i="2" s="1"/>
  <c r="W1075" i="2" a="1"/>
  <c r="W1075" i="2" s="1"/>
  <c r="W1001" i="2" a="1"/>
  <c r="W1001" i="2" s="1"/>
  <c r="W1043" i="2" a="1"/>
  <c r="W1043" i="2" s="1"/>
  <c r="W1073" i="2" a="1"/>
  <c r="W1073" i="2" s="1"/>
  <c r="W1031" i="2" a="1"/>
  <c r="W1031" i="2" s="1"/>
  <c r="W1080" i="2" a="1"/>
  <c r="W1080" i="2" s="1"/>
  <c r="W1049" i="2" a="1"/>
  <c r="W1049" i="2" s="1"/>
  <c r="W1025" i="2" a="1"/>
  <c r="W1025" i="2" s="1"/>
  <c r="W1047" i="2" a="1"/>
  <c r="W1047" i="2" s="1"/>
  <c r="W995" i="2" a="1"/>
  <c r="W995" i="2" s="1"/>
  <c r="W1029" i="2" a="1"/>
  <c r="W1029" i="2" s="1"/>
  <c r="W1061" i="2" a="1"/>
  <c r="W1061" i="2" s="1"/>
  <c r="W999" i="2" a="1"/>
  <c r="W999" i="2" s="1"/>
  <c r="W1058" i="2" a="1"/>
  <c r="W1058" i="2" s="1"/>
  <c r="W1037" i="2" a="1"/>
  <c r="W1037" i="2" s="1"/>
  <c r="W1013" i="2" a="1"/>
  <c r="W1013" i="2" s="1"/>
  <c r="W998" i="2" a="1"/>
  <c r="W998" i="2" s="1"/>
  <c r="W1003" i="2" a="1"/>
  <c r="W1003" i="2" s="1"/>
  <c r="W1011" i="2" a="1"/>
  <c r="W1011" i="2" s="1"/>
  <c r="W1067" i="2" a="1"/>
  <c r="W1067" i="2" s="1"/>
  <c r="W1019" i="2" a="1"/>
  <c r="W1019" i="2" s="1"/>
  <c r="W1082" i="2" a="1"/>
  <c r="W1082" i="2" s="1"/>
  <c r="W1060" i="2" a="1"/>
  <c r="W1060" i="2" s="1"/>
  <c r="W1044" i="2" a="1"/>
  <c r="W1044" i="2" s="1"/>
  <c r="W1046" i="2" a="1"/>
  <c r="W1046" i="2" s="1"/>
  <c r="W1074" i="2" a="1"/>
  <c r="W1074" i="2" s="1"/>
  <c r="W1048" i="2" a="1"/>
  <c r="W1048" i="2" s="1"/>
  <c r="W1077" i="2" a="1"/>
  <c r="W1077" i="2" s="1"/>
  <c r="W1034" i="2" a="1"/>
  <c r="W1034" i="2" s="1"/>
  <c r="W1062" i="2" a="1"/>
  <c r="W1062" i="2" s="1"/>
  <c r="W1036" i="2" a="1"/>
  <c r="W1036" i="2" s="1"/>
  <c r="W1065" i="2" a="1"/>
  <c r="W1065" i="2" s="1"/>
  <c r="W1022" i="2" a="1"/>
  <c r="W1022" i="2" s="1"/>
  <c r="W1050" i="2" a="1"/>
  <c r="W1050" i="2" s="1"/>
  <c r="W1024" i="2" a="1"/>
  <c r="W1024" i="2" s="1"/>
  <c r="W1053" i="2" a="1"/>
  <c r="W1053" i="2" s="1"/>
  <c r="W1071" i="2" a="1"/>
  <c r="W1071" i="2" s="1"/>
  <c r="W1010" i="2" a="1"/>
  <c r="W1010" i="2" s="1"/>
  <c r="W1038" i="2" a="1"/>
  <c r="W1038" i="2" s="1"/>
  <c r="W1012" i="2" a="1"/>
  <c r="W1012" i="2" s="1"/>
  <c r="W993" i="2" a="1"/>
  <c r="W993" i="2" s="1"/>
  <c r="W1023" i="2" a="1"/>
  <c r="W1023" i="2" s="1"/>
  <c r="W1026" i="2" a="1"/>
  <c r="W1026" i="2" s="1"/>
  <c r="W1000" i="2" a="1"/>
  <c r="W1000" i="2" s="1"/>
  <c r="W1083" i="2" a="1"/>
  <c r="W1083" i="2" s="1"/>
  <c r="W1017" i="2" a="1"/>
  <c r="W1017" i="2" s="1"/>
  <c r="W1014" i="2" a="1"/>
  <c r="W1014" i="2" s="1"/>
  <c r="W1059" i="2" a="1"/>
  <c r="W1059" i="2" s="1"/>
  <c r="W1052" i="2" a="1"/>
  <c r="W1052" i="2" s="1"/>
  <c r="W1015" i="2" a="1"/>
  <c r="W1015" i="2" s="1"/>
  <c r="W1079" i="2" a="1"/>
  <c r="W1079" i="2" s="1"/>
  <c r="W1040" i="2" a="1"/>
  <c r="W1040" i="2" s="1"/>
  <c r="W992" i="2" a="1"/>
  <c r="W992" i="2" s="1"/>
  <c r="W1069" i="2" a="1"/>
  <c r="W1069" i="2" s="1"/>
  <c r="W1045" i="2" a="1"/>
  <c r="W1045" i="2" s="1"/>
  <c r="W1076" i="2" a="1"/>
  <c r="W1076" i="2" s="1"/>
  <c r="W1028" i="2" a="1"/>
  <c r="W1028" i="2" s="1"/>
  <c r="W1004" i="2" a="1"/>
  <c r="W1004" i="2" s="1"/>
  <c r="W181" i="2" a="1"/>
  <c r="W181" i="2" s="1"/>
  <c r="W224" i="2" a="1"/>
  <c r="W224" i="2" s="1"/>
  <c r="W217" i="2" a="1"/>
  <c r="W217" i="2" s="1"/>
  <c r="W229" i="2" a="1"/>
  <c r="W229" i="2" s="1"/>
  <c r="W234" i="2" a="1"/>
  <c r="W234" i="2" s="1"/>
  <c r="W200" i="2" a="1"/>
  <c r="W200" i="2" s="1"/>
  <c r="W210" i="2" a="1"/>
  <c r="W210" i="2" s="1"/>
  <c r="W195" i="2" a="1"/>
  <c r="W195" i="2" s="1"/>
  <c r="W260" i="2" a="1"/>
  <c r="W260" i="2" s="1"/>
  <c r="W192" i="2" a="1"/>
  <c r="W192" i="2" s="1"/>
  <c r="W238" i="2" a="1"/>
  <c r="W238" i="2" s="1"/>
  <c r="W175" i="2" a="1"/>
  <c r="W175" i="2" s="1"/>
  <c r="W180" i="2" a="1"/>
  <c r="W180" i="2" s="1"/>
  <c r="W202" i="2" a="1"/>
  <c r="W202" i="2" s="1"/>
  <c r="W226" i="2" a="1"/>
  <c r="W226" i="2" s="1"/>
  <c r="W190" i="2" a="1"/>
  <c r="W190" i="2" s="1"/>
  <c r="W194" i="2" a="1"/>
  <c r="W194" i="2" s="1"/>
  <c r="W247" i="2" a="1"/>
  <c r="W247" i="2" s="1"/>
  <c r="W221" i="2" a="1"/>
  <c r="W221" i="2" s="1"/>
  <c r="W191" i="2" a="1"/>
  <c r="W191" i="2" s="1"/>
  <c r="W204" i="2" a="1"/>
  <c r="W204" i="2" s="1"/>
  <c r="W187" i="2" a="1"/>
  <c r="W187" i="2" s="1"/>
  <c r="W207" i="2" a="1"/>
  <c r="W207" i="2" s="1"/>
  <c r="W183" i="2" a="1"/>
  <c r="W183" i="2" s="1"/>
  <c r="W257" i="2" a="1"/>
  <c r="W257" i="2" s="1"/>
  <c r="W171" i="2" a="1"/>
  <c r="W171" i="2" s="1"/>
  <c r="W233" i="2" a="1"/>
  <c r="W233" i="2" s="1"/>
  <c r="W250" i="2" a="1"/>
  <c r="W250" i="2" s="1"/>
  <c r="W245" i="2" a="1"/>
  <c r="W245" i="2" s="1"/>
  <c r="W209" i="2" a="1"/>
  <c r="W209" i="2" s="1"/>
  <c r="W240" i="2" a="1"/>
  <c r="W240" i="2" s="1"/>
  <c r="W214" i="2" a="1"/>
  <c r="W214" i="2" s="1"/>
  <c r="W185" i="2" a="1"/>
  <c r="W185" i="2" s="1"/>
  <c r="W216" i="2" a="1"/>
  <c r="W216" i="2" s="1"/>
  <c r="W178" i="2" a="1"/>
  <c r="W178" i="2" s="1"/>
  <c r="W259" i="2" a="1"/>
  <c r="W259" i="2" s="1"/>
  <c r="W173" i="2" a="1"/>
  <c r="W173" i="2" s="1"/>
  <c r="W203" i="2" a="1"/>
  <c r="W203" i="2" s="1"/>
  <c r="W235" i="2" a="1"/>
  <c r="W235" i="2" s="1"/>
  <c r="W223" i="2" a="1"/>
  <c r="W223" i="2" s="1"/>
  <c r="W228" i="2" a="1"/>
  <c r="W228" i="2" s="1"/>
  <c r="W219" i="2" a="1"/>
  <c r="W219" i="2" s="1"/>
  <c r="W179" i="2" a="1"/>
  <c r="W179" i="2" s="1"/>
  <c r="W196" i="2" a="1"/>
  <c r="W196" i="2" s="1"/>
  <c r="W225" i="2" a="1"/>
  <c r="W225" i="2" s="1"/>
  <c r="W213" i="2" a="1"/>
  <c r="W213" i="2" s="1"/>
  <c r="W248" i="2" a="1"/>
  <c r="W248" i="2" s="1"/>
  <c r="W253" i="2" a="1"/>
  <c r="W253" i="2" s="1"/>
  <c r="W201" i="2" a="1"/>
  <c r="W201" i="2" s="1"/>
  <c r="W212" i="2" a="1"/>
  <c r="W212" i="2" s="1"/>
  <c r="W242" i="2" a="1"/>
  <c r="W242" i="2" s="1"/>
  <c r="W255" i="2" a="1"/>
  <c r="W255" i="2" s="1"/>
  <c r="W189" i="2" a="1"/>
  <c r="W189" i="2" s="1"/>
  <c r="W258" i="2" a="1"/>
  <c r="W258" i="2" s="1"/>
  <c r="W256" i="2" a="1"/>
  <c r="W256" i="2" s="1"/>
  <c r="W188" i="2" a="1"/>
  <c r="W188" i="2" s="1"/>
  <c r="W206" i="2" a="1"/>
  <c r="W206" i="2" s="1"/>
  <c r="W243" i="2" a="1"/>
  <c r="W243" i="2" s="1"/>
  <c r="W177" i="2" a="1"/>
  <c r="W177" i="2" s="1"/>
  <c r="W222" i="2" a="1"/>
  <c r="W222" i="2" s="1"/>
  <c r="W244" i="2" a="1"/>
  <c r="W244" i="2" s="1"/>
  <c r="W231" i="2" a="1"/>
  <c r="W231" i="2" s="1"/>
  <c r="W246" i="2" a="1"/>
  <c r="W246" i="2" s="1"/>
  <c r="W236" i="2" a="1"/>
  <c r="W236" i="2" s="1"/>
  <c r="W198" i="2" a="1"/>
  <c r="W198" i="2" s="1"/>
  <c r="W232" i="2" a="1"/>
  <c r="W232" i="2" s="1"/>
  <c r="W170" i="2" a="1"/>
  <c r="W170" i="2" s="1"/>
  <c r="W211" i="2" a="1"/>
  <c r="W211" i="2" s="1"/>
  <c r="W254" i="2" a="1"/>
  <c r="W254" i="2" s="1"/>
  <c r="W186" i="2" a="1"/>
  <c r="W186" i="2" s="1"/>
  <c r="W220" i="2" a="1"/>
  <c r="W220" i="2" s="1"/>
  <c r="W199" i="2" a="1"/>
  <c r="W199" i="2" s="1"/>
  <c r="W230" i="2" a="1"/>
  <c r="W230" i="2" s="1"/>
  <c r="W174" i="2" a="1"/>
  <c r="W174" i="2" s="1"/>
  <c r="W208" i="2" a="1"/>
  <c r="W208" i="2" s="1"/>
  <c r="W197" i="2" a="1"/>
  <c r="W197" i="2" s="1"/>
  <c r="W251" i="2" a="1"/>
  <c r="W251" i="2" s="1"/>
  <c r="W218" i="2" a="1"/>
  <c r="W218" i="2" s="1"/>
  <c r="W184" i="2" a="1"/>
  <c r="W184" i="2" s="1"/>
  <c r="W239" i="2" a="1"/>
  <c r="W239" i="2" s="1"/>
  <c r="W172" i="2" a="1"/>
  <c r="W172" i="2" s="1"/>
  <c r="W227" i="2" a="1"/>
  <c r="W227" i="2" s="1"/>
  <c r="W252" i="2" a="1"/>
  <c r="W252" i="2" s="1"/>
  <c r="W215" i="2" a="1"/>
  <c r="W215" i="2" s="1"/>
  <c r="W237" i="2" a="1"/>
  <c r="W237" i="2" s="1"/>
  <c r="W193" i="2" a="1"/>
  <c r="W193" i="2" s="1"/>
  <c r="W176" i="2" a="1"/>
  <c r="W176" i="2" s="1"/>
  <c r="W261" i="2" a="1"/>
  <c r="W261" i="2" s="1"/>
  <c r="W182" i="2" a="1"/>
  <c r="W182" i="2" s="1"/>
  <c r="W249" i="2" a="1"/>
  <c r="W249" i="2" s="1"/>
  <c r="W241" i="2" a="1"/>
  <c r="W241" i="2" s="1"/>
  <c r="W205" i="2" a="1"/>
  <c r="W205" i="2" s="1"/>
  <c r="H31" i="1"/>
  <c r="H30" i="1"/>
  <c r="I30" i="1" s="1"/>
  <c r="H29" i="1"/>
  <c r="I29" i="1" s="1"/>
  <c r="K29" i="1" s="1"/>
  <c r="I31" i="1"/>
  <c r="K31" i="1" s="1"/>
  <c r="E30" i="1"/>
  <c r="E29" i="1"/>
  <c r="E31" i="1"/>
  <c r="L31" i="1" l="1"/>
  <c r="K30" i="1"/>
  <c r="L30" i="1" s="1"/>
  <c r="L29" i="1"/>
  <c r="W1873" i="2" l="1" a="1"/>
  <c r="W1873" i="2" s="1"/>
  <c r="W1825" i="2" a="1"/>
  <c r="W1825" i="2" s="1"/>
  <c r="W1849" i="2" a="1"/>
  <c r="W1849" i="2" s="1"/>
  <c r="W1832" i="2" a="1"/>
  <c r="W1832" i="2" s="1"/>
  <c r="W1875" i="2" a="1"/>
  <c r="W1875" i="2" s="1"/>
  <c r="W1880" i="2" a="1"/>
  <c r="W1880" i="2" s="1"/>
  <c r="W1885" i="2" a="1"/>
  <c r="W1885" i="2" s="1"/>
  <c r="W1886" i="2" a="1"/>
  <c r="W1886" i="2" s="1"/>
  <c r="W1887" i="2" a="1"/>
  <c r="W1887" i="2" s="1"/>
  <c r="W1837" i="2" a="1"/>
  <c r="W1837" i="2" s="1"/>
  <c r="W1839" i="2" a="1"/>
  <c r="W1839" i="2" s="1"/>
  <c r="W1860" i="2" a="1"/>
  <c r="W1860" i="2" s="1"/>
  <c r="W1831" i="2" a="1"/>
  <c r="W1831" i="2" s="1"/>
  <c r="W1824" i="2" a="1"/>
  <c r="W1824" i="2" s="1"/>
  <c r="W1893" i="2" a="1"/>
  <c r="W1893" i="2" s="1"/>
  <c r="W1879" i="2" a="1"/>
  <c r="W1879" i="2" s="1"/>
  <c r="W1858" i="2" a="1"/>
  <c r="W1858" i="2" s="1"/>
  <c r="W1865" i="2" a="1"/>
  <c r="W1865" i="2" s="1"/>
  <c r="W1836" i="2" a="1"/>
  <c r="W1836" i="2" s="1"/>
  <c r="W1891" i="2" a="1"/>
  <c r="W1891" i="2" s="1"/>
  <c r="W1842" i="2" a="1"/>
  <c r="W1842" i="2" s="1"/>
  <c r="W1862" i="2" a="1"/>
  <c r="W1862" i="2" s="1"/>
  <c r="W1890" i="2" a="1"/>
  <c r="W1890" i="2" s="1"/>
  <c r="W1819" i="2" a="1"/>
  <c r="W1819" i="2" s="1"/>
  <c r="W1882" i="2" a="1"/>
  <c r="W1882" i="2" s="1"/>
  <c r="W1864" i="2" a="1"/>
  <c r="W1864" i="2" s="1"/>
  <c r="W1854" i="2" a="1"/>
  <c r="W1854" i="2" s="1"/>
  <c r="W1869" i="2" a="1"/>
  <c r="W1869" i="2" s="1"/>
  <c r="W1834" i="2" a="1"/>
  <c r="W1834" i="2" s="1"/>
  <c r="W1855" i="2" a="1"/>
  <c r="W1855" i="2" s="1"/>
  <c r="W1870" i="2" a="1"/>
  <c r="W1870" i="2" s="1"/>
  <c r="W1866" i="2" a="1"/>
  <c r="W1866" i="2" s="1"/>
  <c r="W1897" i="2" a="1"/>
  <c r="W1897" i="2" s="1"/>
  <c r="W1817" i="2" a="1"/>
  <c r="W1817" i="2" s="1"/>
  <c r="W1822" i="2" a="1"/>
  <c r="W1822" i="2" s="1"/>
  <c r="W1894" i="2" a="1"/>
  <c r="W1894" i="2" s="1"/>
  <c r="W1877" i="2" a="1"/>
  <c r="W1877" i="2" s="1"/>
  <c r="W1833" i="2" a="1"/>
  <c r="W1833" i="2" s="1"/>
  <c r="W1846" i="2" a="1"/>
  <c r="W1846" i="2" s="1"/>
  <c r="W1884" i="2" a="1"/>
  <c r="W1884" i="2" s="1"/>
  <c r="W1903" i="2" a="1"/>
  <c r="W1903" i="2" s="1"/>
  <c r="W1848" i="2" a="1"/>
  <c r="W1848" i="2" s="1"/>
  <c r="W1900" i="2" a="1"/>
  <c r="W1900" i="2" s="1"/>
  <c r="W1868" i="2" a="1"/>
  <c r="W1868" i="2" s="1"/>
  <c r="W1889" i="2" a="1"/>
  <c r="W1889" i="2" s="1"/>
  <c r="W1872" i="2" a="1"/>
  <c r="W1872" i="2" s="1"/>
  <c r="W1867" i="2" a="1"/>
  <c r="W1867" i="2" s="1"/>
  <c r="W1856" i="2" a="1"/>
  <c r="W1856" i="2" s="1"/>
  <c r="W1853" i="2" a="1"/>
  <c r="W1853" i="2" s="1"/>
  <c r="W1821" i="2" a="1"/>
  <c r="W1821" i="2" s="1"/>
  <c r="W1829" i="2" a="1"/>
  <c r="W1829" i="2" s="1"/>
  <c r="W1871" i="2" a="1"/>
  <c r="W1871" i="2" s="1"/>
  <c r="W1835" i="2" a="1"/>
  <c r="W1835" i="2" s="1"/>
  <c r="W1896" i="2" a="1"/>
  <c r="W1896" i="2" s="1"/>
  <c r="W1901" i="2" a="1"/>
  <c r="W1901" i="2" s="1"/>
  <c r="W1847" i="2" a="1"/>
  <c r="W1847" i="2" s="1"/>
  <c r="W1895" i="2" a="1"/>
  <c r="W1895" i="2" s="1"/>
  <c r="W1902" i="2" a="1"/>
  <c r="W1902" i="2" s="1"/>
  <c r="W1841" i="2" a="1"/>
  <c r="W1841" i="2" s="1"/>
  <c r="W1823" i="2" a="1"/>
  <c r="W1823" i="2" s="1"/>
  <c r="W1878" i="2" a="1"/>
  <c r="W1878" i="2" s="1"/>
  <c r="W1818" i="2" a="1"/>
  <c r="W1818" i="2" s="1"/>
  <c r="W1815" i="2" a="1"/>
  <c r="W1815" i="2" s="1"/>
  <c r="W1859" i="2" a="1"/>
  <c r="W1859" i="2" s="1"/>
  <c r="W1840" i="2" a="1"/>
  <c r="W1840" i="2" s="1"/>
  <c r="W1899" i="2" a="1"/>
  <c r="W1899" i="2" s="1"/>
  <c r="W1898" i="2" a="1"/>
  <c r="W1898" i="2" s="1"/>
  <c r="W1828" i="2" a="1"/>
  <c r="W1828" i="2" s="1"/>
  <c r="W1820" i="2" a="1"/>
  <c r="W1820" i="2" s="1"/>
  <c r="W1863" i="2" a="1"/>
  <c r="W1863" i="2" s="1"/>
  <c r="W1874" i="2" a="1"/>
  <c r="W1874" i="2" s="1"/>
  <c r="W1816" i="2" a="1"/>
  <c r="W1816" i="2" s="1"/>
  <c r="W1904" i="2" a="1"/>
  <c r="W1904" i="2" s="1"/>
  <c r="W1881" i="2" a="1"/>
  <c r="W1881" i="2" s="1"/>
  <c r="W1830" i="2" a="1"/>
  <c r="W1830" i="2" s="1"/>
  <c r="W1845" i="2" a="1"/>
  <c r="W1845" i="2" s="1"/>
  <c r="W1838" i="2" a="1"/>
  <c r="W1838" i="2" s="1"/>
  <c r="W1844" i="2" a="1"/>
  <c r="W1844" i="2" s="1"/>
  <c r="W1857" i="2" a="1"/>
  <c r="W1857" i="2" s="1"/>
  <c r="W1851" i="2" a="1"/>
  <c r="W1851" i="2" s="1"/>
  <c r="W1826" i="2" a="1"/>
  <c r="W1826" i="2" s="1"/>
  <c r="W1850" i="2" a="1"/>
  <c r="W1850" i="2" s="1"/>
  <c r="W1827" i="2" a="1"/>
  <c r="W1827" i="2" s="1"/>
  <c r="W1843" i="2" a="1"/>
  <c r="W1843" i="2" s="1"/>
  <c r="W1852" i="2" a="1"/>
  <c r="W1852" i="2" s="1"/>
  <c r="W1861" i="2" a="1"/>
  <c r="W1861" i="2" s="1"/>
  <c r="W1883" i="2" a="1"/>
  <c r="W1883" i="2" s="1"/>
  <c r="W1876" i="2" a="1"/>
  <c r="W1876" i="2" s="1"/>
  <c r="W1888" i="2" a="1"/>
  <c r="W1888" i="2" s="1"/>
  <c r="W1892" i="2" a="1"/>
  <c r="W1892" i="2" s="1"/>
  <c r="W1969" i="2" a="1"/>
  <c r="W1969" i="2" s="1"/>
  <c r="W1957" i="2" a="1"/>
  <c r="W1957" i="2" s="1"/>
  <c r="W1976" i="2" a="1"/>
  <c r="W1976" i="2" s="1"/>
  <c r="W1921" i="2" a="1"/>
  <c r="W1921" i="2" s="1"/>
  <c r="W1928" i="2" a="1"/>
  <c r="W1928" i="2" s="1"/>
  <c r="W1981" i="2" a="1"/>
  <c r="W1981" i="2" s="1"/>
  <c r="W1993" i="2" a="1"/>
  <c r="W1993" i="2" s="1"/>
  <c r="W1916" i="2" a="1"/>
  <c r="W1916" i="2" s="1"/>
  <c r="W1989" i="2" a="1"/>
  <c r="W1989" i="2" s="1"/>
  <c r="W1968" i="2" a="1"/>
  <c r="W1968" i="2" s="1"/>
  <c r="W1945" i="2" a="1"/>
  <c r="W1945" i="2" s="1"/>
  <c r="W1934" i="2" a="1"/>
  <c r="W1934" i="2" s="1"/>
  <c r="W1980" i="2" a="1"/>
  <c r="W1980" i="2" s="1"/>
  <c r="W1914" i="2" a="1"/>
  <c r="W1914" i="2" s="1"/>
  <c r="W1954" i="2" a="1"/>
  <c r="W1954" i="2" s="1"/>
  <c r="W1905" i="2" a="1"/>
  <c r="W1905" i="2" s="1"/>
  <c r="W1938" i="2" a="1"/>
  <c r="W1938" i="2" s="1"/>
  <c r="W1918" i="2" a="1"/>
  <c r="W1918" i="2" s="1"/>
  <c r="W1948" i="2" a="1"/>
  <c r="W1948" i="2" s="1"/>
  <c r="W1966" i="2" a="1"/>
  <c r="W1966" i="2" s="1"/>
  <c r="W1977" i="2" a="1"/>
  <c r="W1977" i="2" s="1"/>
  <c r="W1915" i="2" a="1"/>
  <c r="W1915" i="2" s="1"/>
  <c r="W1949" i="2" a="1"/>
  <c r="W1949" i="2" s="1"/>
  <c r="W1930" i="2" a="1"/>
  <c r="W1930" i="2" s="1"/>
  <c r="W1967" i="2" a="1"/>
  <c r="W1967" i="2" s="1"/>
  <c r="W1973" i="2" a="1"/>
  <c r="W1973" i="2" s="1"/>
  <c r="W1906" i="2" a="1"/>
  <c r="W1906" i="2" s="1"/>
  <c r="W1950" i="2" a="1"/>
  <c r="W1950" i="2" s="1"/>
  <c r="W1978" i="2" a="1"/>
  <c r="W1978" i="2" s="1"/>
  <c r="W1909" i="2" a="1"/>
  <c r="W1909" i="2" s="1"/>
  <c r="W1927" i="2" a="1"/>
  <c r="W1927" i="2" s="1"/>
  <c r="W1942" i="2" a="1"/>
  <c r="W1942" i="2" s="1"/>
  <c r="W1941" i="2" a="1"/>
  <c r="W1941" i="2" s="1"/>
  <c r="W1960" i="2" a="1"/>
  <c r="W1960" i="2" s="1"/>
  <c r="W1974" i="2" a="1"/>
  <c r="W1974" i="2" s="1"/>
  <c r="W1992" i="2" a="1"/>
  <c r="W1992" i="2" s="1"/>
  <c r="W1956" i="2" a="1"/>
  <c r="W1956" i="2" s="1"/>
  <c r="W1986" i="2" a="1"/>
  <c r="W1986" i="2" s="1"/>
  <c r="W1961" i="2" a="1"/>
  <c r="W1961" i="2" s="1"/>
  <c r="W1990" i="2" a="1"/>
  <c r="W1990" i="2" s="1"/>
  <c r="W1975" i="2" a="1"/>
  <c r="W1975" i="2" s="1"/>
  <c r="W1932" i="2" a="1"/>
  <c r="W1932" i="2" s="1"/>
  <c r="W1913" i="2" a="1"/>
  <c r="W1913" i="2" s="1"/>
  <c r="W1919" i="2" a="1"/>
  <c r="W1919" i="2" s="1"/>
  <c r="W1908" i="2" a="1"/>
  <c r="W1908" i="2" s="1"/>
  <c r="W1987" i="2" a="1"/>
  <c r="W1987" i="2" s="1"/>
  <c r="W1907" i="2" a="1"/>
  <c r="W1907" i="2" s="1"/>
  <c r="W1939" i="2" a="1"/>
  <c r="W1939" i="2" s="1"/>
  <c r="W1963" i="2" a="1"/>
  <c r="W1963" i="2" s="1"/>
  <c r="W1944" i="2" a="1"/>
  <c r="W1944" i="2" s="1"/>
  <c r="W1920" i="2" a="1"/>
  <c r="W1920" i="2" s="1"/>
  <c r="W1925" i="2" a="1"/>
  <c r="W1925" i="2" s="1"/>
  <c r="W1962" i="2" a="1"/>
  <c r="W1962" i="2" s="1"/>
  <c r="W1965" i="2" a="1"/>
  <c r="W1965" i="2" s="1"/>
  <c r="W1995" i="2" a="1"/>
  <c r="W1995" i="2" s="1"/>
  <c r="W1959" i="2" a="1"/>
  <c r="W1959" i="2" s="1"/>
  <c r="W1926" i="2" a="1"/>
  <c r="W1926" i="2" s="1"/>
  <c r="W1971" i="2" a="1"/>
  <c r="W1971" i="2" s="1"/>
  <c r="W1935" i="2" a="1"/>
  <c r="W1935" i="2" s="1"/>
  <c r="W1947" i="2" a="1"/>
  <c r="W1947" i="2" s="1"/>
  <c r="W1911" i="2" a="1"/>
  <c r="W1911" i="2" s="1"/>
  <c r="W1991" i="2" a="1"/>
  <c r="W1991" i="2" s="1"/>
  <c r="W1970" i="2" a="1"/>
  <c r="W1970" i="2" s="1"/>
  <c r="W1937" i="2" a="1"/>
  <c r="W1937" i="2" s="1"/>
  <c r="W1931" i="2" a="1"/>
  <c r="W1931" i="2" s="1"/>
  <c r="W1923" i="2" a="1"/>
  <c r="W1923" i="2" s="1"/>
  <c r="W1910" i="2" a="1"/>
  <c r="W1910" i="2" s="1"/>
  <c r="W1952" i="2" a="1"/>
  <c r="W1952" i="2" s="1"/>
  <c r="W1940" i="2" a="1"/>
  <c r="W1940" i="2" s="1"/>
  <c r="W1953" i="2" a="1"/>
  <c r="W1953" i="2" s="1"/>
  <c r="W1985" i="2" a="1"/>
  <c r="W1985" i="2" s="1"/>
  <c r="W1929" i="2" a="1"/>
  <c r="W1929" i="2" s="1"/>
  <c r="W1994" i="2" a="1"/>
  <c r="W1994" i="2" s="1"/>
  <c r="W1917" i="2" a="1"/>
  <c r="W1917" i="2" s="1"/>
  <c r="W1983" i="2" a="1"/>
  <c r="W1983" i="2" s="1"/>
  <c r="W1922" i="2" a="1"/>
  <c r="W1922" i="2" s="1"/>
  <c r="W1984" i="2" a="1"/>
  <c r="W1984" i="2" s="1"/>
  <c r="W1972" i="2" a="1"/>
  <c r="W1972" i="2" s="1"/>
  <c r="W1951" i="2" a="1"/>
  <c r="W1951" i="2" s="1"/>
  <c r="W1936" i="2" a="1"/>
  <c r="W1936" i="2" s="1"/>
  <c r="W1979" i="2" a="1"/>
  <c r="W1979" i="2" s="1"/>
  <c r="W1924" i="2" a="1"/>
  <c r="W1924" i="2" s="1"/>
  <c r="W1933" i="2" a="1"/>
  <c r="W1933" i="2" s="1"/>
  <c r="W1955" i="2" a="1"/>
  <c r="W1955" i="2" s="1"/>
  <c r="W1982" i="2" a="1"/>
  <c r="W1982" i="2" s="1"/>
  <c r="W1912" i="2" a="1"/>
  <c r="W1912" i="2" s="1"/>
  <c r="W1943" i="2" a="1"/>
  <c r="W1943" i="2" s="1"/>
  <c r="W1958" i="2" a="1"/>
  <c r="W1958" i="2" s="1"/>
  <c r="W1946" i="2" a="1"/>
  <c r="W1946" i="2" s="1"/>
  <c r="W1988" i="2" a="1"/>
  <c r="W1988" i="2" s="1"/>
  <c r="W1964" i="2" a="1"/>
  <c r="W1964" i="2" s="1"/>
  <c r="W2017" i="2" a="1"/>
  <c r="W2017" i="2" s="1"/>
  <c r="W2065" i="2" a="1"/>
  <c r="W2065" i="2" s="1"/>
  <c r="W2053" i="2" a="1"/>
  <c r="W2053" i="2" s="1"/>
  <c r="W2024" i="2" a="1"/>
  <c r="W2024" i="2" s="1"/>
  <c r="W2048" i="2" a="1"/>
  <c r="W2048" i="2" s="1"/>
  <c r="W2029" i="2" a="1"/>
  <c r="W2029" i="2" s="1"/>
  <c r="W2041" i="2" a="1"/>
  <c r="W2041" i="2" s="1"/>
  <c r="W2049" i="2" a="1"/>
  <c r="W2049" i="2" s="1"/>
  <c r="W2012" i="2" a="1"/>
  <c r="W2012" i="2" s="1"/>
  <c r="W2013" i="2" a="1"/>
  <c r="W2013" i="2" s="1"/>
  <c r="W2060" i="2" a="1"/>
  <c r="W2060" i="2" s="1"/>
  <c r="W2055" i="2" a="1"/>
  <c r="W2055" i="2" s="1"/>
  <c r="W2061" i="2" a="1"/>
  <c r="W2061" i="2" s="1"/>
  <c r="W2014" i="2" a="1"/>
  <c r="W2014" i="2" s="1"/>
  <c r="W2032" i="2" a="1"/>
  <c r="W2032" i="2" s="1"/>
  <c r="W2080" i="2" a="1"/>
  <c r="W2080" i="2" s="1"/>
  <c r="W1998" i="2" a="1"/>
  <c r="W1998" i="2" s="1"/>
  <c r="W2011" i="2" a="1"/>
  <c r="W2011" i="2" s="1"/>
  <c r="W2050" i="2" a="1"/>
  <c r="W2050" i="2" s="1"/>
  <c r="W2042" i="2" a="1"/>
  <c r="W2042" i="2" s="1"/>
  <c r="W2045" i="2" a="1"/>
  <c r="W2045" i="2" s="1"/>
  <c r="W2023" i="2" a="1"/>
  <c r="W2023" i="2" s="1"/>
  <c r="W1996" i="2" a="1"/>
  <c r="W1996" i="2" s="1"/>
  <c r="W2002" i="2" a="1"/>
  <c r="W2002" i="2" s="1"/>
  <c r="W2021" i="2" a="1"/>
  <c r="W2021" i="2" s="1"/>
  <c r="W1999" i="2" a="1"/>
  <c r="W1999" i="2" s="1"/>
  <c r="W2074" i="2" a="1"/>
  <c r="W2074" i="2" s="1"/>
  <c r="W1997" i="2" a="1"/>
  <c r="W1997" i="2" s="1"/>
  <c r="W2076" i="2" a="1"/>
  <c r="W2076" i="2" s="1"/>
  <c r="W2046" i="2" a="1"/>
  <c r="W2046" i="2" s="1"/>
  <c r="W2079" i="2" a="1"/>
  <c r="W2079" i="2" s="1"/>
  <c r="W2038" i="2" a="1"/>
  <c r="W2038" i="2" s="1"/>
  <c r="W2037" i="2" a="1"/>
  <c r="W2037" i="2" s="1"/>
  <c r="W2052" i="2" a="1"/>
  <c r="W2052" i="2" s="1"/>
  <c r="W2064" i="2" a="1"/>
  <c r="W2064" i="2" s="1"/>
  <c r="W2070" i="2" a="1"/>
  <c r="W2070" i="2" s="1"/>
  <c r="W2028" i="2" a="1"/>
  <c r="W2028" i="2" s="1"/>
  <c r="W2040" i="2" a="1"/>
  <c r="W2040" i="2" s="1"/>
  <c r="W2082" i="2" a="1"/>
  <c r="W2082" i="2" s="1"/>
  <c r="W2010" i="2" a="1"/>
  <c r="W2010" i="2" s="1"/>
  <c r="W2016" i="2" a="1"/>
  <c r="W2016" i="2" s="1"/>
  <c r="W2004" i="2" a="1"/>
  <c r="W2004" i="2" s="1"/>
  <c r="W2039" i="2" a="1"/>
  <c r="W2039" i="2" s="1"/>
  <c r="W2022" i="2" a="1"/>
  <c r="W2022" i="2" s="1"/>
  <c r="W2084" i="2" a="1"/>
  <c r="W2084" i="2" s="1"/>
  <c r="W2027" i="2" a="1"/>
  <c r="W2027" i="2" s="1"/>
  <c r="W2001" i="2" a="1"/>
  <c r="W2001" i="2" s="1"/>
  <c r="W2047" i="2" a="1"/>
  <c r="W2047" i="2" s="1"/>
  <c r="W2059" i="2" a="1"/>
  <c r="W2059" i="2" s="1"/>
  <c r="W2058" i="2" a="1"/>
  <c r="W2058" i="2" s="1"/>
  <c r="W2083" i="2" a="1"/>
  <c r="W2083" i="2" s="1"/>
  <c r="W2086" i="2" a="1"/>
  <c r="W2086" i="2" s="1"/>
  <c r="W2069" i="2" a="1"/>
  <c r="W2069" i="2" s="1"/>
  <c r="W2072" i="2" a="1"/>
  <c r="W2072" i="2" s="1"/>
  <c r="W2035" i="2" a="1"/>
  <c r="W2035" i="2" s="1"/>
  <c r="W2067" i="2" a="1"/>
  <c r="W2067" i="2" s="1"/>
  <c r="W2087" i="2" a="1"/>
  <c r="W2087" i="2" s="1"/>
  <c r="W2034" i="2" a="1"/>
  <c r="W2034" i="2" s="1"/>
  <c r="W2007" i="2" a="1"/>
  <c r="W2007" i="2" s="1"/>
  <c r="W2063" i="2" a="1"/>
  <c r="W2063" i="2" s="1"/>
  <c r="W2085" i="2" a="1"/>
  <c r="W2085" i="2" s="1"/>
  <c r="W2043" i="2" a="1"/>
  <c r="W2043" i="2" s="1"/>
  <c r="W2062" i="2" a="1"/>
  <c r="W2062" i="2" s="1"/>
  <c r="W2015" i="2" a="1"/>
  <c r="W2015" i="2" s="1"/>
  <c r="W2026" i="2" a="1"/>
  <c r="W2026" i="2" s="1"/>
  <c r="W2073" i="2" a="1"/>
  <c r="W2073" i="2" s="1"/>
  <c r="W2081" i="2" a="1"/>
  <c r="W2081" i="2" s="1"/>
  <c r="W2003" i="2" a="1"/>
  <c r="W2003" i="2" s="1"/>
  <c r="W2057" i="2" a="1"/>
  <c r="W2057" i="2" s="1"/>
  <c r="W2019" i="2" a="1"/>
  <c r="W2019" i="2" s="1"/>
  <c r="W2033" i="2" a="1"/>
  <c r="W2033" i="2" s="1"/>
  <c r="W2025" i="2" a="1"/>
  <c r="W2025" i="2" s="1"/>
  <c r="W2009" i="2" a="1"/>
  <c r="W2009" i="2" s="1"/>
  <c r="W2056" i="2" a="1"/>
  <c r="W2056" i="2" s="1"/>
  <c r="W2066" i="2" a="1"/>
  <c r="W2066" i="2" s="1"/>
  <c r="W2031" i="2" a="1"/>
  <c r="W2031" i="2" s="1"/>
  <c r="W2044" i="2" a="1"/>
  <c r="W2044" i="2" s="1"/>
  <c r="W2020" i="2" a="1"/>
  <c r="W2020" i="2" s="1"/>
  <c r="W2071" i="2" a="1"/>
  <c r="W2071" i="2" s="1"/>
  <c r="W2078" i="2" a="1"/>
  <c r="W2078" i="2" s="1"/>
  <c r="W2008" i="2" a="1"/>
  <c r="W2008" i="2" s="1"/>
  <c r="W2054" i="2" a="1"/>
  <c r="W2054" i="2" s="1"/>
  <c r="W2075" i="2" a="1"/>
  <c r="W2075" i="2" s="1"/>
  <c r="W2030" i="2" a="1"/>
  <c r="W2030" i="2" s="1"/>
  <c r="W2077" i="2" a="1"/>
  <c r="W2077" i="2" s="1"/>
  <c r="W2068" i="2" a="1"/>
  <c r="W2068" i="2" s="1"/>
  <c r="W2051" i="2" a="1"/>
  <c r="W2051" i="2" s="1"/>
  <c r="W2018" i="2" a="1"/>
  <c r="W2018" i="2" s="1"/>
  <c r="W2005" i="2" a="1"/>
  <c r="W2005" i="2" s="1"/>
  <c r="W2006" i="2" a="1"/>
  <c r="W2006" i="2" s="1"/>
  <c r="W2036" i="2" a="1"/>
  <c r="W2036" i="2" s="1"/>
  <c r="W2000" i="2" a="1"/>
  <c r="W2000"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8A65DD-CEDD-4FB4-A5C1-7C250D912873}" keepAlive="1" name="Query - amazon_prime_users" description="Connection to the 'amazon_prime_users' query in the workbook." type="5" refreshedVersion="8" background="1" saveData="1">
    <dbPr connection="Provider=Microsoft.Mashup.OleDb.1;Data Source=$Workbook$;Location=amazon_prime_users;Extended Properties=&quot;&quot;" command="SELECT * FROM [amazon_prime_us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<sst xmlns="http://schemas.openxmlformats.org/spreadsheetml/2006/main" count="32594" uniqueCount="9779">
  <si>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</si>
  <si>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</si>
  <si>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</si>
  <si>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</si>
  <si>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</si>
  <si>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</si>
  <si>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</si>
  <si>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</si>
  <si>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</si>
  <si>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</si>
  <si>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</si>
  <si>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</si>
  <si>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</si>
  <si>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</si>
  <si>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</si>
  <si>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</si>
  <si>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</si>
  <si>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</si>
  <si>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</si>
  <si>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</si>
  <si>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</si>
  <si>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</si>
  <si>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</si>
  <si>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</si>
  <si>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</si>
  <si>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</si>
  <si>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</si>
  <si>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</si>
  <si>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</si>
  <si>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</si>
  <si>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</si>
  <si>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</si>
  <si>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</si>
  <si>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</si>
  <si>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</si>
  <si>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</si>
  <si>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</si>
  <si>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</si>
  <si>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</si>
  <si>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</si>
  <si>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</si>
  <si>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</si>
  <si>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</si>
  <si>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</si>
  <si>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</si>
  <si>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</si>
  <si>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</si>
  <si>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</si>
  <si>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</si>
  <si>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</si>
  <si>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</si>
  <si>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</si>
  <si>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</si>
  <si>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</si>
  <si>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</si>
  <si>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</si>
  <si>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</si>
  <si>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</si>
  <si>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</si>
  <si>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</si>
  <si>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</si>
  <si>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</si>
  <si>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</si>
  <si>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</si>
  <si>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</si>
  <si>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</si>
  <si>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</si>
  <si>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</si>
  <si>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</si>
  <si>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</si>
  <si>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</si>
  <si>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</si>
  <si>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</si>
  <si>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</si>
  <si>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</si>
  <si>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</si>
  <si>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</si>
  <si>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</si>
  <si>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</si>
  <si>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</si>
  <si>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</si>
  <si>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</si>
  <si>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</si>
  <si>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</si>
  <si>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</si>
  <si>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</si>
  <si>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</si>
  <si>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</si>
  <si>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</si>
  <si>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</si>
  <si>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</si>
  <si>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</si>
  <si>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</si>
  <si>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</si>
  <si>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</si>
  <si>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</si>
  <si>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</si>
  <si>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</si>
  <si>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</si>
  <si>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</si>
  <si>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</si>
  <si>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</si>
  <si>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</si>
  <si>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</si>
  <si>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</si>
  <si>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</si>
  <si>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</si>
  <si>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</si>
  <si>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</si>
  <si>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</si>
  <si>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</si>
  <si>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</si>
  <si>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</si>
  <si>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</si>
  <si>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</si>
  <si>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</si>
  <si>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</si>
  <si>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</si>
  <si>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</si>
  <si>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</si>
  <si>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</si>
  <si>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</si>
  <si>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</si>
  <si>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</si>
  <si>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</si>
  <si>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</si>
  <si>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</si>
  <si>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</si>
  <si>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</si>
  <si>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</si>
  <si>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</si>
  <si>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</si>
  <si>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</si>
  <si>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</si>
  <si>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</si>
  <si>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</si>
  <si>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</si>
  <si>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</si>
  <si>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</si>
  <si>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</si>
  <si>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</si>
  <si>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</si>
  <si>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</si>
  <si>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</si>
  <si>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</si>
  <si>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</si>
  <si>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</si>
  <si>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</si>
  <si>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</si>
  <si>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</si>
  <si>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</si>
  <si>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</si>
  <si>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</si>
  <si>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</si>
  <si>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</si>
  <si>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</si>
  <si>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</si>
  <si>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</si>
  <si>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</si>
  <si>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</si>
  <si>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</si>
  <si>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</si>
  <si>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</si>
  <si>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</si>
  <si>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</si>
  <si>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</si>
  <si>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</si>
  <si>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</si>
  <si>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</si>
  <si>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</si>
  <si>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</si>
  <si>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</si>
  <si>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</si>
  <si>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</si>
  <si>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</si>
  <si>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</si>
  <si>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</si>
  <si>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</si>
  <si>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</si>
  <si>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</si>
  <si>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</si>
  <si>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</si>
  <si>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</si>
  <si>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</si>
  <si>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</si>
  <si>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</si>
  <si>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</si>
  <si>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</si>
  <si>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</si>
  <si>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</si>
  <si>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</si>
  <si>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</si>
  <si>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</si>
  <si>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</si>
  <si>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</si>
  <si>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</si>
  <si>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</si>
  <si>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</si>
  <si>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</si>
  <si>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</si>
  <si>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</si>
  <si>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</si>
  <si>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</si>
  <si>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</si>
  <si>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</si>
  <si>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</si>
  <si>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</si>
  <si>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</si>
  <si>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</si>
  <si>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</si>
  <si>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</si>
  <si>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</si>
  <si>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</si>
  <si>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</si>
  <si>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</si>
  <si>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</si>
  <si>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</si>
  <si>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</si>
  <si>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</si>
  <si>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</si>
  <si>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</si>
  <si>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</si>
  <si>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</si>
  <si>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</si>
  <si>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</si>
  <si>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</si>
  <si>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</si>
  <si>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</si>
  <si>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</si>
  <si>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</si>
  <si>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</si>
  <si>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</si>
  <si>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</si>
  <si>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</si>
  <si>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</si>
  <si>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</si>
  <si>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</si>
  <si>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</si>
  <si>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</si>
  <si>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</si>
  <si>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</si>
  <si>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</si>
  <si>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</si>
  <si>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</si>
  <si>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</si>
  <si>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</si>
  <si>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</si>
  <si>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</si>
  <si>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</si>
  <si>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</si>
  <si>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</si>
  <si>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</si>
  <si>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</si>
  <si>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</si>
  <si>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</si>
  <si>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</si>
  <si>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</si>
  <si>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</si>
  <si>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</si>
  <si>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</si>
  <si>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</si>
  <si>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</si>
  <si>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</si>
  <si>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</si>
  <si>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</si>
  <si>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</si>
  <si>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</si>
  <si>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</si>
  <si>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</si>
  <si>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</si>
  <si>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</si>
  <si>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</si>
  <si>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</si>
  <si>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</si>
  <si>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</si>
  <si>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</si>
  <si>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</si>
  <si>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</si>
  <si>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</si>
  <si>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</si>
  <si>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</si>
  <si>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</si>
  <si>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</si>
  <si>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</si>
  <si>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</si>
  <si>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</si>
  <si>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</si>
  <si>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</si>
  <si>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</si>
  <si>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</si>
  <si>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</si>
  <si>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</si>
  <si>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</si>
  <si>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</si>
  <si>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</si>
  <si>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</si>
  <si>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</si>
  <si>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</si>
  <si>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</si>
  <si>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</si>
  <si>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</si>
  <si>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</si>
  <si>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</si>
  <si>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</si>
  <si>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</si>
  <si>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</si>
  <si>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</si>
  <si>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</si>
  <si>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</si>
  <si>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</si>
  <si>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</si>
  <si>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</si>
  <si>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</si>
  <si>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</si>
  <si>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</si>
  <si>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</si>
  <si>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</si>
  <si>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</si>
  <si>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</si>
  <si>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</si>
  <si>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</si>
  <si>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</si>
  <si>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</si>
  <si>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</si>
  <si>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</si>
  <si>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</si>
  <si>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</si>
  <si>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</si>
  <si>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</si>
  <si>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</si>
  <si>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</si>
  <si>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</si>
  <si>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</si>
  <si>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</si>
  <si>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</si>
  <si>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</si>
  <si>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</si>
  <si>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</si>
  <si>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</si>
  <si>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</si>
  <si>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</si>
  <si>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</si>
  <si>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</si>
  <si>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</si>
  <si>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</si>
  <si>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</si>
  <si>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</si>
  <si>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</si>
  <si>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</si>
  <si>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</si>
  <si>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</si>
  <si>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</si>
  <si>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</si>
  <si>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</si>
  <si>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</si>
  <si>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</si>
  <si>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</si>
  <si>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</si>
  <si>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</si>
  <si>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</si>
  <si>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</si>
  <si>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</si>
  <si>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</si>
  <si>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</si>
  <si>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</si>
  <si>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</si>
  <si>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</si>
  <si>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</si>
  <si>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</si>
  <si>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</si>
  <si>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</si>
  <si>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</si>
  <si>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</si>
  <si>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</si>
  <si>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</si>
  <si>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</si>
  <si>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</si>
  <si>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</si>
  <si>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</si>
  <si>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</si>
  <si>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</si>
  <si>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</si>
  <si>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</si>
  <si>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</si>
  <si>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</si>
  <si>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</si>
  <si>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</si>
  <si>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</si>
  <si>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</si>
  <si>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</si>
  <si>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</si>
  <si>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</si>
  <si>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</si>
  <si>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</si>
  <si>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</si>
  <si>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</si>
  <si>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</si>
  <si>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</si>
  <si>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</si>
  <si>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</si>
  <si>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</si>
  <si>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</si>
  <si>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</si>
  <si>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</si>
  <si>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</si>
  <si>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</si>
  <si>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</si>
  <si>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</si>
  <si>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</si>
  <si>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</si>
  <si>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</si>
  <si>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</si>
  <si>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</si>
  <si>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</si>
  <si>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</si>
  <si>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</si>
  <si>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</si>
  <si>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</si>
  <si>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</si>
  <si>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</si>
  <si>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</si>
  <si>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</si>
  <si>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</si>
  <si>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</si>
  <si>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</si>
  <si>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</si>
  <si>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</si>
  <si>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</si>
  <si>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</si>
  <si>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</si>
  <si>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</si>
  <si>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</si>
  <si>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</si>
  <si>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</si>
  <si>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</si>
  <si>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</si>
  <si>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</si>
  <si>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</si>
  <si>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</si>
  <si>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</si>
  <si>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</si>
  <si>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</si>
  <si>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</si>
  <si>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</si>
  <si>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</si>
  <si>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</si>
  <si>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</si>
  <si>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</si>
  <si>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</si>
  <si>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</si>
  <si>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</si>
  <si>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</si>
  <si>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</si>
  <si>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</si>
  <si>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</si>
  <si>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</si>
  <si>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</si>
  <si>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</si>
  <si>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</si>
  <si>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</si>
  <si>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</si>
  <si>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</si>
  <si>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</si>
  <si>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</si>
  <si>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</si>
  <si>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</si>
  <si>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</si>
  <si>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</si>
  <si>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</si>
  <si>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</si>
  <si>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</si>
  <si>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</si>
  <si>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</si>
  <si>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</si>
  <si>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</si>
  <si>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</si>
  <si>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</si>
  <si>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</si>
  <si>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</si>
  <si>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</si>
  <si>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</si>
  <si>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</si>
  <si>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</si>
  <si>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</si>
  <si>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</si>
  <si>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</si>
  <si>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</si>
  <si>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</si>
  <si>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</si>
  <si>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</si>
  <si>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</si>
  <si>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</si>
  <si>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</si>
  <si>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</si>
  <si>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</si>
  <si>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</si>
  <si>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</si>
  <si>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</si>
  <si>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</si>
  <si>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</si>
  <si>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</si>
  <si>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</si>
  <si>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</si>
  <si>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</si>
  <si>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</si>
  <si>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</si>
  <si>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</si>
  <si>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</si>
  <si>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</si>
  <si>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</si>
  <si>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</si>
  <si>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</si>
  <si>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</si>
  <si>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</si>
  <si>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</si>
  <si>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</si>
  <si>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</si>
  <si>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</si>
  <si>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</si>
  <si>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</si>
  <si>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</si>
  <si>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</si>
  <si>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</si>
  <si>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</si>
  <si>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</si>
  <si>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</si>
  <si>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</si>
  <si>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</si>
  <si>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</si>
  <si>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</si>
  <si>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</si>
  <si>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</si>
  <si>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</si>
  <si>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</si>
  <si>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</si>
  <si>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</si>
  <si>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</si>
  <si>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</si>
  <si>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</si>
  <si>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</si>
  <si>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</si>
  <si>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</si>
  <si>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</si>
  <si>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</si>
  <si>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</si>
  <si>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</si>
  <si>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</si>
  <si>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</si>
  <si>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</si>
  <si>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</si>
  <si>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</si>
  <si>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</si>
  <si>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</si>
  <si>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</si>
  <si>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</si>
  <si>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</si>
  <si>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</si>
  <si>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</si>
  <si>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</si>
  <si>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</si>
  <si>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</si>
  <si>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</si>
  <si>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</si>
  <si>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</si>
  <si>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</si>
  <si>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</si>
  <si>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</si>
  <si>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</si>
  <si>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</si>
  <si>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</si>
  <si>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</si>
  <si>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</si>
  <si>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</si>
  <si>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</si>
  <si>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</si>
  <si>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</si>
  <si>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</si>
  <si>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</si>
  <si>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</si>
  <si>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</si>
  <si>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</si>
  <si>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</si>
  <si>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</si>
  <si>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</si>
  <si>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</si>
  <si>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</si>
  <si>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</si>
  <si>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</si>
  <si>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</si>
  <si>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</si>
  <si>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</si>
  <si>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</si>
  <si>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</si>
  <si>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</si>
  <si>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</si>
  <si>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</si>
  <si>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</si>
  <si>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</si>
  <si>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</si>
  <si>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</si>
  <si>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</si>
  <si>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</si>
  <si>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</si>
  <si>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</si>
  <si>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</si>
  <si>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</si>
  <si>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</si>
  <si>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</si>
  <si>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</si>
  <si>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</si>
  <si>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</si>
  <si>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</si>
  <si>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</si>
  <si>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</si>
  <si>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</si>
  <si>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</si>
  <si>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</si>
  <si>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</si>
  <si>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</si>
  <si>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</si>
  <si>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</si>
  <si>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</si>
  <si>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</si>
  <si>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</si>
  <si>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</si>
  <si>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</si>
  <si>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</si>
  <si>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</si>
  <si>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</si>
  <si>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</si>
  <si>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</si>
  <si>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</si>
  <si>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</si>
  <si>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</si>
  <si>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</si>
  <si>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</si>
  <si>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</si>
  <si>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</si>
  <si>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</si>
  <si>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</si>
  <si>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</si>
  <si>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</si>
  <si>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</si>
  <si>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</si>
  <si>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</si>
  <si>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</si>
  <si>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</si>
  <si>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</si>
  <si>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</si>
  <si>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</si>
  <si>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</si>
  <si>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</si>
  <si>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</si>
  <si>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</si>
  <si>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</si>
  <si>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</si>
  <si>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</si>
  <si>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</si>
  <si>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</si>
  <si>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</si>
  <si>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</si>
  <si>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</si>
  <si>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</si>
  <si>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</si>
  <si>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</si>
  <si>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</si>
  <si>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</si>
  <si>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</si>
  <si>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</si>
  <si>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</si>
  <si>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</si>
  <si>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</si>
  <si>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</si>
  <si>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</si>
  <si>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</si>
  <si>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</si>
  <si>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</si>
  <si>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</si>
  <si>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</si>
  <si>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</si>
  <si>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</si>
  <si>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</si>
  <si>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</si>
  <si>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</si>
  <si>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</si>
  <si>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</si>
  <si>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</si>
  <si>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</si>
  <si>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</si>
  <si>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</si>
  <si>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</si>
  <si>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</si>
  <si>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</si>
  <si>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</si>
  <si>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</si>
  <si>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</si>
  <si>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</si>
  <si>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</si>
  <si>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</si>
  <si>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</si>
  <si>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</si>
  <si>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</si>
  <si>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</si>
  <si>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</si>
  <si>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</si>
  <si>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</si>
  <si>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</si>
  <si>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</si>
  <si>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</si>
  <si>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</si>
  <si>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</si>
  <si>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</si>
  <si>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</si>
  <si>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</si>
  <si>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</si>
  <si>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</si>
  <si>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</si>
  <si>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</si>
  <si>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</si>
  <si>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</si>
  <si>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</si>
  <si>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</si>
  <si>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</si>
  <si>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</si>
  <si>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</si>
  <si>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</si>
  <si>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</si>
  <si>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</si>
  <si>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</si>
  <si>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</si>
  <si>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</si>
  <si>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</si>
  <si>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</si>
  <si>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</si>
  <si>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</si>
  <si>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</si>
  <si>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</si>
  <si>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</si>
  <si>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</si>
  <si>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</si>
  <si>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</si>
  <si>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</si>
  <si>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</si>
  <si>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</si>
  <si>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</si>
  <si>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</si>
  <si>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</si>
  <si>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</si>
  <si>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</si>
  <si>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</si>
  <si>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</si>
  <si>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</si>
  <si>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</si>
  <si>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</si>
  <si>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</si>
  <si>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</si>
  <si>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</si>
  <si>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</si>
  <si>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</si>
  <si>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</si>
  <si>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</si>
  <si>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</si>
  <si>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</si>
  <si>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</si>
  <si>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</si>
  <si>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</si>
  <si>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</si>
  <si>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</si>
  <si>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</si>
  <si>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</si>
  <si>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</si>
  <si>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</si>
  <si>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</si>
  <si>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</si>
  <si>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</si>
  <si>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</si>
  <si>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</si>
  <si>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</si>
  <si>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</si>
  <si>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</si>
  <si>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</si>
  <si>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</si>
  <si>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</si>
  <si>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</si>
  <si>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</si>
  <si>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</si>
  <si>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</si>
  <si>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</si>
  <si>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</si>
  <si>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</si>
  <si>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</si>
  <si>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</si>
  <si>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</si>
  <si>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</si>
  <si>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</si>
  <si>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</si>
  <si>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</si>
  <si>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</si>
  <si>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</si>
  <si>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</si>
  <si>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</si>
  <si>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</si>
  <si>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</si>
  <si>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</si>
  <si>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</si>
  <si>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</si>
  <si>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</si>
  <si>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</si>
  <si>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</si>
  <si>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</si>
  <si>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</si>
  <si>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</si>
  <si>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</si>
  <si>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</si>
  <si>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</si>
  <si>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</si>
  <si>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</si>
  <si>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</si>
  <si>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</si>
  <si>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</si>
  <si>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</si>
  <si>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</si>
  <si>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</si>
  <si>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</si>
  <si>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</si>
  <si>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</si>
  <si>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</si>
  <si>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</si>
  <si>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</si>
  <si>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</si>
  <si>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</si>
  <si>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</si>
  <si>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</si>
  <si>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</si>
  <si>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</si>
  <si>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</si>
  <si>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</si>
  <si>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</si>
  <si>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</si>
  <si>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</si>
  <si>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</si>
  <si>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</si>
  <si>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</si>
  <si>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</si>
  <si>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</si>
  <si>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</si>
  <si>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</si>
  <si>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</si>
  <si>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</si>
  <si>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</si>
  <si>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</si>
  <si>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</si>
  <si>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</si>
  <si>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</si>
  <si>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</si>
  <si>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</si>
  <si>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</si>
  <si>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</si>
  <si>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</si>
  <si>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</si>
  <si>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</si>
  <si>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</si>
  <si>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</si>
  <si>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</si>
  <si>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</si>
  <si>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</si>
  <si>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</si>
  <si>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</si>
  <si>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</si>
  <si>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</si>
  <si>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</si>
  <si>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</si>
  <si>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</si>
  <si>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</si>
  <si>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</si>
  <si>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</si>
  <si>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</si>
  <si>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</si>
  <si>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</si>
  <si>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</si>
  <si>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</si>
  <si>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</si>
  <si>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</si>
  <si>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</si>
  <si>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</si>
  <si>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</si>
  <si>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</si>
  <si>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</si>
  <si>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</si>
  <si>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</si>
  <si>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</si>
  <si>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</si>
  <si>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</si>
  <si>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</si>
  <si>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</si>
  <si>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</si>
  <si>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</si>
  <si>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</si>
  <si>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</si>
  <si>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</si>
  <si>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</si>
  <si>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</si>
  <si>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</si>
  <si>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</si>
  <si>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</si>
  <si>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</si>
  <si>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</si>
  <si>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</si>
  <si>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</si>
  <si>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</si>
  <si>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</si>
  <si>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</si>
  <si>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</si>
  <si>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</si>
  <si>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</si>
  <si>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</si>
  <si>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</si>
  <si>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</si>
  <si>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</si>
  <si>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</si>
  <si>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</si>
  <si>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</si>
  <si>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</si>
  <si>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</si>
  <si>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</si>
  <si>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</si>
  <si>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</si>
  <si>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</si>
  <si>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</si>
  <si>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</si>
  <si>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</si>
  <si>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</si>
  <si>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</si>
  <si>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</si>
  <si>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</si>
  <si>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</si>
  <si>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</si>
  <si>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</si>
  <si>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</si>
  <si>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</si>
  <si>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</si>
  <si>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</si>
  <si>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</si>
  <si>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</si>
  <si>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</si>
  <si>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</si>
  <si>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</si>
  <si>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</si>
  <si>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</si>
  <si>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</si>
  <si>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</si>
  <si>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</si>
  <si>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</si>
  <si>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</si>
  <si>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</si>
  <si>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</si>
  <si>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</si>
  <si>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</si>
  <si>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</si>
  <si>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</si>
  <si>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</si>
  <si>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</si>
  <si>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</si>
  <si>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</si>
  <si>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</si>
  <si>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</si>
  <si>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</si>
  <si>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</si>
  <si>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</si>
  <si>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</si>
  <si>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</si>
  <si>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</si>
  <si>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</si>
  <si>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</si>
  <si>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</si>
  <si>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</si>
  <si>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</si>
  <si>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</si>
  <si>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</si>
  <si>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</si>
  <si>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</si>
  <si>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</si>
  <si>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</si>
  <si>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</si>
  <si>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</si>
  <si>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</si>
  <si>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</si>
  <si>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</si>
  <si>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</si>
  <si>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</si>
  <si>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</si>
  <si>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</si>
  <si>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</si>
  <si>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</si>
  <si>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</si>
  <si>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</si>
  <si>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</si>
  <si>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</si>
  <si>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</si>
  <si>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</si>
  <si>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</si>
  <si>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</si>
  <si>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</si>
  <si>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</si>
  <si>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</si>
  <si>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</si>
  <si>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</si>
  <si>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</si>
  <si>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</si>
  <si>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</si>
  <si>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</si>
  <si>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</si>
  <si>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</si>
  <si>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</si>
  <si>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</si>
  <si>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</si>
  <si>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</si>
  <si>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</si>
  <si>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</si>
  <si>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</si>
  <si>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</si>
  <si>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</si>
  <si>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</si>
  <si>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</si>
  <si>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</si>
  <si>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</si>
  <si>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</si>
  <si>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</si>
  <si>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</si>
  <si>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</si>
  <si>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</si>
  <si>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</si>
  <si>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</si>
  <si>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</si>
  <si>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</si>
  <si>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</si>
  <si>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</si>
  <si>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</si>
  <si>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</si>
  <si>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</si>
  <si>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</si>
  <si>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</si>
  <si>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</si>
  <si>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</si>
  <si>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</si>
  <si>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</si>
  <si>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</si>
  <si>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</si>
  <si>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</si>
  <si>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</si>
  <si>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</si>
  <si>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</si>
  <si>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</si>
  <si>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</si>
  <si>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</si>
  <si>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</si>
  <si>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</si>
  <si>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</si>
  <si>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</si>
  <si>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</si>
  <si>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</si>
  <si>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</si>
  <si>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</si>
  <si>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</si>
  <si>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</si>
  <si>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</si>
  <si>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</si>
  <si>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</si>
  <si>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</si>
  <si>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</si>
  <si>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</si>
  <si>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</si>
  <si>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</si>
  <si>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</si>
  <si>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</si>
  <si>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</si>
  <si>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</si>
  <si>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</si>
  <si>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</si>
  <si>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</si>
  <si>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</si>
  <si>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</si>
  <si>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</si>
  <si>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</si>
  <si>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</si>
  <si>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</si>
  <si>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</si>
  <si>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</si>
  <si>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</si>
  <si>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</si>
  <si>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</si>
  <si>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</si>
  <si>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</si>
  <si>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</si>
  <si>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</si>
  <si>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</si>
  <si>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</si>
  <si>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</si>
  <si>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</si>
  <si>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</si>
  <si>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</si>
  <si>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</si>
  <si>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</si>
  <si>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</si>
  <si>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</si>
  <si>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</si>
  <si>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</si>
  <si>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</si>
  <si>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</si>
  <si>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</si>
  <si>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</si>
  <si>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</si>
  <si>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</si>
  <si>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</si>
  <si>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</si>
  <si>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</si>
  <si>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</si>
  <si>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</si>
  <si>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</si>
  <si>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</si>
  <si>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</si>
  <si>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</si>
  <si>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</si>
  <si>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</si>
  <si>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</si>
  <si>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</si>
  <si>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</si>
  <si>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</si>
  <si>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</si>
  <si>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</si>
  <si>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</si>
  <si>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</si>
  <si>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</si>
  <si>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</si>
  <si>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</si>
  <si>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</si>
  <si>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</si>
  <si>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</si>
  <si>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</si>
  <si>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</si>
  <si>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</si>
  <si>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</si>
  <si>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</si>
  <si>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</si>
  <si>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</si>
  <si>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</si>
  <si>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</si>
  <si>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</si>
  <si>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</si>
  <si>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</si>
  <si>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</si>
  <si>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</si>
  <si>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</si>
  <si>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</si>
  <si>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</si>
  <si>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</si>
  <si>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</si>
  <si>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</si>
  <si>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</si>
  <si>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</si>
  <si>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</si>
  <si>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</si>
  <si>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</si>
  <si>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</si>
  <si>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</si>
  <si>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</si>
  <si>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</si>
  <si>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</si>
  <si>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</si>
  <si>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</si>
  <si>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</si>
  <si>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</si>
  <si>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</si>
  <si>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</si>
  <si>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</si>
  <si>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</si>
  <si>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</si>
  <si>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</si>
  <si>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</si>
  <si>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</si>
  <si>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</si>
  <si>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</si>
  <si>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</si>
  <si>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</si>
  <si>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</si>
  <si>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</si>
  <si>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</si>
  <si>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</si>
  <si>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</si>
  <si>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</si>
  <si>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</si>
  <si>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</si>
  <si>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</si>
  <si>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</si>
  <si>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</si>
  <si>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</si>
  <si>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</si>
  <si>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</si>
  <si>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</si>
  <si>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</si>
  <si>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</si>
  <si>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</si>
  <si>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</si>
  <si>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</si>
  <si>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</si>
  <si>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</si>
  <si>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</si>
  <si>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</si>
  <si>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</si>
  <si>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</si>
  <si>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</si>
  <si>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</si>
  <si>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</si>
  <si>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</si>
  <si>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</si>
  <si>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</si>
  <si>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</si>
  <si>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</si>
  <si>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</si>
  <si>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</si>
  <si>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</si>
  <si>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</si>
  <si>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</si>
  <si>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</si>
  <si>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</si>
  <si>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</si>
  <si>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</si>
  <si>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</si>
  <si>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</si>
  <si>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</si>
  <si>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</si>
  <si>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</si>
  <si>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</si>
  <si>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</si>
  <si>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</si>
  <si>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</si>
  <si>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</si>
  <si>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</si>
  <si>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</si>
  <si>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</si>
  <si>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</si>
  <si>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</si>
  <si>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</si>
  <si>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</si>
  <si>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</si>
  <si>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</si>
  <si>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</si>
  <si>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</si>
  <si>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</si>
  <si>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</si>
  <si>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</si>
  <si>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</si>
  <si>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</si>
  <si>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</si>
  <si>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</si>
  <si>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</si>
  <si>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</si>
  <si>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</si>
  <si>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</si>
  <si>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</si>
  <si>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</si>
  <si>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</si>
  <si>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</si>
  <si>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</si>
  <si>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</si>
  <si>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</si>
  <si>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</si>
  <si>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</si>
  <si>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</si>
  <si>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</si>
  <si>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</si>
  <si>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</si>
  <si>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</si>
  <si>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</si>
  <si>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</si>
  <si>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</si>
  <si>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</si>
  <si>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</si>
  <si>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</si>
  <si>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</si>
  <si>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</si>
  <si>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</si>
  <si>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</si>
  <si>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</si>
  <si>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</si>
  <si>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</si>
  <si>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</si>
  <si>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</si>
  <si>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</si>
  <si>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</si>
  <si>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</si>
  <si>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</si>
  <si>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</si>
  <si>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</si>
  <si>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</si>
  <si>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</si>
  <si>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</si>
  <si>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</si>
  <si>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</si>
  <si>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</si>
  <si>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</si>
  <si>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</si>
  <si>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</si>
  <si>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</si>
  <si>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</si>
  <si>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</si>
  <si>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</si>
  <si>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</si>
  <si>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</si>
  <si>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</si>
  <si>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</si>
  <si>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</si>
  <si>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</si>
  <si>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</si>
  <si>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</si>
  <si>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</si>
  <si>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</si>
  <si>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</si>
  <si>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</si>
  <si>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</si>
  <si>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</si>
  <si>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</si>
  <si>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</si>
  <si>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</si>
  <si>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</si>
  <si>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</si>
  <si>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</si>
  <si>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</si>
  <si>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</si>
  <si>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</si>
  <si>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</si>
  <si>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</si>
  <si>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</si>
  <si>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</si>
  <si>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</si>
  <si>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</si>
  <si>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</si>
  <si>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</si>
  <si>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</si>
  <si>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</si>
  <si>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</si>
  <si>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</si>
  <si>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</si>
  <si>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</si>
  <si>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</si>
  <si>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</si>
  <si>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</si>
  <si>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</si>
  <si>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</si>
  <si>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</si>
  <si>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</si>
  <si>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</si>
  <si>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</si>
  <si>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</si>
  <si>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</si>
  <si>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</si>
  <si>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</si>
  <si>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</si>
  <si>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</si>
  <si>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</si>
  <si>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</si>
  <si>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</si>
  <si>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</si>
  <si>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</si>
  <si>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</si>
  <si>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</si>
  <si>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</si>
  <si>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</si>
  <si>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</si>
  <si>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</si>
  <si>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</si>
  <si>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</si>
  <si>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</si>
  <si>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</si>
  <si>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</si>
  <si>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</si>
  <si>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</si>
  <si>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</si>
  <si>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</si>
  <si>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</si>
  <si>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</si>
  <si>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</si>
  <si>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</si>
  <si>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</si>
  <si>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</si>
  <si>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</si>
  <si>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</si>
  <si>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</si>
  <si>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</si>
  <si>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</si>
  <si>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</si>
  <si>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</si>
  <si>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</si>
  <si>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</si>
  <si>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</si>
  <si>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</si>
  <si>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</si>
  <si>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</si>
  <si>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</si>
  <si>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</si>
  <si>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</si>
  <si>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</si>
  <si>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</si>
  <si>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</si>
  <si>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</si>
  <si>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</si>
  <si>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</si>
  <si>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</si>
  <si>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</si>
  <si>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</si>
  <si>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</si>
  <si>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</si>
  <si>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</si>
  <si>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</si>
  <si>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</si>
  <si>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</si>
  <si>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</si>
  <si>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</si>
  <si>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</si>
  <si>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april31</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</si>
  <si>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</si>
  <si>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</si>
  <si>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</si>
  <si>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</si>
  <si>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</si>
  <si>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</si>
  <si>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</si>
  <si>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</si>
  <si>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</si>
  <si>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</si>
  <si>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</si>
  <si>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</si>
  <si>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</si>
  <si>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</si>
  <si>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</si>
  <si>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</si>
  <si>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</si>
  <si>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</si>
  <si>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</si>
  <si>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</si>
  <si>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</si>
  <si>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</si>
  <si>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</si>
  <si>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</si>
  <si>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</si>
  <si>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</si>
  <si>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</si>
  <si>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</si>
  <si>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</si>
  <si>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</si>
  <si>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</si>
  <si>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</si>
  <si>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</si>
  <si>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</si>
  <si>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</si>
  <si>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</si>
  <si>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</si>
  <si>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</si>
  <si>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</si>
  <si>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</si>
  <si>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</si>
  <si>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</si>
  <si>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</si>
  <si>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</si>
  <si>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</si>
  <si>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</si>
  <si>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</si>
  <si>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</si>
  <si>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</si>
  <si>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</si>
  <si>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</si>
  <si>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</si>
  <si>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</si>
  <si>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</si>
  <si>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</si>
  <si>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</si>
  <si>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</si>
  <si>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</si>
  <si>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</si>
  <si>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</si>
  <si>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</si>
  <si>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</si>
  <si>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</si>
  <si>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</si>
  <si>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</si>
  <si>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</si>
  <si>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</si>
  <si>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</si>
  <si>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</si>
  <si>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</si>
  <si>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</si>
  <si>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</si>
  <si>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</si>
  <si>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</si>
  <si>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</si>
  <si>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</si>
  <si>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</si>
  <si>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</si>
  <si>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</si>
  <si>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</si>
  <si>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</si>
  <si>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</si>
  <si>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</si>
  <si>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</si>
  <si>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</si>
  <si>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</si>
  <si>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</si>
  <si>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</si>
  <si>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</si>
  <si>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</si>
  <si>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</si>
  <si>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</si>
  <si>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</si>
  <si>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</si>
  <si>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</si>
  <si>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</si>
  <si>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</si>
  <si>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</si>
  <si>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</si>
  <si>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</si>
  <si>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</si>
  <si>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</si>
  <si>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</si>
  <si>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</si>
  <si>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</si>
  <si>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</si>
  <si>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</si>
  <si>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</si>
  <si>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</si>
  <si>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</si>
  <si>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</si>
  <si>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</si>
  <si>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</si>
  <si>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</si>
  <si>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</si>
  <si>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</si>
  <si>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</si>
  <si>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</si>
  <si>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</si>
  <si>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</si>
  <si>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</si>
  <si>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</si>
  <si>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</si>
  <si>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</si>
  <si>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</si>
  <si>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</si>
  <si>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</si>
  <si>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</si>
  <si>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</si>
  <si>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</si>
  <si>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</si>
  <si>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</si>
  <si>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</si>
  <si>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</si>
  <si>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</si>
  <si>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</si>
  <si>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</si>
  <si>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</si>
  <si>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</si>
  <si>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</si>
  <si>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</si>
  <si>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</si>
  <si>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</si>
  <si>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</si>
  <si>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</si>
  <si>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</si>
  <si>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</si>
  <si>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</si>
  <si>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</si>
  <si>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</si>
  <si>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</si>
  <si>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</si>
  <si>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</si>
  <si>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</si>
  <si>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</si>
  <si>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</si>
  <si>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</si>
  <si>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</si>
  <si>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</si>
  <si>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</si>
  <si>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</si>
  <si>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</si>
  <si>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</si>
  <si>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</si>
  <si>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</si>
  <si>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</si>
  <si>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</si>
  <si>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</si>
  <si>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</si>
  <si>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</si>
  <si>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</si>
  <si>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</si>
  <si>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</si>
  <si>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</si>
  <si>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</si>
  <si>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</si>
  <si>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</si>
  <si>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</si>
  <si>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</si>
  <si>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</si>
  <si>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</si>
  <si>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</si>
  <si>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</si>
  <si>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</si>
  <si>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</si>
  <si>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</si>
  <si>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</si>
  <si>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</si>
  <si>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</si>
  <si>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</si>
  <si>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</si>
  <si>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</si>
  <si>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</si>
  <si>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</si>
  <si>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</si>
  <si>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</si>
  <si>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</si>
  <si>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</si>
  <si>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</si>
  <si>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</si>
  <si>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</si>
  <si>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</si>
  <si>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</si>
  <si>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</si>
  <si>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</si>
  <si>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</si>
  <si>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</si>
  <si>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</si>
  <si>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</si>
  <si>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</si>
  <si>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</si>
  <si>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</si>
  <si>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</si>
  <si>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</si>
  <si>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</si>
  <si>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</si>
  <si>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</si>
  <si>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</si>
  <si>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</si>
  <si>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</si>
  <si>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</si>
  <si>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</si>
  <si>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</si>
  <si>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</si>
  <si>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</si>
  <si>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</si>
  <si>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</si>
  <si>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</si>
  <si>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</si>
  <si>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</si>
  <si>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</si>
  <si>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</si>
  <si>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</si>
  <si>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</si>
  <si>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</si>
  <si>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</si>
  <si>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</si>
  <si>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</si>
  <si>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</si>
  <si>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</si>
  <si>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</si>
  <si>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</si>
  <si>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</si>
  <si>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</si>
  <si>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</si>
  <si>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</si>
  <si>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</si>
  <si>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</si>
  <si>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</si>
  <si>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</si>
  <si>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</si>
  <si>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</si>
  <si>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</si>
  <si>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</si>
  <si>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</si>
  <si>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</si>
  <si>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</si>
  <si>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</si>
  <si>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</si>
  <si>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</si>
  <si>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</si>
  <si>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</si>
  <si>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</si>
  <si>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</si>
  <si>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</si>
  <si>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</si>
  <si>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</si>
  <si>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</si>
  <si>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</si>
  <si>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</si>
  <si>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</si>
  <si>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</si>
  <si>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</si>
  <si>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</si>
  <si>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</si>
  <si>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</si>
  <si>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</si>
  <si>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</si>
  <si>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</si>
  <si>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</si>
  <si>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</si>
  <si>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</si>
  <si>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</si>
  <si>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</si>
  <si>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</si>
  <si>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</si>
  <si>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</si>
  <si>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</si>
  <si>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</si>
  <si>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</si>
  <si>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</si>
  <si>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</si>
  <si>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</si>
  <si>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</si>
  <si>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</si>
  <si>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</si>
  <si>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</si>
  <si>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</si>
  <si>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</si>
  <si>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</si>
  <si>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</si>
  <si>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</si>
  <si>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</si>
  <si>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</si>
  <si>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</si>
  <si>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</si>
  <si>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</si>
  <si>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</si>
  <si>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</si>
  <si>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</si>
  <si>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</si>
  <si>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</si>
  <si>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</si>
  <si>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</si>
  <si>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</si>
  <si>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</si>
  <si>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</si>
  <si>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</si>
  <si>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</si>
  <si>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</si>
  <si>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</si>
  <si>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</si>
  <si>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</si>
  <si>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</si>
  <si>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</si>
  <si>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</si>
  <si>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</si>
  <si>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</si>
  <si>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</si>
  <si>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</si>
  <si>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</si>
  <si>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</si>
  <si>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</si>
  <si>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</si>
  <si>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</si>
  <si>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</si>
  <si>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</si>
  <si>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</si>
  <si>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</si>
  <si>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</si>
  <si>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</si>
  <si>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</si>
  <si>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</si>
  <si>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</si>
  <si>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</si>
  <si>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</si>
  <si>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</si>
  <si>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</si>
  <si>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</si>
  <si>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</si>
  <si>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</si>
  <si>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</si>
  <si>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</si>
  <si>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</si>
  <si>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</si>
  <si>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</si>
  <si>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</si>
  <si>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</si>
  <si>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</si>
  <si>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</si>
  <si>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</si>
  <si>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</si>
  <si>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</si>
  <si>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</si>
  <si>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</si>
  <si>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</si>
  <si>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</si>
  <si>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</si>
  <si>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</si>
  <si>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</si>
  <si>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</si>
  <si>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</si>
  <si>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</si>
  <si>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</si>
  <si>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</si>
  <si>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</si>
  <si>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</si>
  <si>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</si>
  <si>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</si>
  <si>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</si>
  <si>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</si>
  <si>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</si>
  <si>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</si>
  <si>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</si>
  <si>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</si>
  <si>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</si>
  <si>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</si>
  <si>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</si>
  <si>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</si>
  <si>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</si>
  <si>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</si>
  <si>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</si>
  <si>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</si>
  <si>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</si>
  <si>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</si>
  <si>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</si>
  <si>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</si>
  <si>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</si>
  <si>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</si>
  <si>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</si>
  <si>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</si>
  <si>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</si>
  <si>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</si>
  <si>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</si>
  <si>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</si>
  <si>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</si>
  <si>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</si>
  <si>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</si>
  <si>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</si>
  <si>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</si>
  <si>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</si>
  <si>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</si>
  <si>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</si>
  <si>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</si>
  <si>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</si>
  <si>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</si>
  <si>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</si>
  <si>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</si>
  <si>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</si>
  <si>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</si>
  <si>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</si>
  <si>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</si>
  <si>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</si>
  <si>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</si>
  <si>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</si>
  <si>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</si>
  <si>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</si>
  <si>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</si>
  <si>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</si>
  <si>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</si>
  <si>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</si>
  <si>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</si>
  <si>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</si>
  <si>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</si>
  <si>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</si>
  <si>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</si>
  <si>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</si>
  <si>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</si>
  <si>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</si>
  <si>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</si>
  <si>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</si>
  <si>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</si>
  <si>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</si>
  <si>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</si>
  <si>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</si>
  <si>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</si>
  <si>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</si>
  <si>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</si>
  <si>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</si>
  <si>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</si>
  <si>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</si>
  <si>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</si>
  <si>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</si>
  <si>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</si>
  <si>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</si>
  <si>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</si>
  <si>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</si>
  <si>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</si>
  <si>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</si>
  <si>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</si>
  <si>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</si>
  <si>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</si>
  <si>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</si>
  <si>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</si>
  <si>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</si>
  <si>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</si>
  <si>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</si>
  <si>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</si>
  <si>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</si>
  <si>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</si>
  <si>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</si>
  <si>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</si>
  <si>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</si>
  <si>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</si>
  <si>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</si>
  <si>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</si>
  <si>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</si>
  <si>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</si>
  <si>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</si>
  <si>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</si>
  <si>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</si>
  <si>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</si>
  <si>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</si>
  <si>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</si>
  <si>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</si>
  <si>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</si>
  <si>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</si>
  <si>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</si>
  <si>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</si>
  <si>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</si>
  <si>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</si>
  <si>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</si>
  <si>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</si>
  <si>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</si>
  <si>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</si>
  <si>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</si>
  <si>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</si>
  <si>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</si>
  <si>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</si>
  <si>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</si>
  <si>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</si>
  <si>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</si>
  <si>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</si>
  <si>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</si>
  <si>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</si>
  <si>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</si>
  <si>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</si>
  <si>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</si>
  <si>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</si>
  <si>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</si>
  <si>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</si>
  <si>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</si>
  <si>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</si>
  <si>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</si>
  <si>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</si>
  <si>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</si>
  <si>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</si>
  <si>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</si>
  <si>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</si>
  <si>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</si>
  <si>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</si>
  <si>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</si>
  <si>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</si>
  <si>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</si>
  <si>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</si>
  <si>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</si>
  <si>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</si>
  <si>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</si>
  <si>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</si>
  <si>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</si>
  <si>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</si>
  <si>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</si>
  <si>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</si>
  <si>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</si>
  <si>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</si>
  <si>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</si>
  <si>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</si>
  <si>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</si>
  <si>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</si>
  <si>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</si>
  <si>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</si>
  <si>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</si>
  <si>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</si>
  <si>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</si>
  <si>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</si>
  <si>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</si>
  <si>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</si>
  <si>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</si>
  <si>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</si>
  <si>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</si>
  <si>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</si>
  <si>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</si>
  <si>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</si>
  <si>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</si>
  <si>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</si>
  <si>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</si>
  <si>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</si>
  <si>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</si>
  <si>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</si>
  <si>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</si>
  <si>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</si>
  <si>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</si>
  <si>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</si>
  <si>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</si>
  <si>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</si>
  <si>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</si>
  <si>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</si>
  <si>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</si>
  <si>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</si>
  <si>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</si>
  <si>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</si>
  <si>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</si>
  <si>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</si>
  <si>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</si>
  <si>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</si>
  <si>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</si>
  <si>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</si>
  <si>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</si>
  <si>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</si>
  <si>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</si>
  <si>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</si>
  <si>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</si>
  <si>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</si>
  <si>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</si>
  <si>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</si>
  <si>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</si>
  <si>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</si>
  <si>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</si>
  <si>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</si>
  <si>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</si>
  <si>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</si>
  <si>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</si>
  <si>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</si>
  <si>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</si>
  <si>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</si>
  <si>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</si>
  <si>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</si>
  <si>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</si>
  <si>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</si>
  <si>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</si>
  <si>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</si>
  <si>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</si>
  <si>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</si>
  <si>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</si>
  <si>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</si>
  <si>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</si>
  <si>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</si>
  <si>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</si>
  <si>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</si>
  <si>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</si>
  <si>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</si>
  <si>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</si>
  <si>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</si>
  <si>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</si>
  <si>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</si>
  <si>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</si>
  <si>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</si>
  <si>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</si>
  <si>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</si>
  <si>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</si>
  <si>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</si>
  <si>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</si>
  <si>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</si>
  <si>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</si>
  <si>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</si>
  <si>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</si>
  <si>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</si>
  <si>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</si>
  <si>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</si>
  <si>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</si>
  <si>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</si>
  <si>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</si>
  <si>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</si>
  <si>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</si>
  <si>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</si>
  <si>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</si>
  <si>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</si>
  <si>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</si>
  <si>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</si>
  <si>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</si>
  <si>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</si>
  <si>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</si>
  <si>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</si>
  <si>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</si>
  <si>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</si>
  <si>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</si>
  <si>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</si>
  <si>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</si>
  <si>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</si>
  <si>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</si>
  <si>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</si>
  <si>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</si>
  <si>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</si>
  <si>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</si>
  <si>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</si>
  <si>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</si>
  <si>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</si>
  <si>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</si>
  <si>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</si>
  <si>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</si>
  <si>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</si>
  <si>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</si>
  <si>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</si>
  <si>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</si>
  <si>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</si>
  <si>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</si>
  <si>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</si>
  <si>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</si>
  <si>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</si>
  <si>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</si>
  <si>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</si>
  <si>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</si>
  <si>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</si>
  <si>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</si>
  <si>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</si>
  <si>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</si>
  <si>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</si>
  <si>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</si>
  <si>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</si>
  <si>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</si>
  <si>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</si>
  <si>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</si>
  <si>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</si>
  <si>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</si>
  <si>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</si>
  <si>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</si>
  <si>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</si>
  <si>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</si>
  <si>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</si>
  <si>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</si>
  <si>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</si>
  <si>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</si>
  <si>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</si>
  <si>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</si>
  <si>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</si>
  <si>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</si>
  <si>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</si>
  <si>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</si>
  <si>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</si>
  <si>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</si>
  <si>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</si>
  <si>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</si>
  <si>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</si>
  <si>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</si>
  <si>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</si>
  <si>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</si>
  <si>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</si>
  <si>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</si>
  <si>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</si>
  <si>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</si>
  <si>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</si>
  <si>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</si>
  <si>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</si>
  <si>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</si>
  <si>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</si>
  <si>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</si>
  <si>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</si>
  <si>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</si>
  <si>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</si>
  <si>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</si>
  <si>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</si>
  <si>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</si>
  <si>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</si>
  <si>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</si>
  <si>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</si>
  <si>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</si>
  <si>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</si>
  <si>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</si>
  <si>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</si>
  <si>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</si>
  <si>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</si>
  <si>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</si>
  <si>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</si>
  <si>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</si>
  <si>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</si>
  <si>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</si>
  <si>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</si>
  <si>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</si>
  <si>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</si>
  <si>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</si>
  <si>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</si>
  <si>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</si>
  <si>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</si>
  <si>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</si>
  <si>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</si>
  <si>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</si>
  <si>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</si>
  <si>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</si>
  <si>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</si>
  <si>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</si>
  <si>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</si>
  <si>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</si>
  <si>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</si>
  <si>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</si>
  <si>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</si>
  <si>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</si>
  <si>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</si>
  <si>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</si>
  <si>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</si>
  <si>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</si>
  <si>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</si>
  <si>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</si>
  <si>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</si>
  <si>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</si>
  <si>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</si>
  <si>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</si>
  <si>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</si>
  <si>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</si>
  <si>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</si>
  <si>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</si>
  <si>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</si>
  <si>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</si>
  <si>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</si>
  <si>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</si>
  <si>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</si>
  <si>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</si>
  <si>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</si>
  <si>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</si>
  <si>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</si>
  <si>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</si>
  <si>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</si>
  <si>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</si>
  <si>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</si>
  <si>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</si>
  <si>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</si>
  <si>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</si>
  <si>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</si>
  <si>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</si>
  <si>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</si>
  <si>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</si>
  <si>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</si>
  <si>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</si>
  <si>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</si>
  <si>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</si>
  <si>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</si>
  <si>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</si>
  <si>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</si>
  <si>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</si>
  <si>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</si>
  <si>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</si>
  <si>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</si>
  <si>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</si>
  <si>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</si>
  <si>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</si>
  <si>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</si>
  <si>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</si>
  <si>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</si>
  <si>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</si>
  <si>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</si>
  <si>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</si>
  <si>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</si>
  <si>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</si>
  <si>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</si>
  <si>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</si>
  <si>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</si>
  <si>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</si>
  <si>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</si>
  <si>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</si>
  <si>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</si>
  <si>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</si>
  <si>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</si>
  <si>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</si>
  <si>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</si>
  <si>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</si>
  <si>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</si>
  <si>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</si>
  <si>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</si>
  <si>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</si>
  <si>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</si>
  <si>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</si>
  <si>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</si>
  <si>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</si>
  <si>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</si>
  <si>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</si>
  <si>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</si>
  <si>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</si>
  <si>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</si>
  <si>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</si>
  <si>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</si>
  <si>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</si>
  <si>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</si>
  <si>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</si>
  <si>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</si>
  <si>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</si>
  <si>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</si>
  <si>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</si>
  <si>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</si>
  <si>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</si>
  <si>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</si>
  <si>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</si>
  <si>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</si>
  <si>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</si>
  <si>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</si>
  <si>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</si>
  <si>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</si>
  <si>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</si>
  <si>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</si>
  <si>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</si>
  <si>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</si>
  <si>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</si>
  <si>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</si>
  <si>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</si>
  <si>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</si>
  <si>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</si>
  <si>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</si>
  <si>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</si>
  <si>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</si>
  <si>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</si>
  <si>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</si>
  <si>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</si>
  <si>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</si>
  <si>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</si>
  <si>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</si>
  <si>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</si>
  <si>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</si>
  <si>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</si>
  <si>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</si>
  <si>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</si>
  <si>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</si>
  <si>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</si>
  <si>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</si>
  <si>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</si>
  <si>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</si>
  <si>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</si>
  <si>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</si>
  <si>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</si>
  <si>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</si>
  <si>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</si>
  <si>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</si>
  <si>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</si>
  <si>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</si>
  <si>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</si>
  <si>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</si>
  <si>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</si>
  <si>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</si>
  <si>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</si>
  <si>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</si>
  <si>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</si>
  <si>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</si>
  <si>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</si>
  <si>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</si>
  <si>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</si>
  <si>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</si>
  <si>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</si>
  <si>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</si>
  <si>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</si>
  <si>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</si>
  <si>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</si>
  <si>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</si>
  <si>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</si>
  <si>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</si>
  <si>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</si>
  <si>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</si>
  <si>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</si>
  <si>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</si>
  <si>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</si>
  <si>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</si>
  <si>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</si>
  <si>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</si>
  <si>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</si>
  <si>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</si>
  <si>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</si>
  <si>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</si>
  <si>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</si>
  <si>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</si>
  <si>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</si>
  <si>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</si>
  <si>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</si>
  <si>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</si>
  <si>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</si>
  <si>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</si>
  <si>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</si>
  <si>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</si>
  <si>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</si>
  <si>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</si>
  <si>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</si>
  <si>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</si>
  <si>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</si>
  <si>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</si>
  <si>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</si>
  <si>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</si>
  <si>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</si>
  <si>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</si>
  <si>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</si>
  <si>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</si>
  <si>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</si>
  <si>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</si>
  <si>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</si>
  <si>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</si>
  <si>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</si>
  <si>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</si>
  <si>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</si>
  <si>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</si>
  <si>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</si>
  <si>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</si>
  <si>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</si>
  <si>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</si>
  <si>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</si>
  <si>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</si>
  <si>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</si>
  <si>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</si>
  <si>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</si>
  <si>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</si>
  <si>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</si>
  <si>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</si>
  <si>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</si>
  <si>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</si>
  <si>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</si>
  <si>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</si>
  <si>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</si>
  <si>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</si>
  <si>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</si>
  <si>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</si>
  <si>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</si>
  <si>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</si>
  <si>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</si>
  <si>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</si>
  <si>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</si>
  <si>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</si>
  <si>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</si>
  <si>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</si>
  <si>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</si>
  <si>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</si>
  <si>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</si>
  <si>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</si>
  <si>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</si>
  <si>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</si>
  <si>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</si>
  <si>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</si>
  <si>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</si>
  <si>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</si>
  <si>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</si>
  <si>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</si>
  <si>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</si>
  <si>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</si>
  <si>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</si>
  <si>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</si>
  <si>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</si>
  <si>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</si>
  <si>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</si>
  <si>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</si>
  <si>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</si>
  <si>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</si>
  <si>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</si>
  <si>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</si>
  <si>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</si>
  <si>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</si>
  <si>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</si>
  <si>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</si>
  <si>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</si>
  <si>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</si>
  <si>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</si>
  <si>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</si>
  <si>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</si>
  <si>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</si>
  <si>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</si>
  <si>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</si>
  <si>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</si>
  <si>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</si>
  <si>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</si>
  <si>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</si>
  <si>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</si>
  <si>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</si>
  <si>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</si>
  <si>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</si>
  <si>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</si>
  <si>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</si>
  <si>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</si>
  <si>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</si>
  <si>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</si>
  <si>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</si>
  <si>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</si>
  <si>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</si>
  <si>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</si>
  <si>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</si>
  <si>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</si>
  <si>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</si>
  <si>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</si>
  <si>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</si>
  <si>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</si>
  <si>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</si>
  <si>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</si>
  <si>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</si>
  <si>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</si>
  <si>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</si>
  <si>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</si>
  <si>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</si>
  <si>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</si>
  <si>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</si>
  <si>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</si>
  <si>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</si>
  <si>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</si>
  <si>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</si>
  <si>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</si>
  <si>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</si>
  <si>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</si>
  <si>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</si>
  <si>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</si>
  <si>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</si>
  <si>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</si>
  <si>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</si>
  <si>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</si>
  <si>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</si>
  <si>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</si>
  <si>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</si>
  <si>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</si>
  <si>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</si>
  <si>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</si>
  <si>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</si>
  <si>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</si>
  <si>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</si>
  <si>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</si>
  <si>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</si>
  <si>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</si>
  <si>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</si>
  <si>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</si>
  <si>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</si>
  <si>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</si>
  <si>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</si>
  <si>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</si>
  <si>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</si>
  <si>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</si>
  <si>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</si>
  <si>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</si>
  <si>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</si>
  <si>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</si>
  <si>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</si>
  <si>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</si>
  <si>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</si>
  <si>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</si>
  <si>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</si>
  <si>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</si>
  <si>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</si>
  <si>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</si>
  <si>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</si>
  <si>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</si>
  <si>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</si>
  <si>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</si>
  <si>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</si>
  <si>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</si>
  <si>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</si>
  <si>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</si>
  <si>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</si>
  <si>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</si>
  <si>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</si>
  <si>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</si>
  <si>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</si>
  <si>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</si>
  <si>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</si>
  <si>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</si>
  <si>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</si>
  <si>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</si>
  <si>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</si>
  <si>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</si>
  <si>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</si>
  <si>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</si>
  <si>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</si>
  <si>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</si>
  <si>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</si>
  <si>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</si>
  <si>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</si>
  <si>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</si>
  <si>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</si>
  <si>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</si>
  <si>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</si>
  <si>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</si>
  <si>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</si>
  <si>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</si>
  <si>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</si>
  <si>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</si>
  <si>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</si>
  <si>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</si>
  <si>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</si>
  <si>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</si>
  <si>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</si>
  <si>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</si>
  <si>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</si>
  <si>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</si>
  <si>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</si>
  <si>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</si>
  <si>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</si>
  <si>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</si>
  <si>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</si>
  <si>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</si>
  <si>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</si>
  <si>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</si>
  <si>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</si>
  <si>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</si>
  <si>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</si>
  <si>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</si>
  <si>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</si>
  <si>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</si>
  <si>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</si>
  <si>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</si>
  <si>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</si>
  <si>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</si>
  <si>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</si>
  <si>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</si>
  <si>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</si>
  <si>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</si>
  <si>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</si>
  <si>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</si>
  <si>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</si>
  <si>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</si>
  <si>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</si>
  <si>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</si>
  <si>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</si>
  <si>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</si>
  <si>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</si>
  <si>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</si>
  <si>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</si>
  <si>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</si>
  <si>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</si>
  <si>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</si>
  <si>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</si>
  <si>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</si>
  <si>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</si>
  <si>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</si>
  <si>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</si>
  <si>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</si>
  <si>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</si>
  <si>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</si>
  <si>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</si>
  <si>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</si>
  <si>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</si>
  <si>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</si>
  <si>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</si>
  <si>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</si>
  <si>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</si>
  <si>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</si>
  <si>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</si>
  <si>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</si>
  <si>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</si>
  <si>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</si>
  <si>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</si>
  <si>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</si>
  <si>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</si>
  <si>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</si>
  <si>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</si>
  <si>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</si>
  <si>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</si>
  <si>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</si>
  <si>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</si>
  <si>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</si>
  <si>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</si>
  <si>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</si>
  <si>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</si>
  <si>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</si>
  <si>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</si>
  <si>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</si>
  <si>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</si>
  <si>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</si>
  <si>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</si>
  <si>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</si>
  <si>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</si>
  <si>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</si>
  <si>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</si>
  <si>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</si>
  <si>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</si>
  <si>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</si>
  <si>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</si>
  <si>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</si>
  <si>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</si>
  <si>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</si>
  <si>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</si>
  <si>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</si>
  <si>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</si>
  <si>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</si>
  <si>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</si>
  <si>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</si>
  <si>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</si>
  <si>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</si>
  <si>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</si>
  <si>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</si>
  <si>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</si>
  <si>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</si>
  <si>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</si>
  <si>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</si>
  <si>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</si>
  <si>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</si>
  <si>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</si>
  <si>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</si>
  <si>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</si>
  <si>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</si>
  <si>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</si>
  <si>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</si>
  <si>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</si>
  <si>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</si>
  <si>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</si>
  <si>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</si>
  <si>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</si>
  <si>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</si>
  <si>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</si>
  <si>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</si>
  <si>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</si>
  <si>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</si>
  <si>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</si>
  <si>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</si>
  <si>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</si>
  <si>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</si>
  <si>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</si>
  <si>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</si>
  <si>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</si>
  <si>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</si>
  <si>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</si>
  <si>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</si>
  <si>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</si>
  <si>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</si>
  <si>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</si>
  <si>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</si>
  <si>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</si>
  <si>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</si>
  <si>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</si>
  <si>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</si>
  <si>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</si>
  <si>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</si>
  <si>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</si>
  <si>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</si>
  <si>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</si>
  <si>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</si>
  <si>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</si>
  <si>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</si>
  <si>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</si>
  <si>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</si>
  <si>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</si>
  <si>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</si>
  <si>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</si>
  <si>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</si>
  <si>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</si>
  <si>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</si>
  <si>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</si>
  <si>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</si>
  <si>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</si>
  <si>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</si>
  <si>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</si>
  <si>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</si>
  <si>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</si>
  <si>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</si>
  <si>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</si>
  <si>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</si>
  <si>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</si>
  <si>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</si>
  <si>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</si>
  <si>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</si>
  <si>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</si>
  <si>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</si>
  <si>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</si>
  <si>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</si>
  <si>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</si>
  <si>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</si>
  <si>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</si>
  <si>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</si>
  <si>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</si>
  <si>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</si>
  <si>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</si>
  <si>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</si>
  <si>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</si>
  <si>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</si>
  <si>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</si>
  <si>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</si>
  <si>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</si>
  <si>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</si>
  <si>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</si>
  <si>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</si>
  <si>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</si>
  <si>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</si>
  <si>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</si>
  <si>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</si>
  <si>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</si>
  <si>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</si>
  <si>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</si>
  <si>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</si>
  <si>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</si>
  <si>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</si>
  <si>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</si>
  <si>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</si>
  <si>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</si>
  <si>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</si>
  <si>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</si>
  <si>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</si>
  <si>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</si>
  <si>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</si>
  <si>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</si>
  <si>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</si>
  <si>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</si>
  <si>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</si>
  <si>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</si>
  <si>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</si>
  <si>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</si>
  <si>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</si>
  <si>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</si>
  <si>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</si>
  <si>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</si>
  <si>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</si>
  <si>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</si>
  <si>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</si>
  <si>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</si>
  <si>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</si>
  <si>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</si>
  <si>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</si>
  <si>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</si>
  <si>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</si>
  <si>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</si>
  <si>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</si>
  <si>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</si>
  <si>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</si>
  <si>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</si>
  <si>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</si>
  <si>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</si>
  <si>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</si>
  <si>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</si>
  <si>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</si>
  <si>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</si>
  <si>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</si>
  <si>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</si>
  <si>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</si>
  <si>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</si>
  <si>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</si>
  <si>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</si>
  <si>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</si>
  <si>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</si>
  <si>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</si>
  <si>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</si>
  <si>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</si>
  <si>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</si>
  <si>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</si>
  <si>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</si>
  <si>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</si>
  <si>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</si>
  <si>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</si>
  <si>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</si>
  <si>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</si>
  <si>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</si>
  <si>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</si>
  <si>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</si>
  <si>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</si>
  <si>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</si>
  <si>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</si>
  <si>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</si>
  <si>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</si>
  <si>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</si>
  <si>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</si>
  <si>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</si>
  <si>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</si>
  <si>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</si>
  <si>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</si>
  <si>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</si>
  <si>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</si>
  <si>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</si>
  <si>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</si>
  <si>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</si>
  <si>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</si>
  <si>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</si>
  <si>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</si>
  <si>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</si>
  <si>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</si>
  <si>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</si>
  <si>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</si>
  <si>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</si>
  <si>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</si>
  <si>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</si>
  <si>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</si>
  <si>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</si>
  <si>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</si>
  <si>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</si>
  <si>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</si>
  <si>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</si>
  <si>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</si>
  <si>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</si>
  <si>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</si>
  <si>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</si>
  <si>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</si>
  <si>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</si>
  <si>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</si>
  <si>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</si>
  <si>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</si>
  <si>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</si>
  <si>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</si>
  <si>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</si>
  <si>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</si>
  <si>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</si>
  <si>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</si>
  <si>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</si>
  <si>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</si>
  <si>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</si>
  <si>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</si>
  <si>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</si>
  <si>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</si>
  <si>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</si>
  <si>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</si>
  <si>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</si>
  <si>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</si>
  <si>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</si>
  <si>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</si>
  <si>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</si>
  <si>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</si>
  <si>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</si>
  <si>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</si>
  <si>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</si>
  <si>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</si>
  <si>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</si>
  <si>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</si>
  <si>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</si>
  <si>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</si>
  <si>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</si>
  <si>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</si>
  <si>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</si>
  <si>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</si>
  <si>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</si>
  <si>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</si>
  <si>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</si>
  <si>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</si>
  <si>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</si>
  <si>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</si>
  <si>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</si>
  <si>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</si>
  <si>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</si>
  <si>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</si>
  <si>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</si>
  <si>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</si>
  <si>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</si>
  <si>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</si>
  <si>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</si>
  <si>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</si>
  <si>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</si>
  <si>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</si>
  <si>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</si>
  <si>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</si>
  <si>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</si>
  <si>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</si>
  <si>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</si>
  <si>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</si>
  <si>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</si>
  <si>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</si>
  <si>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</si>
  <si>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</si>
  <si>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</si>
  <si>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</si>
  <si>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</si>
  <si>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</si>
  <si>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</si>
  <si>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</si>
  <si>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</si>
  <si>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</si>
  <si>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</si>
  <si>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</si>
  <si>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</si>
  <si>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</si>
  <si>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</si>
  <si>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</si>
  <si>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</si>
  <si>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</si>
  <si>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</si>
  <si>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</si>
  <si>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</si>
  <si>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</si>
  <si>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</si>
  <si>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</si>
  <si>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</si>
  <si>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</si>
  <si>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</si>
  <si>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</si>
  <si>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</si>
  <si>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</si>
  <si>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</si>
  <si>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</si>
  <si>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</si>
  <si>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</si>
  <si>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</si>
  <si>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</si>
  <si>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</si>
  <si>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</si>
  <si>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</si>
  <si>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</si>
  <si>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</si>
  <si>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</si>
  <si>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</si>
  <si>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</si>
  <si>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</si>
  <si>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</si>
  <si>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</si>
  <si>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</si>
  <si>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</si>
  <si>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</si>
  <si>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</si>
  <si>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</si>
  <si>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</si>
  <si>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</si>
  <si>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</si>
  <si>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</si>
  <si>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</si>
  <si>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</si>
  <si>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</si>
  <si>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</si>
  <si>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</si>
  <si>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</si>
  <si>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</si>
  <si>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</si>
  <si>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</si>
  <si>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</si>
  <si>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</si>
  <si>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</si>
  <si>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</si>
  <si>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</si>
  <si>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</si>
  <si>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</si>
  <si>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</si>
  <si>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</si>
  <si>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</si>
  <si>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</si>
  <si>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</si>
  <si>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</si>
  <si>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</si>
  <si>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</si>
  <si>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</si>
  <si>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</si>
  <si>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</si>
  <si>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</si>
  <si>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</si>
  <si>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</si>
  <si>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</si>
  <si>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</si>
  <si>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</si>
  <si>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</si>
  <si>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</si>
  <si>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</si>
  <si>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</si>
  <si>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</si>
  <si>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</si>
  <si>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</si>
  <si>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</si>
  <si>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</si>
  <si>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</si>
  <si>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</si>
  <si>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</si>
  <si>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</si>
  <si>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</si>
  <si>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</si>
  <si>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</si>
  <si>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</si>
  <si>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</si>
  <si>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</si>
  <si>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</si>
  <si>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</si>
  <si>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</si>
  <si>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</si>
  <si>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</si>
  <si>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</si>
  <si>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</si>
  <si>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</si>
  <si>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</si>
  <si>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</si>
  <si>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</si>
  <si>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</si>
  <si>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</si>
  <si>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</si>
  <si>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</si>
  <si>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</si>
  <si>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</si>
  <si>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</si>
  <si>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</si>
  <si>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</si>
  <si>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</si>
  <si>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</si>
  <si>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</si>
  <si>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</si>
  <si>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</si>
  <si>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</si>
  <si>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</si>
  <si>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</si>
  <si>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</si>
  <si>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</si>
  <si>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</si>
  <si>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</si>
  <si>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</si>
  <si>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</si>
  <si>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</si>
  <si>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</si>
  <si>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</si>
  <si>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</si>
  <si>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</si>
  <si>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</si>
  <si>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</si>
  <si>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</si>
  <si>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</si>
  <si>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</si>
  <si>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</si>
  <si>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</si>
  <si>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</si>
  <si>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</si>
  <si>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</si>
  <si>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</si>
  <si>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</si>
  <si>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</si>
  <si>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</si>
  <si>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</si>
  <si>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</si>
  <si>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</si>
  <si>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</si>
  <si>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</si>
  <si>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</si>
  <si>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</si>
  <si>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</si>
  <si>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</si>
  <si>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</si>
  <si>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</si>
  <si>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</si>
  <si>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</si>
  <si>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</si>
  <si>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</si>
  <si>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</si>
  <si>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</si>
  <si>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</si>
  <si>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</si>
  <si>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</si>
  <si>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</si>
  <si>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</si>
  <si>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</si>
  <si>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</si>
  <si>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</si>
  <si>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</si>
  <si>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</si>
  <si>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</si>
  <si>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</si>
  <si>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</si>
  <si>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</si>
  <si>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</si>
  <si>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</si>
  <si>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</si>
  <si>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</si>
  <si>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</si>
  <si>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</si>
  <si>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</si>
  <si>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</si>
  <si>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</si>
  <si>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</si>
  <si>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</si>
  <si>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</si>
  <si>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</si>
  <si>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</si>
  <si>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</si>
  <si>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</si>
  <si>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</si>
  <si>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</si>
  <si>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</si>
  <si>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</si>
  <si>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</si>
  <si>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</si>
  <si>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</si>
  <si>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</si>
  <si>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</si>
  <si>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</si>
  <si>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</si>
  <si>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</si>
  <si>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</si>
  <si>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</si>
  <si>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</si>
  <si>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</si>
  <si>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</si>
  <si>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</si>
  <si>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</si>
  <si>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</si>
  <si>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</si>
  <si>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</si>
  <si>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</si>
  <si>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</si>
  <si>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</si>
  <si>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</si>
  <si>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</si>
  <si>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</si>
  <si>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</si>
  <si>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</si>
  <si>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</si>
  <si>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</si>
  <si>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</si>
  <si>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</si>
  <si>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</si>
  <si>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</si>
  <si>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</si>
  <si>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</si>
  <si>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</si>
  <si>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</si>
  <si>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</si>
  <si>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</si>
  <si>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</si>
  <si>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</si>
  <si>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</si>
  <si>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</si>
  <si>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</si>
  <si>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</si>
  <si>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</si>
  <si>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</si>
  <si>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</si>
  <si>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</si>
  <si>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</si>
  <si>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</si>
  <si>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</si>
  <si>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</si>
  <si>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</si>
  <si>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</si>
  <si>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</si>
  <si>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</si>
  <si>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</si>
  <si>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</si>
  <si>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</si>
  <si>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</si>
  <si>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</si>
  <si>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</si>
  <si>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</si>
  <si>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</si>
  <si>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</si>
  <si>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</si>
  <si>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</si>
  <si>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</si>
  <si>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</si>
  <si>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</si>
  <si>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</si>
  <si>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</si>
  <si>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</si>
  <si>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</si>
  <si>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</si>
  <si>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</si>
  <si>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</si>
  <si>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</si>
  <si>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</si>
  <si>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</si>
  <si>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</si>
  <si>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</si>
  <si>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</si>
  <si>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</si>
  <si>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</si>
  <si>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</si>
  <si>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</si>
  <si>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</si>
  <si>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</si>
  <si>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</si>
  <si>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</si>
  <si>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</si>
  <si>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</si>
  <si>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</si>
  <si>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</si>
  <si>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</si>
  <si>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</si>
  <si>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</si>
  <si>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</si>
  <si>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</si>
  <si>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</si>
  <si>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</si>
  <si>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</si>
  <si>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</si>
  <si>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</si>
  <si>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</si>
  <si>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</si>
  <si>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</si>
  <si>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</si>
  <si>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</si>
  <si>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</si>
  <si>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</si>
  <si>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</si>
  <si>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</si>
  <si>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</si>
  <si>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</si>
  <si>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</si>
  <si>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</si>
  <si>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</si>
  <si>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</si>
  <si>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</si>
  <si>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</si>
  <si>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</si>
  <si>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</si>
  <si>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</si>
  <si>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</si>
  <si>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</si>
  <si>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</si>
  <si>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</si>
  <si>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</si>
  <si>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</si>
  <si>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</si>
  <si>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</si>
  <si>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</si>
  <si>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</si>
  <si>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</si>
  <si>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</si>
  <si>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</si>
  <si>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</si>
  <si>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</si>
  <si>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</si>
  <si>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</si>
  <si>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</si>
  <si>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</si>
  <si>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</si>
  <si>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</si>
  <si>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</si>
  <si>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</si>
  <si>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</si>
  <si>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</si>
  <si>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</si>
  <si>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</si>
  <si>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</si>
  <si>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</si>
  <si>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</si>
  <si>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</si>
  <si>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</si>
  <si>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</si>
  <si>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</si>
  <si>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</si>
  <si>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</si>
  <si>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</si>
  <si>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</si>
  <si>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</si>
  <si>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</si>
  <si>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</si>
  <si>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</si>
  <si>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</si>
  <si>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</si>
  <si>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</si>
  <si>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</si>
  <si>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</si>
  <si>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</si>
  <si>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</si>
  <si>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</si>
  <si>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</si>
  <si>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</si>
  <si>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</si>
  <si>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</si>
  <si>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</si>
  <si>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</si>
  <si>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</si>
  <si>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</si>
  <si>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</si>
  <si>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</si>
  <si>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</si>
  <si>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</si>
  <si>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</si>
  <si>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</si>
  <si>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</si>
  <si>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</si>
  <si>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</si>
  <si>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</si>
  <si>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</si>
  <si>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</si>
  <si>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</si>
  <si>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</si>
  <si>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</si>
  <si>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</si>
  <si>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</si>
  <si>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</si>
  <si>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</si>
  <si>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</si>
  <si>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</si>
  <si>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</si>
  <si>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</si>
  <si>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</si>
  <si>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</si>
  <si>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</si>
  <si>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</si>
  <si>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</si>
  <si>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</si>
  <si>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</si>
  <si>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</si>
  <si>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</si>
  <si>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</si>
  <si>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</si>
  <si>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</si>
  <si>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</si>
  <si>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</si>
  <si>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</si>
  <si>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</si>
  <si>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</si>
  <si>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</si>
  <si>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</si>
  <si>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</si>
  <si>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</si>
  <si>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</si>
  <si>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</si>
  <si>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</si>
  <si>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</si>
  <si>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</si>
  <si>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</si>
  <si>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</si>
  <si>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</si>
  <si>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</si>
  <si>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</si>
  <si>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</si>
  <si>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</si>
  <si>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</si>
  <si>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</si>
  <si>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</si>
  <si>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</si>
  <si>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</si>
  <si>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</si>
  <si>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</si>
  <si>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</si>
  <si>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</si>
  <si>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</si>
  <si>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</si>
  <si>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</si>
  <si>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</si>
  <si>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</si>
  <si>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</si>
  <si>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</si>
  <si>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</si>
  <si>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</si>
  <si>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</si>
  <si>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</si>
  <si>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</si>
  <si>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</si>
  <si>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</si>
  <si>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</si>
  <si>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</si>
  <si>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</si>
  <si>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</si>
  <si>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</si>
  <si>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</si>
  <si>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</si>
  <si>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</si>
  <si>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</si>
  <si>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</si>
  <si>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</si>
  <si>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</si>
  <si>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</si>
  <si>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</si>
  <si>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</si>
  <si>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</si>
  <si>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</si>
  <si>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</si>
  <si>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</si>
  <si>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</si>
  <si>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</si>
  <si>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</si>
  <si>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</si>
  <si>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</si>
  <si>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</si>
  <si>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</si>
  <si>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</si>
  <si>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</si>
  <si>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</si>
  <si>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</si>
  <si>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</si>
  <si>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</si>
  <si>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</si>
  <si>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</si>
  <si>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</si>
  <si>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</si>
  <si>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</si>
  <si>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</si>
  <si>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</si>
  <si>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</si>
  <si>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</si>
  <si>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</si>
  <si>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</si>
  <si>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</si>
  <si>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</si>
  <si>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</si>
  <si>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</si>
  <si>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</si>
  <si>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</si>
  <si>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</si>
  <si>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</si>
  <si>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</si>
  <si>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</si>
  <si>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</si>
  <si>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</si>
  <si>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</si>
  <si>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</si>
  <si>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</si>
  <si>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</si>
  <si>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</si>
  <si>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</si>
  <si>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</si>
  <si>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</si>
  <si>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</si>
  <si>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</si>
  <si>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</si>
  <si>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</si>
  <si>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</si>
  <si>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</si>
  <si>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</si>
  <si>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</si>
  <si>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</si>
  <si>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</si>
  <si>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</si>
  <si>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</si>
  <si>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</si>
  <si>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</si>
  <si>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</si>
  <si>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</si>
  <si>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</si>
  <si>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</si>
  <si>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</si>
  <si>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</si>
  <si>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</si>
  <si>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</si>
  <si>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</si>
  <si>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</si>
  <si>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</si>
  <si>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</si>
  <si>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</si>
  <si>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</si>
  <si>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</si>
  <si>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</si>
  <si>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</si>
  <si>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</si>
  <si>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</si>
  <si>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</si>
  <si>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</si>
  <si>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</si>
  <si>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</si>
  <si>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</si>
  <si>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</si>
  <si>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</si>
  <si>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</si>
  <si>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</si>
  <si>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</si>
  <si>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</si>
  <si>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</si>
  <si>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</si>
  <si>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</si>
  <si>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</si>
  <si>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</si>
  <si>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</si>
  <si>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</si>
  <si>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</si>
  <si>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</si>
  <si>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</si>
  <si>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</si>
  <si>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</si>
  <si>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</si>
  <si>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</si>
  <si>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</si>
  <si>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</si>
  <si>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</si>
  <si>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</si>
  <si>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</si>
  <si>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</si>
  <si>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</si>
  <si>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</si>
  <si>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</si>
  <si>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</si>
  <si>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</si>
  <si>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</si>
  <si>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</si>
  <si>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</si>
  <si>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</si>
  <si>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</si>
  <si>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</si>
  <si>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</si>
  <si>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</si>
  <si>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</si>
  <si>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</si>
  <si>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</si>
  <si>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</si>
  <si>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</si>
  <si>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</si>
  <si>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</si>
  <si>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</si>
  <si>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</si>
  <si>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</si>
  <si>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</si>
  <si>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</si>
  <si>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</si>
  <si>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</si>
  <si>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</si>
  <si>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</si>
  <si>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</si>
  <si>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</si>
  <si>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</si>
  <si>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</si>
  <si>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</si>
  <si>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</si>
  <si>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</si>
  <si>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</si>
  <si>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</si>
  <si>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</si>
  <si>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</si>
  <si>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</si>
  <si>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</si>
  <si>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</si>
  <si>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</si>
  <si>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</si>
  <si>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</si>
  <si>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</si>
  <si>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</si>
  <si>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</si>
  <si>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</si>
  <si>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</si>
  <si>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</si>
  <si>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</si>
  <si>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</si>
  <si>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</si>
  <si>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</si>
  <si>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</si>
  <si>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</si>
  <si>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</si>
  <si>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</si>
  <si>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</si>
  <si>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</si>
  <si>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</si>
  <si>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</si>
  <si>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</si>
  <si>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</si>
  <si>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</si>
  <si>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</si>
  <si>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</si>
  <si>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</si>
  <si>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</si>
  <si>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</si>
  <si>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</si>
  <si>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</si>
  <si>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</si>
  <si>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</si>
  <si>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</si>
  <si>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</si>
  <si>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</si>
  <si>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</si>
  <si>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</si>
  <si>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</si>
  <si>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</si>
  <si>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</si>
  <si>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</si>
  <si>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</si>
  <si>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</si>
  <si>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</si>
  <si>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</si>
  <si>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</si>
  <si>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</si>
  <si>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</si>
  <si>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</si>
  <si>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</si>
  <si>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</si>
  <si>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</si>
  <si>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</si>
  <si>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</si>
  <si>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</si>
  <si>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</si>
  <si>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</si>
  <si>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</si>
  <si>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</si>
  <si>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</si>
  <si>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</si>
  <si>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</si>
  <si>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</si>
  <si>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</si>
  <si>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</si>
  <si>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</si>
  <si>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</si>
  <si>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</si>
  <si>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</si>
  <si>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</si>
  <si>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</si>
  <si>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</si>
  <si>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</si>
  <si>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</si>
  <si>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</si>
  <si>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</si>
  <si>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</si>
  <si>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</si>
  <si>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</si>
  <si>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</si>
  <si>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</si>
  <si>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</si>
  <si>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</si>
  <si>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</si>
  <si>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</si>
  <si>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</si>
  <si>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</si>
  <si>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</si>
  <si>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</si>
  <si>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</si>
  <si>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</si>
  <si>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</si>
  <si>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</si>
  <si>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</si>
  <si>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</si>
  <si>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</si>
  <si>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</si>
  <si>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</si>
  <si>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</si>
  <si>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</si>
  <si>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</si>
  <si>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</si>
  <si>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</si>
  <si>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</si>
  <si>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</si>
  <si>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</si>
  <si>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</si>
  <si>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</si>
  <si>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</si>
  <si>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</si>
  <si>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</si>
  <si>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</si>
  <si>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</si>
  <si>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</si>
  <si>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</si>
  <si>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</si>
  <si>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</si>
  <si>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</si>
  <si>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</si>
  <si>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</si>
  <si>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</si>
  <si>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</si>
  <si>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</si>
  <si>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</si>
  <si>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</si>
  <si>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</si>
  <si>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</si>
  <si>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</si>
  <si>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</si>
  <si>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</si>
  <si>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</si>
  <si>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</si>
  <si>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</si>
  <si>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</si>
  <si>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</si>
  <si>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</si>
  <si>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</si>
  <si>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</si>
  <si>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</si>
  <si>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</si>
  <si>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</si>
  <si>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</si>
  <si>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</si>
  <si>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</si>
  <si>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</si>
  <si>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</si>
  <si>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</si>
  <si>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</si>
  <si>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</si>
  <si>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</si>
  <si>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</si>
  <si>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</si>
  <si>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</si>
  <si>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</si>
  <si>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</si>
  <si>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</si>
  <si>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</si>
  <si>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</si>
  <si>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</si>
  <si>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</si>
  <si>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</si>
  <si>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</si>
  <si>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</si>
  <si>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</si>
  <si>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</si>
  <si>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</si>
  <si>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</si>
  <si>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</si>
  <si>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</si>
  <si>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</si>
  <si>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</si>
  <si>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</si>
  <si>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</si>
  <si>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</si>
  <si>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</si>
  <si>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</si>
  <si>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</si>
  <si>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</si>
  <si>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</si>
  <si>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</si>
  <si>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</si>
  <si>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</si>
  <si>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</si>
  <si>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</si>
  <si>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</si>
  <si>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</si>
  <si>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</si>
  <si>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</si>
  <si>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</si>
  <si>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</si>
  <si>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</si>
  <si>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</si>
  <si>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</si>
  <si>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</si>
  <si>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</si>
  <si>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</si>
  <si>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</si>
  <si>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</si>
  <si>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</si>
  <si>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</si>
  <si>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</si>
  <si>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</si>
  <si>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</si>
  <si>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</si>
  <si>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</si>
  <si>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</si>
  <si>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</si>
  <si>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</si>
  <si>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</si>
  <si>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</si>
  <si>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</si>
  <si>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</si>
  <si>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</si>
  <si>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</si>
  <si>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</si>
  <si>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</si>
  <si>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</si>
  <si>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</si>
  <si>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</si>
  <si>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</si>
  <si>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</si>
  <si>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</si>
  <si>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</si>
  <si>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</si>
  <si>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</si>
  <si>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</si>
  <si>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</si>
  <si>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</si>
  <si>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</si>
  <si>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</si>
  <si>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</si>
  <si>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</si>
  <si>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</si>
  <si>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</si>
  <si>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</si>
  <si>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</si>
  <si>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</si>
  <si>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</si>
  <si>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</si>
  <si>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</si>
  <si>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</si>
  <si>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</si>
  <si>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</si>
  <si>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</si>
  <si>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</si>
  <si>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</si>
  <si>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</si>
  <si>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</si>
  <si>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</si>
  <si>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</si>
  <si>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</si>
  <si>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</si>
  <si>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</si>
  <si>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</si>
  <si>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</si>
  <si>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</si>
  <si>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</si>
  <si>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</si>
  <si>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</si>
  <si>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</si>
  <si>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</si>
  <si>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</si>
  <si>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</si>
  <si>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</si>
  <si>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</si>
  <si>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</si>
  <si>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</si>
  <si>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</si>
  <si>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</si>
  <si>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</si>
  <si>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</si>
  <si>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</si>
  <si>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</si>
  <si>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</si>
  <si>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</si>
  <si>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</si>
  <si>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</si>
  <si>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</si>
  <si>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</si>
  <si>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</si>
  <si>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</si>
  <si>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</si>
  <si>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</si>
  <si>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</si>
  <si>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</si>
  <si>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</si>
  <si>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</si>
  <si>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</si>
  <si>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</si>
  <si>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</si>
  <si>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</si>
  <si>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</si>
  <si>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</si>
  <si>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</si>
  <si>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</si>
  <si>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</si>
  <si>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</si>
  <si>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</si>
  <si>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</si>
  <si>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</si>
  <si>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</si>
  <si>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</si>
  <si>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</si>
  <si>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</si>
  <si>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</si>
  <si>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</si>
  <si>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</si>
  <si>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</si>
  <si>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</si>
  <si>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</si>
  <si>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</si>
  <si>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</si>
  <si>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</si>
  <si>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</si>
  <si>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</si>
  <si>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</si>
  <si>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</si>
  <si>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</si>
  <si>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</si>
  <si>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</si>
  <si>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</si>
  <si>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</si>
  <si>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</si>
  <si>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</si>
  <si>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</si>
  <si>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</si>
  <si>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</si>
  <si>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</si>
  <si>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</si>
  <si>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</si>
  <si>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</si>
  <si>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</si>
  <si>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</si>
  <si>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</si>
  <si>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</si>
  <si>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</si>
  <si>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</si>
  <si>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</si>
  <si>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</si>
  <si>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</si>
  <si>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</si>
  <si>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</si>
  <si>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</si>
  <si>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</si>
  <si>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</si>
  <si>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</si>
  <si>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</si>
  <si>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</si>
  <si>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</si>
  <si>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</si>
  <si>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</si>
  <si>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</si>
  <si>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</si>
  <si>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</si>
  <si>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</si>
  <si>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</si>
  <si>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</si>
  <si>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</si>
  <si>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</si>
  <si>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</si>
  <si>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</si>
  <si>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</si>
  <si>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</si>
  <si>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</si>
  <si>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</si>
  <si>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</si>
  <si>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</si>
  <si>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</si>
  <si>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</si>
  <si>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</si>
  <si>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</si>
  <si>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</si>
  <si>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</si>
  <si>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</si>
  <si>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</si>
  <si>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</si>
  <si>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</si>
  <si>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</si>
  <si>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</si>
  <si>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</si>
  <si>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</si>
  <si>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</si>
  <si>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</si>
  <si>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</si>
  <si>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</si>
  <si>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</si>
  <si>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</si>
  <si>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</si>
  <si>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</si>
  <si>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</si>
  <si>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</si>
  <si>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</si>
  <si>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</si>
  <si>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</si>
  <si>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</si>
  <si>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</si>
  <si>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</si>
  <si>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</si>
  <si>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</si>
  <si>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</si>
  <si>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</si>
  <si>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</si>
  <si>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</si>
  <si>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</si>
  <si>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</si>
  <si>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</si>
  <si>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</si>
  <si>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</si>
  <si>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</si>
  <si>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</si>
  <si>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</si>
  <si>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</si>
  <si>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</si>
  <si>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</si>
  <si>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</si>
  <si>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</si>
  <si>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</si>
  <si>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</si>
  <si>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</si>
  <si>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</si>
  <si>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</si>
  <si>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</si>
  <si>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</si>
  <si>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</si>
  <si>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</si>
  <si>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</si>
  <si>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</si>
  <si>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</si>
  <si>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</si>
  <si>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</si>
  <si>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</si>
  <si>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</si>
  <si>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</si>
  <si>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</si>
  <si>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</si>
  <si>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</si>
  <si>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</si>
  <si>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</si>
  <si>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</si>
  <si>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</si>
  <si>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</si>
  <si>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</si>
  <si>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</si>
  <si>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</si>
  <si>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</si>
  <si>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</si>
  <si>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</si>
  <si>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</si>
  <si>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</si>
  <si>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</si>
  <si>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</si>
  <si>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</si>
  <si>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</si>
  <si>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</si>
  <si>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</si>
  <si>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</si>
  <si>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</si>
  <si>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</si>
  <si>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</si>
  <si>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</si>
  <si>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</si>
  <si>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</si>
  <si>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</si>
  <si>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</si>
  <si>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</si>
  <si>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</si>
  <si>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</si>
  <si>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</si>
  <si>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</si>
  <si>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</si>
  <si>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</si>
  <si>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</si>
  <si>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</si>
  <si>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</si>
  <si>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</si>
  <si>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</si>
  <si>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</si>
  <si>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</si>
  <si>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</si>
  <si>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</si>
  <si>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</si>
  <si>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</si>
  <si>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</si>
  <si>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</si>
  <si>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</si>
  <si>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</si>
  <si>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</si>
  <si>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</si>
  <si>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</si>
  <si>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</si>
  <si>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</si>
  <si>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</si>
  <si>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</si>
  <si>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</si>
  <si>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</si>
  <si>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</si>
  <si>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</si>
  <si>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</si>
  <si>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</si>
  <si>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</si>
  <si>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</si>
  <si>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</si>
  <si>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</si>
  <si>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</si>
  <si>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</si>
  <si>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</si>
  <si>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</si>
  <si>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</si>
  <si>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</si>
  <si>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</si>
  <si>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</si>
  <si>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</si>
  <si>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</si>
  <si>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</si>
  <si>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</si>
  <si>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</si>
  <si>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</si>
  <si>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</si>
  <si>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</si>
  <si>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</si>
  <si>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</si>
  <si>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</si>
  <si>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</si>
  <si>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</si>
  <si>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</si>
  <si>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</si>
  <si>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</si>
  <si>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</si>
  <si>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</si>
  <si>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</si>
  <si>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</si>
  <si>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</si>
  <si>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</si>
  <si>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</si>
  <si>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</si>
  <si>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</si>
  <si>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</si>
  <si>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</si>
  <si>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</si>
  <si>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</si>
  <si>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</si>
  <si>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</si>
  <si>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</si>
  <si>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</si>
  <si>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</si>
  <si>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</si>
  <si>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</si>
  <si>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</si>
  <si>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</si>
  <si>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</si>
  <si>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</si>
  <si>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</si>
  <si>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</si>
  <si>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</si>
  <si>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</si>
  <si>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</si>
  <si>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</si>
  <si>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</si>
  <si>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</si>
  <si>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</si>
  <si>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</si>
  <si>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</si>
  <si>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</si>
  <si>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</si>
  <si>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</si>
  <si>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</si>
  <si>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</si>
  <si>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</si>
  <si>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</si>
  <si>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</si>
  <si>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</si>
  <si>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</si>
  <si>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</si>
  <si>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</si>
  <si>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</si>
  <si>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</si>
  <si>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</si>
  <si>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</si>
  <si>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</si>
  <si>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</si>
  <si>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</si>
  <si>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</si>
  <si>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</si>
  <si>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</si>
  <si>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</si>
  <si>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</si>
  <si>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</si>
  <si>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</si>
  <si>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</si>
  <si>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</si>
  <si>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</si>
  <si>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</si>
  <si>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</si>
  <si>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</si>
  <si>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</si>
  <si>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</si>
  <si>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</si>
  <si>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</si>
  <si>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</si>
  <si>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</si>
  <si>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</si>
  <si>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</si>
  <si>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</si>
  <si>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</si>
  <si>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</si>
  <si>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</si>
  <si>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</si>
  <si>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</si>
  <si>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</si>
  <si>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</si>
  <si>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</si>
  <si>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</si>
  <si>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</si>
  <si>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</si>
  <si>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</si>
  <si>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</si>
  <si>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</si>
  <si>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</si>
  <si>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</si>
  <si>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</si>
  <si>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</si>
  <si>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</si>
  <si>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</si>
  <si>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</si>
  <si>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</si>
  <si>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</si>
  <si>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</si>
  <si>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</si>
  <si>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</si>
  <si>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</si>
  <si>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</si>
  <si>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</si>
  <si>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</si>
  <si>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</si>
  <si>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</si>
  <si>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</si>
  <si>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</si>
  <si>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</si>
  <si>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</si>
  <si>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</si>
  <si>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</si>
  <si>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</si>
  <si>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</si>
  <si>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</si>
  <si>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</si>
  <si>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</si>
  <si>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</si>
  <si>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</si>
  <si>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</si>
  <si>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</si>
  <si>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</si>
  <si>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</si>
  <si>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</si>
  <si>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</si>
  <si>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</si>
  <si>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</si>
  <si>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</si>
  <si>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</si>
  <si>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</si>
  <si>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</si>
  <si>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</si>
  <si>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</si>
  <si>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</si>
  <si>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</si>
  <si>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</si>
  <si>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</si>
  <si>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</si>
  <si>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</si>
  <si>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</si>
  <si>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</si>
  <si>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</si>
  <si>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</si>
  <si>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</si>
  <si>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</si>
  <si>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</si>
  <si>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</si>
  <si>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</si>
  <si>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</si>
  <si>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</si>
  <si>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</si>
  <si>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</si>
  <si>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</si>
  <si>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</si>
  <si>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</si>
  <si>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</si>
  <si>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</si>
  <si>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</si>
  <si>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</si>
  <si>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</si>
  <si>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</si>
  <si>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</si>
  <si>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</si>
  <si>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</si>
  <si>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</si>
  <si>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</si>
  <si>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</si>
  <si>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</si>
  <si>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</si>
  <si>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</si>
  <si>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</si>
  <si>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</si>
  <si>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</si>
  <si>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</si>
  <si>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</si>
  <si>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</si>
  <si>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</si>
  <si>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</si>
  <si>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</si>
  <si>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</si>
  <si>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</si>
  <si>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</si>
  <si>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</si>
  <si>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</si>
  <si>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</si>
  <si>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</si>
  <si>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</si>
  <si>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</si>
  <si>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</si>
  <si>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</si>
  <si>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</si>
  <si>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</si>
  <si>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</si>
  <si>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</si>
  <si>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</si>
  <si>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</si>
  <si>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</si>
  <si>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</si>
  <si>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</si>
  <si>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</si>
  <si>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</si>
  <si>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</si>
  <si>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</si>
  <si>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</si>
  <si>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</si>
  <si>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</si>
  <si>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</si>
  <si>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</si>
  <si>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</si>
  <si>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</si>
  <si>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</si>
  <si>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</si>
  <si>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</si>
  <si>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</si>
  <si>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</si>
  <si>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</si>
  <si>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</si>
  <si>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</si>
  <si>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</si>
  <si>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</si>
  <si>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</si>
  <si>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</si>
  <si>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</si>
  <si>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</si>
  <si>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</si>
  <si>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</si>
  <si>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</si>
  <si>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</si>
  <si>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</si>
  <si>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</si>
  <si>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</si>
  <si>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</si>
  <si>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</si>
  <si>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</si>
  <si>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</si>
  <si>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</si>
  <si>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</si>
  <si>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</si>
  <si>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</si>
  <si>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</si>
  <si>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</si>
  <si>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</si>
  <si>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</si>
  <si>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</si>
  <si>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</si>
  <si>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</si>
  <si>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</si>
  <si>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</si>
  <si>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</si>
  <si>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</si>
  <si>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</si>
  <si>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</si>
  <si>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</si>
  <si>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</si>
  <si>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</si>
  <si>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</si>
  <si>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</si>
  <si>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</si>
  <si>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</si>
  <si>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</si>
  <si>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</si>
  <si>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</si>
  <si>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</si>
  <si>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</si>
  <si>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</si>
  <si>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</si>
  <si>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</si>
  <si>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</si>
  <si>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</si>
  <si>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</si>
  <si>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</si>
  <si>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</si>
  <si>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</si>
  <si>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</si>
  <si>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</si>
  <si>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</si>
  <si>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</si>
  <si>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</si>
  <si>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</si>
  <si>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</si>
  <si>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</si>
  <si>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</si>
  <si>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</si>
  <si>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</si>
  <si>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</si>
  <si>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</si>
  <si>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</si>
  <si>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</si>
  <si>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</si>
  <si>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</si>
  <si>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</si>
  <si>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</si>
  <si>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</si>
  <si>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</si>
  <si>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</si>
  <si>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</si>
  <si>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</si>
  <si>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</si>
  <si>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</si>
  <si>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</si>
  <si>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</si>
  <si>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</si>
  <si>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</si>
  <si>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</si>
  <si>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</si>
  <si>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</si>
  <si>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</si>
  <si>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</si>
  <si>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</si>
  <si>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</si>
  <si>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</si>
  <si>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</si>
  <si>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</si>
  <si>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</si>
  <si>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</si>
  <si>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</si>
  <si>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</si>
  <si>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</si>
  <si>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</si>
  <si>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</si>
  <si>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</si>
  <si>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</si>
  <si>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</si>
  <si>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</si>
  <si>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</si>
  <si>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</si>
  <si>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</si>
  <si>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</si>
  <si>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</si>
  <si>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</si>
  <si>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</si>
  <si>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</si>
  <si>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</si>
  <si>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</si>
  <si>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</si>
  <si>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</si>
  <si>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</si>
  <si>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</si>
  <si>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</si>
  <si>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</si>
  <si>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</si>
  <si>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</si>
  <si>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</si>
  <si>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</si>
  <si>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</si>
  <si>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</si>
  <si>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</si>
  <si>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</si>
  <si>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</si>
  <si>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</si>
  <si>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</si>
  <si>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</si>
  <si>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</si>
  <si>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</si>
  <si>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</si>
  <si>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</si>
  <si>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</si>
  <si>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</si>
  <si>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</si>
  <si>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</si>
  <si>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</si>
  <si>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</si>
  <si>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</si>
  <si>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</si>
  <si>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</si>
  <si>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</si>
  <si>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</si>
  <si>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</si>
  <si>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</si>
  <si>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</si>
  <si>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</si>
  <si>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</si>
  <si>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</si>
  <si>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</si>
  <si>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</si>
  <si>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</si>
  <si>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</si>
  <si>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</si>
  <si>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</si>
  <si>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</si>
  <si>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</si>
  <si>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</si>
  <si>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</si>
  <si>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</si>
  <si>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</si>
  <si>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</si>
  <si>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</si>
  <si>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</si>
  <si>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</si>
  <si>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</si>
  <si>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</si>
  <si>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</si>
  <si>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</si>
  <si>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</si>
  <si>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</si>
  <si>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</si>
  <si>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</si>
  <si>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</si>
  <si>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</si>
  <si>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</si>
  <si>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</si>
  <si>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</si>
  <si>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</si>
  <si>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</si>
  <si>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</si>
  <si>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</si>
  <si>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</si>
  <si>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</si>
  <si>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</si>
  <si>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</si>
  <si>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</si>
  <si>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</si>
  <si>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</si>
  <si>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</si>
  <si>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</si>
  <si>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</si>
  <si>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</si>
  <si>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</si>
  <si>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</si>
  <si>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</si>
  <si>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</si>
  <si>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</si>
  <si>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</si>
  <si>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</si>
  <si>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</si>
  <si>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</si>
  <si>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</si>
  <si>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</si>
  <si>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</si>
  <si>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</si>
  <si>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</si>
  <si>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</si>
  <si>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</si>
  <si>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</si>
  <si>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</si>
  <si>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</si>
  <si>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</si>
  <si>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</si>
  <si>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</si>
  <si>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</si>
  <si>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</si>
  <si>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</si>
  <si>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</si>
  <si>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</si>
  <si>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</si>
  <si>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</si>
  <si>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</si>
  <si>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</si>
  <si>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</si>
  <si>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</si>
  <si>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</si>
  <si>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</si>
  <si>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</si>
  <si>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</si>
  <si>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</si>
  <si>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</si>
  <si>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</si>
  <si>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</si>
  <si>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</si>
  <si>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</si>
  <si>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</si>
  <si>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</si>
  <si>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</si>
  <si>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</si>
  <si>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</si>
  <si>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</si>
  <si>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</si>
  <si>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</si>
  <si>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</si>
  <si>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</si>
  <si>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</si>
  <si>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</si>
  <si>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</si>
  <si>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</si>
  <si>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</si>
  <si>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</si>
  <si>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</si>
  <si>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</si>
  <si>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</si>
  <si>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</si>
  <si>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</si>
  <si>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</si>
  <si>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</si>
  <si>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</si>
  <si>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</si>
  <si>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</si>
  <si>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</si>
  <si>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</si>
  <si>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</si>
  <si>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</si>
  <si>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</si>
  <si>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</si>
  <si>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</si>
  <si>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</si>
  <si>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</si>
  <si>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</si>
  <si>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</si>
  <si>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</si>
  <si>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</si>
  <si>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</si>
  <si>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</si>
  <si>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</si>
  <si>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</si>
  <si>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</si>
  <si>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</si>
  <si>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</si>
  <si>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</si>
  <si>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</si>
  <si>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</si>
  <si>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</si>
  <si>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</si>
  <si>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</si>
  <si>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</si>
  <si>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</si>
  <si>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</si>
  <si>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</si>
  <si>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</si>
  <si>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</si>
  <si>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</si>
  <si>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</si>
  <si>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</si>
  <si>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</si>
  <si>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</si>
  <si>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</si>
  <si>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</si>
  <si>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</si>
  <si>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</si>
  <si>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</si>
  <si>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</si>
  <si>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</si>
  <si>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</si>
  <si>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</si>
  <si>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</si>
  <si>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</si>
  <si>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</si>
  <si>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</si>
  <si>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</si>
  <si>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</si>
  <si>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</si>
  <si>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</si>
  <si>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</si>
  <si>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</si>
  <si>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</si>
  <si>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</si>
  <si>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</si>
  <si>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</si>
  <si>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</si>
  <si>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</si>
  <si>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</si>
  <si>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</si>
  <si>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</si>
  <si>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</si>
  <si>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</si>
  <si>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</si>
  <si>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</si>
  <si>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</si>
  <si>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</si>
  <si>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</si>
  <si>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</si>
  <si>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</si>
  <si>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</si>
  <si>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</si>
  <si>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</si>
  <si>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</si>
  <si>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</si>
  <si>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</si>
  <si>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</si>
  <si>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</si>
  <si>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</si>
  <si>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</si>
  <si>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</si>
  <si>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</si>
  <si>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</si>
  <si>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</si>
  <si>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</si>
  <si>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</si>
  <si>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</si>
  <si>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</si>
  <si>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</si>
  <si>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</si>
  <si>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</si>
  <si>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</si>
  <si>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</si>
  <si>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</si>
  <si>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</si>
  <si>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</si>
  <si>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</si>
  <si>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</si>
  <si>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</si>
  <si>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</si>
  <si>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</si>
  <si>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</si>
  <si>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</si>
  <si>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</si>
  <si>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</si>
  <si>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</si>
  <si>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</si>
  <si>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</si>
  <si>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</si>
  <si>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</si>
  <si>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</si>
  <si>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</si>
  <si>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</si>
  <si>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</si>
  <si>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</si>
  <si>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</si>
  <si>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</si>
  <si>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</si>
  <si>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</si>
  <si>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</si>
  <si>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</si>
  <si>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</si>
  <si>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</si>
  <si>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</si>
  <si>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</si>
  <si>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</si>
  <si>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</si>
  <si>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</si>
  <si>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</si>
  <si>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</si>
  <si>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</si>
  <si>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</si>
  <si>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</si>
  <si>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</si>
  <si>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</si>
  <si>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</si>
  <si>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</si>
  <si>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</si>
  <si>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</si>
  <si>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</si>
  <si>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</si>
  <si>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</si>
  <si>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</si>
  <si>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</si>
  <si>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</si>
  <si>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</si>
  <si>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</si>
  <si>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</si>
  <si>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</si>
  <si>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</si>
  <si>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</si>
  <si>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</si>
  <si>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</si>
  <si>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</si>
  <si>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</si>
  <si>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</si>
  <si>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</si>
  <si>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</si>
  <si>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</si>
  <si>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</si>
  <si>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</si>
  <si>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</si>
  <si>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</si>
  <si>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</si>
  <si>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</si>
  <si>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</si>
  <si>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</si>
  <si>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</si>
  <si>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</si>
  <si>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</si>
  <si>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</si>
  <si>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</si>
  <si>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</si>
  <si>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</si>
  <si>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</si>
  <si>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</si>
  <si>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</si>
  <si>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</si>
  <si>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</si>
  <si>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</si>
  <si>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</si>
  <si>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</si>
  <si>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</si>
  <si>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</si>
  <si>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</si>
  <si>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</si>
  <si>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</si>
  <si>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</si>
  <si>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</si>
  <si>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</si>
  <si>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</si>
  <si>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</si>
  <si>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</si>
  <si>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</si>
  <si>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</si>
  <si>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</si>
  <si>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</si>
  <si>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</si>
  <si>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</si>
  <si>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</si>
  <si>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</si>
  <si>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</si>
  <si>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</si>
  <si>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</si>
  <si>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</si>
  <si>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</si>
  <si>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</si>
  <si>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</si>
  <si>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</si>
  <si>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</si>
  <si>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</si>
  <si>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</si>
  <si>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</si>
  <si>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</si>
  <si>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</si>
  <si>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</si>
  <si>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</si>
  <si>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</si>
  <si>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</si>
  <si>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</si>
  <si>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</si>
  <si>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</si>
  <si>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</si>
  <si>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</si>
  <si>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</si>
  <si>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</si>
  <si>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</si>
  <si>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</si>
  <si>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</si>
  <si>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</si>
  <si>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</si>
  <si>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</si>
  <si>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</si>
  <si>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</si>
  <si>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</si>
  <si>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</si>
  <si>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</si>
  <si>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</si>
  <si>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</si>
  <si>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</si>
  <si>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</si>
  <si>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</si>
  <si>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</si>
  <si>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</si>
  <si>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</si>
  <si>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</si>
  <si>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</si>
  <si>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</si>
  <si>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</si>
  <si>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</si>
  <si>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</si>
  <si>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</si>
  <si>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</si>
  <si>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</si>
  <si>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</si>
  <si>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</si>
  <si>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</si>
  <si>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</si>
  <si>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</si>
  <si>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</si>
  <si>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</si>
  <si>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</si>
  <si>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</si>
  <si>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</si>
  <si>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</si>
  <si>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</si>
  <si>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</si>
  <si>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</si>
  <si>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</si>
  <si>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</si>
  <si>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</si>
  <si>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</si>
  <si>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</si>
  <si>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</si>
  <si>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</si>
  <si>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</si>
  <si>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</si>
  <si>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</si>
  <si>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</si>
  <si>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</si>
  <si>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</si>
  <si>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</si>
  <si>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</si>
  <si>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</si>
  <si>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</si>
  <si>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</si>
  <si>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</si>
  <si>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</si>
  <si>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</si>
  <si>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</si>
  <si>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</si>
  <si>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</si>
  <si>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</si>
  <si>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</si>
  <si>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</si>
  <si>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</si>
  <si>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</si>
  <si>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</si>
  <si>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</si>
  <si>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</si>
  <si>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</si>
  <si>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</si>
  <si>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</si>
  <si>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</si>
  <si>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</si>
  <si>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</si>
  <si>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</si>
  <si>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</si>
  <si>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</si>
  <si>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</si>
  <si>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</si>
  <si>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</si>
  <si>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</si>
  <si>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</si>
  <si>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</si>
  <si>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</si>
  <si>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</si>
  <si>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</si>
  <si>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</si>
  <si>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</si>
  <si>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</si>
  <si>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</si>
  <si>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</si>
  <si>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</si>
  <si>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</si>
  <si>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</si>
  <si>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</si>
  <si>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</si>
  <si>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</si>
  <si>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</si>
  <si>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</si>
  <si>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</si>
  <si>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</si>
  <si>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</si>
  <si>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</si>
  <si>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</si>
  <si>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</si>
  <si>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</si>
  <si>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</si>
  <si>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</si>
  <si>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</si>
  <si>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</si>
  <si>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</si>
  <si>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</si>
  <si>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</si>
  <si>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</si>
  <si>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</si>
  <si>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</si>
  <si>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</si>
  <si>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</si>
  <si>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</si>
  <si>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</si>
  <si>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</si>
  <si>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</si>
  <si>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</si>
  <si>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</si>
  <si>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</si>
  <si>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</si>
  <si>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</si>
  <si>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</si>
  <si>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</si>
  <si>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</si>
  <si>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</si>
  <si>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</si>
  <si>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</si>
  <si>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</si>
  <si>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</si>
  <si>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</si>
  <si>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</si>
  <si>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</si>
  <si>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</si>
  <si>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</si>
  <si>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</si>
  <si>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</si>
  <si>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</si>
  <si>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</si>
  <si>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</si>
  <si>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</si>
  <si>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</si>
  <si>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</si>
  <si>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</si>
  <si>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</si>
  <si>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</si>
  <si>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</si>
  <si>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</si>
  <si>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</si>
  <si>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</si>
  <si>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</si>
  <si>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</si>
  <si>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</si>
  <si>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</si>
  <si>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</si>
  <si>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</si>
  <si>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</si>
  <si>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</si>
  <si>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</si>
  <si>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</si>
  <si>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</si>
  <si>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</si>
  <si>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</si>
  <si>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</si>
  <si>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</si>
  <si>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</si>
  <si>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</si>
  <si>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</si>
  <si>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</si>
  <si>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</si>
  <si>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</si>
  <si>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</si>
  <si>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</si>
  <si>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</si>
  <si>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</si>
  <si>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</si>
  <si>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</si>
  <si>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</si>
  <si>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</si>
  <si>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</si>
  <si>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</si>
  <si>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</si>
  <si>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</si>
  <si>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</si>
  <si>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</si>
  <si>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</si>
  <si>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</si>
  <si>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</si>
  <si>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</si>
  <si>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</si>
  <si>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</si>
  <si>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</si>
  <si>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</si>
  <si>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</si>
  <si>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</si>
  <si>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</si>
  <si>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</si>
  <si>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</si>
  <si>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</si>
  <si>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</si>
  <si>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</si>
  <si>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</si>
  <si>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</si>
  <si>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</si>
  <si>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</si>
  <si>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</si>
  <si>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</si>
  <si>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</si>
  <si>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</si>
  <si>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</si>
  <si>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</si>
  <si>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</si>
  <si>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</si>
  <si>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</si>
  <si>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</si>
  <si>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</si>
  <si>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</si>
  <si>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</si>
  <si>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</si>
  <si>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</si>
  <si>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</si>
  <si>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</si>
  <si>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</si>
  <si>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</si>
  <si>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</si>
  <si>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</si>
  <si>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</si>
  <si>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</si>
  <si>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</si>
  <si>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</si>
  <si>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</si>
  <si>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</si>
  <si>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</si>
  <si>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</si>
  <si>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</si>
  <si>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</si>
  <si>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</si>
  <si>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</si>
  <si>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</si>
  <si>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</si>
  <si>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</si>
  <si>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</si>
  <si>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</si>
  <si>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</si>
  <si>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</si>
  <si>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</si>
  <si>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</si>
  <si>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</si>
  <si>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</si>
  <si>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</si>
  <si>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</si>
  <si>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</si>
  <si>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</si>
  <si>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</si>
  <si>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</si>
  <si>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</si>
  <si>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</si>
  <si>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</si>
  <si>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</si>
  <si>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</si>
  <si>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</si>
  <si>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</si>
  <si>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</si>
  <si>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</si>
  <si>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</si>
  <si>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</si>
  <si>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</si>
  <si>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</si>
  <si>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</si>
  <si>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</si>
  <si>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</si>
  <si>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</si>
  <si>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</si>
  <si>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</si>
  <si>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</si>
  <si>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</si>
  <si>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</si>
  <si>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</si>
  <si>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</si>
  <si>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</si>
  <si>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</si>
  <si>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</si>
  <si>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</si>
  <si>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</si>
  <si>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</si>
  <si>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</si>
  <si>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</si>
  <si>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</si>
  <si>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</si>
  <si>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</si>
  <si>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</si>
  <si>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</si>
  <si>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</si>
  <si>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</si>
  <si>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</si>
  <si>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</si>
  <si>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</si>
  <si>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</si>
  <si>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</si>
  <si>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</si>
  <si>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</si>
  <si>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</si>
  <si>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</si>
  <si>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</si>
  <si>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</si>
  <si>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</si>
  <si>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</si>
  <si>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</si>
  <si>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</si>
  <si>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</si>
  <si>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</si>
  <si>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</si>
  <si>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</si>
  <si>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</si>
  <si>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</si>
  <si>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</si>
  <si>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</si>
  <si>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</si>
  <si>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</si>
  <si>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</si>
  <si>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</si>
  <si>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</si>
  <si>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</si>
  <si>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</si>
  <si>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</si>
  <si>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</si>
  <si>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</si>
  <si>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</si>
  <si>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</si>
  <si>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</si>
  <si>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</si>
  <si>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</si>
  <si>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</si>
  <si>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</si>
  <si>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</si>
  <si>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</si>
  <si>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</si>
  <si>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</si>
  <si>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</si>
  <si>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</si>
  <si>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</si>
  <si>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</si>
  <si>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</si>
  <si>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</si>
  <si>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</si>
  <si>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</si>
  <si>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</si>
  <si>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</si>
  <si>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</si>
  <si>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</si>
  <si>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</si>
  <si>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</si>
  <si>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</si>
  <si>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</si>
  <si>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</si>
  <si>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</si>
  <si>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</si>
  <si>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</si>
  <si>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</si>
  <si>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</si>
  <si>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</si>
  <si>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</si>
  <si>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</si>
  <si>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</si>
  <si>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</si>
  <si>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</si>
  <si>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</si>
  <si>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</si>
  <si>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</si>
  <si>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</si>
  <si>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</si>
  <si>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</si>
  <si>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</si>
  <si>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</si>
  <si>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</si>
  <si>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</si>
  <si>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</si>
  <si>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</si>
  <si>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</si>
  <si>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</si>
  <si>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</si>
  <si>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</si>
  <si>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</si>
  <si>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</si>
  <si>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</si>
  <si>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</si>
  <si>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</si>
  <si>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</si>
  <si>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</si>
  <si>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</si>
  <si>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</si>
  <si>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</si>
  <si>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</si>
  <si>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</si>
  <si>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</si>
  <si>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</si>
  <si>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</si>
  <si>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</si>
  <si>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</si>
  <si>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</si>
  <si>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</si>
  <si>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</si>
  <si>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</si>
  <si>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</si>
  <si>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</si>
  <si>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</si>
  <si>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</si>
  <si>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</si>
  <si>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</si>
  <si>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</si>
  <si>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</si>
  <si>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</si>
  <si>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</si>
  <si>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</si>
  <si>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</si>
  <si>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</si>
  <si>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</si>
  <si>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</si>
  <si>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</si>
  <si>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</si>
  <si>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</si>
  <si>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</si>
  <si>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</si>
  <si>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</si>
  <si>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</si>
  <si>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</si>
  <si>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</si>
  <si>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</si>
  <si>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</si>
  <si>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</si>
  <si>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</si>
  <si>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</si>
  <si>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</si>
  <si>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</si>
  <si>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</si>
  <si>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</si>
  <si>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</si>
  <si>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</si>
  <si>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</si>
  <si>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</si>
  <si>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</si>
  <si>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</si>
  <si>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</si>
  <si>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</si>
  <si>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</si>
  <si>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</si>
  <si>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</si>
  <si>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</si>
  <si>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</si>
  <si>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</si>
  <si>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</si>
  <si>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</si>
  <si>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</si>
  <si>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</si>
  <si>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</si>
  <si>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</si>
  <si>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</si>
  <si>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</si>
  <si>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</si>
  <si>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</si>
  <si>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</si>
  <si>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</si>
  <si>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</si>
  <si>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</si>
  <si>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</si>
  <si>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</si>
  <si>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</si>
  <si>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</si>
  <si>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</si>
  <si>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</si>
  <si>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</si>
  <si>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</si>
  <si>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</si>
  <si>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</si>
  <si>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</si>
  <si>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</si>
  <si>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</si>
  <si>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</si>
  <si>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</si>
  <si>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</si>
  <si>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</si>
  <si>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</si>
  <si>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</si>
  <si>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</si>
  <si>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</si>
  <si>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</si>
  <si>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</si>
  <si>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</si>
  <si>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</si>
  <si>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</si>
  <si>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</si>
  <si>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</si>
  <si>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</si>
  <si>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</si>
  <si>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</si>
  <si>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</si>
  <si>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</si>
  <si>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</si>
  <si>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</si>
  <si>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</si>
  <si>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</si>
  <si>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</si>
  <si>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</si>
  <si>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</si>
  <si>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</si>
  <si>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</si>
  <si>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</si>
  <si>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</si>
  <si>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</si>
  <si>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</si>
  <si>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</si>
  <si>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</si>
  <si>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</si>
  <si>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</si>
  <si>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</si>
  <si>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</si>
  <si>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</si>
  <si>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</si>
  <si>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</si>
  <si>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</si>
  <si>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</si>
  <si>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</si>
  <si>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</si>
  <si>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</si>
  <si>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</si>
  <si>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</si>
  <si>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</si>
  <si>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</si>
  <si>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</si>
  <si>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</si>
  <si>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</si>
  <si>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</si>
  <si>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</si>
  <si>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</si>
  <si>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</si>
  <si>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</si>
  <si>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</si>
  <si>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</si>
  <si>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</si>
  <si>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</si>
  <si>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</si>
  <si>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</si>
  <si>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</si>
  <si>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</si>
  <si>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</si>
  <si>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</si>
  <si>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</si>
  <si>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</si>
  <si>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</si>
  <si>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</si>
  <si>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</si>
  <si>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</si>
  <si>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</si>
  <si>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</si>
  <si>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</si>
  <si>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</si>
  <si>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</si>
  <si>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</si>
  <si>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</si>
  <si>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</si>
  <si>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</si>
  <si>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</si>
  <si>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</si>
  <si>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</si>
  <si>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</si>
  <si>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</si>
  <si>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</si>
  <si>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</si>
  <si>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</si>
  <si>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</si>
  <si>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</si>
  <si>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</si>
  <si>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</si>
  <si>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</si>
  <si>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</si>
  <si>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</si>
  <si>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</si>
  <si>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</si>
  <si>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</si>
  <si>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</si>
  <si>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</si>
  <si>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</si>
  <si>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</si>
  <si>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</si>
  <si>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</si>
  <si>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</si>
  <si>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</si>
  <si>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</si>
  <si>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</si>
  <si>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</si>
  <si>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</si>
  <si>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</si>
  <si>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</si>
  <si>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</si>
  <si>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</si>
  <si>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</si>
  <si>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</si>
  <si>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</si>
  <si>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</si>
  <si>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</si>
  <si>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</si>
  <si>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</si>
  <si>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</si>
  <si>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</si>
  <si>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</si>
  <si>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</si>
  <si>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</si>
  <si>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</si>
  <si>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</si>
  <si>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</si>
  <si>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</si>
  <si>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</si>
  <si>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</si>
  <si>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</si>
  <si>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</si>
  <si>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</si>
  <si>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</si>
  <si>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</si>
  <si>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</si>
  <si>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</si>
  <si>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</si>
  <si>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</si>
  <si>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</si>
  <si>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</si>
  <si>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</si>
  <si>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</si>
  <si>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</si>
  <si>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</si>
  <si>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</si>
  <si>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</si>
  <si>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</si>
  <si>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</si>
  <si>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</si>
  <si>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</si>
  <si>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</si>
  <si>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</si>
  <si>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</si>
  <si>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</si>
  <si>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</si>
  <si>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</si>
  <si>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</si>
  <si>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</si>
  <si>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</si>
  <si>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</si>
  <si>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</si>
  <si>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</si>
  <si>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</si>
  <si>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</si>
  <si>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</si>
  <si>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</si>
  <si>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</si>
  <si>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</si>
  <si>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</si>
  <si>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</si>
  <si>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</si>
  <si>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</si>
  <si>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</si>
  <si>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</si>
  <si>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</si>
  <si>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</si>
  <si>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</si>
  <si>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</si>
  <si>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</si>
  <si>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</si>
  <si>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</si>
  <si>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</si>
  <si>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</si>
  <si>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</si>
  <si>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</si>
  <si>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</si>
  <si>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</si>
  <si>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</si>
  <si>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</si>
  <si>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</si>
  <si>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</si>
  <si>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</si>
  <si>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</si>
  <si>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</si>
  <si>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</si>
  <si>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</si>
  <si>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</si>
  <si>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</si>
  <si>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</si>
  <si>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</si>
  <si>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</si>
  <si>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</si>
  <si>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</si>
  <si>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</si>
  <si>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</si>
  <si>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</si>
  <si>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</si>
  <si>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</si>
  <si>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</si>
  <si>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</si>
  <si>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</si>
  <si>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</si>
  <si>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</si>
  <si>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</si>
  <si>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</si>
  <si>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</si>
  <si>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</si>
  <si>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</si>
  <si>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</si>
  <si>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</si>
  <si>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</si>
  <si>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</si>
  <si>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</si>
  <si>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</si>
  <si>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</si>
  <si>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</si>
  <si>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</si>
  <si>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</si>
  <si>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</si>
  <si>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</si>
  <si>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</si>
  <si>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</si>
  <si>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</si>
  <si>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</si>
  <si>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</si>
  <si>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</si>
  <si>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</si>
  <si>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</si>
  <si>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</si>
  <si>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</si>
  <si>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</si>
  <si>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</si>
  <si>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</si>
  <si>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</si>
  <si>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</si>
  <si>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</si>
  <si>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</si>
  <si>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</si>
  <si>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</si>
  <si>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</si>
  <si>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</si>
  <si>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</si>
  <si>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</si>
  <si>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</si>
  <si>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</si>
  <si>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</si>
  <si>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</si>
  <si>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</si>
  <si>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</si>
  <si>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</si>
  <si>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</si>
  <si>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</si>
  <si>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</si>
  <si>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</si>
  <si>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</si>
  <si>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</si>
  <si>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</si>
  <si>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</si>
  <si>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</si>
  <si>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</si>
  <si>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</si>
  <si>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</si>
  <si>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</si>
  <si>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</si>
  <si>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</si>
  <si>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</si>
  <si>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</si>
  <si>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</si>
  <si>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</si>
  <si>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</si>
  <si>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</si>
  <si>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</si>
  <si>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</si>
  <si>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</si>
  <si>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</si>
  <si>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</si>
  <si>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</si>
  <si>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</si>
  <si>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</si>
  <si>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</si>
  <si>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</si>
  <si>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</si>
  <si>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</si>
  <si>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</si>
  <si>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</si>
  <si>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</si>
  <si>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</si>
  <si>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</si>
  <si>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</si>
  <si>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</si>
  <si>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</si>
  <si>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</si>
  <si>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</si>
  <si>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</si>
  <si>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</si>
  <si>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</si>
  <si>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</si>
  <si>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</si>
  <si>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</si>
  <si>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</si>
  <si>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</si>
  <si>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</si>
  <si>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</si>
  <si>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</si>
  <si>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</si>
  <si>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</si>
  <si>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</si>
  <si>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</si>
  <si>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</si>
  <si>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</si>
  <si>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</si>
  <si>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</si>
  <si>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</si>
  <si>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</si>
  <si>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</si>
  <si>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</si>
  <si>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</si>
  <si>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</si>
  <si>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</si>
  <si>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</si>
  <si>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</si>
  <si>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</si>
  <si>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</si>
  <si>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</si>
  <si>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</si>
  <si>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</si>
  <si>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</si>
  <si>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</si>
  <si>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</si>
  <si>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</si>
  <si>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</si>
  <si>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</si>
  <si>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</si>
  <si>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</si>
  <si>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</si>
  <si>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</si>
  <si>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</si>
  <si>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</si>
  <si>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</si>
  <si>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</si>
  <si>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</si>
  <si>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</si>
  <si>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</si>
  <si>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</si>
  <si>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</si>
  <si>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</si>
  <si>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</si>
  <si>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</si>
  <si>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</si>
  <si>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</si>
  <si>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</si>
  <si>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</si>
  <si>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</si>
  <si>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</si>
  <si>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</si>
  <si>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</si>
  <si>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</si>
  <si>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</si>
  <si>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</si>
  <si>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</si>
  <si>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</si>
  <si>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</si>
  <si>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</si>
  <si>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</si>
  <si>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</si>
  <si>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</si>
  <si>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</si>
  <si>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</si>
  <si>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</si>
  <si>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</si>
  <si>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april25</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</si>
  <si>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</si>
  <si>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</si>
  <si>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</si>
  <si>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</si>
  <si>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</si>
  <si>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</si>
  <si>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</si>
  <si>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</si>
  <si>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</si>
  <si>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</si>
  <si>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</si>
  <si>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</si>
  <si>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</si>
  <si>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</si>
  <si>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</si>
  <si>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</si>
  <si>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</si>
  <si>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</si>
  <si>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</si>
  <si>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</si>
  <si>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</si>
  <si>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</si>
  <si>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</si>
  <si>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</si>
  <si>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</si>
  <si>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</si>
  <si>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</si>
  <si>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</si>
  <si>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</si>
  <si>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</si>
  <si>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</si>
  <si>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</si>
  <si>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</si>
  <si>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</si>
  <si>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</si>
  <si>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</si>
  <si>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</si>
  <si>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</si>
  <si>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</si>
  <si>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</si>
  <si>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</si>
  <si>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</si>
  <si>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</si>
  <si>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</si>
  <si>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</si>
  <si>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</si>
  <si>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</si>
  <si>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</si>
  <si>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</si>
  <si>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</si>
  <si>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</si>
  <si>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</si>
  <si>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</si>
  <si>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</si>
  <si>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</si>
  <si>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</si>
  <si>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</si>
  <si>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</si>
  <si>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</si>
  <si>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</si>
  <si>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</si>
  <si>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</si>
  <si>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</si>
  <si>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</si>
  <si>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</si>
  <si>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</si>
  <si>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</si>
  <si>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</si>
  <si>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</si>
  <si>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</si>
  <si>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</si>
  <si>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</si>
  <si>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</si>
  <si>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</si>
  <si>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</si>
  <si>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</si>
  <si>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</si>
  <si>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</si>
  <si>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</si>
  <si>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</si>
  <si>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</si>
  <si>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</si>
  <si>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</si>
  <si>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</si>
  <si>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</si>
  <si>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</si>
  <si>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</si>
  <si>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</si>
  <si>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</si>
  <si>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</si>
  <si>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</si>
  <si>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</si>
  <si>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</si>
  <si>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</si>
  <si>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</si>
  <si>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</si>
  <si>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</si>
  <si>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</si>
  <si>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</si>
  <si>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</si>
  <si>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</si>
  <si>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</si>
  <si>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</si>
  <si>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</si>
  <si>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</si>
  <si>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</si>
  <si>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</si>
  <si>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</si>
  <si>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</si>
  <si>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</si>
  <si>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</si>
  <si>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</si>
  <si>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</si>
  <si>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</si>
  <si>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</si>
  <si>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</si>
  <si>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</si>
  <si>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</si>
  <si>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</si>
  <si>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</si>
  <si>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</si>
  <si>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</si>
  <si>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</si>
  <si>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</si>
  <si>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</si>
  <si>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</si>
  <si>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</si>
  <si>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</si>
  <si>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</si>
  <si>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</si>
  <si>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</si>
  <si>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</si>
  <si>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</si>
  <si>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</si>
  <si>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</si>
  <si>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</si>
  <si>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</si>
  <si>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</si>
  <si>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</si>
  <si>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</si>
  <si>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</si>
  <si>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</si>
  <si>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</si>
  <si>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</si>
  <si>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</si>
  <si>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</si>
  <si>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</si>
  <si>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</si>
  <si>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</si>
  <si>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</si>
  <si>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</si>
  <si>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</si>
  <si>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</si>
  <si>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</si>
  <si>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</si>
  <si>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</si>
  <si>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</si>
  <si>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</si>
  <si>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</si>
  <si>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</si>
  <si>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</si>
  <si>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</si>
  <si>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</si>
  <si>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</si>
  <si>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</si>
  <si>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</si>
  <si>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</si>
  <si>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</si>
  <si>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</si>
  <si>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</si>
  <si>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</si>
  <si>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</si>
  <si>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</si>
  <si>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</si>
  <si>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</si>
  <si>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</si>
  <si>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</si>
  <si>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</si>
  <si>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</si>
  <si>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</si>
  <si>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</si>
  <si>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</si>
  <si>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</si>
  <si>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</si>
  <si>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</si>
  <si>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</si>
  <si>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</si>
  <si>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</si>
  <si>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</si>
  <si>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</si>
  <si>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</si>
  <si>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</si>
  <si>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</si>
  <si>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</si>
  <si>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</si>
  <si>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</si>
  <si>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</si>
  <si>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</si>
  <si>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</si>
  <si>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</si>
  <si>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</si>
  <si>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</si>
  <si>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</si>
  <si>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</si>
  <si>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</si>
  <si>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</si>
  <si>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</si>
  <si>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</si>
  <si>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</si>
  <si>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</si>
  <si>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</si>
  <si>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</si>
  <si>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</si>
  <si>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</si>
  <si>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</si>
  <si>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</si>
  <si>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</si>
  <si>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</si>
  <si>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</si>
  <si>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</si>
  <si>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</si>
  <si>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</si>
  <si>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</si>
  <si>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</si>
  <si>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</si>
  <si>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</si>
  <si>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</si>
  <si>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</si>
  <si>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</si>
  <si>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</si>
  <si>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</si>
  <si>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</si>
  <si>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</si>
  <si>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</si>
  <si>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</si>
  <si>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</si>
  <si>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</si>
  <si>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</si>
  <si>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</si>
  <si>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</si>
  <si>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</si>
  <si>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</si>
  <si>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</si>
  <si>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</si>
  <si>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</si>
  <si>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</si>
  <si>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</si>
  <si>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</si>
  <si>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</si>
  <si>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</si>
  <si>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</si>
  <si>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</si>
  <si>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</si>
  <si>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</si>
  <si>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</si>
  <si>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</si>
  <si>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</si>
  <si>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</si>
  <si>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</si>
  <si>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</si>
  <si>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</si>
  <si>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</si>
  <si>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</si>
  <si>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</si>
  <si>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</si>
  <si>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</si>
  <si>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</si>
  <si>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</si>
  <si>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</si>
  <si>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</si>
  <si>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</si>
  <si>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</si>
  <si>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</si>
  <si>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</si>
  <si>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</si>
  <si>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</si>
  <si>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</si>
  <si>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</si>
  <si>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</si>
  <si>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</si>
  <si>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</si>
  <si>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</si>
  <si>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</si>
  <si>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</si>
  <si>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</si>
  <si>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</si>
  <si>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</si>
  <si>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</si>
  <si>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</si>
  <si>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</si>
  <si>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</si>
  <si>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</si>
  <si>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</si>
  <si>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</si>
  <si>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</si>
  <si>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</si>
  <si>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</si>
  <si>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</si>
  <si>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</si>
  <si>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</si>
  <si>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</si>
  <si>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</si>
  <si>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</si>
  <si>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</si>
  <si>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</si>
  <si>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</si>
  <si>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</si>
  <si>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</si>
  <si>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</si>
  <si>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</si>
  <si>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</si>
  <si>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</si>
  <si>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</si>
  <si>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</si>
  <si>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</si>
  <si>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</si>
  <si>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</si>
  <si>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</si>
  <si>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</si>
  <si>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</si>
  <si>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</si>
  <si>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</si>
  <si>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</si>
  <si>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</si>
  <si>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</si>
  <si>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</si>
  <si>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</si>
  <si>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</si>
  <si>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</si>
  <si>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</si>
  <si>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</si>
  <si>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</si>
  <si>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</si>
  <si>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</si>
  <si>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</si>
  <si>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</si>
  <si>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</si>
  <si>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</si>
  <si>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</si>
  <si>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</si>
  <si>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</si>
  <si>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</si>
  <si>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</si>
  <si>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</si>
  <si>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</si>
  <si>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</si>
  <si>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</si>
  <si>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</si>
  <si>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</si>
  <si>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</si>
  <si>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</si>
  <si>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</si>
  <si>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</si>
  <si>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</si>
  <si>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</si>
  <si>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</si>
  <si>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</si>
  <si>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</si>
  <si>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</si>
  <si>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</si>
  <si>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</si>
  <si>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</si>
  <si>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</si>
  <si>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</si>
  <si>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</si>
  <si>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</si>
  <si>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</si>
  <si>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</si>
  <si>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</si>
  <si>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</si>
  <si>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</si>
  <si>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</si>
  <si>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</si>
  <si>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</si>
  <si>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</si>
  <si>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</si>
  <si>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</si>
  <si>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</si>
  <si>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</si>
  <si>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</si>
  <si>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</si>
  <si>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</si>
  <si>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</si>
  <si>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</si>
  <si>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</si>
  <si>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</si>
  <si>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</si>
  <si>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</si>
  <si>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</si>
  <si>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</si>
  <si>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</si>
  <si>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</si>
  <si>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</si>
  <si>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</si>
  <si>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</si>
  <si>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</si>
  <si>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</si>
  <si>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</si>
  <si>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</si>
  <si>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</si>
  <si>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</si>
  <si>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</si>
  <si>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</si>
  <si>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</si>
  <si>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</si>
  <si>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</si>
  <si>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</si>
  <si>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</si>
  <si>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</si>
  <si>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</si>
  <si>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</si>
  <si>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</si>
  <si>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</si>
  <si>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</si>
  <si>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</si>
  <si>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</si>
  <si>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</si>
  <si>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</si>
  <si>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</si>
  <si>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</si>
  <si>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</si>
  <si>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</si>
  <si>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</si>
  <si>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</si>
  <si>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</si>
  <si>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</si>
  <si>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</si>
  <si>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</si>
  <si>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</si>
  <si>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</si>
  <si>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</si>
  <si>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</si>
  <si>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</si>
  <si>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</si>
  <si>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</si>
  <si>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</si>
  <si>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</si>
  <si>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</si>
  <si>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</si>
  <si>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</si>
  <si>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</si>
  <si>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</si>
  <si>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</si>
  <si>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</si>
  <si>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</si>
  <si>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</si>
  <si>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</si>
  <si>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</si>
  <si>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</si>
  <si>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</si>
  <si>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</si>
  <si>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</si>
  <si>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</si>
  <si>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</si>
  <si>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</si>
  <si>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</si>
  <si>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</si>
  <si>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</si>
  <si>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</si>
  <si>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</si>
  <si>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</si>
  <si>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</si>
  <si>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</si>
  <si>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</si>
  <si>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</si>
  <si>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</si>
  <si>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</si>
  <si>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</si>
  <si>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</si>
  <si>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</si>
  <si>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</si>
  <si>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</si>
  <si>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</si>
  <si>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</si>
  <si>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</si>
  <si>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</si>
  <si>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</si>
  <si>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</si>
  <si>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</si>
  <si>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</si>
  <si>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</si>
  <si>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</si>
  <si>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</si>
  <si>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</si>
  <si>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</si>
  <si>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</si>
  <si>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</si>
  <si>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</si>
  <si>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</si>
  <si>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</si>
  <si>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</si>
  <si>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</si>
  <si>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</si>
  <si>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</si>
  <si>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</si>
  <si>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</si>
  <si>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</si>
  <si>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</si>
  <si>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</si>
  <si>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</si>
  <si>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</si>
  <si>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</si>
  <si>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</si>
  <si>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</si>
  <si>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</si>
  <si>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</si>
  <si>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</si>
  <si>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</si>
  <si>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</si>
  <si>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</si>
  <si>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</si>
  <si>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</si>
  <si>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</si>
  <si>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</si>
  <si>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</si>
  <si>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</si>
  <si>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</si>
  <si>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</si>
  <si>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</si>
  <si>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</si>
  <si>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</si>
  <si>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</si>
  <si>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</si>
  <si>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</si>
  <si>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</si>
  <si>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</si>
  <si>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</si>
  <si>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</si>
  <si>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</si>
  <si>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</si>
  <si>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</si>
  <si>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</si>
  <si>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</si>
  <si>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</si>
  <si>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</si>
  <si>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</si>
  <si>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</si>
  <si>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</si>
  <si>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</si>
  <si>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</si>
  <si>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</si>
  <si>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</si>
  <si>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</si>
  <si>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</si>
  <si>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</si>
  <si>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</si>
  <si>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</si>
  <si>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</si>
  <si>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</si>
  <si>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</si>
  <si>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</si>
  <si>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</si>
  <si>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</si>
  <si>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</si>
  <si>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</si>
  <si>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</si>
  <si>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</si>
  <si>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</si>
  <si>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</si>
  <si>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</si>
  <si>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</si>
  <si>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</si>
  <si>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</si>
  <si>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</si>
  <si>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</si>
  <si>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</si>
  <si>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</si>
  <si>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</si>
  <si>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</si>
  <si>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</si>
  <si>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</si>
  <si>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</si>
  <si>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</si>
  <si>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</si>
  <si>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</si>
  <si>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</si>
  <si>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</si>
  <si>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</si>
  <si>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</si>
  <si>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</si>
  <si>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</si>
  <si>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</si>
  <si>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</si>
  <si>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</si>
  <si>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</si>
  <si>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</si>
  <si>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</si>
  <si>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</si>
  <si>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</si>
  <si>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</si>
  <si>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</si>
  <si>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</si>
  <si>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</si>
  <si>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</si>
  <si>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</si>
  <si>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</si>
  <si>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</si>
  <si>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</si>
  <si>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</si>
  <si>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</si>
  <si>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</si>
  <si>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</si>
  <si>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</si>
  <si>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</si>
  <si>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</si>
  <si>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</si>
  <si>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</si>
  <si>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</si>
  <si>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</si>
  <si>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</si>
  <si>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</si>
  <si>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</si>
  <si>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</si>
  <si>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</si>
  <si>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</si>
  <si>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</si>
  <si>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</si>
  <si>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</si>
  <si>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</si>
  <si>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</si>
  <si>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</si>
  <si>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</si>
  <si>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</si>
  <si>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</si>
  <si>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</si>
  <si>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</si>
  <si>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</si>
  <si>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</si>
  <si>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</si>
  <si>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</si>
  <si>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</si>
  <si>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</si>
  <si>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</si>
  <si>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</si>
  <si>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</si>
  <si>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</si>
  <si>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</si>
  <si>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</si>
  <si>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</si>
  <si>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</si>
  <si>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</si>
  <si>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</si>
  <si>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</si>
  <si>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</si>
  <si>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</si>
  <si>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</si>
  <si>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</si>
  <si>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</si>
  <si>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</si>
  <si>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</si>
  <si>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</si>
  <si>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</si>
  <si>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</si>
  <si>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</si>
  <si>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</si>
  <si>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</si>
  <si>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</si>
  <si>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</si>
  <si>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</si>
  <si>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</si>
  <si>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</si>
  <si>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</si>
  <si>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</si>
  <si>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</si>
  <si>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</si>
  <si>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</si>
  <si>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</si>
  <si>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</si>
  <si>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</si>
  <si>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</si>
  <si>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</si>
  <si>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</si>
  <si>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</si>
  <si>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</si>
  <si>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</si>
  <si>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</si>
  <si>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</si>
  <si>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</si>
  <si>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</si>
  <si>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</si>
  <si>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</si>
  <si>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</si>
  <si>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</si>
  <si>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</si>
  <si>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</si>
  <si>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</si>
  <si>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</si>
  <si>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</si>
  <si>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</si>
  <si>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</si>
  <si>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</si>
  <si>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</si>
  <si>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</si>
  <si>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</si>
  <si>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</si>
  <si>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</si>
  <si>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</si>
  <si>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</si>
  <si>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</si>
  <si>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</si>
  <si>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</si>
  <si>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</si>
  <si>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</si>
  <si>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</si>
  <si>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</si>
  <si>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</si>
  <si>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</si>
  <si>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</si>
  <si>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</si>
  <si>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</si>
  <si>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</si>
  <si>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</si>
  <si>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</si>
  <si>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</si>
  <si>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</si>
  <si>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</si>
  <si>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</si>
  <si>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</si>
  <si>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</si>
  <si>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</si>
  <si>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</si>
  <si>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</si>
  <si>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</si>
  <si>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</si>
  <si>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</si>
  <si>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</si>
  <si>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</si>
  <si>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</si>
  <si>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</si>
  <si>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</si>
  <si>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</si>
  <si>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</si>
  <si>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</si>
  <si>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</si>
  <si>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</si>
  <si>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</si>
  <si>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</si>
  <si>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</si>
  <si>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</si>
  <si>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</si>
  <si>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</si>
  <si>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</si>
  <si>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</si>
  <si>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</si>
  <si>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</si>
  <si>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</si>
  <si>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</si>
  <si>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</si>
  <si>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</si>
  <si>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</si>
  <si>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</si>
  <si>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</si>
  <si>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</si>
  <si>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</si>
  <si>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</si>
  <si>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</si>
  <si>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</si>
  <si>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</si>
  <si>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</si>
  <si>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</si>
  <si>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</si>
  <si>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</si>
  <si>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</si>
  <si>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</si>
  <si>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</si>
  <si>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</si>
  <si>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</si>
  <si>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</si>
  <si>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</si>
  <si>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</si>
  <si>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</si>
  <si>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</si>
  <si>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</si>
  <si>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</si>
  <si>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</si>
  <si>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</si>
  <si>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</si>
  <si>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</si>
  <si>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</si>
  <si>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</si>
  <si>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</si>
  <si>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</si>
  <si>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</si>
  <si>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</si>
  <si>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</si>
  <si>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</si>
  <si>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</si>
  <si>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</si>
  <si>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</si>
  <si>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</si>
  <si>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</si>
  <si>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</si>
  <si>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</si>
  <si>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</si>
  <si>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</si>
  <si>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</si>
  <si>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</si>
  <si>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</si>
  <si>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</si>
  <si>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</si>
  <si>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</si>
  <si>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</si>
  <si>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</si>
  <si>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</si>
  <si>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</si>
  <si>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</si>
  <si>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</si>
  <si>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</si>
  <si>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</si>
  <si>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</si>
  <si>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</si>
  <si>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</si>
  <si>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</si>
  <si>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</si>
  <si>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</si>
  <si>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</si>
  <si>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</si>
  <si>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</si>
  <si>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</si>
  <si>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</si>
  <si>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</si>
  <si>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</si>
  <si>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</si>
  <si>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</si>
  <si>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</si>
  <si>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</si>
  <si>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</si>
  <si>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</si>
  <si>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</si>
  <si>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</si>
  <si>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</si>
  <si>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</si>
  <si>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</si>
  <si>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</si>
  <si>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</si>
  <si>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</si>
  <si>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</si>
  <si>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</si>
  <si>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</si>
  <si>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</si>
  <si>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</si>
  <si>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</si>
  <si>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</si>
  <si>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</si>
  <si>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</si>
  <si>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</si>
  <si>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</si>
  <si>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</si>
  <si>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</si>
  <si>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</si>
  <si>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</si>
  <si>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</si>
  <si>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</si>
  <si>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</si>
  <si>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</si>
  <si>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</si>
  <si>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</si>
  <si>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</si>
  <si>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</si>
  <si>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</si>
  <si>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</si>
  <si>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</si>
  <si>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</si>
  <si>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</si>
  <si>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</si>
  <si>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</si>
  <si>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</si>
  <si>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</si>
  <si>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</si>
  <si>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</si>
  <si>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</si>
  <si>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</si>
  <si>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</si>
  <si>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</si>
  <si>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</si>
  <si>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</si>
  <si>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</si>
  <si>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</si>
  <si>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</si>
  <si>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</si>
  <si>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</si>
  <si>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</si>
  <si>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</si>
  <si>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</si>
  <si>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</si>
  <si>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</si>
  <si>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</si>
  <si>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</si>
  <si>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</si>
  <si>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</si>
  <si>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</si>
  <si>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</si>
  <si>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</si>
  <si>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</si>
  <si>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</si>
  <si>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</si>
  <si>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</si>
  <si>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</si>
  <si>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</si>
  <si>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</si>
  <si>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</si>
  <si>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</si>
  <si>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</si>
  <si>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</si>
  <si>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</si>
  <si>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</si>
  <si>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</si>
  <si>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</si>
  <si>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</si>
  <si>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</si>
  <si>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</si>
  <si>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</si>
  <si>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</si>
  <si>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</si>
  <si>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</si>
  <si>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</si>
  <si>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</si>
  <si>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</si>
  <si>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</si>
  <si>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</si>
  <si>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</si>
  <si>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</si>
  <si>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</si>
  <si>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</si>
  <si>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</si>
  <si>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</si>
  <si>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</si>
  <si>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</si>
  <si>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</si>
  <si>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</si>
  <si>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</si>
  <si>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</si>
  <si>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</si>
  <si>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</si>
  <si>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</si>
  <si>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</si>
  <si>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</si>
  <si>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</si>
  <si>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</si>
  <si>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</si>
  <si>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</si>
  <si>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</si>
  <si>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</si>
  <si>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</si>
  <si>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</si>
  <si>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</si>
  <si>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</si>
  <si>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</si>
  <si>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</si>
  <si>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</si>
  <si>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</si>
  <si>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</si>
  <si>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</si>
  <si>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</si>
  <si>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</si>
  <si>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</si>
  <si>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</si>
  <si>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</si>
  <si>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</si>
  <si>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</si>
  <si>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</si>
  <si>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</si>
  <si>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</si>
  <si>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</si>
  <si>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</si>
  <si>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</si>
  <si>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</si>
  <si>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</si>
  <si>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</si>
  <si>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</si>
  <si>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</si>
  <si>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</si>
  <si>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</si>
  <si>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</si>
  <si>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</si>
  <si>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</si>
  <si>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</si>
  <si>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</si>
  <si>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</si>
  <si>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</si>
  <si>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</si>
  <si>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</si>
  <si>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</si>
  <si>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</si>
  <si>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</si>
  <si>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</si>
  <si>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</si>
  <si>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</si>
  <si>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</si>
  <si>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</si>
  <si>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</si>
  <si>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</si>
  <si>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</si>
  <si>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</si>
  <si>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</si>
  <si>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</si>
  <si>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</si>
  <si>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</si>
  <si>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</si>
  <si>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</si>
  <si>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</si>
  <si>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</si>
  <si>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</si>
  <si>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</si>
  <si>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</si>
  <si>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</si>
  <si>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</si>
  <si>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</si>
  <si>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</si>
  <si>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</si>
  <si>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</si>
  <si>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</si>
  <si>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</si>
  <si>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</si>
  <si>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</si>
  <si>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</si>
  <si>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</si>
  <si>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</si>
  <si>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</si>
  <si>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</si>
  <si>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</si>
  <si>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</si>
  <si>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</si>
  <si>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</si>
  <si>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</si>
  <si>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</si>
  <si>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</si>
  <si>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</si>
  <si>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</si>
  <si>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</si>
  <si>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</si>
  <si>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</si>
  <si>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</si>
  <si>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</si>
  <si>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</si>
  <si>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</si>
  <si>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</si>
  <si>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</si>
  <si>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</si>
  <si>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</si>
  <si>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</si>
  <si>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</si>
  <si>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</si>
  <si>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</si>
  <si>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</si>
  <si>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</si>
  <si>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</si>
  <si>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</si>
  <si>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</si>
  <si>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</si>
  <si>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</si>
  <si>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</si>
  <si>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</si>
  <si>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</si>
  <si>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</si>
  <si>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</si>
  <si>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</si>
  <si>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</si>
  <si>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</si>
  <si>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</si>
  <si>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</si>
  <si>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</si>
  <si>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</si>
  <si>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</si>
  <si>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</si>
  <si>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</si>
  <si>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</si>
  <si>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</si>
  <si>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</si>
  <si>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</si>
  <si>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</si>
  <si>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</si>
  <si>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</si>
  <si>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</si>
  <si>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</si>
  <si>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</si>
  <si>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</si>
  <si>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</si>
  <si>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</si>
  <si>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</si>
  <si>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</si>
  <si>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</si>
  <si>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</si>
  <si>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</si>
  <si>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</si>
  <si>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</si>
  <si>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</si>
  <si>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</si>
  <si>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</si>
  <si>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</si>
  <si>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</si>
  <si>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</si>
  <si>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</si>
  <si>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</si>
  <si>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</si>
  <si>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</si>
  <si>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</si>
  <si>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</si>
  <si>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</si>
  <si>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</si>
  <si>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</si>
  <si>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</si>
  <si>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</si>
  <si>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</si>
  <si>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</si>
  <si>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</si>
  <si>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</si>
  <si>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</si>
  <si>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</si>
  <si>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</si>
  <si>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</si>
  <si>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</si>
  <si>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</si>
  <si>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</si>
  <si>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</si>
  <si>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</si>
  <si>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</si>
  <si>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</si>
  <si>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</si>
  <si>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</si>
  <si>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</si>
  <si>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</si>
  <si>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</si>
  <si>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</si>
  <si>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</si>
  <si>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</si>
  <si>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</si>
  <si>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</si>
  <si>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</si>
  <si>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</si>
  <si>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</si>
  <si>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</si>
  <si>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</si>
  <si>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</si>
  <si>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</si>
  <si>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</si>
  <si>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</si>
  <si>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</si>
  <si>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</si>
  <si>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</si>
  <si>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</si>
  <si>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</si>
  <si>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</si>
  <si>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</si>
  <si>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</si>
  <si>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</si>
  <si>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</si>
  <si>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</si>
  <si>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</si>
  <si>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</si>
  <si>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</si>
  <si>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</si>
  <si>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</si>
  <si>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</si>
  <si>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</si>
  <si>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</si>
  <si>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</si>
  <si>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</si>
  <si>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</si>
  <si>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</si>
  <si>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</si>
  <si>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</si>
  <si>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</si>
  <si>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</si>
  <si>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</si>
  <si>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</si>
  <si>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</si>
  <si>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</si>
  <si>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</si>
  <si>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</si>
  <si>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</si>
  <si>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</si>
  <si>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</si>
  <si>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</si>
  <si>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</si>
  <si>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</si>
  <si>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</si>
  <si>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</si>
  <si>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</si>
  <si>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</si>
  <si>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</si>
  <si>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</si>
  <si>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</si>
  <si>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</si>
  <si>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</si>
  <si>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</si>
  <si>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</si>
  <si>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</si>
  <si>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</si>
  <si>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</si>
  <si>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</si>
  <si>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</si>
  <si>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</si>
  <si>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</si>
  <si>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</si>
  <si>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</si>
  <si>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</si>
  <si>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</si>
  <si>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</si>
  <si>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</si>
  <si>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</si>
  <si>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</si>
  <si>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</si>
  <si>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</si>
  <si>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</si>
  <si>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</si>
  <si>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</si>
  <si>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</si>
  <si>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</si>
  <si>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</si>
  <si>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</si>
  <si>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</si>
  <si>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</si>
  <si>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</si>
  <si>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</si>
  <si>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</si>
  <si>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</si>
  <si>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</si>
  <si>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</si>
  <si>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</si>
  <si>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</si>
  <si>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</si>
  <si>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</si>
  <si>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</si>
  <si>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</si>
  <si>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</si>
  <si>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</si>
  <si>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</si>
  <si>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</si>
  <si>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</si>
  <si>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</si>
  <si>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</si>
  <si>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</si>
  <si>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</si>
  <si>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</si>
  <si>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</si>
  <si>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</si>
  <si>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</si>
  <si>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</si>
  <si>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</si>
  <si>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</si>
  <si>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</si>
  <si>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</si>
  <si>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</si>
  <si>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</si>
  <si>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</si>
  <si>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</si>
  <si>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</si>
  <si>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</si>
  <si>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</si>
  <si>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</si>
  <si>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</si>
  <si>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</si>
  <si>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</si>
  <si>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</si>
  <si>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</si>
  <si>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</si>
  <si>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</si>
  <si>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</si>
  <si>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</si>
  <si>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</si>
  <si>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</si>
  <si>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</si>
  <si>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</si>
  <si>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</si>
  <si>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</si>
  <si>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</si>
  <si>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</si>
  <si>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</si>
  <si>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</si>
  <si>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</si>
  <si>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</si>
  <si>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</si>
  <si>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</si>
  <si>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</si>
  <si>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</si>
  <si>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</si>
  <si>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</si>
  <si>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</si>
  <si>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</si>
  <si>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</si>
  <si>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</si>
  <si>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</si>
  <si>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</si>
  <si>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</si>
  <si>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</si>
  <si>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</si>
  <si>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</si>
  <si>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</si>
  <si>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</si>
  <si>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</si>
  <si>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</si>
  <si>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</si>
  <si>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</si>
  <si>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</si>
  <si>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</si>
  <si>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</si>
  <si>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</si>
  <si>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</si>
  <si>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</si>
  <si>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</si>
  <si>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</si>
  <si>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</si>
  <si>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</si>
  <si>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</si>
  <si>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</si>
  <si>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</si>
  <si>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</si>
  <si>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</si>
  <si>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</si>
  <si>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</si>
  <si>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</si>
  <si>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</si>
  <si>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</si>
  <si>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</si>
  <si>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</si>
  <si>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</si>
  <si>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</si>
  <si>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</si>
  <si>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</si>
  <si>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</si>
  <si>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</si>
  <si>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</si>
  <si>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</si>
  <si>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</si>
  <si>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</si>
  <si>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</si>
  <si>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</si>
  <si>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</si>
  <si>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</si>
  <si>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</si>
  <si>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</si>
  <si>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</si>
  <si>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</si>
  <si>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</si>
  <si>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</si>
  <si>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</si>
  <si>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</si>
  <si>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</si>
  <si>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</si>
  <si>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</si>
  <si>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</si>
  <si>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</si>
  <si>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</si>
  <si>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</si>
  <si>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</si>
  <si>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</si>
  <si>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</si>
  <si>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</si>
  <si>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</si>
  <si>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</si>
  <si>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</si>
  <si>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</si>
  <si>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</si>
  <si>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</si>
  <si>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</si>
  <si>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</si>
  <si>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</si>
  <si>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</si>
  <si>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</si>
  <si>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</si>
  <si>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</si>
  <si>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</si>
  <si>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</si>
  <si>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</si>
  <si>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</si>
  <si>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</si>
  <si>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</si>
  <si>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</si>
  <si>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</si>
  <si>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</si>
  <si>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</si>
  <si>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</si>
  <si>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</si>
  <si>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</si>
  <si>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</si>
  <si>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</si>
  <si>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</si>
  <si>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</si>
  <si>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</si>
  <si>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</si>
  <si>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</si>
  <si>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</si>
  <si>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</si>
  <si>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</si>
  <si>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</si>
  <si>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</si>
  <si>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</si>
  <si>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</si>
  <si>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</si>
  <si>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</si>
  <si>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</si>
  <si>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</si>
  <si>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</si>
  <si>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</si>
  <si>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</si>
  <si>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</si>
  <si>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</si>
  <si>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</si>
  <si>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</si>
  <si>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</si>
  <si>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</si>
  <si>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</si>
  <si>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</si>
  <si>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</si>
  <si>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</si>
  <si>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</si>
  <si>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</si>
  <si>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</si>
  <si>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</si>
  <si>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</si>
  <si>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</si>
  <si>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</si>
  <si>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</si>
  <si>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</si>
  <si>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</si>
  <si>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</si>
  <si>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</si>
  <si>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</si>
  <si>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</si>
  <si>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</si>
  <si>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</si>
  <si>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</si>
  <si>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</si>
  <si>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</si>
  <si>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</si>
  <si>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</si>
  <si>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</si>
  <si>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</si>
  <si>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</si>
  <si>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</si>
  <si>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</si>
  <si>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</si>
  <si>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</si>
  <si>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</si>
  <si>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</si>
  <si>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</si>
  <si>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</si>
  <si>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</si>
  <si>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</si>
  <si>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</si>
  <si>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</si>
  <si>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</si>
  <si>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</si>
  <si>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</si>
  <si>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</si>
  <si>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</si>
  <si>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</si>
  <si>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</si>
  <si>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</si>
  <si>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</si>
  <si>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</si>
  <si>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</si>
  <si>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</si>
  <si>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</si>
  <si>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</si>
  <si>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</si>
  <si>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</si>
  <si>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</si>
  <si>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</si>
  <si>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</si>
  <si>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</si>
  <si>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</si>
  <si>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</si>
  <si>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</si>
  <si>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</si>
  <si>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</si>
  <si>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</si>
  <si>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</si>
  <si>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</si>
  <si>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</si>
  <si>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</si>
  <si>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</si>
  <si>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</si>
  <si>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</si>
  <si>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</si>
  <si>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</si>
  <si>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</si>
  <si>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</si>
  <si>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</si>
  <si>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</si>
  <si>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</si>
  <si>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</si>
  <si>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</si>
  <si>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</si>
  <si>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</si>
  <si>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</si>
  <si>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</si>
  <si>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</si>
  <si>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</si>
  <si>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</si>
  <si>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</si>
  <si>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</si>
  <si>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</si>
  <si>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</si>
  <si>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</si>
  <si>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</si>
  <si>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</si>
  <si>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</si>
  <si>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</si>
  <si>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</si>
  <si>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</si>
  <si>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</si>
  <si>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</si>
  <si>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</si>
  <si>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</si>
  <si>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</si>
  <si>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</si>
  <si>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</si>
  <si>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</si>
  <si>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</si>
  <si>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</si>
  <si>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</si>
  <si>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</si>
  <si>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</si>
  <si>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</si>
  <si>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</si>
  <si>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</si>
  <si>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</si>
  <si>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</si>
  <si>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</si>
  <si>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</si>
  <si>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</si>
  <si>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</si>
  <si>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</si>
  <si>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</si>
  <si>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</si>
  <si>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</si>
  <si>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</si>
  <si>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</si>
  <si>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</si>
  <si>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</si>
  <si>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</si>
  <si>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</si>
  <si>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</si>
  <si>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</si>
  <si>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</si>
  <si>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</si>
  <si>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</si>
  <si>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</si>
  <si>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</si>
  <si>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</si>
  <si>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</si>
  <si>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</si>
  <si>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</si>
  <si>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</si>
  <si>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</si>
  <si>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</si>
  <si>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</si>
  <si>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</si>
  <si>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</si>
  <si>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</si>
  <si>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</si>
  <si>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</si>
  <si>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</si>
  <si>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</si>
  <si>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</si>
  <si>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</si>
  <si>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</si>
  <si>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</si>
  <si>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</si>
  <si>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</si>
  <si>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</si>
  <si>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</si>
  <si>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</si>
  <si>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</si>
  <si>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</si>
  <si>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</si>
  <si>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</si>
  <si>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</si>
  <si>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</si>
  <si>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</si>
  <si>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</si>
  <si>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</si>
  <si>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</si>
  <si>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</si>
  <si>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</si>
  <si>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</si>
  <si>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</si>
  <si>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</si>
  <si>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</si>
  <si>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</si>
  <si>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</si>
  <si>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</si>
  <si>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</si>
  <si>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</si>
  <si>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</si>
  <si>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</si>
  <si>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</si>
  <si>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</si>
  <si>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</si>
  <si>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</si>
  <si>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</si>
  <si>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</si>
  <si>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</si>
  <si>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</si>
  <si>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</si>
  <si>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</si>
  <si>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</si>
  <si>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</si>
  <si>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</si>
  <si>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</si>
  <si>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</si>
  <si>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</si>
  <si>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</si>
  <si>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</si>
  <si>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</si>
  <si>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</si>
  <si>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</si>
  <si>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</si>
  <si>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</si>
  <si>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</si>
  <si>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</si>
  <si>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</si>
  <si>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</si>
  <si>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</si>
  <si>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</si>
  <si>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</si>
  <si>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</si>
  <si>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</si>
  <si>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</si>
  <si>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</si>
  <si>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</si>
  <si>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</si>
  <si>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</si>
  <si>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</si>
  <si>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</si>
  <si>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</si>
  <si>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</si>
  <si>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</si>
  <si>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</si>
  <si>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</si>
  <si>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</si>
  <si>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</si>
  <si>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</si>
  <si>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</si>
  <si>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</si>
  <si>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</si>
  <si>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</si>
  <si>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</si>
  <si>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</si>
  <si>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</si>
  <si>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</si>
  <si>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</si>
  <si>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</si>
  <si>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</si>
  <si>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</si>
  <si>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</si>
  <si>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</si>
  <si>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</si>
  <si>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</si>
  <si>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</si>
  <si>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</si>
  <si>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</si>
  <si>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</si>
  <si>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</si>
  <si>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</si>
  <si>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</si>
  <si>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</si>
  <si>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</si>
  <si>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</si>
  <si>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</si>
  <si>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</si>
  <si>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</si>
  <si>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</si>
  <si>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</si>
  <si>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</si>
  <si>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</si>
  <si>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</si>
  <si>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</si>
  <si>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</si>
  <si>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</si>
  <si>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</si>
  <si>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</si>
  <si>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</si>
  <si>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</si>
  <si>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</si>
  <si>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</si>
  <si>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</si>
  <si>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</si>
  <si>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</si>
  <si>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</si>
  <si>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</si>
  <si>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</si>
  <si>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</si>
  <si>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</si>
  <si>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</si>
  <si>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</si>
  <si>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</si>
  <si>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</si>
  <si>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</si>
  <si>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</si>
  <si>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</si>
  <si>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</si>
  <si>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</si>
  <si>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</si>
  <si>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</si>
  <si>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</si>
  <si>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</si>
  <si>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</si>
  <si>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</si>
  <si>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</si>
  <si>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</si>
  <si>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</si>
  <si>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</si>
  <si>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</si>
  <si>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</si>
  <si>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</si>
  <si>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</si>
  <si>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</si>
  <si>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</si>
  <si>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</si>
  <si>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</si>
  <si>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</si>
  <si>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</si>
  <si>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</si>
  <si>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</si>
  <si>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</si>
  <si>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</si>
  <si>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</si>
  <si>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</si>
  <si>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</si>
  <si>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</si>
  <si>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</si>
  <si>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</si>
  <si>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</si>
  <si>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</si>
  <si>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</si>
  <si>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</si>
  <si>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</si>
  <si>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</si>
  <si>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</si>
  <si>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</si>
  <si>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</si>
  <si>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</si>
  <si>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</si>
  <si>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</si>
  <si>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</si>
  <si>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</si>
  <si>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</si>
  <si>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</si>
  <si>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</si>
  <si>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</si>
  <si>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</si>
  <si>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</si>
  <si>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</si>
  <si>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</si>
  <si>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</si>
  <si>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</si>
  <si>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</si>
  <si>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</si>
  <si>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</si>
  <si>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</si>
  <si>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</si>
  <si>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</si>
  <si>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</si>
  <si>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</si>
  <si>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</si>
  <si>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</si>
  <si>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</si>
  <si>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</si>
  <si>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</si>
  <si>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</si>
  <si>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</si>
  <si>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</si>
  <si>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</si>
  <si>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</si>
  <si>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</si>
  <si>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</si>
  <si>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</si>
  <si>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</si>
  <si>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</si>
  <si>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</si>
  <si>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</si>
  <si>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</si>
  <si>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</si>
  <si>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</si>
  <si>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</si>
  <si>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</si>
  <si>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</si>
  <si>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</si>
  <si>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</si>
  <si>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</si>
  <si>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</si>
  <si>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</si>
  <si>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</si>
  <si>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</si>
  <si>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</si>
  <si>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</si>
  <si>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</si>
  <si>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</si>
  <si>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</si>
  <si>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</si>
  <si>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</si>
  <si>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</si>
  <si>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</si>
  <si>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</si>
  <si>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</si>
  <si>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</si>
  <si>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</si>
  <si>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</si>
  <si>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</si>
  <si>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</si>
  <si>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</si>
  <si>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</si>
  <si>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</si>
  <si>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</si>
  <si>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</si>
  <si>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</si>
  <si>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</si>
  <si>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</si>
  <si>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</si>
  <si>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</si>
  <si>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</si>
  <si>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</si>
  <si>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</si>
  <si>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</si>
  <si>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</si>
  <si>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</si>
  <si>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</si>
  <si>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</si>
  <si>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</si>
  <si>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</si>
  <si>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</si>
  <si>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</si>
  <si>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</si>
  <si>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</si>
  <si>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</si>
  <si>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</si>
  <si>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</si>
  <si>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</si>
  <si>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</si>
  <si>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</si>
  <si>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</si>
  <si>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</si>
  <si>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</si>
  <si>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</si>
  <si>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</si>
  <si>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</si>
  <si>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</si>
  <si>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</si>
  <si>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</si>
  <si>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</si>
  <si>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</si>
  <si>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</si>
  <si>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</si>
  <si>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</si>
  <si>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</si>
  <si>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</si>
  <si>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</si>
  <si>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</si>
  <si>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</si>
  <si>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</si>
  <si>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</si>
  <si>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</si>
  <si>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</si>
  <si>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</si>
  <si>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</si>
  <si>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</si>
  <si>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</si>
  <si>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</si>
  <si>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</si>
  <si>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</si>
  <si>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</si>
  <si>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</si>
  <si>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</si>
  <si>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</si>
  <si>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</si>
  <si>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</si>
  <si>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</si>
  <si>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</si>
  <si>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</si>
  <si>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</si>
  <si>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</si>
  <si>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</si>
  <si>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</si>
  <si>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</si>
  <si>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</si>
  <si>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</si>
  <si>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</si>
  <si>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</si>
  <si>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</si>
  <si>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</si>
  <si>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</si>
  <si>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</si>
  <si>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</si>
  <si>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</si>
  <si>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</si>
  <si>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</si>
  <si>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</si>
  <si>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</si>
  <si>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</si>
  <si>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</si>
  <si>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</si>
  <si>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</si>
  <si>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</si>
  <si>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</si>
  <si>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</si>
  <si>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</si>
  <si>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</si>
  <si>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</si>
  <si>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</si>
  <si>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</si>
  <si>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</si>
  <si>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</si>
  <si>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</si>
  <si>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</si>
  <si>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</si>
  <si>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</si>
  <si>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</si>
  <si>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</si>
  <si>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</si>
  <si>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</si>
  <si>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</si>
  <si>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</si>
  <si>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</si>
  <si>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</si>
  <si>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</si>
  <si>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</si>
  <si>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</si>
  <si>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</si>
  <si>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</si>
  <si>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</si>
  <si>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</si>
  <si>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</si>
  <si>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</si>
  <si>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</si>
  <si>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</si>
  <si>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</si>
  <si>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</si>
  <si>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</si>
  <si>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</si>
  <si>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</si>
  <si>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</si>
  <si>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</si>
  <si>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</si>
  <si>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</si>
  <si>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</si>
  <si>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</si>
  <si>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</si>
  <si>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</si>
  <si>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</si>
  <si>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</si>
  <si>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</si>
  <si>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</si>
  <si>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</si>
  <si>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</si>
  <si>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</si>
  <si>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</si>
  <si>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</si>
  <si>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</si>
  <si>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</si>
  <si>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</si>
  <si>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</si>
  <si>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</si>
  <si>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</si>
  <si>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</si>
  <si>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</si>
  <si>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</si>
  <si>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</si>
  <si>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</si>
  <si>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</si>
  <si>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</si>
  <si>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</si>
  <si>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</si>
  <si>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</si>
  <si>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</si>
  <si>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</si>
  <si>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</si>
  <si>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</si>
  <si>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</si>
  <si>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</si>
  <si>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</si>
  <si>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</si>
  <si>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</si>
  <si>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</si>
  <si>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</si>
  <si>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</si>
  <si>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</si>
  <si>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</si>
  <si>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</si>
  <si>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</si>
  <si>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</si>
  <si>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</si>
  <si>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</si>
  <si>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</si>
  <si>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</si>
  <si>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</si>
  <si>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</si>
  <si>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</si>
  <si>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</si>
  <si>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</si>
  <si>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</si>
  <si>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</si>
  <si>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</si>
  <si>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</si>
  <si>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</si>
  <si>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</si>
  <si>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</si>
  <si>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</si>
  <si>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</si>
  <si>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</si>
  <si>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</si>
  <si>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</si>
  <si>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</si>
  <si>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</si>
  <si>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</si>
  <si>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</si>
  <si>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</si>
  <si>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</si>
  <si>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</si>
  <si>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</si>
  <si>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</si>
  <si>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</si>
  <si>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</si>
  <si>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</si>
  <si>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</si>
  <si>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</si>
  <si>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</si>
  <si>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</si>
  <si>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</si>
  <si>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</si>
  <si>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</si>
  <si>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</si>
  <si>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</si>
  <si>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</si>
  <si>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</si>
  <si>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</si>
  <si>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</si>
  <si>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</si>
  <si>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</si>
  <si>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</si>
  <si>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</si>
  <si>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</si>
  <si>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</si>
  <si>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</si>
  <si>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</si>
  <si>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</si>
  <si>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</si>
  <si>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</si>
  <si>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</si>
  <si>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</si>
  <si>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</si>
  <si>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</si>
  <si>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</si>
  <si>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</si>
  <si>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</si>
  <si>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</si>
  <si>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</si>
  <si>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</si>
  <si>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</si>
  <si>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</si>
  <si>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</si>
  <si>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</si>
  <si>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</si>
  <si>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</si>
  <si>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</si>
  <si>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</si>
  <si>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</si>
  <si>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</si>
  <si>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</si>
  <si>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</si>
  <si>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</si>
  <si>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</si>
  <si>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</si>
  <si>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</si>
  <si>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</si>
  <si>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</si>
  <si>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</si>
  <si>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</si>
  <si>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</si>
  <si>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</si>
  <si>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</si>
  <si>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</si>
  <si>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</si>
  <si>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</si>
  <si>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</si>
  <si>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</si>
  <si>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</si>
  <si>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</si>
  <si>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</si>
  <si>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</si>
  <si>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</si>
  <si>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</si>
  <si>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</si>
  <si>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</si>
  <si>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</si>
  <si>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</si>
  <si>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</si>
  <si>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</si>
  <si>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</si>
  <si>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</si>
  <si>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</si>
  <si>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</si>
  <si>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</si>
  <si>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</si>
  <si>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</si>
  <si>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</si>
  <si>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</si>
  <si>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</si>
  <si>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</si>
  <si>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</si>
  <si>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</si>
  <si>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</si>
  <si>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</si>
  <si>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</si>
  <si>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</si>
  <si>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</si>
  <si>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</si>
  <si>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</si>
  <si>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</si>
  <si>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</si>
  <si>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</si>
  <si>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</si>
  <si>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</si>
  <si>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</si>
  <si>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</si>
  <si>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</si>
  <si>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</si>
  <si>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</si>
  <si>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</si>
  <si>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</si>
  <si>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</si>
  <si>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</si>
  <si>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</si>
  <si>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</si>
  <si>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</si>
  <si>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</si>
  <si>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</si>
  <si>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</si>
  <si>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</si>
  <si>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</si>
  <si>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</si>
  <si>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</si>
  <si>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</si>
  <si>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</si>
  <si>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</si>
  <si>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</si>
  <si>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</si>
  <si>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</si>
  <si>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</si>
  <si>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</si>
  <si>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</si>
  <si>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</si>
  <si>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</si>
  <si>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</si>
  <si>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</si>
  <si>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</si>
  <si>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</si>
  <si>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</si>
  <si>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</si>
  <si>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</si>
  <si>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</si>
  <si>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</si>
  <si>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</si>
  <si>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</si>
  <si>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</si>
  <si>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</si>
  <si>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</si>
  <si>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</si>
  <si>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</si>
  <si>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</si>
  <si>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</si>
  <si>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</si>
  <si>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</si>
  <si>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</si>
  <si>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</si>
  <si>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</si>
  <si>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</si>
  <si>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</si>
  <si>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</si>
  <si>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</si>
  <si>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</si>
  <si>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</si>
  <si>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</si>
  <si>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</si>
  <si>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</si>
  <si>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</si>
  <si>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</si>
  <si>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</si>
  <si>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</si>
  <si>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</si>
  <si>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</si>
  <si>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</si>
  <si>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</si>
  <si>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</si>
  <si>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</si>
  <si>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</si>
  <si>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</si>
  <si>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</si>
  <si>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</si>
  <si>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</si>
  <si>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</si>
  <si>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</si>
  <si>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</si>
  <si>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</si>
  <si>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</si>
  <si>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</si>
  <si>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</si>
  <si>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</si>
  <si>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</si>
  <si>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</si>
  <si>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</si>
  <si>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</si>
  <si>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</si>
  <si>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</si>
  <si>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</si>
  <si>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</si>
  <si>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</si>
  <si>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</si>
  <si>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</si>
  <si>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</si>
  <si>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</si>
  <si>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</si>
  <si>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</si>
  <si>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</si>
  <si>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</si>
  <si>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</si>
  <si>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</si>
  <si>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</si>
  <si>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</si>
  <si>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</si>
  <si>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</si>
  <si>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</si>
  <si>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</si>
  <si>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</si>
  <si>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</si>
  <si>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</si>
  <si>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</si>
  <si>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</si>
  <si>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</si>
  <si>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</si>
  <si>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</si>
  <si>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</si>
  <si>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</si>
  <si>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</si>
  <si>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</si>
  <si>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</si>
  <si>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</si>
  <si>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</si>
  <si>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</si>
  <si>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</si>
  <si>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</si>
  <si>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</si>
  <si>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</si>
  <si>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</si>
  <si>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</si>
  <si>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</si>
  <si>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</si>
  <si>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</si>
  <si>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</si>
  <si>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</si>
  <si>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</si>
  <si>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</si>
  <si>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</si>
  <si>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</si>
  <si>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</si>
  <si>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</si>
  <si>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</si>
  <si>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</si>
  <si>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</si>
  <si>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</si>
  <si>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</si>
  <si>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</si>
  <si>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</si>
  <si>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</si>
  <si>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</si>
  <si>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</si>
  <si>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</si>
  <si>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</si>
  <si>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</si>
  <si>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</si>
  <si>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</si>
  <si>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</si>
  <si>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</si>
  <si>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</si>
  <si>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</si>
  <si>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</si>
  <si>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</si>
  <si>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</si>
  <si>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</si>
  <si>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</si>
  <si>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</si>
  <si>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</si>
  <si>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</si>
  <si>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</si>
  <si>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</si>
  <si>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</si>
  <si>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</si>
  <si>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</si>
  <si>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</si>
  <si>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</si>
  <si>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</si>
  <si>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</si>
  <si>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</si>
  <si>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</si>
  <si>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</si>
  <si>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</si>
  <si>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</si>
  <si>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</si>
  <si>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</si>
  <si>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</si>
  <si>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</si>
  <si>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</si>
  <si>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</si>
  <si>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</si>
  <si>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</si>
  <si>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</si>
  <si>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</si>
  <si>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</si>
  <si>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</si>
  <si>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</si>
  <si>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</si>
  <si>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</si>
  <si>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</si>
  <si>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</si>
  <si>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</si>
  <si>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</si>
  <si>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</si>
  <si>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</si>
  <si>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</si>
  <si>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</si>
  <si>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</si>
  <si>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</si>
  <si>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</si>
  <si>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</si>
  <si>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</si>
  <si>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</si>
  <si>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</si>
  <si>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</si>
  <si>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</si>
  <si>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</si>
  <si>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</si>
  <si>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</si>
  <si>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</si>
  <si>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</si>
  <si>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</si>
  <si>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</si>
  <si>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</si>
  <si>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</si>
  <si>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</si>
  <si>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</si>
  <si>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</si>
  <si>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</si>
  <si>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</si>
  <si>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</si>
  <si>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</si>
  <si>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</si>
  <si>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</si>
  <si>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</si>
  <si>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</si>
  <si>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</si>
  <si>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</si>
  <si>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</si>
  <si>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</si>
  <si>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</si>
  <si>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</si>
  <si>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</si>
  <si>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</si>
  <si>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</si>
  <si>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</si>
  <si>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</si>
  <si>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</si>
  <si>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</si>
  <si>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</si>
  <si>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</si>
  <si>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</si>
  <si>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</si>
  <si>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</si>
  <si>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</si>
  <si>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</si>
  <si>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</si>
  <si>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</si>
  <si>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</si>
  <si>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</si>
  <si>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</si>
  <si>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</si>
  <si>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</si>
  <si>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</si>
  <si>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</si>
  <si>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</si>
  <si>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</si>
  <si>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</si>
  <si>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</si>
  <si>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</si>
  <si>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</si>
  <si>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</si>
  <si>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</si>
  <si>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</si>
  <si>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</si>
  <si>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</si>
  <si>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</si>
  <si>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</si>
  <si>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</si>
  <si>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</si>
  <si>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</si>
  <si>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</si>
  <si>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</si>
  <si>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</si>
  <si>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</si>
  <si>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</si>
  <si>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</si>
  <si>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</si>
  <si>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</si>
  <si>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</si>
  <si>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</si>
  <si>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</si>
  <si>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</si>
  <si>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</si>
  <si>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</si>
  <si>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</si>
  <si>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</si>
  <si>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</si>
  <si>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</si>
  <si>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</si>
  <si>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</si>
  <si>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</si>
  <si>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</si>
  <si>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</si>
  <si>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</si>
  <si>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</si>
  <si>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</si>
  <si>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</si>
  <si>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</si>
  <si>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</si>
  <si>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</si>
  <si>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</si>
  <si>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</si>
  <si>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</si>
  <si>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</si>
  <si>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</si>
  <si>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</si>
  <si>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</si>
  <si>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</si>
  <si>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</si>
  <si>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</si>
  <si>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</si>
  <si>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</si>
  <si>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</si>
  <si>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</si>
  <si>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</si>
  <si>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</si>
  <si>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</si>
  <si>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</si>
  <si>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</si>
  <si>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</si>
  <si>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</si>
  <si>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</si>
  <si>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</si>
  <si>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</si>
  <si>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</si>
  <si>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</si>
  <si>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</si>
  <si>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</si>
  <si>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</si>
  <si>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</si>
  <si>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</si>
  <si>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</si>
  <si>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</si>
  <si>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</si>
  <si>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</si>
  <si>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</si>
  <si>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</si>
  <si>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</si>
  <si>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</si>
  <si>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</si>
  <si>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</si>
  <si>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</si>
  <si>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</si>
  <si>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</si>
  <si>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</si>
  <si>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</si>
  <si>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</si>
  <si>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</si>
  <si>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</si>
  <si>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</si>
  <si>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</si>
  <si>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</si>
  <si>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</si>
  <si>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</si>
  <si>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</si>
  <si>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</si>
  <si>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</si>
  <si>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</si>
  <si>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</si>
  <si>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</si>
  <si>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</si>
  <si>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</si>
  <si>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</si>
  <si>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</si>
  <si>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</si>
  <si>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</si>
  <si>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</si>
  <si>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</si>
  <si>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</si>
  <si>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</si>
  <si>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</si>
  <si>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</si>
  <si>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</si>
  <si>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</si>
  <si>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</si>
  <si>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</si>
  <si>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</si>
  <si>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</si>
  <si>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</si>
  <si>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</si>
  <si>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</si>
  <si>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</si>
  <si>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</si>
  <si>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</si>
  <si>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</si>
  <si>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</si>
  <si>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</si>
  <si>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</si>
  <si>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</si>
  <si>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</si>
  <si>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</si>
  <si>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</si>
  <si>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</si>
  <si>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</si>
  <si>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</si>
  <si>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</si>
  <si>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</si>
  <si>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</si>
  <si>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</si>
  <si>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</si>
  <si>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</si>
  <si>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</si>
  <si>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</si>
  <si>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</si>
  <si>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</si>
  <si>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</si>
  <si>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</si>
  <si>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</si>
  <si>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</si>
  <si>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</si>
  <si>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</si>
  <si>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</si>
  <si>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</si>
  <si>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</si>
  <si>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</si>
  <si>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</si>
  <si>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</si>
  <si>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</si>
  <si>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</si>
  <si>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</si>
  <si>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</si>
  <si>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</si>
  <si>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</si>
  <si>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</si>
  <si>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</si>
  <si>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</si>
  <si>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</si>
  <si>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</si>
  <si>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</si>
  <si>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</si>
  <si>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</si>
  <si>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</si>
  <si>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</si>
  <si>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</si>
  <si>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</si>
  <si>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</si>
  <si>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</si>
  <si>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</si>
  <si>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</si>
  <si>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</si>
  <si>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</si>
  <si>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</si>
  <si>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</si>
  <si>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</si>
  <si>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</si>
  <si>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</si>
  <si>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</si>
  <si>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</si>
  <si>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</si>
  <si>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</si>
  <si>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</si>
  <si>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</si>
  <si>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</si>
  <si>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</si>
  <si>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</si>
  <si>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</si>
  <si>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</si>
  <si>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</si>
  <si>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</si>
  <si>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</si>
  <si>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</si>
  <si>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</si>
  <si>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</si>
  <si>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</si>
  <si>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</si>
  <si>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</si>
  <si>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</si>
  <si>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</si>
  <si>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</si>
  <si>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</si>
  <si>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</si>
  <si>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</si>
  <si>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</si>
  <si>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</si>
  <si>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</si>
  <si>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</si>
  <si>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</si>
  <si>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</si>
  <si>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</si>
  <si>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</si>
  <si>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</si>
  <si>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</si>
  <si>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</si>
  <si>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</si>
  <si>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</si>
  <si>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</si>
  <si>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</si>
  <si>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</si>
  <si>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</si>
  <si>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</si>
  <si>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</si>
  <si>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</si>
  <si>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</si>
  <si>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</si>
  <si>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</si>
  <si>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</si>
  <si>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</si>
  <si>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</si>
  <si>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</si>
  <si>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</si>
  <si>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</si>
  <si>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</si>
  <si>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</si>
  <si>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</si>
  <si>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</si>
  <si>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</si>
  <si>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</si>
  <si>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</si>
  <si>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</si>
  <si>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</si>
  <si>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</si>
  <si>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</si>
  <si>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</si>
  <si>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</si>
  <si>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</si>
  <si>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</si>
  <si>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</si>
  <si>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</si>
  <si>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</si>
  <si>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</si>
  <si>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</si>
  <si>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</si>
  <si>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</si>
  <si>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</si>
  <si>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</si>
  <si>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</si>
  <si>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</si>
  <si>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</si>
  <si>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</si>
  <si>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</si>
  <si>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</si>
  <si>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</si>
  <si>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</si>
  <si>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</si>
  <si>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</si>
  <si>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</si>
  <si>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</si>
  <si>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</si>
  <si>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</si>
  <si>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</si>
  <si>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</si>
  <si>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</si>
  <si>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</si>
  <si>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</si>
  <si>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</si>
  <si>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</si>
  <si>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</si>
  <si>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</si>
  <si>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</si>
  <si>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</si>
  <si>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</si>
  <si>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</si>
  <si>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</si>
  <si>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</si>
  <si>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</si>
  <si>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</si>
  <si>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</si>
  <si>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</si>
  <si>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</si>
  <si>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</si>
  <si>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</si>
  <si>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</si>
  <si>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</si>
  <si>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</si>
  <si>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</si>
  <si>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</si>
  <si>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</si>
  <si>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</si>
  <si>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</si>
  <si>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</si>
  <si>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</si>
  <si>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</si>
  <si>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</si>
  <si>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</si>
  <si>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</si>
  <si>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</si>
  <si>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</si>
  <si>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</si>
  <si>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</si>
  <si>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</si>
  <si>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</si>
  <si>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</si>
  <si>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</si>
  <si>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</si>
  <si>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</si>
  <si>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</si>
  <si>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</si>
  <si>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</si>
  <si>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</si>
  <si>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</si>
  <si>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</si>
  <si>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</si>
  <si>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</si>
  <si>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</si>
  <si>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</si>
  <si>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</si>
  <si>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</si>
  <si>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</si>
  <si>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</si>
  <si>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</si>
  <si>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</si>
  <si>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</si>
  <si>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</si>
  <si>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</si>
  <si>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</si>
  <si>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</si>
  <si>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</si>
  <si>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</si>
  <si>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</si>
  <si>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</si>
  <si>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</si>
  <si>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</si>
  <si>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</si>
  <si>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</si>
  <si>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</si>
  <si>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</si>
  <si>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</si>
  <si>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</si>
  <si>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</si>
  <si>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</si>
  <si>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</si>
  <si>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</si>
  <si>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</si>
  <si>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</si>
  <si>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</si>
  <si>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</si>
  <si>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</si>
  <si>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</si>
  <si>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</si>
  <si>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</si>
  <si>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</si>
  <si>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</si>
  <si>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</si>
  <si>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</si>
  <si>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</si>
  <si>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</si>
  <si>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</si>
  <si>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</si>
  <si>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</si>
  <si>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</si>
  <si>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</si>
  <si>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</si>
  <si>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</si>
  <si>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</si>
  <si>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</si>
  <si>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</si>
  <si>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</si>
  <si>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</si>
  <si>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</si>
  <si>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</si>
  <si>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</si>
  <si>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</si>
  <si>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</si>
  <si>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</si>
  <si>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</si>
  <si>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</si>
  <si>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</si>
  <si>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</si>
  <si>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</si>
  <si>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</si>
  <si>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</si>
  <si>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</si>
  <si>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</si>
  <si>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</si>
  <si>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</si>
  <si>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</si>
  <si>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</si>
  <si>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</si>
  <si>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</si>
  <si>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</si>
  <si>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</si>
  <si>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</si>
  <si>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</si>
  <si>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</si>
  <si>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</si>
  <si>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</si>
  <si>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</si>
  <si>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</si>
  <si>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</si>
  <si>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</si>
  <si>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</si>
  <si>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</si>
  <si>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</si>
  <si>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</si>
  <si>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</si>
  <si>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</si>
  <si>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</si>
  <si>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</si>
  <si>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</si>
  <si>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</si>
  <si>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</si>
  <si>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</si>
  <si>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</si>
  <si>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</si>
  <si>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</si>
  <si>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</si>
  <si>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</si>
  <si>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</si>
  <si>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</si>
  <si>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</si>
  <si>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</si>
  <si>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</si>
  <si>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</si>
  <si>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</si>
  <si>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</si>
  <si>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</si>
  <si>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</si>
  <si>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</si>
  <si>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</si>
  <si>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</si>
  <si>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</si>
  <si>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</si>
  <si>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</si>
  <si>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</si>
  <si>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</si>
  <si>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</si>
  <si>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</si>
  <si>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</si>
  <si>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</si>
  <si>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</si>
  <si>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</si>
  <si>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</si>
  <si>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</si>
  <si>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</si>
  <si>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</si>
  <si>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</si>
  <si>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</si>
  <si>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</si>
  <si>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</si>
  <si>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</si>
  <si>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</si>
  <si>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</si>
  <si>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</si>
  <si>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</si>
  <si>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</si>
  <si>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</si>
  <si>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</si>
  <si>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</si>
  <si>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</si>
  <si>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</si>
  <si>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</si>
  <si>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</si>
  <si>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</si>
  <si>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</si>
  <si>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</si>
  <si>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</si>
  <si>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</si>
  <si>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</si>
  <si>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</si>
  <si>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</si>
  <si>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</si>
  <si>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</si>
  <si>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</si>
  <si>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</si>
  <si>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</si>
  <si>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</si>
  <si>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</si>
  <si>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</si>
  <si>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</si>
  <si>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</si>
  <si>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</si>
  <si>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</si>
  <si>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</si>
  <si>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</si>
  <si>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</si>
  <si>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</si>
  <si>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</si>
  <si>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</si>
  <si>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</si>
  <si>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</si>
  <si>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</si>
  <si>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</si>
  <si>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</si>
  <si>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</si>
  <si>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</si>
  <si>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</si>
  <si>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</si>
  <si>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</si>
  <si>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</si>
  <si>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</si>
  <si>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</si>
  <si>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</si>
  <si>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</si>
  <si>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</si>
  <si>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</si>
  <si>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</si>
  <si>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</si>
  <si>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</si>
  <si>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</si>
  <si>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</si>
  <si>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</si>
  <si>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</si>
  <si>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</si>
  <si>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</si>
  <si>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</si>
  <si>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</si>
  <si>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</si>
  <si>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</si>
  <si>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</si>
  <si>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</si>
  <si>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</si>
  <si>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</si>
  <si>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</si>
  <si>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</si>
  <si>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</si>
  <si>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</si>
  <si>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</si>
  <si>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</si>
  <si>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</si>
  <si>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</si>
  <si>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</si>
  <si>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</si>
  <si>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</si>
  <si>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</si>
  <si>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</si>
  <si>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</si>
  <si>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</si>
  <si>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</si>
  <si>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</si>
  <si>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</si>
  <si>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</si>
  <si>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</si>
  <si>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</si>
  <si>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</si>
  <si>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</si>
  <si>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</si>
  <si>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</si>
  <si>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</si>
  <si>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</si>
  <si>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</si>
  <si>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</si>
  <si>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</si>
  <si>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</si>
  <si>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</si>
  <si>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</si>
  <si>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</si>
  <si>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</si>
  <si>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</si>
  <si>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</si>
  <si>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</si>
  <si>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</si>
  <si>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</si>
  <si>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</si>
  <si>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</si>
  <si>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</si>
  <si>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</si>
  <si>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</si>
  <si>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</si>
  <si>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</si>
  <si>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</si>
  <si>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</si>
  <si>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</si>
  <si>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</si>
  <si>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</si>
  <si>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</si>
  <si>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</si>
  <si>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</si>
  <si>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</si>
  <si>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</si>
  <si>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</si>
  <si>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</si>
  <si>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</si>
  <si>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</si>
  <si>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</si>
  <si>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</si>
  <si>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</si>
  <si>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</si>
  <si>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</si>
  <si>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</si>
  <si>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</si>
  <si>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</si>
  <si>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</si>
  <si>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</si>
  <si>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</si>
  <si>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</si>
  <si>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</si>
  <si>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</si>
  <si>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</si>
  <si>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</si>
  <si>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</si>
  <si>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</si>
  <si>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</si>
  <si>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</si>
  <si>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</si>
  <si>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</si>
  <si>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</si>
  <si>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</si>
  <si>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</si>
  <si>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</si>
  <si>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</si>
  <si>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</si>
  <si>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</si>
  <si>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</si>
  <si>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</si>
  <si>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</si>
  <si>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</si>
  <si>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</si>
  <si>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</si>
  <si>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</si>
  <si>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</si>
  <si>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</si>
  <si>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</si>
  <si>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</si>
  <si>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</si>
  <si>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</si>
  <si>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</si>
  <si>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</si>
  <si>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</si>
  <si>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</si>
  <si>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</si>
  <si>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</si>
  <si>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</si>
  <si>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</si>
  <si>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</si>
  <si>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</si>
  <si>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</si>
  <si>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</si>
  <si>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</si>
  <si>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</si>
  <si>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</si>
  <si>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</si>
  <si>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</si>
  <si>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</si>
  <si>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</si>
  <si>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</si>
  <si>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</si>
  <si>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</si>
  <si>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</si>
  <si>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</si>
  <si>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</si>
  <si>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</si>
  <si>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</si>
  <si>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</si>
  <si>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</si>
  <si>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</si>
  <si>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</si>
  <si>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</si>
  <si>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</si>
  <si>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</si>
  <si>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</si>
  <si>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</si>
  <si>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</si>
  <si>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</si>
  <si>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</si>
  <si>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</si>
  <si>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</si>
  <si>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</si>
  <si>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</si>
  <si>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</si>
  <si>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</si>
  <si>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</si>
  <si>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</si>
  <si>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</si>
  <si>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</si>
  <si>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</si>
  <si>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</si>
  <si>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</si>
  <si>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</si>
  <si>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</si>
  <si>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</si>
  <si>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</si>
  <si>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</si>
  <si>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</si>
  <si>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</si>
  <si>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</si>
  <si>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</si>
  <si>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</si>
  <si>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</si>
  <si>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</si>
  <si>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</si>
  <si>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</si>
  <si>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</si>
  <si>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</si>
  <si>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</si>
  <si>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</si>
  <si>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</si>
  <si>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</si>
  <si>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</si>
  <si>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</si>
  <si>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</si>
  <si>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</si>
  <si>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</si>
  <si>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</si>
  <si>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</si>
  <si>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</si>
  <si>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</si>
  <si>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</si>
  <si>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</si>
  <si>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</si>
  <si>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</si>
  <si>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</si>
  <si>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</si>
  <si>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</si>
  <si>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</si>
  <si>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</si>
  <si>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</si>
  <si>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</si>
  <si>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</si>
  <si>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</si>
  <si>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</si>
  <si>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</si>
  <si>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</si>
  <si>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</si>
  <si>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</si>
  <si>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</si>
  <si>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</si>
  <si>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</si>
  <si>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</si>
  <si>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</si>
  <si>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</si>
  <si>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</si>
  <si>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</si>
  <si>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</si>
  <si>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</si>
  <si>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</si>
  <si>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</si>
  <si>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</si>
  <si>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</si>
  <si>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</si>
  <si>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</si>
  <si>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</si>
  <si>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</si>
  <si>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</si>
  <si>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</si>
  <si>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</si>
  <si>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</si>
  <si>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</si>
  <si>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</si>
  <si>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</si>
  <si>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</si>
  <si>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</si>
  <si>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</si>
  <si>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</si>
  <si>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</si>
  <si>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</si>
  <si>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</si>
  <si>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</si>
  <si>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</si>
  <si>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</si>
  <si>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</si>
  <si>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</si>
  <si>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</si>
  <si>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</si>
  <si>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</si>
  <si>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</si>
  <si>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</si>
  <si>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</si>
  <si>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</si>
  <si>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</si>
  <si>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</si>
  <si>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</si>
  <si>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</si>
  <si>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</si>
  <si>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</si>
  <si>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</si>
  <si>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</si>
  <si>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</si>
  <si>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</si>
  <si>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</si>
  <si>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</si>
  <si>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</si>
  <si>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</si>
  <si>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</si>
  <si>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</si>
  <si>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</si>
  <si>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</si>
  <si>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</si>
  <si>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</si>
  <si>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</si>
  <si>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</si>
  <si>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</si>
  <si>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</si>
  <si>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</si>
  <si>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</si>
  <si>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</si>
  <si>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</si>
  <si>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</si>
  <si>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</si>
  <si>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</si>
  <si>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</si>
  <si>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</si>
  <si>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</si>
  <si>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</si>
  <si>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</si>
  <si>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</si>
  <si>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</si>
  <si>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</si>
  <si>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</si>
  <si>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</si>
  <si>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</si>
  <si>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</si>
  <si>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</si>
  <si>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</si>
  <si>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</si>
  <si>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</si>
  <si>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</si>
  <si>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</si>
  <si>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</si>
  <si>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</si>
  <si>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</si>
  <si>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</si>
  <si>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</si>
  <si>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</si>
  <si>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</si>
  <si>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</si>
  <si>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</si>
  <si>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</si>
  <si>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</si>
  <si>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</si>
  <si>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</si>
  <si>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</si>
  <si>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</si>
  <si>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</si>
  <si>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</si>
  <si>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</si>
  <si>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</si>
  <si>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</si>
  <si>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</si>
  <si>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</si>
  <si>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</si>
  <si>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</si>
  <si>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</si>
  <si>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</si>
  <si>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</si>
  <si>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</si>
  <si>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</si>
  <si>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</si>
  <si>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</si>
  <si>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</si>
  <si>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</si>
  <si>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</si>
  <si>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</si>
  <si>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</si>
  <si>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</si>
  <si>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</si>
  <si>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</si>
  <si>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</si>
  <si>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</si>
  <si>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</si>
  <si>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</si>
  <si>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</si>
  <si>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</si>
  <si>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</si>
  <si>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</si>
  <si>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</si>
  <si>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</si>
  <si>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</si>
  <si>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</si>
  <si>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</si>
  <si>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</si>
  <si>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</si>
  <si>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</si>
  <si>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</si>
  <si>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</si>
  <si>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</si>
  <si>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</si>
  <si>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</si>
  <si>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</si>
  <si>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</si>
  <si>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</si>
  <si>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</si>
  <si>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</si>
  <si>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</si>
  <si>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</si>
  <si>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</si>
  <si>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</si>
  <si>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</si>
  <si>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</si>
  <si>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</si>
  <si>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</si>
  <si>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</si>
  <si>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</si>
  <si>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</si>
  <si>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</si>
  <si>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</si>
  <si>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</si>
  <si>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</si>
  <si>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</si>
  <si>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</si>
  <si>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</si>
  <si>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</si>
  <si>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</si>
  <si>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</si>
  <si>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</si>
  <si>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</si>
  <si>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</si>
  <si>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</si>
  <si>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</si>
  <si>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</si>
  <si>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</si>
  <si>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</si>
  <si>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</si>
  <si>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</si>
  <si>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</si>
  <si>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</si>
  <si>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</si>
  <si>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</si>
  <si>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</si>
  <si>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</si>
  <si>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</si>
  <si>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</si>
  <si>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</si>
  <si>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</si>
  <si>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</si>
  <si>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</si>
  <si>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</si>
  <si>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</si>
  <si>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</si>
  <si>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</si>
  <si>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</si>
  <si>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</si>
  <si>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</si>
  <si>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</si>
  <si>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</si>
  <si>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</si>
  <si>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</si>
  <si>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</si>
  <si>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</si>
  <si>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</si>
  <si>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</si>
  <si>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</si>
  <si>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</si>
  <si>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</si>
  <si>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</si>
  <si>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</si>
  <si>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</si>
  <si>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</si>
  <si>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</si>
  <si>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</si>
  <si>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</si>
  <si>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</si>
  <si>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</si>
  <si>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</si>
  <si>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</si>
  <si>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</si>
  <si>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</si>
  <si>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</si>
  <si>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</si>
  <si>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</si>
  <si>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</si>
  <si>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</si>
  <si>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</si>
  <si>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</si>
  <si>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</si>
  <si>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</si>
  <si>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</si>
  <si>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</si>
  <si>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</si>
  <si>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</si>
  <si>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</si>
  <si>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</si>
  <si>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</si>
  <si>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</si>
  <si>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</si>
  <si>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</si>
  <si>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</si>
  <si>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</si>
  <si>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</si>
  <si>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</si>
  <si>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</si>
  <si>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</si>
  <si>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</si>
  <si>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</si>
  <si>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</si>
  <si>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</si>
  <si>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</si>
  <si>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</si>
  <si>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</si>
  <si>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</si>
  <si>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</si>
  <si>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</si>
  <si>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</si>
  <si>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</si>
  <si>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</si>
  <si>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</si>
  <si>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</si>
  <si>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</si>
  <si>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</si>
  <si>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</si>
  <si>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</si>
  <si>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</si>
  <si>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</si>
  <si>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</si>
  <si>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</si>
  <si>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</si>
  <si>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</si>
  <si>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</si>
  <si>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</si>
  <si>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</si>
  <si>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</si>
  <si>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</si>
  <si>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</si>
  <si>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</si>
  <si>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</si>
  <si>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</si>
  <si>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</si>
  <si>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</si>
  <si>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</si>
  <si>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</si>
  <si>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</si>
  <si>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</si>
  <si>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</si>
  <si>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</si>
  <si>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</si>
  <si>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</si>
  <si>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</si>
  <si>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</si>
  <si>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</si>
  <si>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</si>
  <si>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</si>
  <si>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</si>
  <si>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</si>
  <si>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</si>
  <si>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</si>
  <si>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</si>
  <si>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</si>
  <si>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</si>
  <si>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</si>
  <si>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</si>
  <si>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</si>
  <si>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</si>
  <si>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</si>
  <si>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</si>
  <si>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</si>
  <si>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</si>
  <si>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</si>
  <si>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</si>
  <si>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</si>
  <si>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</si>
  <si>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</si>
  <si>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</si>
  <si>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</si>
  <si>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</si>
  <si>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</si>
  <si>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</si>
  <si>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</si>
  <si>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</si>
  <si>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</si>
  <si>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</si>
  <si>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</si>
  <si>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</si>
  <si>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</si>
  <si>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</si>
  <si>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</si>
  <si>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</si>
  <si>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</si>
  <si>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</si>
  <si>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</si>
  <si>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</si>
  <si>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</si>
  <si>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</si>
  <si>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</si>
  <si>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</si>
  <si>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</si>
  <si>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</si>
  <si>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</si>
  <si>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</si>
  <si>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</si>
  <si>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</si>
  <si>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</si>
  <si>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</si>
  <si>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</si>
  <si>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</si>
  <si>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</si>
  <si>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</si>
  <si>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</si>
  <si>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</si>
  <si>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</si>
  <si>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</si>
  <si>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</si>
  <si>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</si>
  <si>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</si>
  <si>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</si>
  <si>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</si>
  <si>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</si>
  <si>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</si>
  <si>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</si>
  <si>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</si>
  <si>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</si>
  <si>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</si>
  <si>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</si>
  <si>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</si>
  <si>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</si>
  <si>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</si>
  <si>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</si>
  <si>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</si>
  <si>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</si>
  <si>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</si>
  <si>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</si>
  <si>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</si>
  <si>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</si>
  <si>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</si>
  <si>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</si>
  <si>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</si>
  <si>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</si>
  <si>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</si>
  <si>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</si>
  <si>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</si>
  <si>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</si>
  <si>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</si>
  <si>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</si>
  <si>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</si>
  <si>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</si>
  <si>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</si>
  <si>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</si>
  <si>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</si>
  <si>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</si>
  <si>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</si>
  <si>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</si>
  <si>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</si>
  <si>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</si>
  <si>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</si>
  <si>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</si>
  <si>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</si>
  <si>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</si>
  <si>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</si>
  <si>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</si>
  <si>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</si>
  <si>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</si>
  <si>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</si>
  <si>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</si>
  <si>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</si>
  <si>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</si>
  <si>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</si>
  <si>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</si>
  <si>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</si>
  <si>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</si>
  <si>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</si>
  <si>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</si>
  <si>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</si>
  <si>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</si>
  <si>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</si>
  <si>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</si>
  <si>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</si>
  <si>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</si>
  <si>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</si>
  <si>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</si>
  <si>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</si>
  <si>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</si>
  <si>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</si>
  <si>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</si>
  <si>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</si>
  <si>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</si>
  <si>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</si>
  <si>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</si>
  <si>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</si>
  <si>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</si>
  <si>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</si>
  <si>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</si>
  <si>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</si>
  <si>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</si>
  <si>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</si>
  <si>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</si>
  <si>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</si>
  <si>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</si>
  <si>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</si>
  <si>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</si>
  <si>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</si>
  <si>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</si>
  <si>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</si>
  <si>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</si>
  <si>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</si>
  <si>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</si>
  <si>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</si>
  <si>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</si>
  <si>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</si>
  <si>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</si>
  <si>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</si>
  <si>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</si>
  <si>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</si>
  <si>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</si>
  <si>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</si>
  <si>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</si>
  <si>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</si>
  <si>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</si>
  <si>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</si>
  <si>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</si>
  <si>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</si>
  <si>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</si>
  <si>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</si>
  <si>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</si>
  <si>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</si>
  <si>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</si>
  <si>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</si>
  <si>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</si>
  <si>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</si>
  <si>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</si>
  <si>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</si>
  <si>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</si>
  <si>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</si>
  <si>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</si>
  <si>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</si>
  <si>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</si>
  <si>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</si>
  <si>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</si>
  <si>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</si>
  <si>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</si>
  <si>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</si>
  <si>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</si>
  <si>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</si>
  <si>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</si>
  <si>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</si>
  <si>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</si>
  <si>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</si>
  <si>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</si>
  <si>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</si>
  <si>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</si>
  <si>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</si>
  <si>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</si>
  <si>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</si>
  <si>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</si>
  <si>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</si>
  <si>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</si>
  <si>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</si>
  <si>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</si>
  <si>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</si>
  <si>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</si>
  <si>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</si>
  <si>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</si>
  <si>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</si>
  <si>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</si>
  <si>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</si>
  <si>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</si>
  <si>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</si>
  <si>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</si>
  <si>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</si>
  <si>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</si>
  <si>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</si>
  <si>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</si>
  <si>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</si>
  <si>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</si>
  <si>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</si>
  <si>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</si>
  <si>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</si>
  <si>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</si>
  <si>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</si>
  <si>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</si>
  <si>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</si>
  <si>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</si>
  <si>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</si>
  <si>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</si>
  <si>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</si>
  <si>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</si>
  <si>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</si>
  <si>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</si>
  <si>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</si>
  <si>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</si>
  <si>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</si>
  <si>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</si>
  <si>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</si>
  <si>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</si>
  <si>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</si>
  <si>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</si>
  <si>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</si>
  <si>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</si>
  <si>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</si>
  <si>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</si>
  <si>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</si>
  <si>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</si>
  <si>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</si>
  <si>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</si>
  <si>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</si>
  <si>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</si>
  <si>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</si>
  <si>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</si>
  <si>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</si>
  <si>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</si>
  <si>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</si>
  <si>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</si>
  <si>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</si>
  <si>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</si>
  <si>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</si>
  <si>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</si>
  <si>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</si>
  <si>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</si>
  <si>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</si>
  <si>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</si>
  <si>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</si>
  <si>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</si>
  <si>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</si>
  <si>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</si>
  <si>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</si>
  <si>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</si>
  <si>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</si>
  <si>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</si>
  <si>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</si>
  <si>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</si>
  <si>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</si>
  <si>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</si>
  <si>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</si>
  <si>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</si>
  <si>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</si>
  <si>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</si>
  <si>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</si>
  <si>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</si>
  <si>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</si>
  <si>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</si>
  <si>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</si>
  <si>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</si>
  <si>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</si>
  <si>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</si>
  <si>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</si>
  <si>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</si>
  <si>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</si>
  <si>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</si>
  <si>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</si>
  <si>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</si>
  <si>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</si>
  <si>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</si>
  <si>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</si>
  <si>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</si>
  <si>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</si>
  <si>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</si>
  <si>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</si>
  <si>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</si>
  <si>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</si>
  <si>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</si>
  <si>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</si>
  <si>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</si>
  <si>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</si>
  <si>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</si>
  <si>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</si>
  <si>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</si>
  <si>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</si>
  <si>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</si>
  <si>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</si>
  <si>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</si>
  <si>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</si>
  <si>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</si>
  <si>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</si>
  <si>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</si>
  <si>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</si>
  <si>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</si>
  <si>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</si>
  <si>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</si>
  <si>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</si>
  <si>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</si>
  <si>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</si>
  <si>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</si>
  <si>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</si>
  <si>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</si>
  <si>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</si>
  <si>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</si>
  <si>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</si>
  <si>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</si>
  <si>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</si>
  <si>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</si>
  <si>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</si>
  <si>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</si>
  <si>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</si>
  <si>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</si>
  <si>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</si>
  <si>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</si>
  <si>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</si>
  <si>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</si>
  <si>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</si>
  <si>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</si>
  <si>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</si>
  <si>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</si>
  <si>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</si>
  <si>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</si>
  <si>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</si>
  <si>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</si>
  <si>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</si>
  <si>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</si>
  <si>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</si>
  <si>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</si>
  <si>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</si>
  <si>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</si>
  <si>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</si>
  <si>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</si>
  <si>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</si>
  <si>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</si>
  <si>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</si>
  <si>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</si>
  <si>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</si>
  <si>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</si>
  <si>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</si>
  <si>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</si>
  <si>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</si>
  <si>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</si>
  <si>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</si>
  <si>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</si>
  <si>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</si>
  <si>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</si>
  <si>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</si>
  <si>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</si>
  <si>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</si>
  <si>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</si>
  <si>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</si>
  <si>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</si>
  <si>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</si>
  <si>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</si>
  <si>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</si>
  <si>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</si>
  <si>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</si>
  <si>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</si>
  <si>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</si>
  <si>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</si>
  <si>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</si>
  <si>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</si>
  <si>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</si>
  <si>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</si>
  <si>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</si>
  <si>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</si>
  <si>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</si>
  <si>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</si>
  <si>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</si>
  <si>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</si>
  <si>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</si>
  <si>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</si>
  <si>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</si>
  <si>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</si>
  <si>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</si>
  <si>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</si>
  <si>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</si>
  <si>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</si>
  <si>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</si>
  <si>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</si>
  <si>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</si>
  <si>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</si>
  <si>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</si>
  <si>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</si>
  <si>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</si>
  <si>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</si>
  <si>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</si>
  <si>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</si>
  <si>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</si>
  <si>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</si>
  <si>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</si>
  <si>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</si>
  <si>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</si>
  <si>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</si>
  <si>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</si>
  <si>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</si>
  <si>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</si>
  <si>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</si>
  <si>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</si>
  <si>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</si>
  <si>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</si>
  <si>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</si>
  <si>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</si>
  <si>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</si>
  <si>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</si>
  <si>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</si>
  <si>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</si>
  <si>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</si>
  <si>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</si>
  <si>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</si>
  <si>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</si>
  <si>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</si>
  <si>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</si>
  <si>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</si>
  <si>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</si>
  <si>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</si>
  <si>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</si>
  <si>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</si>
  <si>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</si>
  <si>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</si>
  <si>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</si>
  <si>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</si>
  <si>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</si>
  <si>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</si>
  <si>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</si>
  <si>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</si>
  <si>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</si>
  <si>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</si>
  <si>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</si>
  <si>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</si>
  <si>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</si>
  <si>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</si>
  <si>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</si>
  <si>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</si>
  <si>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</si>
  <si>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</si>
  <si>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</si>
  <si>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</si>
  <si>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</si>
  <si>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</si>
  <si>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</si>
  <si>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</si>
  <si>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</si>
  <si>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</si>
  <si>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</si>
  <si>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</si>
  <si>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</si>
  <si>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</si>
  <si>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</si>
  <si>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</si>
  <si>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</si>
  <si>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</si>
  <si>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</si>
  <si>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</si>
  <si>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</si>
  <si>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</si>
  <si>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</si>
  <si>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</si>
  <si>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</si>
  <si>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</si>
  <si>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</si>
  <si>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</si>
  <si>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</si>
  <si>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</si>
  <si>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</si>
  <si>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</si>
  <si>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</si>
  <si>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</si>
  <si>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</si>
  <si>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</si>
  <si>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</si>
  <si>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</si>
  <si>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</si>
  <si>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</si>
  <si>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</si>
  <si>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</si>
  <si>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</si>
  <si>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</si>
  <si>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</si>
  <si>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</si>
  <si>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</si>
  <si>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</si>
  <si>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</si>
  <si>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</si>
  <si>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</si>
  <si>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</si>
  <si>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</si>
  <si>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</si>
  <si>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</si>
  <si>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</si>
  <si>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</si>
  <si>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</si>
  <si>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</si>
  <si>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</si>
  <si>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</si>
  <si>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</si>
  <si>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</si>
  <si>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</si>
  <si>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</si>
  <si>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</si>
  <si>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</si>
  <si>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</si>
  <si>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</si>
  <si>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</si>
  <si>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</si>
  <si>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</si>
  <si>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</si>
  <si>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</si>
  <si>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</si>
  <si>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</si>
  <si>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</si>
  <si>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</si>
  <si>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</si>
  <si>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</si>
  <si>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</si>
  <si>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</si>
  <si>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</si>
  <si>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</si>
  <si>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</si>
  <si>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</si>
  <si>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</si>
  <si>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</si>
  <si>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</si>
  <si>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</si>
  <si>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</si>
  <si>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</si>
  <si>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</si>
  <si>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</si>
  <si>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</si>
  <si>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</si>
  <si>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</si>
  <si>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</si>
  <si>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</si>
  <si>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</si>
  <si>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</si>
  <si>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</si>
  <si>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</si>
  <si>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</si>
  <si>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</si>
  <si>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</si>
  <si>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</si>
  <si>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</si>
  <si>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</si>
  <si>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</si>
  <si>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</si>
  <si>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</si>
  <si>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</si>
  <si>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</si>
  <si>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</si>
  <si>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</si>
  <si>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</si>
  <si>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</si>
  <si>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</si>
  <si>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</si>
  <si>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</si>
  <si>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</si>
  <si>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</si>
  <si>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</si>
  <si>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</si>
  <si>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</si>
  <si>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</si>
  <si>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</si>
  <si>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</si>
  <si>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Latest Membership Start Date</t>
  </si>
  <si>
    <t>Earliest Membership  Start Date</t>
  </si>
  <si>
    <t>Earliest Membership  End Date</t>
  </si>
  <si>
    <t>Latest Membership  End Date</t>
  </si>
  <si>
    <t xml:space="preserve">Total Revenue </t>
  </si>
  <si>
    <t>Total Number of Customers</t>
  </si>
  <si>
    <t>Retention Rate</t>
  </si>
  <si>
    <t>CUSTOMER LIFETIME VALUE ANALYSIS  IN 2024</t>
  </si>
  <si>
    <t>Price Per Month</t>
  </si>
  <si>
    <t>Price Per Year</t>
  </si>
  <si>
    <t>Average Customer Lifetime</t>
  </si>
  <si>
    <t>Customer Lifetime</t>
  </si>
  <si>
    <t>No of Retained Customers</t>
  </si>
  <si>
    <t>Year</t>
  </si>
  <si>
    <t>Monthly Subscriptions</t>
  </si>
  <si>
    <t>Annual Subscriptions</t>
  </si>
  <si>
    <t>Quarter</t>
  </si>
  <si>
    <t>2024 Q1 Start Date</t>
  </si>
  <si>
    <t>2024 Q1 End Date</t>
  </si>
  <si>
    <t>2024 Q2 End Date</t>
  </si>
  <si>
    <t>2024 Q3 End Date</t>
  </si>
  <si>
    <t>2024 Q4 End Date</t>
  </si>
  <si>
    <t>2025 Q1 Start Date</t>
  </si>
  <si>
    <t>2026 Q1 Start Date</t>
  </si>
  <si>
    <t>2027 Q1 Start Date</t>
  </si>
  <si>
    <t>2028 Q1 Start Date</t>
  </si>
  <si>
    <t>2029 Q1 Start Date</t>
  </si>
  <si>
    <t>2025 Q1 End Date</t>
  </si>
  <si>
    <t>2026 Q1 End Date</t>
  </si>
  <si>
    <t>2027 Q1 End Date</t>
  </si>
  <si>
    <t>2028 Q1 End Date</t>
  </si>
  <si>
    <t>2025 Q2 End Date</t>
  </si>
  <si>
    <t>2025 Q3 End Date</t>
  </si>
  <si>
    <t>2025 Q4 End Date</t>
  </si>
  <si>
    <t xml:space="preserve">Average Revenue Per User </t>
  </si>
  <si>
    <t>Customer Value</t>
  </si>
  <si>
    <t>Customer Lifetime Value</t>
  </si>
  <si>
    <t>Assumed CAC</t>
  </si>
  <si>
    <t>2026 Q2 End Date</t>
  </si>
  <si>
    <t>2026 Q3 End Date</t>
  </si>
  <si>
    <t>2026 Q4 End Date</t>
  </si>
  <si>
    <t>2027 Q2 End Date</t>
  </si>
  <si>
    <t>2027 Q3 End Date</t>
  </si>
  <si>
    <t>2027 Q4 End Date</t>
  </si>
  <si>
    <t>2028 Q2 End Date</t>
  </si>
  <si>
    <t>2028 Q3 End Date</t>
  </si>
  <si>
    <t>2028 Q4 End Date</t>
  </si>
  <si>
    <t>2029 Q1 End Date</t>
  </si>
  <si>
    <t>2029 Q2 End Date</t>
  </si>
  <si>
    <t>2029 Q3 End Date</t>
  </si>
  <si>
    <t>2029 Q4 End Date</t>
  </si>
  <si>
    <t>2030 Q1 Start Date</t>
  </si>
  <si>
    <t>2030 Q1 End Date</t>
  </si>
  <si>
    <t>2030 Q2 End Date</t>
  </si>
  <si>
    <t>2030 Q3 End Date</t>
  </si>
  <si>
    <t>2030 Q4 End Date</t>
  </si>
  <si>
    <t>Row Labels</t>
  </si>
  <si>
    <t>Grand Total</t>
  </si>
  <si>
    <t>Sum of Customer Lifetime Value</t>
  </si>
  <si>
    <t>Column Labels</t>
  </si>
  <si>
    <t>2024</t>
  </si>
  <si>
    <t>2025</t>
  </si>
  <si>
    <t>2026</t>
  </si>
  <si>
    <t>2027</t>
  </si>
  <si>
    <t>2028</t>
  </si>
  <si>
    <t>2029</t>
  </si>
  <si>
    <t>2030</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</si>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</sst>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00"/>
    <numFmt numFmtId="165" formatCode="[$-F800]dddd\,\ mmmm\ dd\,\ yyyy"/>
    <numFmt numFmtId="166" formatCode="yyyy/mm/dd;@"/>
    <numFmt numFmtId="167" formatCode="_-[$$-409]* #,##0.00_ ;_-[$$-409]* \-#,##0.00\ ;_-[$$-409]* &quot;-&quot;??_ ;_-@_ "/>
  </numFmts>
  <fonts count="5" x14ac:knownFonts="1">
    <font>
      <sz val="11"/>
      <color theme="1"/>
      <name val="Aptos Narrow"/>
      <family val="2"/>
      <scheme val="minor"/>
    </font>
    <font>
      <sz val="11"/>
      <color theme="1"/>
      <name val="Aptos Narrow"/>
      <family val="2"/>
      <scheme val="minor"/>
    </font>
    <font>
      <b/>
      <sz val="24"/>
      <color theme="1"/>
      <name val="Aptos Narrow"/>
      <family val="2"/>
      <scheme val="minor"/>
    </font>
    <font>
      <sz val="8"/>
      <name val="Aptos Narrow"/>
      <family val="2"/>
      <scheme val="minor"/>
    </font>
    <font>
      <sz val="10"/>
      <color rgb="FF0D0D0D"/>
      <name val="Segoe UI"/>
      <family val="2"/>
    </font>
  </fonts>
  <fills count="5">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44" fontId="0" fillId="0" borderId="0" xfId="1" applyFont="1"/>
    <xf numFmtId="167" fontId="0" fillId="0" borderId="0" xfId="1" applyNumberFormat="1" applyFont="1"/>
    <xf numFmtId="0" fontId="0" fillId="0" borderId="0" xfId="0" pivotButton="1"/>
    <xf numFmtId="0" fontId="0" fillId="0" borderId="0" xfId="0" applyAlignment="1">
      <alignment horizontal="left"/>
    </xf>
    <xf numFmtId="2" fontId="0" fillId="0" borderId="0" xfId="0" applyNumberFormat="1"/>
    <xf numFmtId="0" fontId="0" fillId="2" borderId="0" xfId="0" applyFill="1"/>
    <xf numFmtId="0" fontId="2" fillId="3" borderId="0" xfId="0" applyFont="1" applyFill="1"/>
    <xf numFmtId="0" fontId="0" fillId="3" borderId="0" xfId="0" applyFill="1"/>
    <xf numFmtId="0" fontId="0" fillId="4" borderId="0" xfId="0" applyFill="1"/>
    <xf numFmtId="0" fontId="4" fillId="4" borderId="0" xfId="0" applyFont="1" applyFill="1"/>
    <xf numFmtId="167" fontId="0" fillId="4" borderId="0" xfId="0" applyNumberFormat="1" applyFill="1"/>
    <xf numFmtId="0" fontId="4" fillId="3" borderId="0" xfId="0" applyFont="1" applyFill="1"/>
    <xf numFmtId="167" fontId="0" fillId="3" borderId="0" xfId="0" applyNumberFormat="1" applyFill="1"/>
  </cellXfs>
  <cellStyles count="2">
    <cellStyle name="Currency" xfId="1" builtinId="4"/>
    <cellStyle name="Normal" xfId="0" builtinId="0"/>
  </cellStyles>
  <dxfs count="33">
    <dxf>
      <numFmt numFmtId="167" formatCode="_-[$$-409]* #,##0.00_ ;_-[$$-409]* \-#,##0.00\ ;_-[$$-409]* &quot;-&quot;??_ ;_-@_ "/>
    </dxf>
    <dxf>
      <numFmt numFmtId="167" formatCode="_-[$$-409]* #,##0.00_ ;_-[$$-409]* \-#,##0.00\ ;_-[$$-409]* &quot;-&quot;??_ ;_-@_ "/>
    </dxf>
    <dxf>
      <numFmt numFmtId="0" formatCode="General"/>
    </dxf>
    <dxf>
      <numFmt numFmtId="167" formatCode="_-[$$-409]* #,##0.00_ ;_-[$$-409]* \-#,##0.00\ ;_-[$$-409]* &quot;-&quot;??_ ;_-@_ "/>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800]dddd\,\ mmmm\ dd\,\ yyyy"/>
    </dxf>
    <dxf>
      <numFmt numFmtId="165" formatCode="[$-F800]dddd\,\ mmmm\ dd\,\ yyyy"/>
    </dxf>
    <dxf>
      <numFmt numFmtId="0" formatCode="General"/>
    </dxf>
    <dxf>
      <numFmt numFmtId="0" formatCode="General"/>
    </dxf>
    <dxf>
      <numFmt numFmtId="165" formatCode="[$-F800]dddd\,\ mmmm\ dd\,\ yyyy"/>
    </dxf>
    <dxf>
      <numFmt numFmtId="0" formatCode="General"/>
    </dxf>
    <dxf>
      <numFmt numFmtId="0" formatCode="General"/>
    </dxf>
    <dxf>
      <numFmt numFmtId="0" formatCode="General"/>
    </dxf>
    <dxf>
      <numFmt numFmtId="164" formatCode="0000"/>
    </dxf>
    <dxf>
      <fill>
        <patternFill>
          <bgColor theme="4" tint="0.39994506668294322"/>
        </patternFill>
      </fill>
    </dxf>
    <dxf>
      <font>
        <name val="Aptos Narrow"/>
        <family val="2"/>
        <scheme val="minor"/>
      </font>
      <fill>
        <patternFill>
          <bgColor theme="1"/>
        </patternFill>
      </fill>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Slicer Style 1" pivot="0" table="0" count="0" xr9:uid="{CEC44D73-D34A-4639-9557-E0F980C8F3AD}"/>
    <tableStyle name="Slicer Style 3" pivot="0" table="0" count="10" xr9:uid="{46856165-E23D-4FD0-AD27-FC0E6C27B6A8}">
      <tableStyleElement type="wholeTable" dxfId="32"/>
      <tableStyleElement type="headerRow" dxfId="31"/>
    </tableStyle>
  </tableStyles>
  <colors>
    <mruColors>
      <color rgb="FFFF4D4D"/>
      <color rgb="FFCCFF66"/>
    </mruColors>
  </colors>
  <extLst>
    <ext xmlns:x14="http://schemas.microsoft.com/office/spreadsheetml/2009/9/main" uri="{46F421CA-312F-682f-3DD2-61675219B42D}">
      <x14:dxfs count="8">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59996337778862885"/>
            </patternFill>
          </fill>
        </dxf>
        <dxf>
          <fill>
            <patternFill>
              <bgColor theme="4" tint="0.59996337778862885"/>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 name="Slicer Style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microsoft.com/office/2007/relationships/slicerCache" Target="slicerCaches/slicerCache2.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Prime Users - CLV Analysis.xlsx]Sheet12!PivotTable9</c:name>
    <c:fmtId val="3"/>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4">
                <a:shade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07C4-4F50-AFF6-D932F1B18D11}"/>
            </c:ext>
          </c:extLst>
        </c:ser>
        <c:ser>
          <c:idx val="1"/>
          <c:order val="1"/>
          <c:tx>
            <c:strRef>
              <c:f>Sheet12!$C$1:$C$2</c:f>
              <c:strCache>
                <c:ptCount val="1"/>
                <c:pt idx="0">
                  <c:v>2</c:v>
                </c:pt>
              </c:strCache>
            </c:strRef>
          </c:tx>
          <c:spPr>
            <a:solidFill>
              <a:schemeClr val="accent4">
                <a:shade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1-07C4-4F50-AFF6-D932F1B18D11}"/>
            </c:ext>
          </c:extLst>
        </c:ser>
        <c:ser>
          <c:idx val="2"/>
          <c:order val="2"/>
          <c:tx>
            <c:strRef>
              <c:f>Sheet12!$D$1:$D$2</c:f>
              <c:strCache>
                <c:ptCount val="1"/>
                <c:pt idx="0">
                  <c:v>3</c:v>
                </c:pt>
              </c:strCache>
            </c:strRef>
          </c:tx>
          <c:spPr>
            <a:solidFill>
              <a:schemeClr val="accent4">
                <a:tint val="86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2-07C4-4F50-AFF6-D932F1B18D11}"/>
            </c:ext>
          </c:extLst>
        </c:ser>
        <c:ser>
          <c:idx val="3"/>
          <c:order val="3"/>
          <c:tx>
            <c:strRef>
              <c:f>Sheet12!$E$1:$E$2</c:f>
              <c:strCache>
                <c:ptCount val="1"/>
                <c:pt idx="0">
                  <c:v>4</c:v>
                </c:pt>
              </c:strCache>
            </c:strRef>
          </c:tx>
          <c:spPr>
            <a:solidFill>
              <a:schemeClr val="accent4">
                <a:tint val="58000"/>
              </a:schemeClr>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3-07C4-4F50-AFF6-D932F1B18D11}"/>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Prime Users - CLV Analysis.xlsx]Sheet12!PivotTable9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Sheet12!$B$1:$B$2</c:f>
              <c:strCache>
                <c:ptCount val="1"/>
                <c:pt idx="0">
                  <c:v>1</c:v>
                </c:pt>
              </c:strCache>
            </c:strRef>
          </c:tx>
          <c:spPr>
            <a:solidFill>
              <a:schemeClr val="accent1"/>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Sheet12!$B$3:$B$10</c:f>
              <c:numCache>
                <c:formatCode>General</c:formatCode>
                <c:ptCount val="7"/>
                <c:pt idx="0">
                  <c:v>592.34492105263212</c:v>
                </c:pt>
                <c:pt idx="1">
                  <c:v>2877.6408089887645</c:v>
                </c:pt>
                <c:pt idx="2">
                  <c:v>5256.7698651685378</c:v>
                </c:pt>
                <c:pt idx="3">
                  <c:v>7669.4297078651589</c:v>
                </c:pt>
                <c:pt idx="4">
                  <c:v>9935.8676888888895</c:v>
                </c:pt>
                <c:pt idx="5">
                  <c:v>12414.946449438215</c:v>
                </c:pt>
                <c:pt idx="6">
                  <c:v>14792.39896629215</c:v>
                </c:pt>
              </c:numCache>
            </c:numRef>
          </c:val>
          <c:extLst>
            <c:ext xmlns:c16="http://schemas.microsoft.com/office/drawing/2014/chart" uri="{C3380CC4-5D6E-409C-BE32-E72D297353CC}">
              <c16:uniqueId val="{00000000-9FA3-449F-A801-EE4516358D6C}"/>
            </c:ext>
          </c:extLst>
        </c:ser>
        <c:ser>
          <c:idx val="1"/>
          <c:order val="1"/>
          <c:tx>
            <c:strRef>
              <c:f>Sheet12!$C$1:$C$2</c:f>
              <c:strCache>
                <c:ptCount val="1"/>
                <c:pt idx="0">
                  <c:v>2</c:v>
                </c:pt>
              </c:strCache>
            </c:strRef>
          </c:tx>
          <c:spPr>
            <a:solidFill>
              <a:schemeClr val="accent2"/>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Sheet12!$C$3:$C$10</c:f>
              <c:numCache>
                <c:formatCode>General</c:formatCode>
                <c:ptCount val="7"/>
                <c:pt idx="0">
                  <c:v>582.19425149700544</c:v>
                </c:pt>
                <c:pt idx="1">
                  <c:v>1712.879211111112</c:v>
                </c:pt>
                <c:pt idx="2">
                  <c:v>2892.5421777777829</c:v>
                </c:pt>
                <c:pt idx="3">
                  <c:v>4087.1263444444389</c:v>
                </c:pt>
                <c:pt idx="4">
                  <c:v>5233.0518121546929</c:v>
                </c:pt>
                <c:pt idx="5">
                  <c:v>6428.5469999999887</c:v>
                </c:pt>
                <c:pt idx="6">
                  <c:v>7604.0651888888924</c:v>
                </c:pt>
              </c:numCache>
            </c:numRef>
          </c:val>
          <c:extLst>
            <c:ext xmlns:c16="http://schemas.microsoft.com/office/drawing/2014/chart" uri="{C3380CC4-5D6E-409C-BE32-E72D297353CC}">
              <c16:uniqueId val="{00000002-9FA3-449F-A801-EE4516358D6C}"/>
            </c:ext>
          </c:extLst>
        </c:ser>
        <c:ser>
          <c:idx val="2"/>
          <c:order val="2"/>
          <c:tx>
            <c:strRef>
              <c:f>Sheet12!$D$1:$D$2</c:f>
              <c:strCache>
                <c:ptCount val="1"/>
                <c:pt idx="0">
                  <c:v>3</c:v>
                </c:pt>
              </c:strCache>
            </c:strRef>
          </c:tx>
          <c:spPr>
            <a:solidFill>
              <a:schemeClr val="accent3"/>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Sheet12!$D$3:$D$10</c:f>
              <c:numCache>
                <c:formatCode>General</c:formatCode>
                <c:ptCount val="7"/>
                <c:pt idx="0">
                  <c:v>578.33461003861078</c:v>
                </c:pt>
                <c:pt idx="1">
                  <c:v>1332.8007867647077</c:v>
                </c:pt>
                <c:pt idx="2">
                  <c:v>2112.9115294117623</c:v>
                </c:pt>
                <c:pt idx="3">
                  <c:v>2899.0565808823512</c:v>
                </c:pt>
                <c:pt idx="4">
                  <c:v>3662.0681391941453</c:v>
                </c:pt>
                <c:pt idx="5">
                  <c:v>4446.8804117647069</c:v>
                </c:pt>
                <c:pt idx="6">
                  <c:v>5229.7340220588203</c:v>
                </c:pt>
              </c:numCache>
            </c:numRef>
          </c:val>
          <c:extLst>
            <c:ext xmlns:c16="http://schemas.microsoft.com/office/drawing/2014/chart" uri="{C3380CC4-5D6E-409C-BE32-E72D297353CC}">
              <c16:uniqueId val="{00000003-9FA3-449F-A801-EE4516358D6C}"/>
            </c:ext>
          </c:extLst>
        </c:ser>
        <c:ser>
          <c:idx val="3"/>
          <c:order val="3"/>
          <c:tx>
            <c:strRef>
              <c:f>Sheet12!$E$1:$E$2</c:f>
              <c:strCache>
                <c:ptCount val="1"/>
                <c:pt idx="0">
                  <c:v>4</c:v>
                </c:pt>
              </c:strCache>
            </c:strRef>
          </c:tx>
          <c:spPr>
            <a:solidFill>
              <a:schemeClr val="accent4"/>
            </a:solidFill>
            <a:ln>
              <a:noFill/>
            </a:ln>
            <a:effectLst/>
          </c:spPr>
          <c:invertIfNegative val="0"/>
          <c:cat>
            <c:strRef>
              <c:f>Sheet12!$A$3:$A$10</c:f>
              <c:strCache>
                <c:ptCount val="7"/>
                <c:pt idx="0">
                  <c:v>2024</c:v>
                </c:pt>
                <c:pt idx="1">
                  <c:v>2025</c:v>
                </c:pt>
                <c:pt idx="2">
                  <c:v>2026</c:v>
                </c:pt>
                <c:pt idx="3">
                  <c:v>2027</c:v>
                </c:pt>
                <c:pt idx="4">
                  <c:v>2028</c:v>
                </c:pt>
                <c:pt idx="5">
                  <c:v>2029</c:v>
                </c:pt>
                <c:pt idx="6">
                  <c:v>2030</c:v>
                </c:pt>
              </c:strCache>
            </c:strRef>
          </c:cat>
          <c:val>
            <c:numRef>
              <c:f>Sheet12!$E$3:$E$10</c:f>
              <c:numCache>
                <c:formatCode>General</c:formatCode>
                <c:ptCount val="7"/>
                <c:pt idx="0">
                  <c:v>578.62378347578272</c:v>
                </c:pt>
                <c:pt idx="1">
                  <c:v>1144.0300714285713</c:v>
                </c:pt>
                <c:pt idx="2">
                  <c:v>1726.969967032971</c:v>
                </c:pt>
                <c:pt idx="3">
                  <c:v>2309.9098626373648</c:v>
                </c:pt>
                <c:pt idx="4">
                  <c:v>2882.214800000002</c:v>
                </c:pt>
                <c:pt idx="5">
                  <c:v>3467.3453186813108</c:v>
                </c:pt>
                <c:pt idx="6">
                  <c:v>4504.4207080745336</c:v>
                </c:pt>
              </c:numCache>
            </c:numRef>
          </c:val>
          <c:extLst>
            <c:ext xmlns:c16="http://schemas.microsoft.com/office/drawing/2014/chart" uri="{C3380CC4-5D6E-409C-BE32-E72D297353CC}">
              <c16:uniqueId val="{00000004-9FA3-449F-A801-EE4516358D6C}"/>
            </c:ext>
          </c:extLst>
        </c:ser>
        <c:dLbls>
          <c:showLegendKey val="0"/>
          <c:showVal val="0"/>
          <c:showCatName val="0"/>
          <c:showSerName val="0"/>
          <c:showPercent val="0"/>
          <c:showBubbleSize val="0"/>
        </c:dLbls>
        <c:gapWidth val="219"/>
        <c:overlap val="-27"/>
        <c:axId val="34788992"/>
        <c:axId val="64111456"/>
      </c:barChart>
      <c:catAx>
        <c:axId val="3478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56"/>
        <c:crosses val="autoZero"/>
        <c:auto val="1"/>
        <c:lblAlgn val="ctr"/>
        <c:lblOffset val="100"/>
        <c:noMultiLvlLbl val="0"/>
      </c:catAx>
      <c:valAx>
        <c:axId val="6411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236220</xdr:colOff>
      <xdr:row>1</xdr:row>
      <xdr:rowOff>7620</xdr:rowOff>
    </xdr:from>
    <xdr:to>
      <xdr:col>17</xdr:col>
      <xdr:colOff>266700</xdr:colOff>
      <xdr:row>5</xdr:row>
      <xdr:rowOff>22860</xdr:rowOff>
    </xdr:to>
    <xdr:sp macro="" textlink="">
      <xdr:nvSpPr>
        <xdr:cNvPr id="2" name="Rectangle 1">
          <a:extLst>
            <a:ext uri="{FF2B5EF4-FFF2-40B4-BE49-F238E27FC236}">
              <a16:creationId xmlns:a16="http://schemas.microsoft.com/office/drawing/2014/main" id="{3594415F-5404-F9AD-D1BD-B1786B4D19CE}"/>
            </a:ext>
          </a:extLst>
        </xdr:cNvPr>
        <xdr:cNvSpPr/>
      </xdr:nvSpPr>
      <xdr:spPr>
        <a:xfrm>
          <a:off x="2956560" y="190500"/>
          <a:ext cx="9174480" cy="74676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2</xdr:col>
      <xdr:colOff>366978</xdr:colOff>
      <xdr:row>1</xdr:row>
      <xdr:rowOff>106463</xdr:rowOff>
    </xdr:from>
    <xdr:ext cx="8897757" cy="530658"/>
    <xdr:sp macro="" textlink="">
      <xdr:nvSpPr>
        <xdr:cNvPr id="3" name="Rectangle 2">
          <a:extLst>
            <a:ext uri="{FF2B5EF4-FFF2-40B4-BE49-F238E27FC236}">
              <a16:creationId xmlns:a16="http://schemas.microsoft.com/office/drawing/2014/main" id="{0D0C8AE5-150A-04A0-706C-73E665F0481D}"/>
            </a:ext>
          </a:extLst>
        </xdr:cNvPr>
        <xdr:cNvSpPr/>
      </xdr:nvSpPr>
      <xdr:spPr>
        <a:xfrm>
          <a:off x="3087318" y="289343"/>
          <a:ext cx="8897757" cy="530658"/>
        </a:xfrm>
        <a:prstGeom prst="rect">
          <a:avLst/>
        </a:prstGeom>
        <a:noFill/>
      </xdr:spPr>
      <xdr:txBody>
        <a:bodyPr wrap="none" lIns="91440" tIns="45720" rIns="91440" bIns="45720">
          <a:sp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Customer</a:t>
          </a:r>
          <a:r>
            <a:rPr lang="en-US" sz="2800" b="0" cap="none" spc="0" baseline="0">
              <a:ln w="0"/>
              <a:solidFill>
                <a:schemeClr val="tx1"/>
              </a:solidFill>
              <a:effectLst>
                <a:outerShdw blurRad="38100" dist="19050" dir="2700000" algn="tl" rotWithShape="0">
                  <a:schemeClr val="dk1">
                    <a:alpha val="40000"/>
                  </a:schemeClr>
                </a:outerShdw>
              </a:effectLst>
            </a:rPr>
            <a:t> Lifetime Value Analaysis on Amazon Prime Users</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99061</xdr:colOff>
      <xdr:row>0</xdr:row>
      <xdr:rowOff>68580</xdr:rowOff>
    </xdr:from>
    <xdr:to>
      <xdr:col>0</xdr:col>
      <xdr:colOff>1965961</xdr:colOff>
      <xdr:row>6</xdr:row>
      <xdr:rowOff>160020</xdr:rowOff>
    </xdr:to>
    <xdr:pic>
      <xdr:nvPicPr>
        <xdr:cNvPr id="5" name="Picture 4" descr="Download Amazon Prime Logo in SVG Vector or PNG File Format - Logo.wine">
          <a:extLst>
            <a:ext uri="{FF2B5EF4-FFF2-40B4-BE49-F238E27FC236}">
              <a16:creationId xmlns:a16="http://schemas.microsoft.com/office/drawing/2014/main" id="{29C0EAA5-BEFD-026B-A008-84B3D0AE8A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1" y="68580"/>
          <a:ext cx="186690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213360</xdr:colOff>
      <xdr:row>6</xdr:row>
      <xdr:rowOff>15240</xdr:rowOff>
    </xdr:from>
    <xdr:to>
      <xdr:col>15</xdr:col>
      <xdr:colOff>167640</xdr:colOff>
      <xdr:row>8</xdr:row>
      <xdr:rowOff>30480</xdr:rowOff>
    </xdr:to>
    <xdr:sp macro="" textlink="">
      <xdr:nvSpPr>
        <xdr:cNvPr id="19" name="Rectangle: Rounded Corners 18">
          <a:extLst>
            <a:ext uri="{FF2B5EF4-FFF2-40B4-BE49-F238E27FC236}">
              <a16:creationId xmlns:a16="http://schemas.microsoft.com/office/drawing/2014/main" id="{7B72BB31-46DB-A82A-31A8-087080EACCAC}"/>
            </a:ext>
          </a:extLst>
        </xdr:cNvPr>
        <xdr:cNvSpPr/>
      </xdr:nvSpPr>
      <xdr:spPr>
        <a:xfrm>
          <a:off x="8420100" y="11125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6</xdr:row>
      <xdr:rowOff>0</xdr:rowOff>
    </xdr:from>
    <xdr:ext cx="2141220" cy="374077"/>
    <xdr:sp macro="" textlink="">
      <xdr:nvSpPr>
        <xdr:cNvPr id="16" name="TextBox 15">
          <a:extLst>
            <a:ext uri="{FF2B5EF4-FFF2-40B4-BE49-F238E27FC236}">
              <a16:creationId xmlns:a16="http://schemas.microsoft.com/office/drawing/2014/main" id="{E800073D-BF36-1765-97E0-E3908F72C63C}"/>
            </a:ext>
          </a:extLst>
        </xdr:cNvPr>
        <xdr:cNvSpPr txBox="1"/>
      </xdr:nvSpPr>
      <xdr:spPr>
        <a:xfrm>
          <a:off x="8473440" y="1097280"/>
          <a:ext cx="214122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Subscription Metrics</a:t>
          </a:r>
        </a:p>
      </xdr:txBody>
    </xdr:sp>
    <xdr:clientData/>
  </xdr:oneCellAnchor>
  <xdr:twoCellAnchor>
    <xdr:from>
      <xdr:col>11</xdr:col>
      <xdr:colOff>213360</xdr:colOff>
      <xdr:row>15</xdr:row>
      <xdr:rowOff>45720</xdr:rowOff>
    </xdr:from>
    <xdr:to>
      <xdr:col>15</xdr:col>
      <xdr:colOff>167640</xdr:colOff>
      <xdr:row>17</xdr:row>
      <xdr:rowOff>60960</xdr:rowOff>
    </xdr:to>
    <xdr:sp macro="" textlink="">
      <xdr:nvSpPr>
        <xdr:cNvPr id="20" name="Rectangle: Rounded Corners 19">
          <a:extLst>
            <a:ext uri="{FF2B5EF4-FFF2-40B4-BE49-F238E27FC236}">
              <a16:creationId xmlns:a16="http://schemas.microsoft.com/office/drawing/2014/main" id="{460AB6B9-A039-4F40-9D81-A41183D57280}"/>
            </a:ext>
          </a:extLst>
        </xdr:cNvPr>
        <xdr:cNvSpPr/>
      </xdr:nvSpPr>
      <xdr:spPr>
        <a:xfrm>
          <a:off x="8420100" y="2788920"/>
          <a:ext cx="2392680" cy="38100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11</xdr:col>
      <xdr:colOff>266700</xdr:colOff>
      <xdr:row>15</xdr:row>
      <xdr:rowOff>53340</xdr:rowOff>
    </xdr:from>
    <xdr:ext cx="2057400" cy="374077"/>
    <xdr:sp macro="" textlink="">
      <xdr:nvSpPr>
        <xdr:cNvPr id="17" name="TextBox 16">
          <a:extLst>
            <a:ext uri="{FF2B5EF4-FFF2-40B4-BE49-F238E27FC236}">
              <a16:creationId xmlns:a16="http://schemas.microsoft.com/office/drawing/2014/main" id="{0426387C-C2DC-4472-9A44-ED7B701B7B0C}"/>
            </a:ext>
          </a:extLst>
        </xdr:cNvPr>
        <xdr:cNvSpPr txBox="1"/>
      </xdr:nvSpPr>
      <xdr:spPr>
        <a:xfrm>
          <a:off x="8473440" y="2796540"/>
          <a:ext cx="205740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a:t>Engagement</a:t>
          </a:r>
          <a:r>
            <a:rPr lang="en-CA" sz="1800" baseline="0"/>
            <a:t> </a:t>
          </a:r>
          <a:r>
            <a:rPr lang="en-CA" sz="1800"/>
            <a:t>Metrics</a:t>
          </a:r>
        </a:p>
      </xdr:txBody>
    </xdr:sp>
    <xdr:clientData/>
  </xdr:oneCellAnchor>
  <xdr:twoCellAnchor>
    <xdr:from>
      <xdr:col>2</xdr:col>
      <xdr:colOff>0</xdr:colOff>
      <xdr:row>9</xdr:row>
      <xdr:rowOff>76200</xdr:rowOff>
    </xdr:from>
    <xdr:to>
      <xdr:col>10</xdr:col>
      <xdr:colOff>266700</xdr:colOff>
      <xdr:row>26</xdr:row>
      <xdr:rowOff>121920</xdr:rowOff>
    </xdr:to>
    <xdr:graphicFrame macro="">
      <xdr:nvGraphicFramePr>
        <xdr:cNvPr id="21" name="Chart 20">
          <a:extLst>
            <a:ext uri="{FF2B5EF4-FFF2-40B4-BE49-F238E27FC236}">
              <a16:creationId xmlns:a16="http://schemas.microsoft.com/office/drawing/2014/main" id="{6BD8B1E6-43FD-4FDD-BF48-394BB4B121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213360</xdr:colOff>
      <xdr:row>8</xdr:row>
      <xdr:rowOff>152401</xdr:rowOff>
    </xdr:from>
    <xdr:to>
      <xdr:col>14</xdr:col>
      <xdr:colOff>213360</xdr:colOff>
      <xdr:row>14</xdr:row>
      <xdr:rowOff>15241</xdr:rowOff>
    </xdr:to>
    <mc:AlternateContent xmlns:mc="http://schemas.openxmlformats.org/markup-compatibility/2006" xmlns:a14="http://schemas.microsoft.com/office/drawing/2010/main">
      <mc:Choice Requires="a14">
        <xdr:graphicFrame macro="">
          <xdr:nvGraphicFramePr>
            <xdr:cNvPr id="22" name="Subscription Plan">
              <a:extLst>
                <a:ext uri="{FF2B5EF4-FFF2-40B4-BE49-F238E27FC236}">
                  <a16:creationId xmlns:a16="http://schemas.microsoft.com/office/drawing/2014/main" id="{D6263386-DBCD-471C-0DDC-02E398564D88}"/>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mlns="">
        <xdr:sp macro="" textlink="">
          <xdr:nvSpPr>
            <xdr:cNvPr id="0" name=""/>
            <xdr:cNvSpPr>
              <a:spLocks noTextEdit="1"/>
            </xdr:cNvSpPr>
          </xdr:nvSpPr>
          <xdr:spPr>
            <a:xfrm>
              <a:off x="8420100" y="161544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8</xdr:row>
      <xdr:rowOff>137161</xdr:rowOff>
    </xdr:from>
    <xdr:to>
      <xdr:col>17</xdr:col>
      <xdr:colOff>403860</xdr:colOff>
      <xdr:row>14</xdr:row>
      <xdr:rowOff>15241</xdr:rowOff>
    </xdr:to>
    <mc:AlternateContent xmlns:mc="http://schemas.openxmlformats.org/markup-compatibility/2006" xmlns:a14="http://schemas.microsoft.com/office/drawing/2010/main">
      <mc:Choice Requires="a14">
        <xdr:graphicFrame macro="">
          <xdr:nvGraphicFramePr>
            <xdr:cNvPr id="23" name="Renewal Status">
              <a:extLst>
                <a:ext uri="{FF2B5EF4-FFF2-40B4-BE49-F238E27FC236}">
                  <a16:creationId xmlns:a16="http://schemas.microsoft.com/office/drawing/2014/main" id="{E3E867CA-D1C2-0686-DBB8-9BA6A8253DEA}"/>
                </a:ext>
              </a:extLst>
            </xdr:cNvPr>
            <xdr:cNvGraphicFramePr/>
          </xdr:nvGraphicFramePr>
          <xdr:xfrm>
            <a:off x="0" y="0"/>
            <a:ext cx="0" cy="0"/>
          </xdr:xfrm>
          <a:graphic>
            <a:graphicData uri="http://schemas.microsoft.com/office/drawing/2010/slicer">
              <sle:slicer xmlns:sle="http://schemas.microsoft.com/office/drawing/2010/slicer" name="Renewal Status"/>
            </a:graphicData>
          </a:graphic>
        </xdr:graphicFrame>
      </mc:Choice>
      <mc:Fallback xmlns="">
        <xdr:sp macro="" textlink="">
          <xdr:nvSpPr>
            <xdr:cNvPr id="0" name=""/>
            <xdr:cNvSpPr>
              <a:spLocks noTextEdit="1"/>
            </xdr:cNvSpPr>
          </xdr:nvSpPr>
          <xdr:spPr>
            <a:xfrm>
              <a:off x="10439400" y="1600201"/>
              <a:ext cx="1828800" cy="9753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7</xdr:row>
      <xdr:rowOff>1</xdr:rowOff>
    </xdr:from>
    <xdr:to>
      <xdr:col>0</xdr:col>
      <xdr:colOff>1950720</xdr:colOff>
      <xdr:row>12</xdr:row>
      <xdr:rowOff>91440</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5B7983D8-9BA8-3140-F88D-5F84E319602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920" y="1280161"/>
              <a:ext cx="1828800" cy="10058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13</xdr:row>
      <xdr:rowOff>76201</xdr:rowOff>
    </xdr:from>
    <xdr:to>
      <xdr:col>0</xdr:col>
      <xdr:colOff>1943100</xdr:colOff>
      <xdr:row>26</xdr:row>
      <xdr:rowOff>53341</xdr:rowOff>
    </xdr:to>
    <mc:AlternateContent xmlns:mc="http://schemas.openxmlformats.org/markup-compatibility/2006" xmlns:a14="http://schemas.microsoft.com/office/drawing/2010/main">
      <mc:Choice Requires="a14">
        <xdr:graphicFrame macro="">
          <xdr:nvGraphicFramePr>
            <xdr:cNvPr id="26" name="Favorite Genres">
              <a:extLst>
                <a:ext uri="{FF2B5EF4-FFF2-40B4-BE49-F238E27FC236}">
                  <a16:creationId xmlns:a16="http://schemas.microsoft.com/office/drawing/2014/main" id="{8B029D38-0B64-886D-9BDC-327E5A84576B}"/>
                </a:ext>
              </a:extLst>
            </xdr:cNvPr>
            <xdr:cNvGraphicFramePr/>
          </xdr:nvGraphicFramePr>
          <xdr:xfrm>
            <a:off x="0" y="0"/>
            <a:ext cx="0" cy="0"/>
          </xdr:xfrm>
          <a:graphic>
            <a:graphicData uri="http://schemas.microsoft.com/office/drawing/2010/slicer">
              <sle:slicer xmlns:sle="http://schemas.microsoft.com/office/drawing/2010/slicer" name="Favorite Genres"/>
            </a:graphicData>
          </a:graphic>
        </xdr:graphicFrame>
      </mc:Choice>
      <mc:Fallback xmlns="">
        <xdr:sp macro="" textlink="">
          <xdr:nvSpPr>
            <xdr:cNvPr id="0" name=""/>
            <xdr:cNvSpPr>
              <a:spLocks noTextEdit="1"/>
            </xdr:cNvSpPr>
          </xdr:nvSpPr>
          <xdr:spPr>
            <a:xfrm>
              <a:off x="114300" y="2453641"/>
              <a:ext cx="1828800" cy="2354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152400</xdr:colOff>
      <xdr:row>18</xdr:row>
      <xdr:rowOff>38101</xdr:rowOff>
    </xdr:from>
    <xdr:to>
      <xdr:col>14</xdr:col>
      <xdr:colOff>152400</xdr:colOff>
      <xdr:row>25</xdr:row>
      <xdr:rowOff>22861</xdr:rowOff>
    </xdr:to>
    <mc:AlternateContent xmlns:mc="http://schemas.openxmlformats.org/markup-compatibility/2006" xmlns:a14="http://schemas.microsoft.com/office/drawing/2010/main">
      <mc:Choice Requires="a14">
        <xdr:graphicFrame macro="">
          <xdr:nvGraphicFramePr>
            <xdr:cNvPr id="28" name="Devices Used">
              <a:extLst>
                <a:ext uri="{FF2B5EF4-FFF2-40B4-BE49-F238E27FC236}">
                  <a16:creationId xmlns:a16="http://schemas.microsoft.com/office/drawing/2014/main" id="{51CBC472-BBF9-D636-D07B-C28E86AE1D73}"/>
                </a:ext>
              </a:extLst>
            </xdr:cNvPr>
            <xdr:cNvGraphicFramePr/>
          </xdr:nvGraphicFramePr>
          <xdr:xfrm>
            <a:off x="0" y="0"/>
            <a:ext cx="0" cy="0"/>
          </xdr:xfrm>
          <a:graphic>
            <a:graphicData uri="http://schemas.microsoft.com/office/drawing/2010/slicer">
              <sle:slicer xmlns:sle="http://schemas.microsoft.com/office/drawing/2010/slicer" name="Devices Used"/>
            </a:graphicData>
          </a:graphic>
        </xdr:graphicFrame>
      </mc:Choice>
      <mc:Fallback xmlns="">
        <xdr:sp macro="" textlink="">
          <xdr:nvSpPr>
            <xdr:cNvPr id="0" name=""/>
            <xdr:cNvSpPr>
              <a:spLocks noTextEdit="1"/>
            </xdr:cNvSpPr>
          </xdr:nvSpPr>
          <xdr:spPr>
            <a:xfrm>
              <a:off x="8359140" y="3329941"/>
              <a:ext cx="1828800" cy="12649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601980</xdr:colOff>
      <xdr:row>5</xdr:row>
      <xdr:rowOff>175260</xdr:rowOff>
    </xdr:from>
    <xdr:to>
      <xdr:col>5</xdr:col>
      <xdr:colOff>510540</xdr:colOff>
      <xdr:row>8</xdr:row>
      <xdr:rowOff>91440</xdr:rowOff>
    </xdr:to>
    <xdr:sp macro="" textlink="">
      <xdr:nvSpPr>
        <xdr:cNvPr id="30" name="Rectangle: Rounded Corners 29">
          <a:extLst>
            <a:ext uri="{FF2B5EF4-FFF2-40B4-BE49-F238E27FC236}">
              <a16:creationId xmlns:a16="http://schemas.microsoft.com/office/drawing/2014/main" id="{86C7EFD4-8679-78EB-DBF3-229A418E172D}"/>
            </a:ext>
          </a:extLst>
        </xdr:cNvPr>
        <xdr:cNvSpPr/>
      </xdr:nvSpPr>
      <xdr:spPr>
        <a:xfrm>
          <a:off x="2712720" y="1089660"/>
          <a:ext cx="2346960" cy="464820"/>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800">
              <a:solidFill>
                <a:schemeClr val="tx1"/>
              </a:solidFill>
            </a:rPr>
            <a:t>Total Users:    </a:t>
          </a:r>
          <a:r>
            <a:rPr lang="en-CA" sz="2400" b="1">
              <a:solidFill>
                <a:schemeClr val="tx1"/>
              </a:solidFill>
            </a:rPr>
            <a:t>2500</a:t>
          </a:r>
          <a:endParaRPr lang="en-CA" sz="2400" b="1" baseline="0">
            <a:solidFill>
              <a:schemeClr val="tx1"/>
            </a:solidFill>
          </a:endParaRPr>
        </a:p>
      </xdr:txBody>
    </xdr:sp>
    <xdr:clientData/>
  </xdr:twoCellAnchor>
  <xdr:twoCellAnchor editAs="oneCell">
    <xdr:from>
      <xdr:col>14</xdr:col>
      <xdr:colOff>327660</xdr:colOff>
      <xdr:row>18</xdr:row>
      <xdr:rowOff>22861</xdr:rowOff>
    </xdr:from>
    <xdr:to>
      <xdr:col>17</xdr:col>
      <xdr:colOff>327660</xdr:colOff>
      <xdr:row>25</xdr:row>
      <xdr:rowOff>22861</xdr:rowOff>
    </xdr:to>
    <mc:AlternateContent xmlns:mc="http://schemas.openxmlformats.org/markup-compatibility/2006" xmlns:a14="http://schemas.microsoft.com/office/drawing/2010/main">
      <mc:Choice Requires="a14">
        <xdr:graphicFrame macro="">
          <xdr:nvGraphicFramePr>
            <xdr:cNvPr id="32" name="Purchase History">
              <a:extLst>
                <a:ext uri="{FF2B5EF4-FFF2-40B4-BE49-F238E27FC236}">
                  <a16:creationId xmlns:a16="http://schemas.microsoft.com/office/drawing/2014/main" id="{2409D6FF-F031-AD95-1AD1-D7FF54B7DBD0}"/>
                </a:ext>
              </a:extLst>
            </xdr:cNvPr>
            <xdr:cNvGraphicFramePr/>
          </xdr:nvGraphicFramePr>
          <xdr:xfrm>
            <a:off x="0" y="0"/>
            <a:ext cx="0" cy="0"/>
          </xdr:xfrm>
          <a:graphic>
            <a:graphicData uri="http://schemas.microsoft.com/office/drawing/2010/slicer">
              <sle:slicer xmlns:sle="http://schemas.microsoft.com/office/drawing/2010/slicer" name="Purchase History"/>
            </a:graphicData>
          </a:graphic>
        </xdr:graphicFrame>
      </mc:Choice>
      <mc:Fallback xmlns="">
        <xdr:sp macro="" textlink="">
          <xdr:nvSpPr>
            <xdr:cNvPr id="0" name=""/>
            <xdr:cNvSpPr>
              <a:spLocks noTextEdit="1"/>
            </xdr:cNvSpPr>
          </xdr:nvSpPr>
          <xdr:spPr>
            <a:xfrm>
              <a:off x="10363200" y="3314701"/>
              <a:ext cx="1828800" cy="12801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259080</xdr:colOff>
      <xdr:row>11</xdr:row>
      <xdr:rowOff>99060</xdr:rowOff>
    </xdr:from>
    <xdr:to>
      <xdr:col>7</xdr:col>
      <xdr:colOff>289560</xdr:colOff>
      <xdr:row>26</xdr:row>
      <xdr:rowOff>99060</xdr:rowOff>
    </xdr:to>
    <xdr:graphicFrame macro="">
      <xdr:nvGraphicFramePr>
        <xdr:cNvPr id="2" name="Chart 1">
          <a:extLst>
            <a:ext uri="{FF2B5EF4-FFF2-40B4-BE49-F238E27FC236}">
              <a16:creationId xmlns:a16="http://schemas.microsoft.com/office/drawing/2014/main" id="{8A85DE71-FAB4-5FB4-E1C5-ADC8A9867D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kevwe Akpoguma" refreshedDate="45411.040142824073" createdVersion="8" refreshedVersion="8" minRefreshableVersion="3" recordCount="2500" xr:uid="{0F2F5F5D-BD78-474E-8C4B-61A0346ECF27}">
  <cacheSource type="worksheet">
    <worksheetSource name="amazon_prime_users"/>
  </cacheSource>
  <cacheFields count="23">
    <cacheField name="User ID" numFmtId="164">
      <sharedItems containsSemiMixedTypes="0" containsString="0" containsNumber="1" containsInteger="1" minValue="1" maxValue="2500"/>
    </cacheField>
    <cacheField name="Name" numFmtId="0">
      <sharedItems/>
    </cacheField>
    <cacheField name="Email Address" numFmtId="0">
      <sharedItems/>
    </cacheField>
    <cacheField name="Username" numFmtId="0">
      <sharedItems/>
    </cacheField>
    <cacheField name="Date of Birth" numFmtId="165">
      <sharedItems containsSemiMixedTypes="0" containsNonDate="0" containsDate="1" containsString="0" minDate="1933-04-26T00:00:00" maxDate="2006-04-12T00:00:00"/>
    </cacheField>
    <cacheField name="Gender" numFmtId="0">
      <sharedItems count="2">
        <s v="Male"/>
        <s v="Female"/>
      </sharedItems>
    </cacheField>
    <cacheField name="Location" numFmtId="0">
      <sharedItems/>
    </cacheField>
    <cacheField name="Membership Start Date" numFmtId="0">
      <sharedItems containsSemiMixedTypes="0" containsNonDate="0" containsDate="1" containsString="0" minDate="2024-01-15T00:00:00" maxDate="2030-11-19T00:00:00"/>
    </cacheField>
    <cacheField name="Membership End Date" numFmtId="14">
      <sharedItems containsSemiMixedTypes="0" containsNonDate="0" containsDate="1" containsString="0" minDate="2025-01-14T00:00:00" maxDate="2031-11-19T00:00:00"/>
    </cacheField>
    <cacheField name="Subscription Plan" numFmtId="0">
      <sharedItems count="2">
        <s v="Annual"/>
        <s v="Monthly"/>
      </sharedItems>
    </cacheField>
    <cacheField name="Payment Information" numFmtId="0">
      <sharedItems/>
    </cacheField>
    <cacheField name="Renewal Status" numFmtId="0">
      <sharedItems count="2">
        <s v="Manual"/>
        <s v="Auto-renew"/>
      </sharedItems>
    </cacheField>
    <cacheField name="Usage Frequency" numFmtId="0">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acheField>
    <cacheField name="Feedback/Ratings" numFmtId="0">
      <sharedItems containsSemiMixedTypes="0" containsString="0" containsNumber="1" minValue="3" maxValue="5"/>
    </cacheField>
    <cacheField name="Customer Support Interactions" numFmtId="0">
      <sharedItems containsSemiMixedTypes="0" containsString="0" containsNumber="1" containsInteger="1" minValue="0" maxValue="10"/>
    </cacheField>
    <cacheField name="Customer Lifetime" numFmtId="0">
      <sharedItems containsSemiMixedTypes="0" containsString="0" containsNumber="1" containsInteger="1" minValue="365" maxValue="365"/>
    </cacheField>
    <cacheField name="Year" numFmtId="0">
      <sharedItems count="7">
        <s v="2024"/>
        <s v="2025"/>
        <s v="2026"/>
        <s v="2027"/>
        <s v="2028"/>
        <s v="2029"/>
        <s v="2030"/>
      </sharedItems>
    </cacheField>
    <cacheField name="Quarter" numFmtId="0">
      <sharedItems count="4">
        <s v="1"/>
        <s v="2"/>
        <s v="3"/>
        <s v="4"/>
      </sharedItems>
    </cacheField>
    <cacheField name="Customer Lifetime Value" numFmtId="2">
      <sharedItems containsSemiMixedTypes="0" containsString="0" containsNumber="1" minValue="6.2862457612892397" maxValue="164.35998851435707"/>
    </cacheField>
  </cacheFields>
  <extLst>
    <ext xmlns:x14="http://schemas.microsoft.com/office/spreadsheetml/2009/9/main" uri="{725AE2AE-9491-48be-B2B4-4EB974FC3084}">
      <x14:pivotCacheDefinition pivotCacheId="1793055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s v="Ronald Murphy"/>
    <s v="williamholland@example.com"/>
    <s v="williamholland"/>
    <d v="1953-06-03T00:00:00"/>
    <x v="0"/>
    <s v="Rebeccachester"/>
    <d v="2024-01-15T00:00:00"/>
    <d v="2025-01-14T00:00:00"/>
    <x v="0"/>
    <s v="Mastercard"/>
    <x v="0"/>
    <s v="Regular"/>
    <x v="0"/>
    <x v="0"/>
    <x v="0"/>
    <s v="Medium"/>
    <n v="3.6"/>
    <n v="3"/>
    <n v="365"/>
    <x v="0"/>
    <x v="0"/>
    <n v="7.6927911825017086"/>
  </r>
  <r>
    <n v="2"/>
    <s v="Scott Allen"/>
    <s v="scott22@example.org"/>
    <s v="scott22"/>
    <d v="1978-07-08T00:00:00"/>
    <x v="0"/>
    <s v="Mcphersonview"/>
    <d v="2024-01-16T00:00:00"/>
    <d v="2025-01-15T00:00:00"/>
    <x v="1"/>
    <s v="Visa"/>
    <x v="0"/>
    <s v="Regular"/>
    <x v="0"/>
    <x v="1"/>
    <x v="1"/>
    <s v="Medium"/>
    <n v="3.8"/>
    <n v="7"/>
    <n v="365"/>
    <x v="0"/>
    <x v="0"/>
    <n v="7.6927911825017086"/>
  </r>
  <r>
    <n v="3"/>
    <s v="Jonathan Parrish"/>
    <s v="brooke16@example.org"/>
    <s v="brooke16"/>
    <d v="1994-12-06T00:00:00"/>
    <x v="1"/>
    <s v="Youngfort"/>
    <d v="2024-01-17T00:00:00"/>
    <d v="2025-01-16T00:00:00"/>
    <x v="1"/>
    <s v="Mastercard"/>
    <x v="0"/>
    <s v="Regular"/>
    <x v="1"/>
    <x v="2"/>
    <x v="0"/>
    <s v="Low"/>
    <n v="3.3"/>
    <n v="8"/>
    <n v="365"/>
    <x v="0"/>
    <x v="0"/>
    <n v="7.6927911825017086"/>
  </r>
  <r>
    <n v="4"/>
    <s v="Megan Williams"/>
    <s v="elizabeth31@example.net"/>
    <s v="elizabeth31"/>
    <d v="1964-12-22T00:00:00"/>
    <x v="1"/>
    <s v="Feliciashire"/>
    <d v="2024-01-18T00:00:00"/>
    <d v="2025-01-17T00:00:00"/>
    <x v="1"/>
    <s v="Amex"/>
    <x v="1"/>
    <s v="Regular"/>
    <x v="0"/>
    <x v="0"/>
    <x v="0"/>
    <s v="High"/>
    <n v="3.3"/>
    <n v="7"/>
    <n v="365"/>
    <x v="0"/>
    <x v="0"/>
    <n v="7.6927911825017086"/>
  </r>
  <r>
    <n v="5"/>
    <s v="Kathryn Brown"/>
    <s v="pattersonalexandra@example.org"/>
    <s v="pattersonalexandra"/>
    <d v="1961-06-04T00:00:00"/>
    <x v="0"/>
    <s v="Port Deborah"/>
    <d v="2024-01-19T00:00:00"/>
    <d v="2025-01-18T00:00:00"/>
    <x v="0"/>
    <s v="Visa"/>
    <x v="1"/>
    <s v="Frequent"/>
    <x v="2"/>
    <x v="3"/>
    <x v="0"/>
    <s v="Low"/>
    <n v="4.3"/>
    <n v="1"/>
    <n v="365"/>
    <x v="0"/>
    <x v="0"/>
    <n v="7.6927911825017086"/>
  </r>
  <r>
    <n v="6"/>
    <s v="Sandra Cox"/>
    <s v="gparks@example.org"/>
    <s v="gparks"/>
    <d v="1954-09-19T00:00:00"/>
    <x v="1"/>
    <s v="Lake Johnathan"/>
    <d v="2024-01-20T00:00:00"/>
    <d v="2025-01-19T00:00:00"/>
    <x v="1"/>
    <s v="Amex"/>
    <x v="0"/>
    <s v="Occasional"/>
    <x v="1"/>
    <x v="4"/>
    <x v="2"/>
    <s v="Low"/>
    <n v="3.8"/>
    <n v="2"/>
    <n v="365"/>
    <x v="0"/>
    <x v="0"/>
    <n v="7.6927911825017086"/>
  </r>
  <r>
    <n v="7"/>
    <s v="Benjamin Marshall"/>
    <s v="michaellewis@example.net"/>
    <s v="michaellewis"/>
    <d v="2003-02-09T00:00:00"/>
    <x v="0"/>
    <s v="Carlsonchester"/>
    <d v="2024-01-21T00:00:00"/>
    <d v="2025-01-20T00:00:00"/>
    <x v="1"/>
    <s v="Amex"/>
    <x v="1"/>
    <s v="Frequent"/>
    <x v="2"/>
    <x v="5"/>
    <x v="2"/>
    <s v="Medium"/>
    <n v="4.4000000000000004"/>
    <n v="10"/>
    <n v="365"/>
    <x v="0"/>
    <x v="0"/>
    <n v="7.6927911825017086"/>
  </r>
  <r>
    <n v="8"/>
    <s v="James Smith"/>
    <s v="adrienne49@example.org"/>
    <s v="adrienne49"/>
    <d v="1946-10-04T00:00:00"/>
    <x v="0"/>
    <s v="West Matthewborough"/>
    <d v="2024-01-22T00:00:00"/>
    <d v="2025-01-21T00:00:00"/>
    <x v="1"/>
    <s v="Visa"/>
    <x v="0"/>
    <s v="Regular"/>
    <x v="0"/>
    <x v="1"/>
    <x v="0"/>
    <s v="Medium"/>
    <n v="3.6"/>
    <n v="6"/>
    <n v="365"/>
    <x v="0"/>
    <x v="0"/>
    <n v="7.6927911825017086"/>
  </r>
  <r>
    <n v="9"/>
    <s v="Bradley Green"/>
    <s v="brittany02@example.net"/>
    <s v="brittany02"/>
    <d v="1950-12-24T00:00:00"/>
    <x v="1"/>
    <s v="Karenshire"/>
    <d v="2024-01-23T00:00:00"/>
    <d v="2025-01-22T00:00:00"/>
    <x v="0"/>
    <s v="Amex"/>
    <x v="0"/>
    <s v="Frequent"/>
    <x v="0"/>
    <x v="0"/>
    <x v="1"/>
    <s v="Medium"/>
    <n v="4"/>
    <n v="8"/>
    <n v="365"/>
    <x v="0"/>
    <x v="0"/>
    <n v="7.6927911825017086"/>
  </r>
  <r>
    <n v="10"/>
    <s v="Kayla Hernandez"/>
    <s v="jessica53@example.net"/>
    <s v="jessica53"/>
    <d v="1963-06-16T00:00:00"/>
    <x v="0"/>
    <s v="West Stephen"/>
    <d v="2024-01-24T00:00:00"/>
    <d v="2025-01-23T00:00:00"/>
    <x v="1"/>
    <s v="Visa"/>
    <x v="1"/>
    <s v="Frequent"/>
    <x v="2"/>
    <x v="3"/>
    <x v="2"/>
    <s v="High"/>
    <n v="4.9000000000000004"/>
    <n v="6"/>
    <n v="365"/>
    <x v="0"/>
    <x v="0"/>
    <n v="7.6927911825017086"/>
  </r>
  <r>
    <n v="11"/>
    <s v="Douglas Hampton"/>
    <s v="tonya16@example.com"/>
    <s v="tonya16"/>
    <d v="1997-11-28T00:00:00"/>
    <x v="1"/>
    <s v="Cynthiaport"/>
    <d v="2024-01-25T00:00:00"/>
    <d v="2025-01-24T00:00:00"/>
    <x v="1"/>
    <s v="Visa"/>
    <x v="0"/>
    <s v="Regular"/>
    <x v="1"/>
    <x v="0"/>
    <x v="0"/>
    <s v="Low"/>
    <n v="4"/>
    <n v="1"/>
    <n v="365"/>
    <x v="0"/>
    <x v="0"/>
    <n v="7.6927911825017086"/>
  </r>
  <r>
    <n v="12"/>
    <s v="Andrew Gomez"/>
    <s v="brian80@example.org"/>
    <s v="brian80"/>
    <d v="1952-09-08T00:00:00"/>
    <x v="1"/>
    <s v="Hillberg"/>
    <d v="2024-01-26T00:00:00"/>
    <d v="2025-01-25T00:00:00"/>
    <x v="0"/>
    <s v="Amex"/>
    <x v="0"/>
    <s v="Regular"/>
    <x v="1"/>
    <x v="1"/>
    <x v="0"/>
    <s v="Low"/>
    <n v="4.4000000000000004"/>
    <n v="6"/>
    <n v="365"/>
    <x v="0"/>
    <x v="0"/>
    <n v="7.6927911825017086"/>
  </r>
  <r>
    <n v="13"/>
    <s v="Kevin Mayo"/>
    <s v="hochoa@example.net"/>
    <s v="hochoa"/>
    <d v="1981-11-18T00:00:00"/>
    <x v="1"/>
    <s v="Michaeltown"/>
    <d v="2024-01-27T00:00:00"/>
    <d v="2025-01-26T00:00:00"/>
    <x v="1"/>
    <s v="Amex"/>
    <x v="1"/>
    <s v="Regular"/>
    <x v="2"/>
    <x v="4"/>
    <x v="2"/>
    <s v="Medium"/>
    <n v="4.7"/>
    <n v="0"/>
    <n v="365"/>
    <x v="0"/>
    <x v="0"/>
    <n v="7.6927911825017086"/>
  </r>
  <r>
    <n v="14"/>
    <s v="Gregory Thomas"/>
    <s v="egriffin@example.com"/>
    <s v="egriffin"/>
    <d v="1989-08-17T00:00:00"/>
    <x v="1"/>
    <s v="Harrisport"/>
    <d v="2024-01-28T00:00:00"/>
    <d v="2025-01-27T00:00:00"/>
    <x v="0"/>
    <s v="Amex"/>
    <x v="1"/>
    <s v="Frequent"/>
    <x v="1"/>
    <x v="1"/>
    <x v="2"/>
    <s v="Medium"/>
    <n v="3.8"/>
    <n v="0"/>
    <n v="365"/>
    <x v="0"/>
    <x v="0"/>
    <n v="7.6927911825017086"/>
  </r>
  <r>
    <n v="15"/>
    <s v="Melanie Burns"/>
    <s v="meyerstacy@example.net"/>
    <s v="meyerstacy"/>
    <d v="2003-04-07T00:00:00"/>
    <x v="0"/>
    <s v="East Janetfurt"/>
    <d v="2024-01-29T00:00:00"/>
    <d v="2025-01-28T00:00:00"/>
    <x v="0"/>
    <s v="Visa"/>
    <x v="0"/>
    <s v="Regular"/>
    <x v="2"/>
    <x v="5"/>
    <x v="1"/>
    <s v="Medium"/>
    <n v="4.9000000000000004"/>
    <n v="10"/>
    <n v="365"/>
    <x v="0"/>
    <x v="0"/>
    <n v="7.6927911825017086"/>
  </r>
  <r>
    <n v="16"/>
    <s v="Brittany Crane"/>
    <s v="jasonbowers@example.org"/>
    <s v="jasonbowers"/>
    <d v="1993-03-19T00:00:00"/>
    <x v="1"/>
    <s v="Port Jeremyfurt"/>
    <d v="2024-01-30T00:00:00"/>
    <d v="2025-01-29T00:00:00"/>
    <x v="0"/>
    <s v="Amex"/>
    <x v="0"/>
    <s v="Occasional"/>
    <x v="1"/>
    <x v="1"/>
    <x v="1"/>
    <s v="Low"/>
    <n v="5"/>
    <n v="0"/>
    <n v="365"/>
    <x v="0"/>
    <x v="0"/>
    <n v="7.6927911825017086"/>
  </r>
  <r>
    <n v="17"/>
    <s v="Robert Gonzalez"/>
    <s v="cday@example.com"/>
    <s v="cday"/>
    <d v="1952-05-02T00:00:00"/>
    <x v="1"/>
    <s v="Quinnberg"/>
    <d v="2024-01-31T00:00:00"/>
    <d v="2025-01-30T00:00:00"/>
    <x v="0"/>
    <s v="Visa"/>
    <x v="1"/>
    <s v="Regular"/>
    <x v="2"/>
    <x v="6"/>
    <x v="1"/>
    <s v="Low"/>
    <n v="3.3"/>
    <n v="3"/>
    <n v="365"/>
    <x v="0"/>
    <x v="0"/>
    <n v="7.6927911825017086"/>
  </r>
  <r>
    <n v="18"/>
    <s v="Mindy Baxter"/>
    <s v="phumphrey@example.net"/>
    <s v="phumphrey"/>
    <d v="1978-11-16T00:00:00"/>
    <x v="1"/>
    <s v="New Brandon"/>
    <d v="2024-02-01T00:00:00"/>
    <d v="2025-01-31T00:00:00"/>
    <x v="0"/>
    <s v="Amex"/>
    <x v="1"/>
    <s v="Regular"/>
    <x v="2"/>
    <x v="0"/>
    <x v="2"/>
    <s v="High"/>
    <n v="3.9"/>
    <n v="6"/>
    <n v="365"/>
    <x v="0"/>
    <x v="0"/>
    <n v="7.6927911825017086"/>
  </r>
  <r>
    <n v="19"/>
    <s v="Michael Smith"/>
    <s v="paige55@example.org"/>
    <s v="paige55"/>
    <d v="1945-08-30T00:00:00"/>
    <x v="1"/>
    <s v="South Michaelhaven"/>
    <d v="2024-02-02T00:00:00"/>
    <d v="2025-02-01T00:00:00"/>
    <x v="0"/>
    <s v="Visa"/>
    <x v="1"/>
    <s v="Occasional"/>
    <x v="1"/>
    <x v="0"/>
    <x v="0"/>
    <s v="Low"/>
    <n v="4.4000000000000004"/>
    <n v="6"/>
    <n v="365"/>
    <x v="0"/>
    <x v="0"/>
    <n v="7.6927911825017086"/>
  </r>
  <r>
    <n v="20"/>
    <s v="Joseph Owens"/>
    <s v="christopher25@example.org"/>
    <s v="christopher25"/>
    <d v="1979-09-29T00:00:00"/>
    <x v="1"/>
    <s v="Port Derekton"/>
    <d v="2024-02-03T00:00:00"/>
    <d v="2025-02-02T00:00:00"/>
    <x v="0"/>
    <s v="Mastercard"/>
    <x v="0"/>
    <s v="Occasional"/>
    <x v="1"/>
    <x v="5"/>
    <x v="2"/>
    <s v="Medium"/>
    <n v="4.5999999999999996"/>
    <n v="2"/>
    <n v="365"/>
    <x v="0"/>
    <x v="0"/>
    <n v="7.6927911825017086"/>
  </r>
  <r>
    <n v="21"/>
    <s v="Devin Wolf"/>
    <s v="jacobrobinson@example.com"/>
    <s v="jacobrobinson"/>
    <d v="1956-07-05T00:00:00"/>
    <x v="0"/>
    <s v="New Matthewbury"/>
    <d v="2024-02-04T00:00:00"/>
    <d v="2025-02-03T00:00:00"/>
    <x v="1"/>
    <s v="Visa"/>
    <x v="0"/>
    <s v="Regular"/>
    <x v="0"/>
    <x v="4"/>
    <x v="2"/>
    <s v="Low"/>
    <n v="4.2"/>
    <n v="6"/>
    <n v="365"/>
    <x v="0"/>
    <x v="0"/>
    <n v="7.6927911825017086"/>
  </r>
  <r>
    <n v="22"/>
    <s v="Heidi Brock"/>
    <s v="karen47@example.org"/>
    <s v="karen47"/>
    <d v="1967-02-17T00:00:00"/>
    <x v="0"/>
    <s v="Lake Gloriaport"/>
    <d v="2024-02-05T00:00:00"/>
    <d v="2025-02-04T00:00:00"/>
    <x v="1"/>
    <s v="Amex"/>
    <x v="0"/>
    <s v="Regular"/>
    <x v="2"/>
    <x v="5"/>
    <x v="0"/>
    <s v="Low"/>
    <n v="3.9"/>
    <n v="2"/>
    <n v="365"/>
    <x v="0"/>
    <x v="0"/>
    <n v="7.6927911825017086"/>
  </r>
  <r>
    <n v="23"/>
    <s v="Tracy Hardin"/>
    <s v="ronald82@example.net"/>
    <s v="ronald82"/>
    <d v="1996-02-13T00:00:00"/>
    <x v="1"/>
    <s v="North Audrey"/>
    <d v="2024-02-06T00:00:00"/>
    <d v="2025-02-05T00:00:00"/>
    <x v="1"/>
    <s v="Visa"/>
    <x v="1"/>
    <s v="Regular"/>
    <x v="1"/>
    <x v="2"/>
    <x v="0"/>
    <s v="High"/>
    <n v="4.3"/>
    <n v="7"/>
    <n v="365"/>
    <x v="0"/>
    <x v="0"/>
    <n v="7.6927911825017086"/>
  </r>
  <r>
    <n v="24"/>
    <s v="Maria White"/>
    <s v="castillokatie@example.com"/>
    <s v="castillokatie"/>
    <d v="1968-06-19T00:00:00"/>
    <x v="0"/>
    <s v="West Raymond"/>
    <d v="2024-02-07T00:00:00"/>
    <d v="2025-02-06T00:00:00"/>
    <x v="0"/>
    <s v="Mastercard"/>
    <x v="0"/>
    <s v="Regular"/>
    <x v="0"/>
    <x v="3"/>
    <x v="0"/>
    <s v="High"/>
    <n v="4.8"/>
    <n v="0"/>
    <n v="365"/>
    <x v="0"/>
    <x v="0"/>
    <n v="7.6927911825017086"/>
  </r>
  <r>
    <n v="25"/>
    <s v="Eric Johnson"/>
    <s v="lgreer@example.org"/>
    <s v="lgreer"/>
    <d v="1994-10-02T00:00:00"/>
    <x v="1"/>
    <s v="North Jacob"/>
    <d v="2024-02-08T00:00:00"/>
    <d v="2025-02-07T00:00:00"/>
    <x v="1"/>
    <s v="Mastercard"/>
    <x v="1"/>
    <s v="Frequent"/>
    <x v="0"/>
    <x v="5"/>
    <x v="1"/>
    <s v="High"/>
    <n v="4.5999999999999996"/>
    <n v="4"/>
    <n v="365"/>
    <x v="0"/>
    <x v="0"/>
    <n v="7.6927911825017086"/>
  </r>
  <r>
    <n v="26"/>
    <s v="Kenneth Jones"/>
    <s v="glen97@example.net"/>
    <s v="glen97"/>
    <d v="1986-09-22T00:00:00"/>
    <x v="1"/>
    <s v="Shafferland"/>
    <d v="2024-02-09T00:00:00"/>
    <d v="2025-02-08T00:00:00"/>
    <x v="1"/>
    <s v="Mastercard"/>
    <x v="1"/>
    <s v="Occasional"/>
    <x v="0"/>
    <x v="2"/>
    <x v="0"/>
    <s v="High"/>
    <n v="3.8"/>
    <n v="7"/>
    <n v="365"/>
    <x v="0"/>
    <x v="0"/>
    <n v="7.6927911825017086"/>
  </r>
  <r>
    <n v="27"/>
    <s v="Joel Cole"/>
    <s v="nyates@example.com"/>
    <s v="nyates"/>
    <d v="2005-03-29T00:00:00"/>
    <x v="0"/>
    <s v="West Richardbury"/>
    <d v="2024-02-10T00:00:00"/>
    <d v="2025-02-09T00:00:00"/>
    <x v="1"/>
    <s v="Visa"/>
    <x v="0"/>
    <s v="Occasional"/>
    <x v="0"/>
    <x v="1"/>
    <x v="0"/>
    <s v="High"/>
    <n v="3.6"/>
    <n v="0"/>
    <n v="365"/>
    <x v="0"/>
    <x v="0"/>
    <n v="7.6927911825017086"/>
  </r>
  <r>
    <n v="28"/>
    <s v="Brittany Noble"/>
    <s v="carol56@example.com"/>
    <s v="carol56"/>
    <d v="1976-11-05T00:00:00"/>
    <x v="0"/>
    <s v="New John"/>
    <d v="2024-02-11T00:00:00"/>
    <d v="2025-02-10T00:00:00"/>
    <x v="1"/>
    <s v="Visa"/>
    <x v="1"/>
    <s v="Occasional"/>
    <x v="2"/>
    <x v="2"/>
    <x v="0"/>
    <s v="Medium"/>
    <n v="3"/>
    <n v="9"/>
    <n v="365"/>
    <x v="0"/>
    <x v="0"/>
    <n v="7.6927911825017086"/>
  </r>
  <r>
    <n v="29"/>
    <s v="Shelley Lopez"/>
    <s v="rodneyroberts@example.com"/>
    <s v="rodneyroberts"/>
    <d v="1967-07-05T00:00:00"/>
    <x v="1"/>
    <s v="North Marymouth"/>
    <d v="2024-02-12T00:00:00"/>
    <d v="2025-02-11T00:00:00"/>
    <x v="0"/>
    <s v="Mastercard"/>
    <x v="1"/>
    <s v="Regular"/>
    <x v="2"/>
    <x v="2"/>
    <x v="1"/>
    <s v="High"/>
    <n v="4.8"/>
    <n v="7"/>
    <n v="365"/>
    <x v="0"/>
    <x v="0"/>
    <n v="7.6927911825017086"/>
  </r>
  <r>
    <n v="30"/>
    <s v="Stephen Perkins"/>
    <s v="julie52@example.com"/>
    <s v="julie52"/>
    <d v="1976-09-16T00:00:00"/>
    <x v="1"/>
    <s v="West James"/>
    <d v="2024-02-13T00:00:00"/>
    <d v="2025-02-12T00:00:00"/>
    <x v="1"/>
    <s v="Amex"/>
    <x v="0"/>
    <s v="Regular"/>
    <x v="1"/>
    <x v="4"/>
    <x v="0"/>
    <s v="Medium"/>
    <n v="4.8"/>
    <n v="9"/>
    <n v="365"/>
    <x v="0"/>
    <x v="0"/>
    <n v="7.6927911825017086"/>
  </r>
  <r>
    <n v="31"/>
    <s v="Christopher Davis"/>
    <s v="urobinson@example.net"/>
    <s v="urobinson"/>
    <d v="1955-09-19T00:00:00"/>
    <x v="0"/>
    <s v="Randallton"/>
    <d v="2024-02-14T00:00:00"/>
    <d v="2025-02-13T00:00:00"/>
    <x v="0"/>
    <s v="Mastercard"/>
    <x v="0"/>
    <s v="Frequent"/>
    <x v="2"/>
    <x v="6"/>
    <x v="1"/>
    <s v="Low"/>
    <n v="4.5999999999999996"/>
    <n v="10"/>
    <n v="365"/>
    <x v="0"/>
    <x v="0"/>
    <n v="7.6927911825017086"/>
  </r>
  <r>
    <n v="32"/>
    <s v="Rodney Jones"/>
    <s v="zfrost@example.net"/>
    <s v="zfrost"/>
    <d v="1967-10-14T00:00:00"/>
    <x v="1"/>
    <s v="Port Kimberly"/>
    <d v="2024-02-15T00:00:00"/>
    <d v="2025-02-14T00:00:00"/>
    <x v="1"/>
    <s v="Mastercard"/>
    <x v="0"/>
    <s v="Occasional"/>
    <x v="0"/>
    <x v="1"/>
    <x v="2"/>
    <s v="Low"/>
    <n v="4.2"/>
    <n v="9"/>
    <n v="365"/>
    <x v="0"/>
    <x v="0"/>
    <n v="7.6927911825017086"/>
  </r>
  <r>
    <n v="33"/>
    <s v="Cheryl Johnson"/>
    <s v="louis25@example.com"/>
    <s v="louis25"/>
    <d v="1995-03-28T00:00:00"/>
    <x v="0"/>
    <s v="Lisaton"/>
    <d v="2024-02-16T00:00:00"/>
    <d v="2025-02-15T00:00:00"/>
    <x v="1"/>
    <s v="Mastercard"/>
    <x v="0"/>
    <s v="Frequent"/>
    <x v="2"/>
    <x v="3"/>
    <x v="1"/>
    <s v="Low"/>
    <n v="4.3"/>
    <n v="4"/>
    <n v="365"/>
    <x v="0"/>
    <x v="0"/>
    <n v="7.6927911825017086"/>
  </r>
  <r>
    <n v="34"/>
    <s v="Whitney Underwood"/>
    <s v="ujones@example.com"/>
    <s v="ujones"/>
    <d v="2002-07-23T00:00:00"/>
    <x v="1"/>
    <s v="New Jenniferport"/>
    <d v="2024-02-17T00:00:00"/>
    <d v="2025-02-16T00:00:00"/>
    <x v="0"/>
    <s v="Mastercard"/>
    <x v="1"/>
    <s v="Regular"/>
    <x v="0"/>
    <x v="1"/>
    <x v="1"/>
    <s v="Low"/>
    <n v="4.5"/>
    <n v="10"/>
    <n v="365"/>
    <x v="0"/>
    <x v="0"/>
    <n v="7.6927911825017086"/>
  </r>
  <r>
    <n v="35"/>
    <s v="Cheryl Bradley"/>
    <s v="jesseforbes@example.org"/>
    <s v="jesseforbes"/>
    <d v="1933-05-11T00:00:00"/>
    <x v="0"/>
    <s v="New Jason"/>
    <d v="2024-02-18T00:00:00"/>
    <d v="2025-02-17T00:00:00"/>
    <x v="0"/>
    <s v="Mastercard"/>
    <x v="0"/>
    <s v="Occasional"/>
    <x v="0"/>
    <x v="4"/>
    <x v="1"/>
    <s v="Low"/>
    <n v="3.8"/>
    <n v="6"/>
    <n v="365"/>
    <x v="0"/>
    <x v="0"/>
    <n v="7.6927911825017086"/>
  </r>
  <r>
    <n v="36"/>
    <s v="Carrie Smith"/>
    <s v="scottjohn@example.com"/>
    <s v="scottjohn"/>
    <d v="1991-07-03T00:00:00"/>
    <x v="1"/>
    <s v="Clineshire"/>
    <d v="2024-02-19T00:00:00"/>
    <d v="2025-02-18T00:00:00"/>
    <x v="1"/>
    <s v="Mastercard"/>
    <x v="0"/>
    <s v="Occasional"/>
    <x v="1"/>
    <x v="2"/>
    <x v="2"/>
    <s v="High"/>
    <n v="4.8"/>
    <n v="10"/>
    <n v="365"/>
    <x v="0"/>
    <x v="0"/>
    <n v="7.6927911825017086"/>
  </r>
  <r>
    <n v="37"/>
    <s v="Ryan Nunez"/>
    <s v="silvamichael@example.org"/>
    <s v="silvamichael"/>
    <d v="1944-10-26T00:00:00"/>
    <x v="1"/>
    <s v="Jacquelinefurt"/>
    <d v="2024-02-20T00:00:00"/>
    <d v="2025-02-19T00:00:00"/>
    <x v="1"/>
    <s v="Visa"/>
    <x v="1"/>
    <s v="Frequent"/>
    <x v="1"/>
    <x v="1"/>
    <x v="0"/>
    <s v="Medium"/>
    <n v="4.0999999999999996"/>
    <n v="6"/>
    <n v="365"/>
    <x v="0"/>
    <x v="0"/>
    <n v="7.6927911825017086"/>
  </r>
  <r>
    <n v="38"/>
    <s v="John Wood"/>
    <s v="maxwellanthony@example.net"/>
    <s v="maxwellanthony"/>
    <d v="1975-07-23T00:00:00"/>
    <x v="1"/>
    <s v="North Jerry"/>
    <d v="2024-02-21T00:00:00"/>
    <d v="2025-02-20T00:00:00"/>
    <x v="0"/>
    <s v="Amex"/>
    <x v="0"/>
    <s v="Frequent"/>
    <x v="2"/>
    <x v="6"/>
    <x v="2"/>
    <s v="Medium"/>
    <n v="4.5"/>
    <n v="7"/>
    <n v="365"/>
    <x v="0"/>
    <x v="0"/>
    <n v="7.6927911825017086"/>
  </r>
  <r>
    <n v="39"/>
    <s v="Rachel Holmes"/>
    <s v="maryjones@example.com"/>
    <s v="maryjones"/>
    <d v="1955-07-06T00:00:00"/>
    <x v="1"/>
    <s v="Port Benjaminfort"/>
    <d v="2024-02-22T00:00:00"/>
    <d v="2025-02-21T00:00:00"/>
    <x v="1"/>
    <s v="Visa"/>
    <x v="1"/>
    <s v="Occasional"/>
    <x v="0"/>
    <x v="0"/>
    <x v="2"/>
    <s v="High"/>
    <n v="3.2"/>
    <n v="8"/>
    <n v="365"/>
    <x v="0"/>
    <x v="0"/>
    <n v="7.6927911825017086"/>
  </r>
  <r>
    <n v="40"/>
    <s v="Terry Powell"/>
    <s v="reyesjennifer@example.com"/>
    <s v="reyesjennifer"/>
    <d v="1981-03-19T00:00:00"/>
    <x v="1"/>
    <s v="Port Danielle"/>
    <d v="2024-02-23T00:00:00"/>
    <d v="2025-02-22T00:00:00"/>
    <x v="0"/>
    <s v="Visa"/>
    <x v="1"/>
    <s v="Occasional"/>
    <x v="2"/>
    <x v="0"/>
    <x v="2"/>
    <s v="Low"/>
    <n v="4.2"/>
    <n v="5"/>
    <n v="365"/>
    <x v="0"/>
    <x v="0"/>
    <n v="7.6927911825017086"/>
  </r>
  <r>
    <n v="41"/>
    <s v="Mark Hernandez"/>
    <s v="william81@example.com"/>
    <s v="william81"/>
    <d v="1975-03-07T00:00:00"/>
    <x v="0"/>
    <s v="Port Jillianbury"/>
    <d v="2024-02-24T00:00:00"/>
    <d v="2025-02-23T00:00:00"/>
    <x v="1"/>
    <s v="Visa"/>
    <x v="1"/>
    <s v="Frequent"/>
    <x v="2"/>
    <x v="2"/>
    <x v="0"/>
    <s v="Medium"/>
    <n v="4.5999999999999996"/>
    <n v="8"/>
    <n v="365"/>
    <x v="0"/>
    <x v="0"/>
    <n v="7.6927911825017086"/>
  </r>
  <r>
    <n v="42"/>
    <s v="Angela Hall"/>
    <s v="laura84@example.org"/>
    <s v="laura84"/>
    <d v="1962-06-14T00:00:00"/>
    <x v="1"/>
    <s v="Sherrybury"/>
    <d v="2024-02-25T00:00:00"/>
    <d v="2025-02-24T00:00:00"/>
    <x v="1"/>
    <s v="Amex"/>
    <x v="1"/>
    <s v="Occasional"/>
    <x v="0"/>
    <x v="2"/>
    <x v="2"/>
    <s v="High"/>
    <n v="4.4000000000000004"/>
    <n v="2"/>
    <n v="365"/>
    <x v="0"/>
    <x v="0"/>
    <n v="7.6927911825017086"/>
  </r>
  <r>
    <n v="43"/>
    <s v="Laura Griffith"/>
    <s v="michelle48@example.net"/>
    <s v="michelle48"/>
    <d v="2001-01-09T00:00:00"/>
    <x v="1"/>
    <s v="Port Charleschester"/>
    <d v="2024-02-26T00:00:00"/>
    <d v="2025-02-25T00:00:00"/>
    <x v="0"/>
    <s v="Amex"/>
    <x v="1"/>
    <s v="Regular"/>
    <x v="2"/>
    <x v="0"/>
    <x v="2"/>
    <s v="Medium"/>
    <n v="3.6"/>
    <n v="9"/>
    <n v="365"/>
    <x v="0"/>
    <x v="0"/>
    <n v="7.6927911825017086"/>
  </r>
  <r>
    <n v="44"/>
    <s v="Anita Calhoun MD"/>
    <s v="ashley86@example.com"/>
    <s v="ashley86"/>
    <d v="1945-08-27T00:00:00"/>
    <x v="0"/>
    <s v="New Brandy"/>
    <d v="2024-02-27T00:00:00"/>
    <d v="2025-02-26T00:00:00"/>
    <x v="0"/>
    <s v="Mastercard"/>
    <x v="0"/>
    <s v="Frequent"/>
    <x v="2"/>
    <x v="6"/>
    <x v="1"/>
    <s v="Medium"/>
    <n v="4.8"/>
    <n v="6"/>
    <n v="365"/>
    <x v="0"/>
    <x v="0"/>
    <n v="7.6927911825017086"/>
  </r>
  <r>
    <n v="45"/>
    <s v="Shannon Clark"/>
    <s v="traci17@example.net"/>
    <s v="traci17"/>
    <d v="1943-08-20T00:00:00"/>
    <x v="0"/>
    <s v="East Aaronburgh"/>
    <d v="2024-02-28T00:00:00"/>
    <d v="2025-02-27T00:00:00"/>
    <x v="1"/>
    <s v="Amex"/>
    <x v="0"/>
    <s v="Frequent"/>
    <x v="1"/>
    <x v="1"/>
    <x v="1"/>
    <s v="Low"/>
    <n v="5"/>
    <n v="6"/>
    <n v="365"/>
    <x v="0"/>
    <x v="0"/>
    <n v="7.6927911825017086"/>
  </r>
  <r>
    <n v="46"/>
    <s v="Geoffrey Garcia"/>
    <s v="benjamin76@example.org"/>
    <s v="benjamin76"/>
    <d v="1993-10-31T00:00:00"/>
    <x v="0"/>
    <s v="Jamesview"/>
    <d v="2024-02-29T00:00:00"/>
    <d v="2025-02-28T00:00:00"/>
    <x v="0"/>
    <s v="Mastercard"/>
    <x v="1"/>
    <s v="Regular"/>
    <x v="2"/>
    <x v="5"/>
    <x v="0"/>
    <s v="Medium"/>
    <n v="3.9"/>
    <n v="5"/>
    <n v="365"/>
    <x v="0"/>
    <x v="0"/>
    <n v="7.6927911825017086"/>
  </r>
  <r>
    <n v="47"/>
    <s v="Jeffery Maxwell"/>
    <s v="debra51@example.org"/>
    <s v="debra51"/>
    <d v="1953-04-13T00:00:00"/>
    <x v="1"/>
    <s v="Davisfort"/>
    <d v="2024-03-01T00:00:00"/>
    <d v="2025-03-01T00:00:00"/>
    <x v="0"/>
    <s v="Amex"/>
    <x v="1"/>
    <s v="Frequent"/>
    <x v="1"/>
    <x v="5"/>
    <x v="1"/>
    <s v="Low"/>
    <n v="3.6"/>
    <n v="7"/>
    <n v="365"/>
    <x v="0"/>
    <x v="0"/>
    <n v="7.6927911825017086"/>
  </r>
  <r>
    <n v="48"/>
    <s v="Robert Lloyd"/>
    <s v="bradleypatrick@example.org"/>
    <s v="bradleypatrick"/>
    <d v="1985-03-15T00:00:00"/>
    <x v="0"/>
    <s v="West Tanya"/>
    <d v="2024-03-02T00:00:00"/>
    <d v="2025-03-02T00:00:00"/>
    <x v="1"/>
    <s v="Mastercard"/>
    <x v="0"/>
    <s v="Occasional"/>
    <x v="0"/>
    <x v="6"/>
    <x v="1"/>
    <s v="Low"/>
    <n v="4.3"/>
    <n v="2"/>
    <n v="365"/>
    <x v="0"/>
    <x v="0"/>
    <n v="7.6927911825017086"/>
  </r>
  <r>
    <n v="49"/>
    <s v="Melissa Wells"/>
    <s v="luis09@example.net"/>
    <s v="luis09"/>
    <d v="1950-07-27T00:00:00"/>
    <x v="1"/>
    <s v="South Kylestad"/>
    <d v="2024-03-03T00:00:00"/>
    <d v="2025-03-03T00:00:00"/>
    <x v="1"/>
    <s v="Mastercard"/>
    <x v="1"/>
    <s v="Occasional"/>
    <x v="0"/>
    <x v="1"/>
    <x v="0"/>
    <s v="Low"/>
    <n v="3.1"/>
    <n v="8"/>
    <n v="365"/>
    <x v="0"/>
    <x v="0"/>
    <n v="7.6927911825017086"/>
  </r>
  <r>
    <n v="50"/>
    <s v="Antonio Jackson"/>
    <s v="jrandall@example.org"/>
    <s v="jrandall"/>
    <d v="1965-07-23T00:00:00"/>
    <x v="1"/>
    <s v="East Marcusberg"/>
    <d v="2024-03-04T00:00:00"/>
    <d v="2025-03-04T00:00:00"/>
    <x v="0"/>
    <s v="Visa"/>
    <x v="0"/>
    <s v="Occasional"/>
    <x v="1"/>
    <x v="5"/>
    <x v="2"/>
    <s v="High"/>
    <n v="4.5"/>
    <n v="9"/>
    <n v="365"/>
    <x v="0"/>
    <x v="0"/>
    <n v="7.6927911825017086"/>
  </r>
  <r>
    <n v="51"/>
    <s v="John Smith"/>
    <s v="dhuffman@example.net"/>
    <s v="dhuffman"/>
    <d v="1990-12-21T00:00:00"/>
    <x v="0"/>
    <s v="New Nicoleport"/>
    <d v="2024-03-05T00:00:00"/>
    <d v="2025-03-05T00:00:00"/>
    <x v="1"/>
    <s v="Visa"/>
    <x v="0"/>
    <s v="Occasional"/>
    <x v="0"/>
    <x v="3"/>
    <x v="0"/>
    <s v="High"/>
    <n v="3.9"/>
    <n v="8"/>
    <n v="365"/>
    <x v="0"/>
    <x v="0"/>
    <n v="7.6927911825017086"/>
  </r>
  <r>
    <n v="52"/>
    <s v="Jeremy Lyons"/>
    <s v="richardsmicheal@example.com"/>
    <s v="richardsmicheal"/>
    <d v="1976-11-05T00:00:00"/>
    <x v="0"/>
    <s v="North Stephen"/>
    <d v="2024-03-06T00:00:00"/>
    <d v="2025-03-06T00:00:00"/>
    <x v="0"/>
    <s v="Amex"/>
    <x v="0"/>
    <s v="Frequent"/>
    <x v="2"/>
    <x v="1"/>
    <x v="1"/>
    <s v="High"/>
    <n v="3.9"/>
    <n v="0"/>
    <n v="365"/>
    <x v="0"/>
    <x v="0"/>
    <n v="7.6927911825017086"/>
  </r>
  <r>
    <n v="53"/>
    <s v="Cathy Harrington"/>
    <s v="kellygibson@example.org"/>
    <s v="kellygibson"/>
    <d v="1942-03-21T00:00:00"/>
    <x v="0"/>
    <s v="Lake Wendyland"/>
    <d v="2024-03-07T00:00:00"/>
    <d v="2025-03-07T00:00:00"/>
    <x v="1"/>
    <s v="Mastercard"/>
    <x v="0"/>
    <s v="Occasional"/>
    <x v="2"/>
    <x v="3"/>
    <x v="1"/>
    <s v="Low"/>
    <n v="4.9000000000000004"/>
    <n v="8"/>
    <n v="365"/>
    <x v="0"/>
    <x v="0"/>
    <n v="7.6927911825017086"/>
  </r>
  <r>
    <n v="54"/>
    <s v="Lisa Bauer"/>
    <s v="allison13@example.org"/>
    <s v="allison13"/>
    <d v="1964-10-26T00:00:00"/>
    <x v="0"/>
    <s v="Michaelfort"/>
    <d v="2024-03-08T00:00:00"/>
    <d v="2025-03-08T00:00:00"/>
    <x v="0"/>
    <s v="Amex"/>
    <x v="0"/>
    <s v="Occasional"/>
    <x v="0"/>
    <x v="2"/>
    <x v="0"/>
    <s v="High"/>
    <n v="3.6"/>
    <n v="5"/>
    <n v="365"/>
    <x v="0"/>
    <x v="0"/>
    <n v="7.6927911825017086"/>
  </r>
  <r>
    <n v="55"/>
    <s v="Margaret Cooper"/>
    <s v="fbradley@example.org"/>
    <s v="fbradley"/>
    <d v="1964-02-19T00:00:00"/>
    <x v="1"/>
    <s v="Lake Samantha"/>
    <d v="2024-03-09T00:00:00"/>
    <d v="2025-03-09T00:00:00"/>
    <x v="0"/>
    <s v="Visa"/>
    <x v="1"/>
    <s v="Frequent"/>
    <x v="2"/>
    <x v="4"/>
    <x v="2"/>
    <s v="Low"/>
    <n v="4.9000000000000004"/>
    <n v="3"/>
    <n v="365"/>
    <x v="0"/>
    <x v="0"/>
    <n v="7.6927911825017086"/>
  </r>
  <r>
    <n v="56"/>
    <s v="Robert Browning"/>
    <s v="lorettashelton@example.net"/>
    <s v="lorettashelton"/>
    <d v="1973-11-09T00:00:00"/>
    <x v="1"/>
    <s v="East Charles"/>
    <d v="2024-03-10T00:00:00"/>
    <d v="2025-03-10T00:00:00"/>
    <x v="0"/>
    <s v="Mastercard"/>
    <x v="1"/>
    <s v="Regular"/>
    <x v="0"/>
    <x v="5"/>
    <x v="1"/>
    <s v="High"/>
    <n v="3.6"/>
    <n v="6"/>
    <n v="365"/>
    <x v="0"/>
    <x v="0"/>
    <n v="7.6927911825017086"/>
  </r>
  <r>
    <n v="57"/>
    <s v="Amanda Williams DVM"/>
    <s v="reginald05@example.org"/>
    <s v="reginald05"/>
    <d v="1953-03-27T00:00:00"/>
    <x v="1"/>
    <s v="Bowmanland"/>
    <d v="2024-03-11T00:00:00"/>
    <d v="2025-03-11T00:00:00"/>
    <x v="1"/>
    <s v="Visa"/>
    <x v="1"/>
    <s v="Occasional"/>
    <x v="0"/>
    <x v="5"/>
    <x v="0"/>
    <s v="Medium"/>
    <n v="3"/>
    <n v="2"/>
    <n v="365"/>
    <x v="0"/>
    <x v="0"/>
    <n v="7.6927911825017086"/>
  </r>
  <r>
    <n v="58"/>
    <s v="William Clark"/>
    <s v="michael86@example.com"/>
    <s v="michael86"/>
    <d v="1961-05-19T00:00:00"/>
    <x v="0"/>
    <s v="New Thomasville"/>
    <d v="2024-03-12T00:00:00"/>
    <d v="2025-03-12T00:00:00"/>
    <x v="1"/>
    <s v="Amex"/>
    <x v="1"/>
    <s v="Occasional"/>
    <x v="1"/>
    <x v="3"/>
    <x v="2"/>
    <s v="Low"/>
    <n v="4.5"/>
    <n v="10"/>
    <n v="365"/>
    <x v="0"/>
    <x v="0"/>
    <n v="7.6927911825017086"/>
  </r>
  <r>
    <n v="59"/>
    <s v="Julie Dean"/>
    <s v="hduffy@example.org"/>
    <s v="hduffy"/>
    <d v="2003-03-09T00:00:00"/>
    <x v="1"/>
    <s v="Port Olivia"/>
    <d v="2024-03-13T00:00:00"/>
    <d v="2025-03-13T00:00:00"/>
    <x v="1"/>
    <s v="Mastercard"/>
    <x v="1"/>
    <s v="Frequent"/>
    <x v="1"/>
    <x v="2"/>
    <x v="0"/>
    <s v="High"/>
    <n v="3.5"/>
    <n v="10"/>
    <n v="365"/>
    <x v="0"/>
    <x v="0"/>
    <n v="7.6927911825017086"/>
  </r>
  <r>
    <n v="60"/>
    <s v="Neil Allen"/>
    <s v="hamiltonkeith@example.org"/>
    <s v="hamiltonkeith"/>
    <d v="1968-09-05T00:00:00"/>
    <x v="1"/>
    <s v="Port Lauramouth"/>
    <d v="2024-03-14T00:00:00"/>
    <d v="2025-03-14T00:00:00"/>
    <x v="0"/>
    <s v="Mastercard"/>
    <x v="1"/>
    <s v="Occasional"/>
    <x v="1"/>
    <x v="4"/>
    <x v="1"/>
    <s v="Low"/>
    <n v="3.7"/>
    <n v="9"/>
    <n v="365"/>
    <x v="0"/>
    <x v="0"/>
    <n v="7.6927911825017086"/>
  </r>
  <r>
    <n v="61"/>
    <s v="Nicole Hunter"/>
    <s v="wendy13@example.com"/>
    <s v="wendy13"/>
    <d v="1953-09-24T00:00:00"/>
    <x v="1"/>
    <s v="Smithborough"/>
    <d v="2024-03-15T00:00:00"/>
    <d v="2025-03-15T00:00:00"/>
    <x v="1"/>
    <s v="Amex"/>
    <x v="1"/>
    <s v="Occasional"/>
    <x v="1"/>
    <x v="2"/>
    <x v="0"/>
    <s v="Medium"/>
    <n v="3.9"/>
    <n v="4"/>
    <n v="365"/>
    <x v="0"/>
    <x v="0"/>
    <n v="7.6927911825017086"/>
  </r>
  <r>
    <n v="62"/>
    <s v="Susan Hurst"/>
    <s v="jessicaespinoza@example.com"/>
    <s v="jessicaespinoza"/>
    <d v="1991-10-15T00:00:00"/>
    <x v="1"/>
    <s v="Phillipsfurt"/>
    <d v="2024-03-16T00:00:00"/>
    <d v="2025-03-16T00:00:00"/>
    <x v="0"/>
    <s v="Visa"/>
    <x v="0"/>
    <s v="Occasional"/>
    <x v="2"/>
    <x v="6"/>
    <x v="0"/>
    <s v="High"/>
    <n v="4.5999999999999996"/>
    <n v="10"/>
    <n v="365"/>
    <x v="0"/>
    <x v="0"/>
    <n v="7.6927911825017086"/>
  </r>
  <r>
    <n v="63"/>
    <s v="Megan Bates"/>
    <s v="douglas02@example.net"/>
    <s v="douglas02"/>
    <d v="1981-08-17T00:00:00"/>
    <x v="1"/>
    <s v="Harrisshire"/>
    <d v="2024-03-17T00:00:00"/>
    <d v="2025-03-17T00:00:00"/>
    <x v="1"/>
    <s v="Mastercard"/>
    <x v="1"/>
    <s v="Frequent"/>
    <x v="0"/>
    <x v="6"/>
    <x v="1"/>
    <s v="Medium"/>
    <n v="3.8"/>
    <n v="3"/>
    <n v="365"/>
    <x v="0"/>
    <x v="0"/>
    <n v="7.6927911825017086"/>
  </r>
  <r>
    <n v="64"/>
    <s v="Kristen Rowe"/>
    <s v="bcollins@example.org"/>
    <s v="bcollins"/>
    <d v="1974-06-10T00:00:00"/>
    <x v="0"/>
    <s v="South Williammouth"/>
    <d v="2024-03-18T00:00:00"/>
    <d v="2025-03-18T00:00:00"/>
    <x v="1"/>
    <s v="Mastercard"/>
    <x v="1"/>
    <s v="Frequent"/>
    <x v="2"/>
    <x v="5"/>
    <x v="2"/>
    <s v="Low"/>
    <n v="3.6"/>
    <n v="4"/>
    <n v="365"/>
    <x v="0"/>
    <x v="0"/>
    <n v="7.6927911825017086"/>
  </r>
  <r>
    <n v="65"/>
    <s v="Jessica Flores"/>
    <s v="aguilarjohn@example.net"/>
    <s v="aguilarjohn"/>
    <d v="1948-06-30T00:00:00"/>
    <x v="1"/>
    <s v="New Jonathan"/>
    <d v="2024-03-19T00:00:00"/>
    <d v="2025-03-19T00:00:00"/>
    <x v="1"/>
    <s v="Amex"/>
    <x v="0"/>
    <s v="Frequent"/>
    <x v="0"/>
    <x v="2"/>
    <x v="1"/>
    <s v="Low"/>
    <n v="4.5"/>
    <n v="6"/>
    <n v="365"/>
    <x v="0"/>
    <x v="0"/>
    <n v="7.6927911825017086"/>
  </r>
  <r>
    <n v="66"/>
    <s v="Elizabeth Taylor"/>
    <s v="desiree88@example.com"/>
    <s v="desiree88"/>
    <d v="1973-07-13T00:00:00"/>
    <x v="1"/>
    <s v="Jennaburgh"/>
    <d v="2024-03-20T00:00:00"/>
    <d v="2025-03-20T00:00:00"/>
    <x v="1"/>
    <s v="Amex"/>
    <x v="0"/>
    <s v="Regular"/>
    <x v="0"/>
    <x v="6"/>
    <x v="2"/>
    <s v="High"/>
    <n v="3.6"/>
    <n v="10"/>
    <n v="365"/>
    <x v="0"/>
    <x v="0"/>
    <n v="7.6927911825017086"/>
  </r>
  <r>
    <n v="67"/>
    <s v="Ronald Brooks MD"/>
    <s v="arodriguez@example.net"/>
    <s v="arodriguez"/>
    <d v="2004-04-07T00:00:00"/>
    <x v="1"/>
    <s v="Jonathanburgh"/>
    <d v="2024-03-21T00:00:00"/>
    <d v="2025-03-21T00:00:00"/>
    <x v="0"/>
    <s v="Visa"/>
    <x v="1"/>
    <s v="Frequent"/>
    <x v="1"/>
    <x v="2"/>
    <x v="2"/>
    <s v="High"/>
    <n v="3"/>
    <n v="9"/>
    <n v="365"/>
    <x v="0"/>
    <x v="0"/>
    <n v="7.6927911825017086"/>
  </r>
  <r>
    <n v="68"/>
    <s v="Sonya Obrien"/>
    <s v="larry78@example.org"/>
    <s v="larry78"/>
    <d v="1946-02-17T00:00:00"/>
    <x v="1"/>
    <s v="Jessicaborough"/>
    <d v="2024-03-22T00:00:00"/>
    <d v="2025-03-22T00:00:00"/>
    <x v="0"/>
    <s v="Visa"/>
    <x v="0"/>
    <s v="Frequent"/>
    <x v="0"/>
    <x v="5"/>
    <x v="0"/>
    <s v="Low"/>
    <n v="3.4"/>
    <n v="0"/>
    <n v="365"/>
    <x v="0"/>
    <x v="0"/>
    <n v="7.6927911825017086"/>
  </r>
  <r>
    <n v="69"/>
    <s v="Tracy Koch"/>
    <s v="timothy25@example.net"/>
    <s v="timothy25"/>
    <d v="1947-08-03T00:00:00"/>
    <x v="1"/>
    <s v="Kristenton"/>
    <d v="2024-03-23T00:00:00"/>
    <d v="2025-03-23T00:00:00"/>
    <x v="1"/>
    <s v="Amex"/>
    <x v="1"/>
    <s v="Frequent"/>
    <x v="1"/>
    <x v="5"/>
    <x v="1"/>
    <s v="High"/>
    <n v="4.7"/>
    <n v="9"/>
    <n v="365"/>
    <x v="0"/>
    <x v="0"/>
    <n v="7.6927911825017086"/>
  </r>
  <r>
    <n v="70"/>
    <s v="Kendra Brooks DVM"/>
    <s v="obray@example.net"/>
    <s v="obray"/>
    <d v="1937-01-29T00:00:00"/>
    <x v="0"/>
    <s v="Garzafort"/>
    <d v="2024-03-24T00:00:00"/>
    <d v="2025-03-24T00:00:00"/>
    <x v="1"/>
    <s v="Amex"/>
    <x v="0"/>
    <s v="Regular"/>
    <x v="2"/>
    <x v="4"/>
    <x v="1"/>
    <s v="Low"/>
    <n v="3.2"/>
    <n v="2"/>
    <n v="365"/>
    <x v="0"/>
    <x v="0"/>
    <n v="7.6927911825017086"/>
  </r>
  <r>
    <n v="71"/>
    <s v="Janice Oliver"/>
    <s v="bethany83@example.net"/>
    <s v="bethany83"/>
    <d v="1988-12-02T00:00:00"/>
    <x v="0"/>
    <s v="South Leslie"/>
    <d v="2024-03-25T00:00:00"/>
    <d v="2025-03-25T00:00:00"/>
    <x v="1"/>
    <s v="Visa"/>
    <x v="1"/>
    <s v="Frequent"/>
    <x v="1"/>
    <x v="2"/>
    <x v="2"/>
    <s v="Low"/>
    <n v="4.0999999999999996"/>
    <n v="5"/>
    <n v="365"/>
    <x v="0"/>
    <x v="0"/>
    <n v="7.6927911825017086"/>
  </r>
  <r>
    <n v="72"/>
    <s v="Jennifer Shields"/>
    <s v="aanderson@example.org"/>
    <s v="aanderson"/>
    <d v="2004-10-07T00:00:00"/>
    <x v="0"/>
    <s v="Williamport"/>
    <d v="2024-03-26T00:00:00"/>
    <d v="2025-03-26T00:00:00"/>
    <x v="0"/>
    <s v="Mastercard"/>
    <x v="1"/>
    <s v="Regular"/>
    <x v="0"/>
    <x v="3"/>
    <x v="1"/>
    <s v="High"/>
    <n v="3.1"/>
    <n v="7"/>
    <n v="365"/>
    <x v="0"/>
    <x v="0"/>
    <n v="7.6927911825017086"/>
  </r>
  <r>
    <n v="73"/>
    <s v="Diana Dillon"/>
    <s v="diane28@example.com"/>
    <s v="diane28"/>
    <d v="1981-04-21T00:00:00"/>
    <x v="0"/>
    <s v="South Beverlyton"/>
    <d v="2024-03-27T00:00:00"/>
    <d v="2025-03-27T00:00:00"/>
    <x v="1"/>
    <s v="Visa"/>
    <x v="1"/>
    <s v="Regular"/>
    <x v="0"/>
    <x v="3"/>
    <x v="1"/>
    <s v="Medium"/>
    <n v="3.5"/>
    <n v="4"/>
    <n v="365"/>
    <x v="0"/>
    <x v="0"/>
    <n v="7.6927911825017086"/>
  </r>
  <r>
    <n v="74"/>
    <s v="David Mata"/>
    <s v="cheyennewilson@example.net"/>
    <s v="cheyennewilson"/>
    <d v="1967-08-12T00:00:00"/>
    <x v="0"/>
    <s v="Lake Rebecca"/>
    <d v="2024-03-28T00:00:00"/>
    <d v="2025-03-28T00:00:00"/>
    <x v="0"/>
    <s v="Amex"/>
    <x v="0"/>
    <s v="Frequent"/>
    <x v="0"/>
    <x v="3"/>
    <x v="2"/>
    <s v="Low"/>
    <n v="4.8"/>
    <n v="9"/>
    <n v="365"/>
    <x v="0"/>
    <x v="0"/>
    <n v="7.6927911825017086"/>
  </r>
  <r>
    <n v="75"/>
    <s v="Megan Vaughan"/>
    <s v="walkersusan@example.net"/>
    <s v="walkersusan"/>
    <d v="1938-02-23T00:00:00"/>
    <x v="1"/>
    <s v="Tinaberg"/>
    <d v="2024-03-29T00:00:00"/>
    <d v="2025-03-29T00:00:00"/>
    <x v="0"/>
    <s v="Visa"/>
    <x v="0"/>
    <s v="Frequent"/>
    <x v="1"/>
    <x v="1"/>
    <x v="2"/>
    <s v="Medium"/>
    <n v="3.3"/>
    <n v="0"/>
    <n v="365"/>
    <x v="0"/>
    <x v="0"/>
    <n v="7.6927911825017086"/>
  </r>
  <r>
    <n v="76"/>
    <s v="Kelsey Diaz"/>
    <s v="jamesstevens@example.com"/>
    <s v="jamesstevens"/>
    <d v="1992-06-29T00:00:00"/>
    <x v="1"/>
    <s v="Wongview"/>
    <d v="2024-03-30T00:00:00"/>
    <d v="2025-03-30T00:00:00"/>
    <x v="0"/>
    <s v="Mastercard"/>
    <x v="1"/>
    <s v="Occasional"/>
    <x v="2"/>
    <x v="5"/>
    <x v="0"/>
    <s v="Low"/>
    <n v="4.4000000000000004"/>
    <n v="5"/>
    <n v="365"/>
    <x v="0"/>
    <x v="0"/>
    <n v="7.6927911825017086"/>
  </r>
  <r>
    <n v="77"/>
    <s v="Jimmy Parker"/>
    <s v="shannon08@example.org"/>
    <s v="shannon08"/>
    <d v="1967-05-15T00:00:00"/>
    <x v="1"/>
    <s v="Ramseymouth"/>
    <d v="2024-03-31T00:00:00"/>
    <d v="2025-03-31T00:00:00"/>
    <x v="1"/>
    <s v="Mastercard"/>
    <x v="0"/>
    <s v="Regular"/>
    <x v="1"/>
    <x v="0"/>
    <x v="0"/>
    <s v="Medium"/>
    <n v="4.9000000000000004"/>
    <n v="10"/>
    <n v="365"/>
    <x v="0"/>
    <x v="0"/>
    <n v="7.6927911825017086"/>
  </r>
  <r>
    <n v="78"/>
    <s v="Perry Fry"/>
    <s v="lucas69@example.com"/>
    <s v="lucas69"/>
    <d v="1993-12-10T00:00:00"/>
    <x v="1"/>
    <s v="Port Jasonville"/>
    <d v="2024-04-01T00:00:00"/>
    <d v="2025-04-01T00:00:00"/>
    <x v="1"/>
    <s v="Visa"/>
    <x v="0"/>
    <s v="Regular"/>
    <x v="2"/>
    <x v="3"/>
    <x v="1"/>
    <s v="Low"/>
    <n v="3.8"/>
    <n v="10"/>
    <n v="365"/>
    <x v="0"/>
    <x v="1"/>
    <n v="6.3977390274396262"/>
  </r>
  <r>
    <n v="79"/>
    <s v="Evelyn Williams"/>
    <s v="john77@example.org"/>
    <s v="john77"/>
    <d v="1942-08-03T00:00:00"/>
    <x v="0"/>
    <s v="Port Nicholas"/>
    <d v="2024-04-02T00:00:00"/>
    <d v="2025-04-02T00:00:00"/>
    <x v="1"/>
    <s v="Mastercard"/>
    <x v="1"/>
    <s v="Occasional"/>
    <x v="2"/>
    <x v="5"/>
    <x v="2"/>
    <s v="Low"/>
    <n v="4.0999999999999996"/>
    <n v="10"/>
    <n v="365"/>
    <x v="0"/>
    <x v="1"/>
    <n v="6.3977390274396262"/>
  </r>
  <r>
    <n v="80"/>
    <s v="Julie Sanchez"/>
    <s v="bakerzachary@example.net"/>
    <s v="bakerzachary"/>
    <d v="1994-12-11T00:00:00"/>
    <x v="1"/>
    <s v="Michaelberg"/>
    <d v="2024-04-03T00:00:00"/>
    <d v="2025-04-03T00:00:00"/>
    <x v="0"/>
    <s v="Visa"/>
    <x v="0"/>
    <s v="Regular"/>
    <x v="0"/>
    <x v="2"/>
    <x v="1"/>
    <s v="Low"/>
    <n v="3.4"/>
    <n v="6"/>
    <n v="365"/>
    <x v="0"/>
    <x v="1"/>
    <n v="6.3977390274396262"/>
  </r>
  <r>
    <n v="81"/>
    <s v="Joseph Davis"/>
    <s v="greenelisa@example.com"/>
    <s v="greenelisa"/>
    <d v="1933-10-12T00:00:00"/>
    <x v="0"/>
    <s v="Martinezfort"/>
    <d v="2024-04-04T00:00:00"/>
    <d v="2025-04-04T00:00:00"/>
    <x v="1"/>
    <s v="Mastercard"/>
    <x v="0"/>
    <s v="Frequent"/>
    <x v="2"/>
    <x v="4"/>
    <x v="0"/>
    <s v="Low"/>
    <n v="3.3"/>
    <n v="3"/>
    <n v="365"/>
    <x v="0"/>
    <x v="1"/>
    <n v="6.3977390274396262"/>
  </r>
  <r>
    <n v="82"/>
    <s v="Monique Rodriguez"/>
    <s v="rrhodes@example.com"/>
    <s v="rrhodes"/>
    <d v="1940-05-03T00:00:00"/>
    <x v="0"/>
    <s v="West Connorport"/>
    <d v="2024-04-05T00:00:00"/>
    <d v="2025-04-05T00:00:00"/>
    <x v="1"/>
    <s v="Mastercard"/>
    <x v="0"/>
    <s v="Frequent"/>
    <x v="0"/>
    <x v="0"/>
    <x v="1"/>
    <s v="High"/>
    <n v="3.6"/>
    <n v="9"/>
    <n v="365"/>
    <x v="0"/>
    <x v="1"/>
    <n v="6.3977390274396262"/>
  </r>
  <r>
    <n v="83"/>
    <s v="Thomas Davis"/>
    <s v="brendasmith@example.com"/>
    <s v="brendasmith"/>
    <d v="1938-12-01T00:00:00"/>
    <x v="1"/>
    <s v="Carsonhaven"/>
    <d v="2024-04-06T00:00:00"/>
    <d v="2025-04-06T00:00:00"/>
    <x v="0"/>
    <s v="Visa"/>
    <x v="1"/>
    <s v="Regular"/>
    <x v="0"/>
    <x v="6"/>
    <x v="1"/>
    <s v="High"/>
    <n v="3.1"/>
    <n v="5"/>
    <n v="365"/>
    <x v="0"/>
    <x v="1"/>
    <n v="6.3977390274396262"/>
  </r>
  <r>
    <n v="84"/>
    <s v="Christopher Dickerson"/>
    <s v="wgregory@example.com"/>
    <s v="wgregory"/>
    <d v="1992-05-05T00:00:00"/>
    <x v="1"/>
    <s v="Troytown"/>
    <d v="2024-04-07T00:00:00"/>
    <d v="2025-04-07T00:00:00"/>
    <x v="1"/>
    <s v="Amex"/>
    <x v="1"/>
    <s v="Occasional"/>
    <x v="1"/>
    <x v="4"/>
    <x v="0"/>
    <s v="High"/>
    <n v="3.2"/>
    <n v="4"/>
    <n v="365"/>
    <x v="0"/>
    <x v="1"/>
    <n v="6.3977390274396262"/>
  </r>
  <r>
    <n v="85"/>
    <s v="Keith Baker"/>
    <s v="ujones@example.com"/>
    <s v="ujones"/>
    <d v="1972-07-11T00:00:00"/>
    <x v="1"/>
    <s v="Langton"/>
    <d v="2024-04-08T00:00:00"/>
    <d v="2025-04-08T00:00:00"/>
    <x v="0"/>
    <s v="Amex"/>
    <x v="0"/>
    <s v="Occasional"/>
    <x v="2"/>
    <x v="1"/>
    <x v="1"/>
    <s v="Medium"/>
    <n v="3"/>
    <n v="1"/>
    <n v="365"/>
    <x v="0"/>
    <x v="1"/>
    <n v="6.3977390274396262"/>
  </r>
  <r>
    <n v="86"/>
    <s v="Ashley Cortez"/>
    <s v="lisa59@example.net"/>
    <s v="lisa59"/>
    <d v="1948-06-13T00:00:00"/>
    <x v="1"/>
    <s v="Charlesfurt"/>
    <d v="2024-04-09T00:00:00"/>
    <d v="2025-04-09T00:00:00"/>
    <x v="0"/>
    <s v="Visa"/>
    <x v="0"/>
    <s v="Frequent"/>
    <x v="1"/>
    <x v="4"/>
    <x v="0"/>
    <s v="Low"/>
    <n v="3.9"/>
    <n v="3"/>
    <n v="365"/>
    <x v="0"/>
    <x v="1"/>
    <n v="6.3977390274396262"/>
  </r>
  <r>
    <n v="87"/>
    <s v="Tammy Ward"/>
    <s v="shannon33@example.com"/>
    <s v="shannon33"/>
    <d v="1974-03-16T00:00:00"/>
    <x v="1"/>
    <s v="Lake Stephanieside"/>
    <d v="2024-04-10T00:00:00"/>
    <d v="2025-04-10T00:00:00"/>
    <x v="0"/>
    <s v="Mastercard"/>
    <x v="1"/>
    <s v="Frequent"/>
    <x v="1"/>
    <x v="1"/>
    <x v="0"/>
    <s v="Low"/>
    <n v="4.8"/>
    <n v="4"/>
    <n v="365"/>
    <x v="0"/>
    <x v="1"/>
    <n v="6.3977390274396262"/>
  </r>
  <r>
    <n v="88"/>
    <s v="Mary Fernandez"/>
    <s v="richardsjimmy@example.com"/>
    <s v="richardsjimmy"/>
    <d v="1990-04-27T00:00:00"/>
    <x v="0"/>
    <s v="Melissamouth"/>
    <d v="2024-04-11T00:00:00"/>
    <d v="2025-04-11T00:00:00"/>
    <x v="1"/>
    <s v="Amex"/>
    <x v="0"/>
    <s v="Regular"/>
    <x v="1"/>
    <x v="6"/>
    <x v="0"/>
    <s v="Low"/>
    <n v="4.4000000000000004"/>
    <n v="2"/>
    <n v="365"/>
    <x v="0"/>
    <x v="1"/>
    <n v="6.3977390274396262"/>
  </r>
  <r>
    <n v="89"/>
    <s v="Gilbert Brown"/>
    <s v="ashleytate@example.net"/>
    <s v="ashleytate"/>
    <d v="1984-03-24T00:00:00"/>
    <x v="0"/>
    <s v="Amyborough"/>
    <d v="2024-04-12T00:00:00"/>
    <d v="2025-04-12T00:00:00"/>
    <x v="0"/>
    <s v="Visa"/>
    <x v="1"/>
    <s v="Frequent"/>
    <x v="0"/>
    <x v="6"/>
    <x v="0"/>
    <s v="Low"/>
    <n v="4"/>
    <n v="2"/>
    <n v="365"/>
    <x v="0"/>
    <x v="1"/>
    <n v="6.3977390274396262"/>
  </r>
  <r>
    <n v="90"/>
    <s v="Vanessa Lutz"/>
    <s v="harriscameron@example.org"/>
    <s v="harriscameron"/>
    <d v="1951-11-13T00:00:00"/>
    <x v="1"/>
    <s v="North Michelleburgh"/>
    <d v="2024-04-13T00:00:00"/>
    <d v="2025-04-13T00:00:00"/>
    <x v="1"/>
    <s v="Mastercard"/>
    <x v="0"/>
    <s v="Regular"/>
    <x v="0"/>
    <x v="4"/>
    <x v="2"/>
    <s v="Medium"/>
    <n v="4.7"/>
    <n v="3"/>
    <n v="365"/>
    <x v="0"/>
    <x v="1"/>
    <n v="6.3977390274396262"/>
  </r>
  <r>
    <n v="91"/>
    <s v="Jenna Pham"/>
    <s v="marybeltran@example.org"/>
    <s v="marybeltran"/>
    <d v="1937-08-15T00:00:00"/>
    <x v="0"/>
    <s v="Harryland"/>
    <d v="2024-04-14T00:00:00"/>
    <d v="2025-04-14T00:00:00"/>
    <x v="1"/>
    <s v="Mastercard"/>
    <x v="1"/>
    <s v="Occasional"/>
    <x v="1"/>
    <x v="3"/>
    <x v="2"/>
    <s v="High"/>
    <n v="3.4"/>
    <n v="9"/>
    <n v="365"/>
    <x v="0"/>
    <x v="1"/>
    <n v="6.3977390274396262"/>
  </r>
  <r>
    <n v="92"/>
    <s v="Alicia Williams"/>
    <s v="xpierce@example.org"/>
    <s v="xpierce"/>
    <d v="1991-06-20T00:00:00"/>
    <x v="0"/>
    <s v="Lindseyland"/>
    <d v="2024-04-15T00:00:00"/>
    <d v="2025-04-15T00:00:00"/>
    <x v="1"/>
    <s v="Amex"/>
    <x v="0"/>
    <s v="Frequent"/>
    <x v="1"/>
    <x v="2"/>
    <x v="2"/>
    <s v="Medium"/>
    <n v="4.2"/>
    <n v="2"/>
    <n v="365"/>
    <x v="0"/>
    <x v="1"/>
    <n v="6.3977390274396262"/>
  </r>
  <r>
    <n v="93"/>
    <s v="Laura Saunders"/>
    <s v="sara71@example.net"/>
    <s v="sara71"/>
    <d v="1945-02-21T00:00:00"/>
    <x v="0"/>
    <s v="Kevinchester"/>
    <d v="2024-04-16T00:00:00"/>
    <d v="2025-04-16T00:00:00"/>
    <x v="0"/>
    <s v="Mastercard"/>
    <x v="0"/>
    <s v="Occasional"/>
    <x v="1"/>
    <x v="3"/>
    <x v="2"/>
    <s v="Medium"/>
    <n v="3.9"/>
    <n v="3"/>
    <n v="365"/>
    <x v="0"/>
    <x v="1"/>
    <n v="6.3977390274396262"/>
  </r>
  <r>
    <n v="94"/>
    <s v="Connor Morris"/>
    <s v="umiller@example.org"/>
    <s v="umiller"/>
    <d v="1981-03-04T00:00:00"/>
    <x v="1"/>
    <s v="North Melissaville"/>
    <d v="2024-04-17T00:00:00"/>
    <d v="2025-04-17T00:00:00"/>
    <x v="0"/>
    <s v="Mastercard"/>
    <x v="0"/>
    <s v="Frequent"/>
    <x v="2"/>
    <x v="3"/>
    <x v="1"/>
    <s v="High"/>
    <n v="3.9"/>
    <n v="4"/>
    <n v="365"/>
    <x v="0"/>
    <x v="1"/>
    <n v="6.3977390274396262"/>
  </r>
  <r>
    <n v="95"/>
    <s v="Shannon Farmer"/>
    <s v="coffeyparker@example.org"/>
    <s v="coffeyparker"/>
    <d v="1958-12-15T00:00:00"/>
    <x v="1"/>
    <s v="Justinchester"/>
    <d v="2024-04-18T00:00:00"/>
    <d v="2025-04-18T00:00:00"/>
    <x v="0"/>
    <s v="Mastercard"/>
    <x v="1"/>
    <s v="Frequent"/>
    <x v="2"/>
    <x v="3"/>
    <x v="2"/>
    <s v="High"/>
    <n v="4.5999999999999996"/>
    <n v="6"/>
    <n v="365"/>
    <x v="0"/>
    <x v="1"/>
    <n v="6.3977390274396262"/>
  </r>
  <r>
    <n v="96"/>
    <s v="Mackenzie Harris"/>
    <s v="andersonemily@example.net"/>
    <s v="andersonemily"/>
    <d v="1963-11-06T00:00:00"/>
    <x v="1"/>
    <s v="Lake Barryland"/>
    <d v="2024-04-19T00:00:00"/>
    <d v="2025-04-19T00:00:00"/>
    <x v="0"/>
    <s v="Mastercard"/>
    <x v="1"/>
    <s v="Regular"/>
    <x v="2"/>
    <x v="4"/>
    <x v="1"/>
    <s v="Medium"/>
    <n v="3.2"/>
    <n v="9"/>
    <n v="365"/>
    <x v="0"/>
    <x v="1"/>
    <n v="6.3977390274396262"/>
  </r>
  <r>
    <n v="97"/>
    <s v="Stephanie Potter"/>
    <s v="heather10@example.org"/>
    <s v="heather10"/>
    <d v="1958-05-05T00:00:00"/>
    <x v="1"/>
    <s v="New Teresaburgh"/>
    <d v="2024-04-20T00:00:00"/>
    <d v="2025-04-20T00:00:00"/>
    <x v="1"/>
    <s v="Amex"/>
    <x v="0"/>
    <s v="Regular"/>
    <x v="0"/>
    <x v="6"/>
    <x v="2"/>
    <s v="High"/>
    <n v="3.7"/>
    <n v="3"/>
    <n v="365"/>
    <x v="0"/>
    <x v="1"/>
    <n v="6.3977390274396262"/>
  </r>
  <r>
    <n v="98"/>
    <s v="Mitchell Potter"/>
    <s v="fsanchez@example.net"/>
    <s v="fsanchez"/>
    <d v="1979-08-27T00:00:00"/>
    <x v="0"/>
    <s v="South Katieburgh"/>
    <d v="2024-04-21T00:00:00"/>
    <d v="2025-04-21T00:00:00"/>
    <x v="0"/>
    <s v="Visa"/>
    <x v="0"/>
    <s v="Regular"/>
    <x v="1"/>
    <x v="0"/>
    <x v="2"/>
    <s v="High"/>
    <n v="4.7"/>
    <n v="4"/>
    <n v="365"/>
    <x v="0"/>
    <x v="1"/>
    <n v="6.3977390274396262"/>
  </r>
  <r>
    <n v="99"/>
    <s v="Jonathan Rodriguez"/>
    <s v="nichole85@example.net"/>
    <s v="nichole85"/>
    <d v="1967-12-20T00:00:00"/>
    <x v="0"/>
    <s v="East Shannonhaven"/>
    <d v="2024-04-22T00:00:00"/>
    <d v="2025-04-22T00:00:00"/>
    <x v="1"/>
    <s v="Visa"/>
    <x v="1"/>
    <s v="Occasional"/>
    <x v="2"/>
    <x v="4"/>
    <x v="0"/>
    <s v="Medium"/>
    <n v="4.7"/>
    <n v="7"/>
    <n v="365"/>
    <x v="0"/>
    <x v="1"/>
    <n v="6.3977390274396262"/>
  </r>
  <r>
    <n v="100"/>
    <s v="Jennifer Davis"/>
    <s v="zunigashelly@example.org"/>
    <s v="zunigashelly"/>
    <d v="1950-01-15T00:00:00"/>
    <x v="1"/>
    <s v="West Nathanielton"/>
    <d v="2024-04-23T00:00:00"/>
    <d v="2025-04-23T00:00:00"/>
    <x v="0"/>
    <s v="Mastercard"/>
    <x v="1"/>
    <s v="Regular"/>
    <x v="1"/>
    <x v="3"/>
    <x v="0"/>
    <s v="Low"/>
    <n v="4.5"/>
    <n v="5"/>
    <n v="365"/>
    <x v="0"/>
    <x v="1"/>
    <n v="6.3977390274396262"/>
  </r>
  <r>
    <n v="101"/>
    <s v="Darlene Gutierrez"/>
    <s v="perkinsmary@example.org"/>
    <s v="perkinsmary"/>
    <d v="1956-09-20T00:00:00"/>
    <x v="0"/>
    <s v="North Kristenbury"/>
    <d v="2024-04-24T00:00:00"/>
    <d v="2025-04-24T00:00:00"/>
    <x v="1"/>
    <s v="Amex"/>
    <x v="1"/>
    <s v="Frequent"/>
    <x v="2"/>
    <x v="2"/>
    <x v="0"/>
    <s v="Low"/>
    <n v="4.7"/>
    <n v="1"/>
    <n v="365"/>
    <x v="0"/>
    <x v="1"/>
    <n v="6.3977390274396262"/>
  </r>
  <r>
    <n v="102"/>
    <s v="Paula Perez"/>
    <s v="trevorwelch@example.net"/>
    <s v="trevorwelch"/>
    <d v="2003-03-12T00:00:00"/>
    <x v="1"/>
    <s v="Dicksonmouth"/>
    <d v="2024-04-25T00:00:00"/>
    <d v="2025-04-25T00:00:00"/>
    <x v="0"/>
    <s v="Amex"/>
    <x v="0"/>
    <s v="Regular"/>
    <x v="1"/>
    <x v="5"/>
    <x v="2"/>
    <s v="Low"/>
    <n v="3.5"/>
    <n v="3"/>
    <n v="365"/>
    <x v="0"/>
    <x v="1"/>
    <n v="6.3977390274396262"/>
  </r>
  <r>
    <n v="103"/>
    <s v="Jaime Edwards"/>
    <s v="aguirrejoshua@example.com"/>
    <s v="aguirrejoshua"/>
    <d v="1990-11-27T00:00:00"/>
    <x v="0"/>
    <s v="Bennettmouth"/>
    <d v="2024-04-26T00:00:00"/>
    <d v="2025-04-26T00:00:00"/>
    <x v="0"/>
    <s v="Amex"/>
    <x v="0"/>
    <s v="Occasional"/>
    <x v="0"/>
    <x v="1"/>
    <x v="2"/>
    <s v="Low"/>
    <n v="3"/>
    <n v="2"/>
    <n v="365"/>
    <x v="0"/>
    <x v="1"/>
    <n v="6.3977390274396262"/>
  </r>
  <r>
    <n v="104"/>
    <s v="Sherry Salinas"/>
    <s v="roachmegan@example.org"/>
    <s v="roachmegan"/>
    <d v="1998-03-27T00:00:00"/>
    <x v="0"/>
    <s v="New Markview"/>
    <d v="2024-04-27T00:00:00"/>
    <d v="2025-04-27T00:00:00"/>
    <x v="0"/>
    <s v="Amex"/>
    <x v="0"/>
    <s v="Occasional"/>
    <x v="2"/>
    <x v="4"/>
    <x v="0"/>
    <s v="High"/>
    <n v="3.1"/>
    <n v="8"/>
    <n v="365"/>
    <x v="0"/>
    <x v="1"/>
    <n v="6.3977390274396262"/>
  </r>
  <r>
    <n v="105"/>
    <s v="Paul Harris"/>
    <s v="ashley27@example.com"/>
    <s v="ashley27"/>
    <d v="1958-05-09T00:00:00"/>
    <x v="0"/>
    <s v="West Robinborough"/>
    <d v="2024-04-28T00:00:00"/>
    <d v="2025-04-28T00:00:00"/>
    <x v="1"/>
    <s v="Amex"/>
    <x v="0"/>
    <s v="Frequent"/>
    <x v="1"/>
    <x v="3"/>
    <x v="0"/>
    <s v="Low"/>
    <n v="3.3"/>
    <n v="0"/>
    <n v="365"/>
    <x v="0"/>
    <x v="1"/>
    <n v="6.3977390274396262"/>
  </r>
  <r>
    <n v="106"/>
    <s v="James Williams"/>
    <s v="rlove@example.org"/>
    <s v="rlove"/>
    <d v="1973-10-14T00:00:00"/>
    <x v="0"/>
    <s v="West Robert"/>
    <d v="2024-04-29T00:00:00"/>
    <d v="2025-04-29T00:00:00"/>
    <x v="0"/>
    <s v="Mastercard"/>
    <x v="1"/>
    <s v="Occasional"/>
    <x v="0"/>
    <x v="2"/>
    <x v="1"/>
    <s v="High"/>
    <n v="3.4"/>
    <n v="10"/>
    <n v="365"/>
    <x v="0"/>
    <x v="1"/>
    <n v="6.3977390274396262"/>
  </r>
  <r>
    <n v="107"/>
    <s v="Alan Oneal"/>
    <s v="mbarker@example.net"/>
    <s v="mbarker"/>
    <d v="1949-02-23T00:00:00"/>
    <x v="1"/>
    <s v="South Amy"/>
    <d v="2024-04-30T00:00:00"/>
    <d v="2025-04-30T00:00:00"/>
    <x v="0"/>
    <s v="Mastercard"/>
    <x v="0"/>
    <s v="Frequent"/>
    <x v="2"/>
    <x v="0"/>
    <x v="2"/>
    <s v="Low"/>
    <n v="3.3"/>
    <n v="7"/>
    <n v="365"/>
    <x v="0"/>
    <x v="1"/>
    <n v="6.3977390274396262"/>
  </r>
  <r>
    <n v="108"/>
    <s v="Grant Jensen"/>
    <s v="tyler29@example.com"/>
    <s v="tyler29"/>
    <d v="1944-07-10T00:00:00"/>
    <x v="1"/>
    <s v="East Mark"/>
    <d v="2024-05-01T00:00:00"/>
    <d v="2025-05-01T00:00:00"/>
    <x v="1"/>
    <s v="Amex"/>
    <x v="0"/>
    <s v="Regular"/>
    <x v="2"/>
    <x v="4"/>
    <x v="2"/>
    <s v="Medium"/>
    <n v="3.2"/>
    <n v="7"/>
    <n v="365"/>
    <x v="0"/>
    <x v="1"/>
    <n v="6.3977390274396262"/>
  </r>
  <r>
    <n v="109"/>
    <s v="Traci Arellano"/>
    <s v="uwolfe@example.org"/>
    <s v="uwolfe"/>
    <d v="1974-02-15T00:00:00"/>
    <x v="0"/>
    <s v="Leeshire"/>
    <d v="2024-05-02T00:00:00"/>
    <d v="2025-05-02T00:00:00"/>
    <x v="0"/>
    <s v="Visa"/>
    <x v="1"/>
    <s v="Occasional"/>
    <x v="2"/>
    <x v="1"/>
    <x v="2"/>
    <s v="Medium"/>
    <n v="3.2"/>
    <n v="2"/>
    <n v="365"/>
    <x v="0"/>
    <x v="1"/>
    <n v="6.3977390274396262"/>
  </r>
  <r>
    <n v="110"/>
    <s v="Richard Ramsey"/>
    <s v="akemp@example.org"/>
    <s v="akemp"/>
    <d v="1982-01-12T00:00:00"/>
    <x v="0"/>
    <s v="West Joan"/>
    <d v="2024-05-03T00:00:00"/>
    <d v="2025-05-03T00:00:00"/>
    <x v="1"/>
    <s v="Amex"/>
    <x v="0"/>
    <s v="Occasional"/>
    <x v="2"/>
    <x v="5"/>
    <x v="2"/>
    <s v="Medium"/>
    <n v="4.9000000000000004"/>
    <n v="0"/>
    <n v="365"/>
    <x v="0"/>
    <x v="1"/>
    <n v="6.3977390274396262"/>
  </r>
  <r>
    <n v="111"/>
    <s v="Maria Lawrence"/>
    <s v="foxshelia@example.org"/>
    <s v="foxshelia"/>
    <d v="1953-10-24T00:00:00"/>
    <x v="0"/>
    <s v="Johnton"/>
    <d v="2024-05-04T00:00:00"/>
    <d v="2025-05-04T00:00:00"/>
    <x v="0"/>
    <s v="Amex"/>
    <x v="0"/>
    <s v="Regular"/>
    <x v="0"/>
    <x v="3"/>
    <x v="1"/>
    <s v="High"/>
    <n v="3.4"/>
    <n v="7"/>
    <n v="365"/>
    <x v="0"/>
    <x v="1"/>
    <n v="6.3977390274396262"/>
  </r>
  <r>
    <n v="112"/>
    <s v="Regina Ramsey"/>
    <s v="susan84@example.com"/>
    <s v="susan84"/>
    <d v="1982-05-29T00:00:00"/>
    <x v="1"/>
    <s v="Clarkville"/>
    <d v="2024-05-05T00:00:00"/>
    <d v="2025-05-05T00:00:00"/>
    <x v="0"/>
    <s v="Visa"/>
    <x v="0"/>
    <s v="Frequent"/>
    <x v="2"/>
    <x v="1"/>
    <x v="2"/>
    <s v="Medium"/>
    <n v="4.0999999999999996"/>
    <n v="2"/>
    <n v="365"/>
    <x v="0"/>
    <x v="1"/>
    <n v="6.3977390274396262"/>
  </r>
  <r>
    <n v="113"/>
    <s v="Lisa Reese"/>
    <s v="nataliereynolds@example.org"/>
    <s v="nataliereynolds"/>
    <d v="1989-01-13T00:00:00"/>
    <x v="0"/>
    <s v="Collinsmouth"/>
    <d v="2024-05-06T00:00:00"/>
    <d v="2025-05-06T00:00:00"/>
    <x v="1"/>
    <s v="Visa"/>
    <x v="1"/>
    <s v="Frequent"/>
    <x v="2"/>
    <x v="5"/>
    <x v="0"/>
    <s v="Medium"/>
    <n v="4.9000000000000004"/>
    <n v="3"/>
    <n v="365"/>
    <x v="0"/>
    <x v="1"/>
    <n v="6.3977390274396262"/>
  </r>
  <r>
    <n v="114"/>
    <s v="Bruce Pennington"/>
    <s v="angela32@example.com"/>
    <s v="angela32"/>
    <d v="1967-12-01T00:00:00"/>
    <x v="0"/>
    <s v="South Sharonhaven"/>
    <d v="2024-05-07T00:00:00"/>
    <d v="2025-05-07T00:00:00"/>
    <x v="0"/>
    <s v="Amex"/>
    <x v="1"/>
    <s v="Frequent"/>
    <x v="1"/>
    <x v="5"/>
    <x v="1"/>
    <s v="High"/>
    <n v="3.4"/>
    <n v="9"/>
    <n v="365"/>
    <x v="0"/>
    <x v="1"/>
    <n v="6.3977390274396262"/>
  </r>
  <r>
    <n v="115"/>
    <s v="Jessica Barker"/>
    <s v="henryjennifer@example.org"/>
    <s v="henryjennifer"/>
    <d v="1981-08-03T00:00:00"/>
    <x v="1"/>
    <s v="New Robert"/>
    <d v="2024-05-08T00:00:00"/>
    <d v="2025-05-08T00:00:00"/>
    <x v="1"/>
    <s v="Visa"/>
    <x v="0"/>
    <s v="Occasional"/>
    <x v="2"/>
    <x v="1"/>
    <x v="1"/>
    <s v="Medium"/>
    <n v="4.4000000000000004"/>
    <n v="4"/>
    <n v="365"/>
    <x v="0"/>
    <x v="1"/>
    <n v="6.3977390274396262"/>
  </r>
  <r>
    <n v="116"/>
    <s v="Alexis Vasquez"/>
    <s v="griffinbarbara@example.com"/>
    <s v="griffinbarbara"/>
    <d v="1980-07-20T00:00:00"/>
    <x v="1"/>
    <s v="Wellsstad"/>
    <d v="2024-05-09T00:00:00"/>
    <d v="2025-05-09T00:00:00"/>
    <x v="1"/>
    <s v="Mastercard"/>
    <x v="1"/>
    <s v="Regular"/>
    <x v="2"/>
    <x v="4"/>
    <x v="2"/>
    <s v="Low"/>
    <n v="3.8"/>
    <n v="3"/>
    <n v="365"/>
    <x v="0"/>
    <x v="1"/>
    <n v="6.3977390274396262"/>
  </r>
  <r>
    <n v="117"/>
    <s v="Rebecca Lucero"/>
    <s v="martindakota@example.com"/>
    <s v="martindakota"/>
    <d v="1979-02-15T00:00:00"/>
    <x v="1"/>
    <s v="Sullivantown"/>
    <d v="2024-05-10T00:00:00"/>
    <d v="2025-05-10T00:00:00"/>
    <x v="0"/>
    <s v="Mastercard"/>
    <x v="1"/>
    <s v="Frequent"/>
    <x v="2"/>
    <x v="4"/>
    <x v="2"/>
    <s v="Low"/>
    <n v="4.5"/>
    <n v="6"/>
    <n v="365"/>
    <x v="0"/>
    <x v="1"/>
    <n v="6.3977390274396262"/>
  </r>
  <r>
    <n v="118"/>
    <s v="Mary Phillips"/>
    <s v="gregorymills@example.org"/>
    <s v="gregorymills"/>
    <d v="1945-02-08T00:00:00"/>
    <x v="1"/>
    <s v="Hortonview"/>
    <d v="2024-05-11T00:00:00"/>
    <d v="2025-05-11T00:00:00"/>
    <x v="1"/>
    <s v="Amex"/>
    <x v="1"/>
    <s v="Regular"/>
    <x v="0"/>
    <x v="0"/>
    <x v="0"/>
    <s v="High"/>
    <n v="3.6"/>
    <n v="0"/>
    <n v="365"/>
    <x v="0"/>
    <x v="1"/>
    <n v="6.3977390274396262"/>
  </r>
  <r>
    <n v="119"/>
    <s v="Dustin James"/>
    <s v="tiffany46@example.org"/>
    <s v="tiffany46"/>
    <d v="1937-10-13T00:00:00"/>
    <x v="1"/>
    <s v="Johnsonmouth"/>
    <d v="2024-05-12T00:00:00"/>
    <d v="2025-05-12T00:00:00"/>
    <x v="0"/>
    <s v="Mastercard"/>
    <x v="1"/>
    <s v="Regular"/>
    <x v="1"/>
    <x v="2"/>
    <x v="1"/>
    <s v="Medium"/>
    <n v="4.5"/>
    <n v="7"/>
    <n v="365"/>
    <x v="0"/>
    <x v="1"/>
    <n v="6.3977390274396262"/>
  </r>
  <r>
    <n v="120"/>
    <s v="Robert Williams"/>
    <s v="tstephens@example.com"/>
    <s v="tstephens"/>
    <d v="1990-09-22T00:00:00"/>
    <x v="1"/>
    <s v="North Margaret"/>
    <d v="2024-05-13T00:00:00"/>
    <d v="2025-05-13T00:00:00"/>
    <x v="0"/>
    <s v="Amex"/>
    <x v="1"/>
    <s v="Frequent"/>
    <x v="0"/>
    <x v="4"/>
    <x v="0"/>
    <s v="High"/>
    <n v="4.0999999999999996"/>
    <n v="3"/>
    <n v="365"/>
    <x v="0"/>
    <x v="1"/>
    <n v="6.3977390274396262"/>
  </r>
  <r>
    <n v="121"/>
    <s v="Lisa Washington"/>
    <s v="dbailey@example.net"/>
    <s v="dbailey"/>
    <d v="1991-11-03T00:00:00"/>
    <x v="0"/>
    <s v="East Charlotte"/>
    <d v="2024-05-14T00:00:00"/>
    <d v="2025-05-14T00:00:00"/>
    <x v="0"/>
    <s v="Visa"/>
    <x v="0"/>
    <s v="Frequent"/>
    <x v="1"/>
    <x v="3"/>
    <x v="1"/>
    <s v="High"/>
    <n v="4.2"/>
    <n v="2"/>
    <n v="365"/>
    <x v="0"/>
    <x v="1"/>
    <n v="6.3977390274396262"/>
  </r>
  <r>
    <n v="122"/>
    <s v="Brian French"/>
    <s v="stephenwilliams@example.net"/>
    <s v="stephenwilliams"/>
    <d v="1968-06-19T00:00:00"/>
    <x v="0"/>
    <s v="Alisonfort"/>
    <d v="2024-05-15T00:00:00"/>
    <d v="2025-05-15T00:00:00"/>
    <x v="1"/>
    <s v="Visa"/>
    <x v="0"/>
    <s v="Occasional"/>
    <x v="0"/>
    <x v="6"/>
    <x v="1"/>
    <s v="Low"/>
    <n v="3.3"/>
    <n v="7"/>
    <n v="365"/>
    <x v="0"/>
    <x v="1"/>
    <n v="6.3977390274396262"/>
  </r>
  <r>
    <n v="123"/>
    <s v="Elizabeth Flores"/>
    <s v="zstewart@example.net"/>
    <s v="zstewart"/>
    <d v="1936-03-11T00:00:00"/>
    <x v="1"/>
    <s v="Brandifurt"/>
    <d v="2024-05-16T00:00:00"/>
    <d v="2025-05-16T00:00:00"/>
    <x v="0"/>
    <s v="Amex"/>
    <x v="1"/>
    <s v="Regular"/>
    <x v="1"/>
    <x v="3"/>
    <x v="0"/>
    <s v="High"/>
    <n v="3.2"/>
    <n v="2"/>
    <n v="365"/>
    <x v="0"/>
    <x v="1"/>
    <n v="6.3977390274396262"/>
  </r>
  <r>
    <n v="124"/>
    <s v="Melissa Crawford"/>
    <s v="kelleybenjamin@example.org"/>
    <s v="kelleybenjamin"/>
    <d v="1947-05-19T00:00:00"/>
    <x v="0"/>
    <s v="Garciaview"/>
    <d v="2024-05-17T00:00:00"/>
    <d v="2025-05-17T00:00:00"/>
    <x v="0"/>
    <s v="Amex"/>
    <x v="1"/>
    <s v="Regular"/>
    <x v="0"/>
    <x v="5"/>
    <x v="2"/>
    <s v="Low"/>
    <n v="4.7"/>
    <n v="8"/>
    <n v="365"/>
    <x v="0"/>
    <x v="1"/>
    <n v="6.3977390274396262"/>
  </r>
  <r>
    <n v="125"/>
    <s v="Antonio Juarez"/>
    <s v="christopherjones@example.org"/>
    <s v="christopherjones"/>
    <d v="1990-06-24T00:00:00"/>
    <x v="0"/>
    <s v="Byrdside"/>
    <d v="2024-05-18T00:00:00"/>
    <d v="2025-05-18T00:00:00"/>
    <x v="0"/>
    <s v="Visa"/>
    <x v="0"/>
    <s v="Frequent"/>
    <x v="0"/>
    <x v="3"/>
    <x v="2"/>
    <s v="Medium"/>
    <n v="4.5999999999999996"/>
    <n v="2"/>
    <n v="365"/>
    <x v="0"/>
    <x v="1"/>
    <n v="6.3977390274396262"/>
  </r>
  <r>
    <n v="126"/>
    <s v="Robert Wilson DDS"/>
    <s v="tiffany69@example.net"/>
    <s v="tiffany69"/>
    <d v="1985-05-09T00:00:00"/>
    <x v="0"/>
    <s v="New Cherylhaven"/>
    <d v="2024-05-19T00:00:00"/>
    <d v="2025-05-19T00:00:00"/>
    <x v="0"/>
    <s v="Visa"/>
    <x v="0"/>
    <s v="Regular"/>
    <x v="0"/>
    <x v="1"/>
    <x v="2"/>
    <s v="Low"/>
    <n v="4.9000000000000004"/>
    <n v="7"/>
    <n v="365"/>
    <x v="0"/>
    <x v="1"/>
    <n v="6.3977390274396262"/>
  </r>
  <r>
    <n v="127"/>
    <s v="Christopher Clay"/>
    <s v="stanleynathan@example.org"/>
    <s v="stanleynathan"/>
    <d v="2005-07-10T00:00:00"/>
    <x v="1"/>
    <s v="East Christophertown"/>
    <d v="2024-05-20T00:00:00"/>
    <d v="2025-05-20T00:00:00"/>
    <x v="0"/>
    <s v="Mastercard"/>
    <x v="1"/>
    <s v="Frequent"/>
    <x v="2"/>
    <x v="6"/>
    <x v="0"/>
    <s v="Low"/>
    <n v="3.2"/>
    <n v="10"/>
    <n v="365"/>
    <x v="0"/>
    <x v="1"/>
    <n v="6.3977390274396262"/>
  </r>
  <r>
    <n v="128"/>
    <s v="Ashley Jenkins"/>
    <s v="apope@example.com"/>
    <s v="apope"/>
    <d v="1985-06-19T00:00:00"/>
    <x v="0"/>
    <s v="Lake Jacobport"/>
    <d v="2024-05-21T00:00:00"/>
    <d v="2025-05-21T00:00:00"/>
    <x v="1"/>
    <s v="Visa"/>
    <x v="0"/>
    <s v="Frequent"/>
    <x v="0"/>
    <x v="2"/>
    <x v="1"/>
    <s v="Medium"/>
    <n v="4.4000000000000004"/>
    <n v="9"/>
    <n v="365"/>
    <x v="0"/>
    <x v="1"/>
    <n v="6.3977390274396262"/>
  </r>
  <r>
    <n v="129"/>
    <s v="Charles Stafford"/>
    <s v="scott67@example.net"/>
    <s v="scott67"/>
    <d v="1991-10-05T00:00:00"/>
    <x v="0"/>
    <s v="Michaelmouth"/>
    <d v="2024-05-22T00:00:00"/>
    <d v="2025-05-22T00:00:00"/>
    <x v="1"/>
    <s v="Amex"/>
    <x v="1"/>
    <s v="Regular"/>
    <x v="0"/>
    <x v="0"/>
    <x v="2"/>
    <s v="High"/>
    <n v="4.5999999999999996"/>
    <n v="6"/>
    <n v="365"/>
    <x v="0"/>
    <x v="1"/>
    <n v="6.3977390274396262"/>
  </r>
  <r>
    <n v="130"/>
    <s v="Jordan Jackson"/>
    <s v="ubrown@example.org"/>
    <s v="ubrown"/>
    <d v="1953-09-28T00:00:00"/>
    <x v="1"/>
    <s v="Lake Amystad"/>
    <d v="2024-05-23T00:00:00"/>
    <d v="2025-05-23T00:00:00"/>
    <x v="0"/>
    <s v="Mastercard"/>
    <x v="0"/>
    <s v="Occasional"/>
    <x v="0"/>
    <x v="5"/>
    <x v="2"/>
    <s v="Medium"/>
    <n v="4.4000000000000004"/>
    <n v="3"/>
    <n v="365"/>
    <x v="0"/>
    <x v="1"/>
    <n v="6.3977390274396262"/>
  </r>
  <r>
    <n v="131"/>
    <s v="Christine Wright"/>
    <s v="gmoore@example.com"/>
    <s v="gmoore"/>
    <d v="1972-02-04T00:00:00"/>
    <x v="0"/>
    <s v="Lunahaven"/>
    <d v="2024-05-24T00:00:00"/>
    <d v="2025-05-24T00:00:00"/>
    <x v="1"/>
    <s v="Mastercard"/>
    <x v="0"/>
    <s v="Occasional"/>
    <x v="2"/>
    <x v="2"/>
    <x v="0"/>
    <s v="High"/>
    <n v="3.1"/>
    <n v="10"/>
    <n v="365"/>
    <x v="0"/>
    <x v="1"/>
    <n v="6.3977390274396262"/>
  </r>
  <r>
    <n v="132"/>
    <s v="Penny Jones"/>
    <s v="kgreen@example.com"/>
    <s v="kgreen"/>
    <d v="1969-08-15T00:00:00"/>
    <x v="1"/>
    <s v="Port Deanland"/>
    <d v="2024-05-25T00:00:00"/>
    <d v="2025-05-25T00:00:00"/>
    <x v="0"/>
    <s v="Amex"/>
    <x v="0"/>
    <s v="Occasional"/>
    <x v="0"/>
    <x v="2"/>
    <x v="2"/>
    <s v="Medium"/>
    <n v="3.4"/>
    <n v="1"/>
    <n v="365"/>
    <x v="0"/>
    <x v="1"/>
    <n v="6.3977390274396262"/>
  </r>
  <r>
    <n v="133"/>
    <s v="Thomas Simon"/>
    <s v="kelliolson@example.org"/>
    <s v="kelliolson"/>
    <d v="1947-08-17T00:00:00"/>
    <x v="0"/>
    <s v="East Lawrenceburgh"/>
    <d v="2024-05-26T00:00:00"/>
    <d v="2025-05-26T00:00:00"/>
    <x v="1"/>
    <s v="Mastercard"/>
    <x v="0"/>
    <s v="Occasional"/>
    <x v="2"/>
    <x v="4"/>
    <x v="1"/>
    <s v="Medium"/>
    <n v="4.9000000000000004"/>
    <n v="3"/>
    <n v="365"/>
    <x v="0"/>
    <x v="1"/>
    <n v="6.3977390274396262"/>
  </r>
  <r>
    <n v="134"/>
    <s v="Jamie Mitchell"/>
    <s v="gamblejulie@example.net"/>
    <s v="gamblejulie"/>
    <d v="1986-02-23T00:00:00"/>
    <x v="1"/>
    <s v="Nicholashaven"/>
    <d v="2024-05-27T00:00:00"/>
    <d v="2025-05-27T00:00:00"/>
    <x v="1"/>
    <s v="Visa"/>
    <x v="1"/>
    <s v="Frequent"/>
    <x v="0"/>
    <x v="1"/>
    <x v="0"/>
    <s v="Medium"/>
    <n v="4.5"/>
    <n v="6"/>
    <n v="365"/>
    <x v="0"/>
    <x v="1"/>
    <n v="6.3977390274396262"/>
  </r>
  <r>
    <n v="135"/>
    <s v="Lauren Harris"/>
    <s v="tbriggs@example.org"/>
    <s v="tbriggs"/>
    <d v="2004-06-18T00:00:00"/>
    <x v="0"/>
    <s v="Nicholasburgh"/>
    <d v="2024-05-28T00:00:00"/>
    <d v="2025-05-28T00:00:00"/>
    <x v="1"/>
    <s v="Mastercard"/>
    <x v="1"/>
    <s v="Frequent"/>
    <x v="1"/>
    <x v="0"/>
    <x v="0"/>
    <s v="Medium"/>
    <n v="4.3"/>
    <n v="7"/>
    <n v="365"/>
    <x v="0"/>
    <x v="1"/>
    <n v="6.3977390274396262"/>
  </r>
  <r>
    <n v="136"/>
    <s v="Laura Martin"/>
    <s v="colelong@example.com"/>
    <s v="colelong"/>
    <d v="1964-01-01T00:00:00"/>
    <x v="1"/>
    <s v="Adamfort"/>
    <d v="2024-05-29T00:00:00"/>
    <d v="2025-05-29T00:00:00"/>
    <x v="0"/>
    <s v="Mastercard"/>
    <x v="0"/>
    <s v="Occasional"/>
    <x v="0"/>
    <x v="5"/>
    <x v="0"/>
    <s v="High"/>
    <n v="3.5"/>
    <n v="2"/>
    <n v="365"/>
    <x v="0"/>
    <x v="1"/>
    <n v="6.3977390274396262"/>
  </r>
  <r>
    <n v="137"/>
    <s v="Mark Snyder"/>
    <s v="deanwiley@example.org"/>
    <s v="deanwiley"/>
    <d v="1954-03-08T00:00:00"/>
    <x v="0"/>
    <s v="Brianview"/>
    <d v="2024-05-30T00:00:00"/>
    <d v="2025-05-30T00:00:00"/>
    <x v="1"/>
    <s v="Visa"/>
    <x v="1"/>
    <s v="Frequent"/>
    <x v="0"/>
    <x v="4"/>
    <x v="0"/>
    <s v="Low"/>
    <n v="3.5"/>
    <n v="4"/>
    <n v="365"/>
    <x v="0"/>
    <x v="1"/>
    <n v="6.3977390274396262"/>
  </r>
  <r>
    <n v="138"/>
    <s v="Jesus Brown"/>
    <s v="zlee@example.net"/>
    <s v="zlee"/>
    <d v="1958-12-03T00:00:00"/>
    <x v="1"/>
    <s v="South Dave"/>
    <d v="2024-05-31T00:00:00"/>
    <d v="2025-05-31T00:00:00"/>
    <x v="0"/>
    <s v="Amex"/>
    <x v="0"/>
    <s v="Occasional"/>
    <x v="0"/>
    <x v="0"/>
    <x v="2"/>
    <s v="Medium"/>
    <n v="3"/>
    <n v="4"/>
    <n v="365"/>
    <x v="0"/>
    <x v="1"/>
    <n v="6.3977390274396262"/>
  </r>
  <r>
    <n v="139"/>
    <s v="Katherine Jackson"/>
    <s v="grahammelissa@example.org"/>
    <s v="grahammelissa"/>
    <d v="1991-05-06T00:00:00"/>
    <x v="1"/>
    <s v="East Mary"/>
    <d v="2024-06-01T00:00:00"/>
    <d v="2025-06-01T00:00:00"/>
    <x v="0"/>
    <s v="Mastercard"/>
    <x v="0"/>
    <s v="Occasional"/>
    <x v="0"/>
    <x v="0"/>
    <x v="2"/>
    <s v="Medium"/>
    <n v="4.5999999999999996"/>
    <n v="9"/>
    <n v="365"/>
    <x v="0"/>
    <x v="1"/>
    <n v="6.3977390274396262"/>
  </r>
  <r>
    <n v="140"/>
    <s v="Amy Serrano"/>
    <s v="weaverrobert@example.com"/>
    <s v="weaverrobert"/>
    <d v="1974-12-28T00:00:00"/>
    <x v="0"/>
    <s v="Maryside"/>
    <d v="2024-06-02T00:00:00"/>
    <d v="2025-06-02T00:00:00"/>
    <x v="0"/>
    <s v="Mastercard"/>
    <x v="0"/>
    <s v="Frequent"/>
    <x v="2"/>
    <x v="3"/>
    <x v="2"/>
    <s v="High"/>
    <n v="3.8"/>
    <n v="5"/>
    <n v="365"/>
    <x v="0"/>
    <x v="1"/>
    <n v="6.3977390274396262"/>
  </r>
  <r>
    <n v="141"/>
    <s v="Rachel Little"/>
    <s v="smatthews@example.com"/>
    <s v="smatthews"/>
    <d v="2003-12-29T00:00:00"/>
    <x v="0"/>
    <s v="Carlbury"/>
    <d v="2024-06-03T00:00:00"/>
    <d v="2025-06-03T00:00:00"/>
    <x v="0"/>
    <s v="Mastercard"/>
    <x v="0"/>
    <s v="Regular"/>
    <x v="2"/>
    <x v="4"/>
    <x v="2"/>
    <s v="Low"/>
    <n v="4.9000000000000004"/>
    <n v="0"/>
    <n v="365"/>
    <x v="0"/>
    <x v="1"/>
    <n v="6.3977390274396262"/>
  </r>
  <r>
    <n v="142"/>
    <s v="Chris Atkins"/>
    <s v="davidbell@example.org"/>
    <s v="davidbell"/>
    <d v="1950-04-10T00:00:00"/>
    <x v="1"/>
    <s v="East Jameschester"/>
    <d v="2024-06-04T00:00:00"/>
    <d v="2025-06-04T00:00:00"/>
    <x v="1"/>
    <s v="Mastercard"/>
    <x v="0"/>
    <s v="Occasional"/>
    <x v="2"/>
    <x v="3"/>
    <x v="2"/>
    <s v="High"/>
    <n v="3.7"/>
    <n v="3"/>
    <n v="365"/>
    <x v="0"/>
    <x v="1"/>
    <n v="6.3977390274396262"/>
  </r>
  <r>
    <n v="143"/>
    <s v="Matthew Compton"/>
    <s v="heatherpacheco@example.org"/>
    <s v="heatherpacheco"/>
    <d v="1938-03-29T00:00:00"/>
    <x v="1"/>
    <s v="Myersburgh"/>
    <d v="2024-06-05T00:00:00"/>
    <d v="2025-06-05T00:00:00"/>
    <x v="0"/>
    <s v="Visa"/>
    <x v="0"/>
    <s v="Occasional"/>
    <x v="1"/>
    <x v="6"/>
    <x v="1"/>
    <s v="Medium"/>
    <n v="4.5999999999999996"/>
    <n v="1"/>
    <n v="365"/>
    <x v="0"/>
    <x v="1"/>
    <n v="6.3977390274396262"/>
  </r>
  <r>
    <n v="144"/>
    <s v="John Martinez"/>
    <s v="castillosarah@example.net"/>
    <s v="castillosarah"/>
    <d v="1995-12-15T00:00:00"/>
    <x v="0"/>
    <s v="Cunninghamchester"/>
    <d v="2024-06-06T00:00:00"/>
    <d v="2025-06-06T00:00:00"/>
    <x v="1"/>
    <s v="Amex"/>
    <x v="0"/>
    <s v="Frequent"/>
    <x v="0"/>
    <x v="2"/>
    <x v="2"/>
    <s v="Medium"/>
    <n v="4.5"/>
    <n v="7"/>
    <n v="365"/>
    <x v="0"/>
    <x v="1"/>
    <n v="6.3977390274396262"/>
  </r>
  <r>
    <n v="145"/>
    <s v="Virginia Gomez"/>
    <s v="tonypace@example.com"/>
    <s v="tonypace"/>
    <d v="1947-05-08T00:00:00"/>
    <x v="0"/>
    <s v="Jacksonburgh"/>
    <d v="2024-06-07T00:00:00"/>
    <d v="2025-06-07T00:00:00"/>
    <x v="0"/>
    <s v="Visa"/>
    <x v="1"/>
    <s v="Frequent"/>
    <x v="2"/>
    <x v="3"/>
    <x v="1"/>
    <s v="Medium"/>
    <n v="4.2"/>
    <n v="1"/>
    <n v="365"/>
    <x v="0"/>
    <x v="1"/>
    <n v="6.3977390274396262"/>
  </r>
  <r>
    <n v="146"/>
    <s v="Carolyn Hale"/>
    <s v="andreawalker@example.org"/>
    <s v="andreawalker"/>
    <d v="1981-03-25T00:00:00"/>
    <x v="0"/>
    <s v="Collinschester"/>
    <d v="2024-06-08T00:00:00"/>
    <d v="2025-06-08T00:00:00"/>
    <x v="1"/>
    <s v="Mastercard"/>
    <x v="1"/>
    <s v="Occasional"/>
    <x v="1"/>
    <x v="3"/>
    <x v="0"/>
    <s v="Medium"/>
    <n v="4.4000000000000004"/>
    <n v="0"/>
    <n v="365"/>
    <x v="0"/>
    <x v="1"/>
    <n v="6.3977390274396262"/>
  </r>
  <r>
    <n v="147"/>
    <s v="Kathleen Carter"/>
    <s v="alexreese@example.org"/>
    <s v="alexreese"/>
    <d v="1992-08-13T00:00:00"/>
    <x v="0"/>
    <s v="South Triciaburgh"/>
    <d v="2024-06-09T00:00:00"/>
    <d v="2025-06-09T00:00:00"/>
    <x v="1"/>
    <s v="Amex"/>
    <x v="1"/>
    <s v="Occasional"/>
    <x v="0"/>
    <x v="5"/>
    <x v="0"/>
    <s v="Low"/>
    <n v="4.2"/>
    <n v="4"/>
    <n v="365"/>
    <x v="0"/>
    <x v="1"/>
    <n v="6.3977390274396262"/>
  </r>
  <r>
    <n v="148"/>
    <s v="Troy Smith"/>
    <s v="john96@example.net"/>
    <s v="john96"/>
    <d v="1980-06-26T00:00:00"/>
    <x v="0"/>
    <s v="West Jennifer"/>
    <d v="2024-06-10T00:00:00"/>
    <d v="2025-06-10T00:00:00"/>
    <x v="1"/>
    <s v="Visa"/>
    <x v="0"/>
    <s v="Regular"/>
    <x v="1"/>
    <x v="1"/>
    <x v="0"/>
    <s v="Low"/>
    <n v="4.3"/>
    <n v="0"/>
    <n v="365"/>
    <x v="0"/>
    <x v="1"/>
    <n v="6.3977390274396262"/>
  </r>
  <r>
    <n v="149"/>
    <s v="Alexander Hernandez"/>
    <s v="kellicook@example.com"/>
    <s v="kellicook"/>
    <d v="1971-11-12T00:00:00"/>
    <x v="0"/>
    <s v="West Paulaport"/>
    <d v="2024-06-11T00:00:00"/>
    <d v="2025-06-11T00:00:00"/>
    <x v="0"/>
    <s v="Visa"/>
    <x v="1"/>
    <s v="Frequent"/>
    <x v="0"/>
    <x v="0"/>
    <x v="0"/>
    <s v="Medium"/>
    <n v="4.2"/>
    <n v="8"/>
    <n v="365"/>
    <x v="0"/>
    <x v="1"/>
    <n v="6.3977390274396262"/>
  </r>
  <r>
    <n v="150"/>
    <s v="Elizabeth Duncan"/>
    <s v="dbell@example.org"/>
    <s v="dbell"/>
    <d v="1995-03-24T00:00:00"/>
    <x v="1"/>
    <s v="Rodriguezshire"/>
    <d v="2024-06-12T00:00:00"/>
    <d v="2025-06-12T00:00:00"/>
    <x v="0"/>
    <s v="Amex"/>
    <x v="0"/>
    <s v="Occasional"/>
    <x v="0"/>
    <x v="1"/>
    <x v="1"/>
    <s v="High"/>
    <n v="3.9"/>
    <n v="7"/>
    <n v="365"/>
    <x v="0"/>
    <x v="1"/>
    <n v="6.3977390274396262"/>
  </r>
  <r>
    <n v="151"/>
    <s v="Jeremy Fernandez"/>
    <s v="donaldstephenson@example.org"/>
    <s v="donaldstephenson"/>
    <d v="1988-11-29T00:00:00"/>
    <x v="0"/>
    <s v="South Kristentown"/>
    <d v="2024-06-13T00:00:00"/>
    <d v="2025-06-13T00:00:00"/>
    <x v="0"/>
    <s v="Visa"/>
    <x v="0"/>
    <s v="Frequent"/>
    <x v="1"/>
    <x v="3"/>
    <x v="0"/>
    <s v="High"/>
    <n v="4.8"/>
    <n v="5"/>
    <n v="365"/>
    <x v="0"/>
    <x v="1"/>
    <n v="6.3977390274396262"/>
  </r>
  <r>
    <n v="152"/>
    <s v="Phillip Jones"/>
    <s v="valenzuelaadrienne@example.com"/>
    <s v="valenzuelaadrienne"/>
    <d v="1985-01-26T00:00:00"/>
    <x v="1"/>
    <s v="North Sherryshire"/>
    <d v="2024-06-14T00:00:00"/>
    <d v="2025-06-14T00:00:00"/>
    <x v="0"/>
    <s v="Visa"/>
    <x v="0"/>
    <s v="Frequent"/>
    <x v="2"/>
    <x v="0"/>
    <x v="1"/>
    <s v="High"/>
    <n v="3.3"/>
    <n v="9"/>
    <n v="365"/>
    <x v="0"/>
    <x v="1"/>
    <n v="6.3977390274396262"/>
  </r>
  <r>
    <n v="153"/>
    <s v="Thomas Woods"/>
    <s v="ttapia@example.org"/>
    <s v="ttapia"/>
    <d v="1990-08-09T00:00:00"/>
    <x v="1"/>
    <s v="East Stevenfort"/>
    <d v="2024-06-15T00:00:00"/>
    <d v="2025-06-15T00:00:00"/>
    <x v="1"/>
    <s v="Mastercard"/>
    <x v="0"/>
    <s v="Frequent"/>
    <x v="1"/>
    <x v="1"/>
    <x v="2"/>
    <s v="High"/>
    <n v="3.7"/>
    <n v="9"/>
    <n v="365"/>
    <x v="0"/>
    <x v="1"/>
    <n v="6.3977390274396262"/>
  </r>
  <r>
    <n v="154"/>
    <s v="Sara Doyle"/>
    <s v="odoyle@example.net"/>
    <s v="odoyle"/>
    <d v="1948-06-24T00:00:00"/>
    <x v="0"/>
    <s v="Robertbury"/>
    <d v="2024-06-16T00:00:00"/>
    <d v="2025-06-16T00:00:00"/>
    <x v="1"/>
    <s v="Mastercard"/>
    <x v="1"/>
    <s v="Frequent"/>
    <x v="0"/>
    <x v="0"/>
    <x v="2"/>
    <s v="Medium"/>
    <n v="4.3"/>
    <n v="0"/>
    <n v="365"/>
    <x v="0"/>
    <x v="1"/>
    <n v="6.3977390274396262"/>
  </r>
  <r>
    <n v="155"/>
    <s v="Joel Green"/>
    <s v="jamesbecker@example.com"/>
    <s v="jamesbecker"/>
    <d v="2000-06-08T00:00:00"/>
    <x v="0"/>
    <s v="North Misty"/>
    <d v="2024-06-17T00:00:00"/>
    <d v="2025-06-17T00:00:00"/>
    <x v="1"/>
    <s v="Mastercard"/>
    <x v="1"/>
    <s v="Regular"/>
    <x v="1"/>
    <x v="1"/>
    <x v="0"/>
    <s v="High"/>
    <n v="4.5999999999999996"/>
    <n v="5"/>
    <n v="365"/>
    <x v="0"/>
    <x v="1"/>
    <n v="6.3977390274396262"/>
  </r>
  <r>
    <n v="156"/>
    <s v="Pamela Wagner"/>
    <s v="justinsmith@example.org"/>
    <s v="justinsmith"/>
    <d v="1989-02-10T00:00:00"/>
    <x v="0"/>
    <s v="Lake Phillip"/>
    <d v="2024-06-18T00:00:00"/>
    <d v="2025-06-18T00:00:00"/>
    <x v="0"/>
    <s v="Mastercard"/>
    <x v="0"/>
    <s v="Occasional"/>
    <x v="1"/>
    <x v="5"/>
    <x v="1"/>
    <s v="Medium"/>
    <n v="4.0999999999999996"/>
    <n v="5"/>
    <n v="365"/>
    <x v="0"/>
    <x v="1"/>
    <n v="6.3977390274396262"/>
  </r>
  <r>
    <n v="157"/>
    <s v="Grant Carlson"/>
    <s v="loritate@example.org"/>
    <s v="loritate"/>
    <d v="1977-08-18T00:00:00"/>
    <x v="0"/>
    <s v="Calebstad"/>
    <d v="2024-06-19T00:00:00"/>
    <d v="2025-06-19T00:00:00"/>
    <x v="0"/>
    <s v="Mastercard"/>
    <x v="1"/>
    <s v="Frequent"/>
    <x v="2"/>
    <x v="6"/>
    <x v="1"/>
    <s v="High"/>
    <n v="4.5"/>
    <n v="7"/>
    <n v="365"/>
    <x v="0"/>
    <x v="1"/>
    <n v="6.3977390274396262"/>
  </r>
  <r>
    <n v="158"/>
    <s v="Dr. Desiree Mitchell"/>
    <s v="heidi61@example.net"/>
    <s v="heidi61"/>
    <d v="1982-10-07T00:00:00"/>
    <x v="0"/>
    <s v="Philipshire"/>
    <d v="2024-06-20T00:00:00"/>
    <d v="2025-06-20T00:00:00"/>
    <x v="1"/>
    <s v="Mastercard"/>
    <x v="1"/>
    <s v="Frequent"/>
    <x v="0"/>
    <x v="0"/>
    <x v="2"/>
    <s v="Medium"/>
    <n v="4.4000000000000004"/>
    <n v="9"/>
    <n v="365"/>
    <x v="0"/>
    <x v="1"/>
    <n v="6.3977390274396262"/>
  </r>
  <r>
    <n v="159"/>
    <s v="Scott Hall"/>
    <s v="christianlove@example.net"/>
    <s v="christianlove"/>
    <d v="1973-09-15T00:00:00"/>
    <x v="1"/>
    <s v="Port Anthony"/>
    <d v="2024-06-21T00:00:00"/>
    <d v="2025-06-21T00:00:00"/>
    <x v="1"/>
    <s v="Mastercard"/>
    <x v="1"/>
    <s v="Occasional"/>
    <x v="1"/>
    <x v="1"/>
    <x v="2"/>
    <s v="High"/>
    <n v="4.8"/>
    <n v="2"/>
    <n v="365"/>
    <x v="0"/>
    <x v="1"/>
    <n v="6.3977390274396262"/>
  </r>
  <r>
    <n v="160"/>
    <s v="Veronica Barr"/>
    <s v="emosley@example.com"/>
    <s v="emosley"/>
    <d v="1934-10-16T00:00:00"/>
    <x v="1"/>
    <s v="East Johnland"/>
    <d v="2024-06-22T00:00:00"/>
    <d v="2025-06-22T00:00:00"/>
    <x v="1"/>
    <s v="Visa"/>
    <x v="1"/>
    <s v="Regular"/>
    <x v="0"/>
    <x v="5"/>
    <x v="0"/>
    <s v="Medium"/>
    <n v="3.8"/>
    <n v="9"/>
    <n v="365"/>
    <x v="0"/>
    <x v="1"/>
    <n v="6.3977390274396262"/>
  </r>
  <r>
    <n v="161"/>
    <s v="Katherine Andrews"/>
    <s v="jareddavies@example.com"/>
    <s v="jareddavies"/>
    <d v="1992-11-30T00:00:00"/>
    <x v="1"/>
    <s v="West Kennethchester"/>
    <d v="2024-06-23T00:00:00"/>
    <d v="2025-06-23T00:00:00"/>
    <x v="1"/>
    <s v="Amex"/>
    <x v="1"/>
    <s v="Regular"/>
    <x v="2"/>
    <x v="6"/>
    <x v="0"/>
    <s v="Low"/>
    <n v="3.1"/>
    <n v="4"/>
    <n v="365"/>
    <x v="0"/>
    <x v="1"/>
    <n v="6.3977390274396262"/>
  </r>
  <r>
    <n v="162"/>
    <s v="Eric Hernandez"/>
    <s v="robertmcdaniel@example.com"/>
    <s v="robertmcdaniel"/>
    <d v="1965-08-21T00:00:00"/>
    <x v="0"/>
    <s v="South Scottview"/>
    <d v="2024-06-24T00:00:00"/>
    <d v="2025-06-24T00:00:00"/>
    <x v="0"/>
    <s v="Visa"/>
    <x v="1"/>
    <s v="Occasional"/>
    <x v="1"/>
    <x v="6"/>
    <x v="2"/>
    <s v="Medium"/>
    <n v="4"/>
    <n v="10"/>
    <n v="365"/>
    <x v="0"/>
    <x v="1"/>
    <n v="6.3977390274396262"/>
  </r>
  <r>
    <n v="163"/>
    <s v="Kenneth Baldwin"/>
    <s v="jorgelowe@example.com"/>
    <s v="jorgelowe"/>
    <d v="1986-06-10T00:00:00"/>
    <x v="0"/>
    <s v="Port Mariahton"/>
    <d v="2024-06-25T00:00:00"/>
    <d v="2025-06-25T00:00:00"/>
    <x v="1"/>
    <s v="Visa"/>
    <x v="1"/>
    <s v="Regular"/>
    <x v="2"/>
    <x v="2"/>
    <x v="2"/>
    <s v="Medium"/>
    <n v="3.4"/>
    <n v="0"/>
    <n v="365"/>
    <x v="0"/>
    <x v="1"/>
    <n v="6.3977390274396262"/>
  </r>
  <r>
    <n v="164"/>
    <s v="Linda Warren"/>
    <s v="adamsnicole@example.net"/>
    <s v="adamsnicole"/>
    <d v="2001-10-18T00:00:00"/>
    <x v="1"/>
    <s v="Mortonmouth"/>
    <d v="2024-06-26T00:00:00"/>
    <d v="2025-06-26T00:00:00"/>
    <x v="1"/>
    <s v="Mastercard"/>
    <x v="1"/>
    <s v="Regular"/>
    <x v="2"/>
    <x v="5"/>
    <x v="0"/>
    <s v="Low"/>
    <n v="3.8"/>
    <n v="1"/>
    <n v="365"/>
    <x v="0"/>
    <x v="1"/>
    <n v="6.3977390274396262"/>
  </r>
  <r>
    <n v="165"/>
    <s v="Earl Griffin"/>
    <s v="jenniferwalker@example.com"/>
    <s v="jenniferwalker"/>
    <d v="1953-01-02T00:00:00"/>
    <x v="0"/>
    <s v="Fowlerborough"/>
    <d v="2024-06-27T00:00:00"/>
    <d v="2025-06-27T00:00:00"/>
    <x v="0"/>
    <s v="Amex"/>
    <x v="0"/>
    <s v="Occasional"/>
    <x v="0"/>
    <x v="6"/>
    <x v="0"/>
    <s v="Medium"/>
    <n v="3.3"/>
    <n v="7"/>
    <n v="365"/>
    <x v="0"/>
    <x v="1"/>
    <n v="6.3977390274396262"/>
  </r>
  <r>
    <n v="166"/>
    <s v="Matthew Greer"/>
    <s v="juarezanthony@example.com"/>
    <s v="juarezanthony"/>
    <d v="1983-01-27T00:00:00"/>
    <x v="1"/>
    <s v="North Benjamin"/>
    <d v="2024-06-28T00:00:00"/>
    <d v="2025-06-28T00:00:00"/>
    <x v="1"/>
    <s v="Visa"/>
    <x v="0"/>
    <s v="Frequent"/>
    <x v="2"/>
    <x v="2"/>
    <x v="2"/>
    <s v="Low"/>
    <n v="4.3"/>
    <n v="3"/>
    <n v="365"/>
    <x v="0"/>
    <x v="1"/>
    <n v="6.3977390274396262"/>
  </r>
  <r>
    <n v="167"/>
    <s v="Kimberly Murray"/>
    <s v="jbeasley@example.com"/>
    <s v="jbeasley"/>
    <d v="1941-01-15T00:00:00"/>
    <x v="0"/>
    <s v="New Shannonmouth"/>
    <d v="2024-06-29T00:00:00"/>
    <d v="2025-06-29T00:00:00"/>
    <x v="1"/>
    <s v="Mastercard"/>
    <x v="0"/>
    <s v="Frequent"/>
    <x v="1"/>
    <x v="2"/>
    <x v="1"/>
    <s v="Low"/>
    <n v="3.3"/>
    <n v="2"/>
    <n v="365"/>
    <x v="0"/>
    <x v="1"/>
    <n v="6.3977390274396262"/>
  </r>
  <r>
    <n v="168"/>
    <s v="Patricia Long"/>
    <s v="paullara@example.net"/>
    <s v="paullara"/>
    <d v="1976-05-22T00:00:00"/>
    <x v="1"/>
    <s v="Port Tracyville"/>
    <d v="2024-06-30T00:00:00"/>
    <d v="2025-06-30T00:00:00"/>
    <x v="0"/>
    <s v="Visa"/>
    <x v="0"/>
    <s v="Frequent"/>
    <x v="2"/>
    <x v="2"/>
    <x v="2"/>
    <s v="Low"/>
    <n v="4.8"/>
    <n v="2"/>
    <n v="365"/>
    <x v="0"/>
    <x v="1"/>
    <n v="6.3977390274396262"/>
  </r>
  <r>
    <n v="169"/>
    <s v="Peter Harper"/>
    <s v="lindamoore@example.com"/>
    <s v="lindamoore"/>
    <d v="1969-10-22T00:00:00"/>
    <x v="0"/>
    <s v="Lake Joshua"/>
    <d v="2024-07-01T00:00:00"/>
    <d v="2025-07-01T00:00:00"/>
    <x v="0"/>
    <s v="Amex"/>
    <x v="0"/>
    <s v="Occasional"/>
    <x v="1"/>
    <x v="5"/>
    <x v="1"/>
    <s v="Low"/>
    <n v="3.9"/>
    <n v="1"/>
    <n v="365"/>
    <x v="0"/>
    <x v="2"/>
    <n v="6.2862457612892397"/>
  </r>
  <r>
    <n v="170"/>
    <s v="Natalie Bartlett"/>
    <s v="kendragriffin@example.org"/>
    <s v="kendragriffin"/>
    <d v="1976-12-11T00:00:00"/>
    <x v="0"/>
    <s v="Andrewview"/>
    <d v="2024-07-02T00:00:00"/>
    <d v="2025-07-02T00:00:00"/>
    <x v="0"/>
    <s v="Mastercard"/>
    <x v="1"/>
    <s v="Frequent"/>
    <x v="1"/>
    <x v="4"/>
    <x v="2"/>
    <s v="Medium"/>
    <n v="3.3"/>
    <n v="10"/>
    <n v="365"/>
    <x v="0"/>
    <x v="2"/>
    <n v="6.2862457612892397"/>
  </r>
  <r>
    <n v="171"/>
    <s v="David Mccarty"/>
    <s v="kimberly44@example.net"/>
    <s v="kimberly44"/>
    <d v="1944-05-08T00:00:00"/>
    <x v="0"/>
    <s v="Gibsonburgh"/>
    <d v="2024-07-03T00:00:00"/>
    <d v="2025-07-03T00:00:00"/>
    <x v="1"/>
    <s v="Amex"/>
    <x v="1"/>
    <s v="Frequent"/>
    <x v="2"/>
    <x v="6"/>
    <x v="2"/>
    <s v="Medium"/>
    <n v="3.8"/>
    <n v="8"/>
    <n v="365"/>
    <x v="0"/>
    <x v="2"/>
    <n v="6.2862457612892397"/>
  </r>
  <r>
    <n v="172"/>
    <s v="Sarah Thomas"/>
    <s v="everettbethany@example.net"/>
    <s v="everettbethany"/>
    <d v="1964-09-15T00:00:00"/>
    <x v="1"/>
    <s v="Lake Jorgemouth"/>
    <d v="2024-07-04T00:00:00"/>
    <d v="2025-07-04T00:00:00"/>
    <x v="1"/>
    <s v="Visa"/>
    <x v="1"/>
    <s v="Occasional"/>
    <x v="0"/>
    <x v="0"/>
    <x v="2"/>
    <s v="Medium"/>
    <n v="4.7"/>
    <n v="9"/>
    <n v="365"/>
    <x v="0"/>
    <x v="2"/>
    <n v="6.2862457612892397"/>
  </r>
  <r>
    <n v="173"/>
    <s v="Heather Holloway"/>
    <s v="brandymccullough@example.org"/>
    <s v="brandymccullough"/>
    <d v="1970-07-30T00:00:00"/>
    <x v="0"/>
    <s v="Cortezborough"/>
    <d v="2024-07-05T00:00:00"/>
    <d v="2025-07-05T00:00:00"/>
    <x v="1"/>
    <s v="Visa"/>
    <x v="0"/>
    <s v="Regular"/>
    <x v="2"/>
    <x v="1"/>
    <x v="1"/>
    <s v="Medium"/>
    <n v="3.7"/>
    <n v="5"/>
    <n v="365"/>
    <x v="0"/>
    <x v="2"/>
    <n v="6.2862457612892397"/>
  </r>
  <r>
    <n v="174"/>
    <s v="Allison Mata"/>
    <s v="youngashley@example.com"/>
    <s v="youngashley"/>
    <d v="1988-10-10T00:00:00"/>
    <x v="1"/>
    <s v="East Michaelmouth"/>
    <d v="2024-07-06T00:00:00"/>
    <d v="2025-07-06T00:00:00"/>
    <x v="0"/>
    <s v="Mastercard"/>
    <x v="1"/>
    <s v="Occasional"/>
    <x v="2"/>
    <x v="2"/>
    <x v="0"/>
    <s v="Low"/>
    <n v="4.2"/>
    <n v="0"/>
    <n v="365"/>
    <x v="0"/>
    <x v="2"/>
    <n v="6.2862457612892397"/>
  </r>
  <r>
    <n v="175"/>
    <s v="William Gonzalez"/>
    <s v="jonesheather@example.org"/>
    <s v="jonesheather"/>
    <d v="1950-04-06T00:00:00"/>
    <x v="1"/>
    <s v="East Erin"/>
    <d v="2024-07-07T00:00:00"/>
    <d v="2025-07-07T00:00:00"/>
    <x v="0"/>
    <s v="Visa"/>
    <x v="0"/>
    <s v="Occasional"/>
    <x v="0"/>
    <x v="3"/>
    <x v="2"/>
    <s v="Medium"/>
    <n v="4.8"/>
    <n v="7"/>
    <n v="365"/>
    <x v="0"/>
    <x v="2"/>
    <n v="6.2862457612892397"/>
  </r>
  <r>
    <n v="176"/>
    <s v="Alexandra James"/>
    <s v="twilliams@example.com"/>
    <s v="twilliams"/>
    <d v="1986-07-07T00:00:00"/>
    <x v="1"/>
    <s v="Lake Codymouth"/>
    <d v="2024-07-08T00:00:00"/>
    <d v="2025-07-08T00:00:00"/>
    <x v="1"/>
    <s v="Mastercard"/>
    <x v="1"/>
    <s v="Frequent"/>
    <x v="1"/>
    <x v="1"/>
    <x v="0"/>
    <s v="High"/>
    <n v="3.3"/>
    <n v="8"/>
    <n v="365"/>
    <x v="0"/>
    <x v="2"/>
    <n v="6.2862457612892397"/>
  </r>
  <r>
    <n v="177"/>
    <s v="Anthony Ellis"/>
    <s v="jenniferking@example.org"/>
    <s v="jenniferking"/>
    <d v="1972-03-06T00:00:00"/>
    <x v="1"/>
    <s v="Michaelaport"/>
    <d v="2024-07-09T00:00:00"/>
    <d v="2025-07-09T00:00:00"/>
    <x v="1"/>
    <s v="Mastercard"/>
    <x v="1"/>
    <s v="Occasional"/>
    <x v="0"/>
    <x v="6"/>
    <x v="1"/>
    <s v="High"/>
    <n v="3.4"/>
    <n v="0"/>
    <n v="365"/>
    <x v="0"/>
    <x v="2"/>
    <n v="6.2862457612892397"/>
  </r>
  <r>
    <n v="178"/>
    <s v="Autumn Hoffman"/>
    <s v="timothymercado@example.net"/>
    <s v="timothymercado"/>
    <d v="1990-06-20T00:00:00"/>
    <x v="0"/>
    <s v="Lake Bobby"/>
    <d v="2024-07-10T00:00:00"/>
    <d v="2025-07-10T00:00:00"/>
    <x v="1"/>
    <s v="Mastercard"/>
    <x v="0"/>
    <s v="Regular"/>
    <x v="2"/>
    <x v="1"/>
    <x v="2"/>
    <s v="High"/>
    <n v="3.2"/>
    <n v="1"/>
    <n v="365"/>
    <x v="0"/>
    <x v="2"/>
    <n v="6.2862457612892397"/>
  </r>
  <r>
    <n v="179"/>
    <s v="Travis Jenkins"/>
    <s v="mason12@example.net"/>
    <s v="mason12"/>
    <d v="1949-03-31T00:00:00"/>
    <x v="1"/>
    <s v="Williamland"/>
    <d v="2024-07-11T00:00:00"/>
    <d v="2025-07-11T00:00:00"/>
    <x v="0"/>
    <s v="Amex"/>
    <x v="0"/>
    <s v="Frequent"/>
    <x v="0"/>
    <x v="3"/>
    <x v="1"/>
    <s v="Medium"/>
    <n v="4.5"/>
    <n v="6"/>
    <n v="365"/>
    <x v="0"/>
    <x v="2"/>
    <n v="6.2862457612892397"/>
  </r>
  <r>
    <n v="180"/>
    <s v="Victoria Patel"/>
    <s v="sarah63@example.net"/>
    <s v="sarah63"/>
    <d v="1944-06-09T00:00:00"/>
    <x v="1"/>
    <s v="Drakemouth"/>
    <d v="2024-07-12T00:00:00"/>
    <d v="2025-07-12T00:00:00"/>
    <x v="1"/>
    <s v="Mastercard"/>
    <x v="1"/>
    <s v="Regular"/>
    <x v="2"/>
    <x v="0"/>
    <x v="1"/>
    <s v="Medium"/>
    <n v="3.4"/>
    <n v="10"/>
    <n v="365"/>
    <x v="0"/>
    <x v="2"/>
    <n v="6.2862457612892397"/>
  </r>
  <r>
    <n v="181"/>
    <s v="Kevin Lopez"/>
    <s v="mbrady@example.com"/>
    <s v="mbrady"/>
    <d v="1995-12-17T00:00:00"/>
    <x v="0"/>
    <s v="Bentonfort"/>
    <d v="2024-07-13T00:00:00"/>
    <d v="2025-07-13T00:00:00"/>
    <x v="1"/>
    <s v="Mastercard"/>
    <x v="0"/>
    <s v="Frequent"/>
    <x v="2"/>
    <x v="2"/>
    <x v="1"/>
    <s v="High"/>
    <n v="4.9000000000000004"/>
    <n v="7"/>
    <n v="365"/>
    <x v="0"/>
    <x v="2"/>
    <n v="6.2862457612892397"/>
  </r>
  <r>
    <n v="182"/>
    <s v="Jessica Villanueva"/>
    <s v="burkedustin@example.org"/>
    <s v="burkedustin"/>
    <d v="2000-03-18T00:00:00"/>
    <x v="0"/>
    <s v="Lake Douglasside"/>
    <d v="2024-07-14T00:00:00"/>
    <d v="2025-07-14T00:00:00"/>
    <x v="0"/>
    <s v="Visa"/>
    <x v="1"/>
    <s v="Occasional"/>
    <x v="0"/>
    <x v="0"/>
    <x v="0"/>
    <s v="High"/>
    <n v="4.3"/>
    <n v="0"/>
    <n v="365"/>
    <x v="0"/>
    <x v="2"/>
    <n v="6.2862457612892397"/>
  </r>
  <r>
    <n v="183"/>
    <s v="Jason Murphy"/>
    <s v="jessicaglass@example.net"/>
    <s v="jessicaglass"/>
    <d v="1941-08-11T00:00:00"/>
    <x v="1"/>
    <s v="North Ernest"/>
    <d v="2024-07-15T00:00:00"/>
    <d v="2025-07-15T00:00:00"/>
    <x v="1"/>
    <s v="Mastercard"/>
    <x v="1"/>
    <s v="Frequent"/>
    <x v="1"/>
    <x v="4"/>
    <x v="1"/>
    <s v="High"/>
    <n v="3.1"/>
    <n v="8"/>
    <n v="365"/>
    <x v="0"/>
    <x v="2"/>
    <n v="6.2862457612892397"/>
  </r>
  <r>
    <n v="184"/>
    <s v="Cindy Adkins"/>
    <s v="christine45@example.net"/>
    <s v="christine45"/>
    <d v="1951-11-29T00:00:00"/>
    <x v="0"/>
    <s v="New Brookestad"/>
    <d v="2024-07-16T00:00:00"/>
    <d v="2025-07-16T00:00:00"/>
    <x v="0"/>
    <s v="Amex"/>
    <x v="0"/>
    <s v="Occasional"/>
    <x v="1"/>
    <x v="3"/>
    <x v="0"/>
    <s v="High"/>
    <n v="4.8"/>
    <n v="9"/>
    <n v="365"/>
    <x v="0"/>
    <x v="2"/>
    <n v="6.2862457612892397"/>
  </r>
  <r>
    <n v="185"/>
    <s v="Reginald Perez"/>
    <s v="nicole19@example.net"/>
    <s v="nicole19"/>
    <d v="1993-03-04T00:00:00"/>
    <x v="1"/>
    <s v="Aprilberg"/>
    <d v="2024-07-17T00:00:00"/>
    <d v="2025-07-17T00:00:00"/>
    <x v="0"/>
    <s v="Amex"/>
    <x v="1"/>
    <s v="Frequent"/>
    <x v="2"/>
    <x v="1"/>
    <x v="2"/>
    <s v="High"/>
    <n v="4.3"/>
    <n v="9"/>
    <n v="365"/>
    <x v="0"/>
    <x v="2"/>
    <n v="6.2862457612892397"/>
  </r>
  <r>
    <n v="186"/>
    <s v="Michelle Williams"/>
    <s v="samanthapowell@example.com"/>
    <s v="samanthapowell"/>
    <d v="1954-06-05T00:00:00"/>
    <x v="0"/>
    <s v="Mejiaburgh"/>
    <d v="2024-07-18T00:00:00"/>
    <d v="2025-07-18T00:00:00"/>
    <x v="1"/>
    <s v="Visa"/>
    <x v="0"/>
    <s v="Occasional"/>
    <x v="2"/>
    <x v="2"/>
    <x v="1"/>
    <s v="Medium"/>
    <n v="3.9"/>
    <n v="8"/>
    <n v="365"/>
    <x v="0"/>
    <x v="2"/>
    <n v="6.2862457612892397"/>
  </r>
  <r>
    <n v="187"/>
    <s v="Leslie West"/>
    <s v="jackmiller@example.com"/>
    <s v="jackmiller"/>
    <d v="2002-12-09T00:00:00"/>
    <x v="1"/>
    <s v="Munozville"/>
    <d v="2024-07-19T00:00:00"/>
    <d v="2025-07-19T00:00:00"/>
    <x v="0"/>
    <s v="Amex"/>
    <x v="0"/>
    <s v="Regular"/>
    <x v="1"/>
    <x v="3"/>
    <x v="0"/>
    <s v="Low"/>
    <n v="4.8"/>
    <n v="9"/>
    <n v="365"/>
    <x v="0"/>
    <x v="2"/>
    <n v="6.2862457612892397"/>
  </r>
  <r>
    <n v="188"/>
    <s v="Michael Delgado"/>
    <s v="maria52@example.org"/>
    <s v="maria52"/>
    <d v="1996-07-21T00:00:00"/>
    <x v="0"/>
    <s v="Lewisberg"/>
    <d v="2024-07-20T00:00:00"/>
    <d v="2025-07-20T00:00:00"/>
    <x v="0"/>
    <s v="Visa"/>
    <x v="1"/>
    <s v="Regular"/>
    <x v="1"/>
    <x v="2"/>
    <x v="2"/>
    <s v="High"/>
    <n v="4.0999999999999996"/>
    <n v="10"/>
    <n v="365"/>
    <x v="0"/>
    <x v="2"/>
    <n v="6.2862457612892397"/>
  </r>
  <r>
    <n v="189"/>
    <s v="Janice Erickson"/>
    <s v="natalie75@example.org"/>
    <s v="natalie75"/>
    <d v="1940-02-11T00:00:00"/>
    <x v="1"/>
    <s v="North April"/>
    <d v="2024-07-21T00:00:00"/>
    <d v="2025-07-21T00:00:00"/>
    <x v="0"/>
    <s v="Mastercard"/>
    <x v="1"/>
    <s v="Regular"/>
    <x v="1"/>
    <x v="1"/>
    <x v="1"/>
    <s v="High"/>
    <n v="4.7"/>
    <n v="3"/>
    <n v="365"/>
    <x v="0"/>
    <x v="2"/>
    <n v="6.2862457612892397"/>
  </r>
  <r>
    <n v="190"/>
    <s v="Benjamin Stewart"/>
    <s v="dustinsmith@example.net"/>
    <s v="dustinsmith"/>
    <d v="1976-10-01T00:00:00"/>
    <x v="0"/>
    <s v="South Angelaland"/>
    <d v="2024-07-22T00:00:00"/>
    <d v="2025-07-22T00:00:00"/>
    <x v="1"/>
    <s v="Mastercard"/>
    <x v="1"/>
    <s v="Regular"/>
    <x v="1"/>
    <x v="6"/>
    <x v="2"/>
    <s v="Low"/>
    <n v="3.3"/>
    <n v="10"/>
    <n v="365"/>
    <x v="0"/>
    <x v="2"/>
    <n v="6.2862457612892397"/>
  </r>
  <r>
    <n v="191"/>
    <s v="Keith Townsend"/>
    <s v="danielclark@example.net"/>
    <s v="danielclark"/>
    <d v="1993-12-20T00:00:00"/>
    <x v="0"/>
    <s v="Lake Kelseychester"/>
    <d v="2024-07-23T00:00:00"/>
    <d v="2025-07-23T00:00:00"/>
    <x v="1"/>
    <s v="Visa"/>
    <x v="1"/>
    <s v="Regular"/>
    <x v="0"/>
    <x v="5"/>
    <x v="0"/>
    <s v="Low"/>
    <n v="5"/>
    <n v="5"/>
    <n v="365"/>
    <x v="0"/>
    <x v="2"/>
    <n v="6.2862457612892397"/>
  </r>
  <r>
    <n v="192"/>
    <s v="Juan Ramos"/>
    <s v="brent46@example.org"/>
    <s v="brent46"/>
    <d v="1946-12-02T00:00:00"/>
    <x v="1"/>
    <s v="Vargasshire"/>
    <d v="2024-07-24T00:00:00"/>
    <d v="2025-07-24T00:00:00"/>
    <x v="0"/>
    <s v="Visa"/>
    <x v="1"/>
    <s v="Regular"/>
    <x v="1"/>
    <x v="5"/>
    <x v="0"/>
    <s v="High"/>
    <n v="3.5"/>
    <n v="5"/>
    <n v="365"/>
    <x v="0"/>
    <x v="2"/>
    <n v="6.2862457612892397"/>
  </r>
  <r>
    <n v="193"/>
    <s v="Shawn Stevens"/>
    <s v="angelawhite@example.org"/>
    <s v="angelawhite"/>
    <d v="1938-10-03T00:00:00"/>
    <x v="1"/>
    <s v="Port Markland"/>
    <d v="2024-07-25T00:00:00"/>
    <d v="2025-07-25T00:00:00"/>
    <x v="1"/>
    <s v="Mastercard"/>
    <x v="1"/>
    <s v="Occasional"/>
    <x v="2"/>
    <x v="0"/>
    <x v="2"/>
    <s v="High"/>
    <n v="4.2"/>
    <n v="4"/>
    <n v="365"/>
    <x v="0"/>
    <x v="2"/>
    <n v="6.2862457612892397"/>
  </r>
  <r>
    <n v="194"/>
    <s v="Tracy Page"/>
    <s v="nicholsmia@example.com"/>
    <s v="nicholsmia"/>
    <d v="1975-05-19T00:00:00"/>
    <x v="1"/>
    <s v="Dianachester"/>
    <d v="2024-07-26T00:00:00"/>
    <d v="2025-07-26T00:00:00"/>
    <x v="1"/>
    <s v="Mastercard"/>
    <x v="0"/>
    <s v="Regular"/>
    <x v="0"/>
    <x v="4"/>
    <x v="2"/>
    <s v="Low"/>
    <n v="4.0999999999999996"/>
    <n v="5"/>
    <n v="365"/>
    <x v="0"/>
    <x v="2"/>
    <n v="6.2862457612892397"/>
  </r>
  <r>
    <n v="195"/>
    <s v="Elizabeth Sellers"/>
    <s v="johnsonjohn@example.org"/>
    <s v="johnsonjohn"/>
    <d v="1946-09-25T00:00:00"/>
    <x v="1"/>
    <s v="West Michaelside"/>
    <d v="2024-07-27T00:00:00"/>
    <d v="2025-07-27T00:00:00"/>
    <x v="1"/>
    <s v="Mastercard"/>
    <x v="1"/>
    <s v="Occasional"/>
    <x v="2"/>
    <x v="6"/>
    <x v="2"/>
    <s v="Medium"/>
    <n v="4.3"/>
    <n v="7"/>
    <n v="365"/>
    <x v="0"/>
    <x v="2"/>
    <n v="6.2862457612892397"/>
  </r>
  <r>
    <n v="196"/>
    <s v="Kevin Spence"/>
    <s v="christophermontgomery@example.net"/>
    <s v="christophermontgomery"/>
    <d v="1991-06-27T00:00:00"/>
    <x v="0"/>
    <s v="Karenside"/>
    <d v="2024-07-28T00:00:00"/>
    <d v="2025-07-28T00:00:00"/>
    <x v="0"/>
    <s v="Amex"/>
    <x v="0"/>
    <s v="Occasional"/>
    <x v="1"/>
    <x v="1"/>
    <x v="1"/>
    <s v="Low"/>
    <n v="3.8"/>
    <n v="10"/>
    <n v="365"/>
    <x v="0"/>
    <x v="2"/>
    <n v="6.2862457612892397"/>
  </r>
  <r>
    <n v="197"/>
    <s v="Courtney Tucker"/>
    <s v="andersoncassandra@example.net"/>
    <s v="andersoncassandra"/>
    <d v="1966-09-13T00:00:00"/>
    <x v="0"/>
    <s v="Millerbury"/>
    <d v="2024-07-29T00:00:00"/>
    <d v="2025-07-29T00:00:00"/>
    <x v="0"/>
    <s v="Mastercard"/>
    <x v="0"/>
    <s v="Frequent"/>
    <x v="2"/>
    <x v="0"/>
    <x v="1"/>
    <s v="Low"/>
    <n v="3.2"/>
    <n v="9"/>
    <n v="365"/>
    <x v="0"/>
    <x v="2"/>
    <n v="6.2862457612892397"/>
  </r>
  <r>
    <n v="198"/>
    <s v="Jesse Bailey"/>
    <s v="angela14@example.com"/>
    <s v="angela14"/>
    <d v="2000-08-20T00:00:00"/>
    <x v="0"/>
    <s v="Lake Brianaborough"/>
    <d v="2024-07-30T00:00:00"/>
    <d v="2025-07-30T00:00:00"/>
    <x v="1"/>
    <s v="Visa"/>
    <x v="0"/>
    <s v="Frequent"/>
    <x v="2"/>
    <x v="6"/>
    <x v="0"/>
    <s v="Low"/>
    <n v="3.2"/>
    <n v="7"/>
    <n v="365"/>
    <x v="0"/>
    <x v="2"/>
    <n v="6.2862457612892397"/>
  </r>
  <r>
    <n v="199"/>
    <s v="Autumn Brooks"/>
    <s v="dominicburns@example.com"/>
    <s v="dominicburns"/>
    <d v="1967-05-01T00:00:00"/>
    <x v="0"/>
    <s v="New Emma"/>
    <d v="2024-07-31T00:00:00"/>
    <d v="2025-07-31T00:00:00"/>
    <x v="1"/>
    <s v="Amex"/>
    <x v="0"/>
    <s v="Frequent"/>
    <x v="2"/>
    <x v="4"/>
    <x v="1"/>
    <s v="High"/>
    <n v="4.7"/>
    <n v="5"/>
    <n v="365"/>
    <x v="0"/>
    <x v="2"/>
    <n v="6.2862457612892397"/>
  </r>
  <r>
    <n v="200"/>
    <s v="David Elliott"/>
    <s v="davismelissa@example.net"/>
    <s v="davismelissa"/>
    <d v="1936-12-27T00:00:00"/>
    <x v="1"/>
    <s v="Lindaside"/>
    <d v="2024-08-01T00:00:00"/>
    <d v="2025-08-01T00:00:00"/>
    <x v="0"/>
    <s v="Amex"/>
    <x v="1"/>
    <s v="Regular"/>
    <x v="1"/>
    <x v="4"/>
    <x v="1"/>
    <s v="High"/>
    <n v="4.0999999999999996"/>
    <n v="8"/>
    <n v="365"/>
    <x v="0"/>
    <x v="2"/>
    <n v="6.2862457612892397"/>
  </r>
  <r>
    <n v="201"/>
    <s v="Vanessa Harris"/>
    <s v="nicholas23@example.org"/>
    <s v="nicholas23"/>
    <d v="1982-02-03T00:00:00"/>
    <x v="1"/>
    <s v="New Robertborough"/>
    <d v="2024-08-02T00:00:00"/>
    <d v="2025-08-02T00:00:00"/>
    <x v="0"/>
    <s v="Amex"/>
    <x v="0"/>
    <s v="Regular"/>
    <x v="2"/>
    <x v="3"/>
    <x v="1"/>
    <s v="High"/>
    <n v="4.4000000000000004"/>
    <n v="7"/>
    <n v="365"/>
    <x v="0"/>
    <x v="2"/>
    <n v="6.2862457612892397"/>
  </r>
  <r>
    <n v="202"/>
    <s v="Thomas Keller"/>
    <s v="kellyterrance@example.com"/>
    <s v="kellyterrance"/>
    <d v="1990-03-13T00:00:00"/>
    <x v="0"/>
    <s v="Rogerchester"/>
    <d v="2024-08-03T00:00:00"/>
    <d v="2025-08-03T00:00:00"/>
    <x v="0"/>
    <s v="Amex"/>
    <x v="1"/>
    <s v="Occasional"/>
    <x v="2"/>
    <x v="0"/>
    <x v="1"/>
    <s v="Medium"/>
    <n v="4.7"/>
    <n v="10"/>
    <n v="365"/>
    <x v="0"/>
    <x v="2"/>
    <n v="6.2862457612892397"/>
  </r>
  <r>
    <n v="203"/>
    <s v="Joan Phillips"/>
    <s v="garycoffey@example.org"/>
    <s v="garycoffey"/>
    <d v="1990-05-06T00:00:00"/>
    <x v="0"/>
    <s v="South Ericmouth"/>
    <d v="2024-08-04T00:00:00"/>
    <d v="2025-08-04T00:00:00"/>
    <x v="1"/>
    <s v="Mastercard"/>
    <x v="1"/>
    <s v="Occasional"/>
    <x v="0"/>
    <x v="0"/>
    <x v="2"/>
    <s v="Medium"/>
    <n v="4.3"/>
    <n v="9"/>
    <n v="365"/>
    <x v="0"/>
    <x v="2"/>
    <n v="6.2862457612892397"/>
  </r>
  <r>
    <n v="204"/>
    <s v="Joseph Owens"/>
    <s v="lukewilcox@example.org"/>
    <s v="lukewilcox"/>
    <d v="1980-07-10T00:00:00"/>
    <x v="1"/>
    <s v="West Barbarahaven"/>
    <d v="2024-08-05T00:00:00"/>
    <d v="2025-08-05T00:00:00"/>
    <x v="1"/>
    <s v="Visa"/>
    <x v="0"/>
    <s v="Frequent"/>
    <x v="1"/>
    <x v="5"/>
    <x v="0"/>
    <s v="Medium"/>
    <n v="4.8"/>
    <n v="5"/>
    <n v="365"/>
    <x v="0"/>
    <x v="2"/>
    <n v="6.2862457612892397"/>
  </r>
  <r>
    <n v="205"/>
    <s v="Susan Pace"/>
    <s v="kenneth18@example.org"/>
    <s v="kenneth18"/>
    <d v="1938-09-05T00:00:00"/>
    <x v="0"/>
    <s v="Williamland"/>
    <d v="2024-08-06T00:00:00"/>
    <d v="2025-08-06T00:00:00"/>
    <x v="0"/>
    <s v="Mastercard"/>
    <x v="1"/>
    <s v="Occasional"/>
    <x v="1"/>
    <x v="3"/>
    <x v="1"/>
    <s v="High"/>
    <n v="3.7"/>
    <n v="7"/>
    <n v="365"/>
    <x v="0"/>
    <x v="2"/>
    <n v="6.2862457612892397"/>
  </r>
  <r>
    <n v="206"/>
    <s v="Jennifer Anderson"/>
    <s v="mfrench@example.net"/>
    <s v="mfrench"/>
    <d v="1961-12-04T00:00:00"/>
    <x v="1"/>
    <s v="Jamesstad"/>
    <d v="2024-08-07T00:00:00"/>
    <d v="2025-08-07T00:00:00"/>
    <x v="0"/>
    <s v="Amex"/>
    <x v="1"/>
    <s v="Frequent"/>
    <x v="0"/>
    <x v="6"/>
    <x v="2"/>
    <s v="Medium"/>
    <n v="4.7"/>
    <n v="4"/>
    <n v="365"/>
    <x v="0"/>
    <x v="2"/>
    <n v="6.2862457612892397"/>
  </r>
  <r>
    <n v="207"/>
    <s v="Theresa Gibson"/>
    <s v="jesse00@example.org"/>
    <s v="jesse00"/>
    <d v="1976-12-11T00:00:00"/>
    <x v="1"/>
    <s v="Lake Jamie"/>
    <d v="2024-08-08T00:00:00"/>
    <d v="2025-08-08T00:00:00"/>
    <x v="0"/>
    <s v="Visa"/>
    <x v="1"/>
    <s v="Occasional"/>
    <x v="1"/>
    <x v="0"/>
    <x v="0"/>
    <s v="High"/>
    <n v="4.8"/>
    <n v="3"/>
    <n v="365"/>
    <x v="0"/>
    <x v="2"/>
    <n v="6.2862457612892397"/>
  </r>
  <r>
    <n v="208"/>
    <s v="Alejandro Bryant"/>
    <s v="gonzalezdavid@example.com"/>
    <s v="gonzalezdavid"/>
    <d v="1960-10-05T00:00:00"/>
    <x v="1"/>
    <s v="South Ryanville"/>
    <d v="2024-08-09T00:00:00"/>
    <d v="2025-08-09T00:00:00"/>
    <x v="0"/>
    <s v="Mastercard"/>
    <x v="1"/>
    <s v="Regular"/>
    <x v="0"/>
    <x v="3"/>
    <x v="2"/>
    <s v="Low"/>
    <n v="4.2"/>
    <n v="5"/>
    <n v="365"/>
    <x v="0"/>
    <x v="2"/>
    <n v="6.2862457612892397"/>
  </r>
  <r>
    <n v="209"/>
    <s v="Diana Green"/>
    <s v="carsonlauren@example.com"/>
    <s v="carsonlauren"/>
    <d v="1949-08-05T00:00:00"/>
    <x v="0"/>
    <s v="Lake Jessicaside"/>
    <d v="2024-08-10T00:00:00"/>
    <d v="2025-08-10T00:00:00"/>
    <x v="0"/>
    <s v="Mastercard"/>
    <x v="0"/>
    <s v="Regular"/>
    <x v="1"/>
    <x v="5"/>
    <x v="0"/>
    <s v="Low"/>
    <n v="3.5"/>
    <n v="6"/>
    <n v="365"/>
    <x v="0"/>
    <x v="2"/>
    <n v="6.2862457612892397"/>
  </r>
  <r>
    <n v="210"/>
    <s v="Brian Boyd"/>
    <s v="keithjones@example.com"/>
    <s v="keithjones"/>
    <d v="1997-03-04T00:00:00"/>
    <x v="0"/>
    <s v="Leviport"/>
    <d v="2024-08-11T00:00:00"/>
    <d v="2025-08-11T00:00:00"/>
    <x v="0"/>
    <s v="Visa"/>
    <x v="1"/>
    <s v="Regular"/>
    <x v="0"/>
    <x v="6"/>
    <x v="1"/>
    <s v="Low"/>
    <n v="3.5"/>
    <n v="9"/>
    <n v="365"/>
    <x v="0"/>
    <x v="2"/>
    <n v="6.2862457612892397"/>
  </r>
  <r>
    <n v="211"/>
    <s v="Jennifer Perez"/>
    <s v="millervalerie@example.net"/>
    <s v="millervalerie"/>
    <d v="1937-12-21T00:00:00"/>
    <x v="0"/>
    <s v="Meyerberg"/>
    <d v="2024-08-12T00:00:00"/>
    <d v="2025-08-12T00:00:00"/>
    <x v="1"/>
    <s v="Mastercard"/>
    <x v="0"/>
    <s v="Frequent"/>
    <x v="0"/>
    <x v="2"/>
    <x v="1"/>
    <s v="Medium"/>
    <n v="4.0999999999999996"/>
    <n v="6"/>
    <n v="365"/>
    <x v="0"/>
    <x v="2"/>
    <n v="6.2862457612892397"/>
  </r>
  <r>
    <n v="212"/>
    <s v="Eric Bryant"/>
    <s v="bryan67@example.net"/>
    <s v="bryan67"/>
    <d v="1959-07-01T00:00:00"/>
    <x v="1"/>
    <s v="West Gary"/>
    <d v="2024-08-13T00:00:00"/>
    <d v="2025-08-13T00:00:00"/>
    <x v="0"/>
    <s v="Visa"/>
    <x v="1"/>
    <s v="Frequent"/>
    <x v="0"/>
    <x v="6"/>
    <x v="1"/>
    <s v="Medium"/>
    <n v="4.8"/>
    <n v="10"/>
    <n v="365"/>
    <x v="0"/>
    <x v="2"/>
    <n v="6.2862457612892397"/>
  </r>
  <r>
    <n v="213"/>
    <s v="Tracey Mullins"/>
    <s v="mellis@example.net"/>
    <s v="mellis"/>
    <d v="1941-05-20T00:00:00"/>
    <x v="0"/>
    <s v="Jacobsfort"/>
    <d v="2024-08-14T00:00:00"/>
    <d v="2025-08-14T00:00:00"/>
    <x v="0"/>
    <s v="Amex"/>
    <x v="0"/>
    <s v="Occasional"/>
    <x v="0"/>
    <x v="6"/>
    <x v="1"/>
    <s v="Low"/>
    <n v="3"/>
    <n v="10"/>
    <n v="365"/>
    <x v="0"/>
    <x v="2"/>
    <n v="6.2862457612892397"/>
  </r>
  <r>
    <n v="214"/>
    <s v="Robert Bryant"/>
    <s v="ywilson@example.org"/>
    <s v="ywilson"/>
    <d v="1983-09-22T00:00:00"/>
    <x v="0"/>
    <s v="Nicholsburgh"/>
    <d v="2024-08-15T00:00:00"/>
    <d v="2025-08-15T00:00:00"/>
    <x v="1"/>
    <s v="Mastercard"/>
    <x v="0"/>
    <s v="Frequent"/>
    <x v="0"/>
    <x v="1"/>
    <x v="1"/>
    <s v="High"/>
    <n v="3.1"/>
    <n v="0"/>
    <n v="365"/>
    <x v="0"/>
    <x v="2"/>
    <n v="6.2862457612892397"/>
  </r>
  <r>
    <n v="215"/>
    <s v="Jonathan George"/>
    <s v="hendersonaaron@example.com"/>
    <s v="hendersonaaron"/>
    <d v="1968-12-01T00:00:00"/>
    <x v="1"/>
    <s v="East Ashley"/>
    <d v="2024-08-16T00:00:00"/>
    <d v="2025-08-16T00:00:00"/>
    <x v="1"/>
    <s v="Visa"/>
    <x v="1"/>
    <s v="Regular"/>
    <x v="2"/>
    <x v="6"/>
    <x v="2"/>
    <s v="Medium"/>
    <n v="4.3"/>
    <n v="9"/>
    <n v="365"/>
    <x v="0"/>
    <x v="2"/>
    <n v="6.2862457612892397"/>
  </r>
  <r>
    <n v="216"/>
    <s v="Deanna Richardson"/>
    <s v="robert14@example.com"/>
    <s v="robert14"/>
    <d v="1992-06-22T00:00:00"/>
    <x v="0"/>
    <s v="Joyburgh"/>
    <d v="2024-08-17T00:00:00"/>
    <d v="2025-08-17T00:00:00"/>
    <x v="1"/>
    <s v="Amex"/>
    <x v="1"/>
    <s v="Frequent"/>
    <x v="1"/>
    <x v="4"/>
    <x v="0"/>
    <s v="Medium"/>
    <n v="3.6"/>
    <n v="7"/>
    <n v="365"/>
    <x v="0"/>
    <x v="2"/>
    <n v="6.2862457612892397"/>
  </r>
  <r>
    <n v="217"/>
    <s v="Philip Chavez"/>
    <s v="christopherphillips@example.org"/>
    <s v="christopherphillips"/>
    <d v="1935-08-19T00:00:00"/>
    <x v="1"/>
    <s v="Lake Jose"/>
    <d v="2024-08-18T00:00:00"/>
    <d v="2025-08-18T00:00:00"/>
    <x v="1"/>
    <s v="Amex"/>
    <x v="0"/>
    <s v="Regular"/>
    <x v="2"/>
    <x v="0"/>
    <x v="1"/>
    <s v="Low"/>
    <n v="4.5999999999999996"/>
    <n v="7"/>
    <n v="365"/>
    <x v="0"/>
    <x v="2"/>
    <n v="6.2862457612892397"/>
  </r>
  <r>
    <n v="218"/>
    <s v="David Murphy"/>
    <s v="rayveronica@example.org"/>
    <s v="rayveronica"/>
    <d v="1955-02-12T00:00:00"/>
    <x v="1"/>
    <s v="South Sarah"/>
    <d v="2024-08-19T00:00:00"/>
    <d v="2025-08-19T00:00:00"/>
    <x v="1"/>
    <s v="Amex"/>
    <x v="0"/>
    <s v="Frequent"/>
    <x v="0"/>
    <x v="6"/>
    <x v="1"/>
    <s v="Low"/>
    <n v="3.1"/>
    <n v="0"/>
    <n v="365"/>
    <x v="0"/>
    <x v="2"/>
    <n v="6.2862457612892397"/>
  </r>
  <r>
    <n v="219"/>
    <s v="Carolyn Delgado"/>
    <s v="gmorris@example.org"/>
    <s v="gmorris"/>
    <d v="1963-02-12T00:00:00"/>
    <x v="0"/>
    <s v="Huynhland"/>
    <d v="2024-08-20T00:00:00"/>
    <d v="2025-08-20T00:00:00"/>
    <x v="1"/>
    <s v="Visa"/>
    <x v="0"/>
    <s v="Regular"/>
    <x v="0"/>
    <x v="0"/>
    <x v="1"/>
    <s v="High"/>
    <n v="4.5999999999999996"/>
    <n v="3"/>
    <n v="365"/>
    <x v="0"/>
    <x v="2"/>
    <n v="6.2862457612892397"/>
  </r>
  <r>
    <n v="220"/>
    <s v="William Douglas"/>
    <s v="mphelps@example.org"/>
    <s v="mphelps"/>
    <d v="2003-12-15T00:00:00"/>
    <x v="1"/>
    <s v="Herreraberg"/>
    <d v="2024-08-21T00:00:00"/>
    <d v="2025-08-21T00:00:00"/>
    <x v="1"/>
    <s v="Mastercard"/>
    <x v="0"/>
    <s v="Occasional"/>
    <x v="0"/>
    <x v="4"/>
    <x v="2"/>
    <s v="High"/>
    <n v="3.8"/>
    <n v="5"/>
    <n v="365"/>
    <x v="0"/>
    <x v="2"/>
    <n v="6.2862457612892397"/>
  </r>
  <r>
    <n v="221"/>
    <s v="Evan Thomas"/>
    <s v="marygarcia@example.com"/>
    <s v="marygarcia"/>
    <d v="1973-07-31T00:00:00"/>
    <x v="0"/>
    <s v="South Thomashaven"/>
    <d v="2024-08-22T00:00:00"/>
    <d v="2025-08-22T00:00:00"/>
    <x v="0"/>
    <s v="Amex"/>
    <x v="1"/>
    <s v="Frequent"/>
    <x v="1"/>
    <x v="0"/>
    <x v="2"/>
    <s v="Medium"/>
    <n v="3.9"/>
    <n v="1"/>
    <n v="365"/>
    <x v="0"/>
    <x v="2"/>
    <n v="6.2862457612892397"/>
  </r>
  <r>
    <n v="222"/>
    <s v="Kimberly Young"/>
    <s v="anthony39@example.org"/>
    <s v="anthony39"/>
    <d v="1984-12-06T00:00:00"/>
    <x v="0"/>
    <s v="Jeremyton"/>
    <d v="2024-08-23T00:00:00"/>
    <d v="2025-08-23T00:00:00"/>
    <x v="0"/>
    <s v="Visa"/>
    <x v="0"/>
    <s v="Occasional"/>
    <x v="0"/>
    <x v="3"/>
    <x v="1"/>
    <s v="Low"/>
    <n v="4.0999999999999996"/>
    <n v="7"/>
    <n v="365"/>
    <x v="0"/>
    <x v="2"/>
    <n v="6.2862457612892397"/>
  </r>
  <r>
    <n v="223"/>
    <s v="Heather Allen"/>
    <s v="benjamin60@example.net"/>
    <s v="benjamin60"/>
    <d v="1987-06-14T00:00:00"/>
    <x v="0"/>
    <s v="Nelsonton"/>
    <d v="2024-08-24T00:00:00"/>
    <d v="2025-08-24T00:00:00"/>
    <x v="0"/>
    <s v="Mastercard"/>
    <x v="0"/>
    <s v="Frequent"/>
    <x v="0"/>
    <x v="5"/>
    <x v="1"/>
    <s v="Low"/>
    <n v="4.2"/>
    <n v="4"/>
    <n v="365"/>
    <x v="0"/>
    <x v="2"/>
    <n v="6.2862457612892397"/>
  </r>
  <r>
    <n v="224"/>
    <s v="Lawrence Rogers"/>
    <s v="alan38@example.org"/>
    <s v="alan38"/>
    <d v="1933-09-14T00:00:00"/>
    <x v="0"/>
    <s v="Port Mark"/>
    <d v="2024-08-25T00:00:00"/>
    <d v="2025-08-25T00:00:00"/>
    <x v="0"/>
    <s v="Amex"/>
    <x v="1"/>
    <s v="Frequent"/>
    <x v="1"/>
    <x v="4"/>
    <x v="2"/>
    <s v="High"/>
    <n v="3.7"/>
    <n v="5"/>
    <n v="365"/>
    <x v="0"/>
    <x v="2"/>
    <n v="6.2862457612892397"/>
  </r>
  <r>
    <n v="225"/>
    <s v="Ariel Patterson"/>
    <s v="oneillhannah@example.com"/>
    <s v="oneillhannah"/>
    <d v="1994-07-05T00:00:00"/>
    <x v="0"/>
    <s v="New Richardstad"/>
    <d v="2024-08-26T00:00:00"/>
    <d v="2025-08-26T00:00:00"/>
    <x v="0"/>
    <s v="Visa"/>
    <x v="1"/>
    <s v="Occasional"/>
    <x v="0"/>
    <x v="5"/>
    <x v="0"/>
    <s v="Low"/>
    <n v="4.2"/>
    <n v="8"/>
    <n v="365"/>
    <x v="0"/>
    <x v="2"/>
    <n v="6.2862457612892397"/>
  </r>
  <r>
    <n v="226"/>
    <s v="Nicholas Leonard"/>
    <s v="johnbanks@example.org"/>
    <s v="johnbanks"/>
    <d v="1980-06-06T00:00:00"/>
    <x v="0"/>
    <s v="Maynardview"/>
    <d v="2024-08-27T00:00:00"/>
    <d v="2025-08-27T00:00:00"/>
    <x v="1"/>
    <s v="Mastercard"/>
    <x v="1"/>
    <s v="Regular"/>
    <x v="2"/>
    <x v="1"/>
    <x v="0"/>
    <s v="High"/>
    <n v="3.2"/>
    <n v="0"/>
    <n v="365"/>
    <x v="0"/>
    <x v="2"/>
    <n v="6.2862457612892397"/>
  </r>
  <r>
    <n v="227"/>
    <s v="Michelle Lane"/>
    <s v="nschwartz@example.org"/>
    <s v="nschwartz"/>
    <d v="1994-10-14T00:00:00"/>
    <x v="1"/>
    <s v="Montgomeryview"/>
    <d v="2024-08-28T00:00:00"/>
    <d v="2025-08-28T00:00:00"/>
    <x v="0"/>
    <s v="Amex"/>
    <x v="0"/>
    <s v="Frequent"/>
    <x v="2"/>
    <x v="5"/>
    <x v="2"/>
    <s v="High"/>
    <n v="4.5999999999999996"/>
    <n v="7"/>
    <n v="365"/>
    <x v="0"/>
    <x v="2"/>
    <n v="6.2862457612892397"/>
  </r>
  <r>
    <n v="228"/>
    <s v="John White"/>
    <s v="gibsonlinda@example.net"/>
    <s v="gibsonlinda"/>
    <d v="1992-11-30T00:00:00"/>
    <x v="0"/>
    <s v="Scottbury"/>
    <d v="2024-08-29T00:00:00"/>
    <d v="2025-08-29T00:00:00"/>
    <x v="0"/>
    <s v="Visa"/>
    <x v="1"/>
    <s v="Occasional"/>
    <x v="2"/>
    <x v="2"/>
    <x v="1"/>
    <s v="Medium"/>
    <n v="3.8"/>
    <n v="0"/>
    <n v="365"/>
    <x v="0"/>
    <x v="2"/>
    <n v="6.2862457612892397"/>
  </r>
  <r>
    <n v="229"/>
    <s v="Colin Lambert"/>
    <s v="sherrybell@example.net"/>
    <s v="sherrybell"/>
    <d v="1965-10-08T00:00:00"/>
    <x v="0"/>
    <s v="New Jacobmouth"/>
    <d v="2024-08-30T00:00:00"/>
    <d v="2025-08-30T00:00:00"/>
    <x v="0"/>
    <s v="Visa"/>
    <x v="0"/>
    <s v="Occasional"/>
    <x v="0"/>
    <x v="5"/>
    <x v="2"/>
    <s v="Low"/>
    <n v="3"/>
    <n v="3"/>
    <n v="365"/>
    <x v="0"/>
    <x v="2"/>
    <n v="6.2862457612892397"/>
  </r>
  <r>
    <n v="230"/>
    <s v="Justin Porter"/>
    <s v="pperkins@example.com"/>
    <s v="pperkins"/>
    <d v="1951-12-20T00:00:00"/>
    <x v="0"/>
    <s v="Jensenside"/>
    <d v="2024-08-31T00:00:00"/>
    <d v="2025-08-31T00:00:00"/>
    <x v="1"/>
    <s v="Visa"/>
    <x v="0"/>
    <s v="Frequent"/>
    <x v="0"/>
    <x v="1"/>
    <x v="2"/>
    <s v="Medium"/>
    <n v="3.6"/>
    <n v="7"/>
    <n v="365"/>
    <x v="0"/>
    <x v="2"/>
    <n v="6.2862457612892397"/>
  </r>
  <r>
    <n v="231"/>
    <s v="James Cuevas"/>
    <s v="alishasmall@example.com"/>
    <s v="alishasmall"/>
    <d v="1988-02-12T00:00:00"/>
    <x v="0"/>
    <s v="New Jonathan"/>
    <d v="2024-09-01T00:00:00"/>
    <d v="2025-09-01T00:00:00"/>
    <x v="0"/>
    <s v="Visa"/>
    <x v="0"/>
    <s v="Occasional"/>
    <x v="0"/>
    <x v="4"/>
    <x v="2"/>
    <s v="High"/>
    <n v="4.5"/>
    <n v="4"/>
    <n v="365"/>
    <x v="0"/>
    <x v="2"/>
    <n v="6.2862457612892397"/>
  </r>
  <r>
    <n v="232"/>
    <s v="Glenn Webb"/>
    <s v="jonesisabella@example.com"/>
    <s v="jonesisabella"/>
    <d v="1961-01-18T00:00:00"/>
    <x v="1"/>
    <s v="South Stephen"/>
    <d v="2024-09-02T00:00:00"/>
    <d v="2025-09-02T00:00:00"/>
    <x v="0"/>
    <s v="Mastercard"/>
    <x v="0"/>
    <s v="Frequent"/>
    <x v="2"/>
    <x v="1"/>
    <x v="2"/>
    <s v="Medium"/>
    <n v="3.2"/>
    <n v="6"/>
    <n v="365"/>
    <x v="0"/>
    <x v="2"/>
    <n v="6.2862457612892397"/>
  </r>
  <r>
    <n v="233"/>
    <s v="James Robinson"/>
    <s v="maureenschneider@example.org"/>
    <s v="maureenschneider"/>
    <d v="2001-02-15T00:00:00"/>
    <x v="0"/>
    <s v="West Sherrishire"/>
    <d v="2024-09-03T00:00:00"/>
    <d v="2025-09-03T00:00:00"/>
    <x v="0"/>
    <s v="Visa"/>
    <x v="1"/>
    <s v="Regular"/>
    <x v="1"/>
    <x v="4"/>
    <x v="1"/>
    <s v="Low"/>
    <n v="3.2"/>
    <n v="0"/>
    <n v="365"/>
    <x v="0"/>
    <x v="2"/>
    <n v="6.2862457612892397"/>
  </r>
  <r>
    <n v="234"/>
    <s v="Deborah Campbell"/>
    <s v="gwilliams@example.org"/>
    <s v="gwilliams"/>
    <d v="1995-07-10T00:00:00"/>
    <x v="0"/>
    <s v="Brianton"/>
    <d v="2024-09-04T00:00:00"/>
    <d v="2025-09-04T00:00:00"/>
    <x v="1"/>
    <s v="Mastercard"/>
    <x v="0"/>
    <s v="Regular"/>
    <x v="2"/>
    <x v="1"/>
    <x v="2"/>
    <s v="High"/>
    <n v="4.5"/>
    <n v="0"/>
    <n v="365"/>
    <x v="0"/>
    <x v="2"/>
    <n v="6.2862457612892397"/>
  </r>
  <r>
    <n v="235"/>
    <s v="Lauren Newman"/>
    <s v="qayala@example.com"/>
    <s v="qayala"/>
    <d v="2002-09-17T00:00:00"/>
    <x v="0"/>
    <s v="Meadowsland"/>
    <d v="2024-09-05T00:00:00"/>
    <d v="2025-09-05T00:00:00"/>
    <x v="0"/>
    <s v="Visa"/>
    <x v="1"/>
    <s v="Frequent"/>
    <x v="1"/>
    <x v="0"/>
    <x v="1"/>
    <s v="High"/>
    <n v="4.5"/>
    <n v="4"/>
    <n v="365"/>
    <x v="0"/>
    <x v="2"/>
    <n v="6.2862457612892397"/>
  </r>
  <r>
    <n v="236"/>
    <s v="Geoffrey Green"/>
    <s v="austin17@example.net"/>
    <s v="austin17"/>
    <d v="1943-08-21T00:00:00"/>
    <x v="0"/>
    <s v="Andrewside"/>
    <d v="2024-09-06T00:00:00"/>
    <d v="2025-09-06T00:00:00"/>
    <x v="1"/>
    <s v="Mastercard"/>
    <x v="0"/>
    <s v="Occasional"/>
    <x v="2"/>
    <x v="0"/>
    <x v="2"/>
    <s v="High"/>
    <n v="4.0999999999999996"/>
    <n v="1"/>
    <n v="365"/>
    <x v="0"/>
    <x v="2"/>
    <n v="6.2862457612892397"/>
  </r>
  <r>
    <n v="237"/>
    <s v="Dominique Goodwin"/>
    <s v="robertsmichael@example.net"/>
    <s v="robertsmichael"/>
    <d v="1985-02-01T00:00:00"/>
    <x v="1"/>
    <s v="South Veronicaland"/>
    <d v="2024-09-07T00:00:00"/>
    <d v="2025-09-07T00:00:00"/>
    <x v="1"/>
    <s v="Amex"/>
    <x v="0"/>
    <s v="Occasional"/>
    <x v="0"/>
    <x v="0"/>
    <x v="1"/>
    <s v="High"/>
    <n v="4.9000000000000004"/>
    <n v="2"/>
    <n v="365"/>
    <x v="0"/>
    <x v="2"/>
    <n v="6.2862457612892397"/>
  </r>
  <r>
    <n v="238"/>
    <s v="Melissa Davis"/>
    <s v="jenniferhaley@example.org"/>
    <s v="jenniferhaley"/>
    <d v="1966-11-09T00:00:00"/>
    <x v="1"/>
    <s v="Johnburgh"/>
    <d v="2024-09-08T00:00:00"/>
    <d v="2025-09-08T00:00:00"/>
    <x v="0"/>
    <s v="Amex"/>
    <x v="1"/>
    <s v="Frequent"/>
    <x v="2"/>
    <x v="3"/>
    <x v="1"/>
    <s v="Medium"/>
    <n v="3.3"/>
    <n v="1"/>
    <n v="365"/>
    <x v="0"/>
    <x v="2"/>
    <n v="6.2862457612892397"/>
  </r>
  <r>
    <n v="239"/>
    <s v="Brian Howard"/>
    <s v="wernertony@example.org"/>
    <s v="wernertony"/>
    <d v="1967-12-03T00:00:00"/>
    <x v="0"/>
    <s v="Hallfort"/>
    <d v="2024-09-09T00:00:00"/>
    <d v="2025-09-09T00:00:00"/>
    <x v="1"/>
    <s v="Mastercard"/>
    <x v="0"/>
    <s v="Frequent"/>
    <x v="2"/>
    <x v="4"/>
    <x v="2"/>
    <s v="Medium"/>
    <n v="3.5"/>
    <n v="7"/>
    <n v="365"/>
    <x v="0"/>
    <x v="2"/>
    <n v="6.2862457612892397"/>
  </r>
  <r>
    <n v="240"/>
    <s v="Elizabeth Marsh"/>
    <s v="lauren25@example.net"/>
    <s v="lauren25"/>
    <d v="1990-07-18T00:00:00"/>
    <x v="1"/>
    <s v="Adamburgh"/>
    <d v="2024-09-10T00:00:00"/>
    <d v="2025-09-10T00:00:00"/>
    <x v="0"/>
    <s v="Mastercard"/>
    <x v="1"/>
    <s v="Regular"/>
    <x v="2"/>
    <x v="1"/>
    <x v="0"/>
    <s v="Medium"/>
    <n v="4.4000000000000004"/>
    <n v="0"/>
    <n v="365"/>
    <x v="0"/>
    <x v="2"/>
    <n v="6.2862457612892397"/>
  </r>
  <r>
    <n v="241"/>
    <s v="Tiffany Patterson"/>
    <s v="cordovaanthony@example.org"/>
    <s v="cordovaanthony"/>
    <d v="1990-01-21T00:00:00"/>
    <x v="1"/>
    <s v="Lake Jason"/>
    <d v="2024-09-11T00:00:00"/>
    <d v="2025-09-11T00:00:00"/>
    <x v="0"/>
    <s v="Visa"/>
    <x v="1"/>
    <s v="Regular"/>
    <x v="0"/>
    <x v="6"/>
    <x v="1"/>
    <s v="Medium"/>
    <n v="4.5"/>
    <n v="1"/>
    <n v="365"/>
    <x v="0"/>
    <x v="2"/>
    <n v="6.2862457612892397"/>
  </r>
  <r>
    <n v="242"/>
    <s v="John Owen DDS"/>
    <s v="gina51@example.org"/>
    <s v="gina51"/>
    <d v="1965-08-19T00:00:00"/>
    <x v="0"/>
    <s v="East Devinmouth"/>
    <d v="2024-09-12T00:00:00"/>
    <d v="2025-09-12T00:00:00"/>
    <x v="1"/>
    <s v="Mastercard"/>
    <x v="1"/>
    <s v="Frequent"/>
    <x v="0"/>
    <x v="2"/>
    <x v="0"/>
    <s v="High"/>
    <n v="4"/>
    <n v="7"/>
    <n v="365"/>
    <x v="0"/>
    <x v="2"/>
    <n v="6.2862457612892397"/>
  </r>
  <r>
    <n v="243"/>
    <s v="Crystal Bennett"/>
    <s v="christianhawkins@example.net"/>
    <s v="christianhawkins"/>
    <d v="1999-10-09T00:00:00"/>
    <x v="1"/>
    <s v="Franklinview"/>
    <d v="2024-09-13T00:00:00"/>
    <d v="2025-09-13T00:00:00"/>
    <x v="0"/>
    <s v="Visa"/>
    <x v="0"/>
    <s v="Occasional"/>
    <x v="0"/>
    <x v="3"/>
    <x v="0"/>
    <s v="Low"/>
    <n v="4.0999999999999996"/>
    <n v="2"/>
    <n v="365"/>
    <x v="0"/>
    <x v="2"/>
    <n v="6.2862457612892397"/>
  </r>
  <r>
    <n v="244"/>
    <s v="Jeremiah Black"/>
    <s v="cassandra86@example.org"/>
    <s v="cassandra86"/>
    <d v="1934-01-16T00:00:00"/>
    <x v="1"/>
    <s v="Louisview"/>
    <d v="2024-09-14T00:00:00"/>
    <d v="2025-09-14T00:00:00"/>
    <x v="1"/>
    <s v="Mastercard"/>
    <x v="1"/>
    <s v="Frequent"/>
    <x v="0"/>
    <x v="0"/>
    <x v="0"/>
    <s v="Medium"/>
    <n v="4.4000000000000004"/>
    <n v="4"/>
    <n v="365"/>
    <x v="0"/>
    <x v="2"/>
    <n v="6.2862457612892397"/>
  </r>
  <r>
    <n v="245"/>
    <s v="Richard Smith"/>
    <s v="hollypeterson@example.com"/>
    <s v="hollypeterson"/>
    <d v="1965-03-04T00:00:00"/>
    <x v="1"/>
    <s v="Cheryltown"/>
    <d v="2024-09-15T00:00:00"/>
    <d v="2025-09-15T00:00:00"/>
    <x v="1"/>
    <s v="Mastercard"/>
    <x v="0"/>
    <s v="Regular"/>
    <x v="0"/>
    <x v="3"/>
    <x v="0"/>
    <s v="Low"/>
    <n v="3.6"/>
    <n v="7"/>
    <n v="365"/>
    <x v="0"/>
    <x v="2"/>
    <n v="6.2862457612892397"/>
  </r>
  <r>
    <n v="246"/>
    <s v="Amanda Ali"/>
    <s v="scott11@example.org"/>
    <s v="scott11"/>
    <d v="1948-03-09T00:00:00"/>
    <x v="0"/>
    <s v="Leonardmouth"/>
    <d v="2024-09-16T00:00:00"/>
    <d v="2025-09-16T00:00:00"/>
    <x v="1"/>
    <s v="Amex"/>
    <x v="0"/>
    <s v="Frequent"/>
    <x v="1"/>
    <x v="2"/>
    <x v="1"/>
    <s v="High"/>
    <n v="4"/>
    <n v="10"/>
    <n v="365"/>
    <x v="0"/>
    <x v="2"/>
    <n v="6.2862457612892397"/>
  </r>
  <r>
    <n v="247"/>
    <s v="John Owen"/>
    <s v="tonya54@example.org"/>
    <s v="tonya54"/>
    <d v="1999-03-17T00:00:00"/>
    <x v="0"/>
    <s v="Dannyview"/>
    <d v="2024-09-17T00:00:00"/>
    <d v="2025-09-17T00:00:00"/>
    <x v="0"/>
    <s v="Visa"/>
    <x v="0"/>
    <s v="Frequent"/>
    <x v="1"/>
    <x v="3"/>
    <x v="1"/>
    <s v="Low"/>
    <n v="3.5"/>
    <n v="7"/>
    <n v="365"/>
    <x v="0"/>
    <x v="2"/>
    <n v="6.2862457612892397"/>
  </r>
  <r>
    <n v="248"/>
    <s v="Ronnie Jackson"/>
    <s v="mercadolydia@example.net"/>
    <s v="mercadolydia"/>
    <d v="1970-12-02T00:00:00"/>
    <x v="1"/>
    <s v="North Nicole"/>
    <d v="2024-09-18T00:00:00"/>
    <d v="2025-09-18T00:00:00"/>
    <x v="0"/>
    <s v="Mastercard"/>
    <x v="1"/>
    <s v="Regular"/>
    <x v="0"/>
    <x v="3"/>
    <x v="0"/>
    <s v="High"/>
    <n v="3.5"/>
    <n v="3"/>
    <n v="365"/>
    <x v="0"/>
    <x v="2"/>
    <n v="6.2862457612892397"/>
  </r>
  <r>
    <n v="249"/>
    <s v="Katherine Ford"/>
    <s v="annaknight@example.com"/>
    <s v="annaknight"/>
    <d v="1994-06-16T00:00:00"/>
    <x v="0"/>
    <s v="South Miranda"/>
    <d v="2024-09-19T00:00:00"/>
    <d v="2025-09-19T00:00:00"/>
    <x v="1"/>
    <s v="Mastercard"/>
    <x v="0"/>
    <s v="Regular"/>
    <x v="0"/>
    <x v="6"/>
    <x v="2"/>
    <s v="Low"/>
    <n v="3.4"/>
    <n v="0"/>
    <n v="365"/>
    <x v="0"/>
    <x v="2"/>
    <n v="6.2862457612892397"/>
  </r>
  <r>
    <n v="250"/>
    <s v="Janet Robinson"/>
    <s v="alane@example.com"/>
    <s v="alane"/>
    <d v="1936-03-04T00:00:00"/>
    <x v="0"/>
    <s v="Garyland"/>
    <d v="2024-09-20T00:00:00"/>
    <d v="2025-09-20T00:00:00"/>
    <x v="1"/>
    <s v="Visa"/>
    <x v="1"/>
    <s v="Regular"/>
    <x v="0"/>
    <x v="1"/>
    <x v="1"/>
    <s v="High"/>
    <n v="4.5999999999999996"/>
    <n v="3"/>
    <n v="365"/>
    <x v="0"/>
    <x v="2"/>
    <n v="6.2862457612892397"/>
  </r>
  <r>
    <n v="251"/>
    <s v="Charles Garcia"/>
    <s v="bradleygutierrez@example.org"/>
    <s v="bradleygutierrez"/>
    <d v="1940-05-09T00:00:00"/>
    <x v="0"/>
    <s v="West Sarahchester"/>
    <d v="2024-09-21T00:00:00"/>
    <d v="2025-09-21T00:00:00"/>
    <x v="0"/>
    <s v="Amex"/>
    <x v="1"/>
    <s v="Frequent"/>
    <x v="0"/>
    <x v="3"/>
    <x v="2"/>
    <s v="Medium"/>
    <n v="4.5"/>
    <n v="2"/>
    <n v="365"/>
    <x v="0"/>
    <x v="2"/>
    <n v="6.2862457612892397"/>
  </r>
  <r>
    <n v="252"/>
    <s v="Christopher Reed"/>
    <s v="john08@example.com"/>
    <s v="john08"/>
    <d v="1988-01-12T00:00:00"/>
    <x v="0"/>
    <s v="Torrestown"/>
    <d v="2024-09-22T00:00:00"/>
    <d v="2025-09-22T00:00:00"/>
    <x v="1"/>
    <s v="Amex"/>
    <x v="1"/>
    <s v="Regular"/>
    <x v="2"/>
    <x v="6"/>
    <x v="1"/>
    <s v="Medium"/>
    <n v="4.8"/>
    <n v="1"/>
    <n v="365"/>
    <x v="0"/>
    <x v="2"/>
    <n v="6.2862457612892397"/>
  </r>
  <r>
    <n v="253"/>
    <s v="Denise Morse"/>
    <s v="anthonyjames@example.net"/>
    <s v="anthonyjames"/>
    <d v="1934-02-24T00:00:00"/>
    <x v="0"/>
    <s v="Port Margaret"/>
    <d v="2024-09-23T00:00:00"/>
    <d v="2025-09-23T00:00:00"/>
    <x v="0"/>
    <s v="Amex"/>
    <x v="1"/>
    <s v="Frequent"/>
    <x v="2"/>
    <x v="5"/>
    <x v="1"/>
    <s v="High"/>
    <n v="3.6"/>
    <n v="0"/>
    <n v="365"/>
    <x v="0"/>
    <x v="2"/>
    <n v="6.2862457612892397"/>
  </r>
  <r>
    <n v="254"/>
    <s v="George Conway"/>
    <s v="egreen@example.net"/>
    <s v="egreen"/>
    <d v="1965-05-29T00:00:00"/>
    <x v="1"/>
    <s v="South Suzanne"/>
    <d v="2024-09-24T00:00:00"/>
    <d v="2025-09-24T00:00:00"/>
    <x v="0"/>
    <s v="Visa"/>
    <x v="1"/>
    <s v="Frequent"/>
    <x v="2"/>
    <x v="2"/>
    <x v="0"/>
    <s v="Low"/>
    <n v="4.3"/>
    <n v="3"/>
    <n v="365"/>
    <x v="0"/>
    <x v="2"/>
    <n v="6.2862457612892397"/>
  </r>
  <r>
    <n v="255"/>
    <s v="Bryan Larsen"/>
    <s v="cbutler@example.net"/>
    <s v="cbutler"/>
    <d v="1936-05-09T00:00:00"/>
    <x v="0"/>
    <s v="South Jeremyshire"/>
    <d v="2024-09-25T00:00:00"/>
    <d v="2025-09-25T00:00:00"/>
    <x v="0"/>
    <s v="Visa"/>
    <x v="0"/>
    <s v="Regular"/>
    <x v="2"/>
    <x v="1"/>
    <x v="2"/>
    <s v="High"/>
    <n v="3.5"/>
    <n v="7"/>
    <n v="365"/>
    <x v="0"/>
    <x v="2"/>
    <n v="6.2862457612892397"/>
  </r>
  <r>
    <n v="256"/>
    <s v="Melanie Hawkins"/>
    <s v="grace37@example.org"/>
    <s v="grace37"/>
    <d v="2004-07-05T00:00:00"/>
    <x v="1"/>
    <s v="East Anne"/>
    <d v="2024-09-26T00:00:00"/>
    <d v="2025-09-26T00:00:00"/>
    <x v="1"/>
    <s v="Amex"/>
    <x v="0"/>
    <s v="Occasional"/>
    <x v="1"/>
    <x v="5"/>
    <x v="2"/>
    <s v="Low"/>
    <n v="3.4"/>
    <n v="4"/>
    <n v="365"/>
    <x v="0"/>
    <x v="2"/>
    <n v="6.2862457612892397"/>
  </r>
  <r>
    <n v="257"/>
    <s v="Christina Schwartz"/>
    <s v="morachristina@example.org"/>
    <s v="morachristina"/>
    <d v="2002-04-10T00:00:00"/>
    <x v="0"/>
    <s v="Campbellborough"/>
    <d v="2024-09-27T00:00:00"/>
    <d v="2025-09-27T00:00:00"/>
    <x v="0"/>
    <s v="Mastercard"/>
    <x v="1"/>
    <s v="Occasional"/>
    <x v="0"/>
    <x v="3"/>
    <x v="0"/>
    <s v="Medium"/>
    <n v="4.9000000000000004"/>
    <n v="7"/>
    <n v="365"/>
    <x v="0"/>
    <x v="2"/>
    <n v="6.2862457612892397"/>
  </r>
  <r>
    <n v="258"/>
    <s v="Christopher Walker"/>
    <s v="jonesnicole@example.net"/>
    <s v="jonesnicole"/>
    <d v="1946-11-16T00:00:00"/>
    <x v="1"/>
    <s v="Gutierrezstad"/>
    <d v="2024-09-28T00:00:00"/>
    <d v="2025-09-28T00:00:00"/>
    <x v="0"/>
    <s v="Amex"/>
    <x v="1"/>
    <s v="Occasional"/>
    <x v="2"/>
    <x v="5"/>
    <x v="0"/>
    <s v="Medium"/>
    <n v="4.9000000000000004"/>
    <n v="3"/>
    <n v="365"/>
    <x v="0"/>
    <x v="2"/>
    <n v="6.2862457612892397"/>
  </r>
  <r>
    <n v="259"/>
    <s v="James Young"/>
    <s v="scottyork@example.org"/>
    <s v="scottyork"/>
    <d v="2005-05-14T00:00:00"/>
    <x v="1"/>
    <s v="Cynthialand"/>
    <d v="2024-09-29T00:00:00"/>
    <d v="2025-09-29T00:00:00"/>
    <x v="0"/>
    <s v="Mastercard"/>
    <x v="0"/>
    <s v="Frequent"/>
    <x v="0"/>
    <x v="4"/>
    <x v="0"/>
    <s v="High"/>
    <n v="4.0999999999999996"/>
    <n v="2"/>
    <n v="365"/>
    <x v="0"/>
    <x v="2"/>
    <n v="6.2862457612892397"/>
  </r>
  <r>
    <n v="260"/>
    <s v="Jennifer Simmons"/>
    <s v="matthewvance@example.com"/>
    <s v="matthewvance"/>
    <d v="1939-01-22T00:00:00"/>
    <x v="1"/>
    <s v="New Maryshire"/>
    <d v="2024-09-30T00:00:00"/>
    <d v="2025-09-30T00:00:00"/>
    <x v="1"/>
    <s v="Visa"/>
    <x v="1"/>
    <s v="Frequent"/>
    <x v="2"/>
    <x v="5"/>
    <x v="2"/>
    <s v="High"/>
    <n v="4.0999999999999996"/>
    <n v="5"/>
    <n v="365"/>
    <x v="0"/>
    <x v="2"/>
    <n v="6.2862457612892397"/>
  </r>
  <r>
    <n v="261"/>
    <s v="Daryl Conner"/>
    <s v="carlmartin@example.org"/>
    <s v="carlmartin"/>
    <d v="1935-01-11T00:00:00"/>
    <x v="0"/>
    <s v="Kennethview"/>
    <d v="2024-10-01T00:00:00"/>
    <d v="2025-10-01T00:00:00"/>
    <x v="0"/>
    <s v="Visa"/>
    <x v="0"/>
    <s v="Frequent"/>
    <x v="2"/>
    <x v="0"/>
    <x v="1"/>
    <s v="Medium"/>
    <n v="4.9000000000000004"/>
    <n v="2"/>
    <n v="365"/>
    <x v="0"/>
    <x v="3"/>
    <n v="6.2893889508237324"/>
  </r>
  <r>
    <n v="262"/>
    <s v="Mary Lee"/>
    <s v="stephenortiz@example.net"/>
    <s v="stephenortiz"/>
    <d v="1961-07-10T00:00:00"/>
    <x v="1"/>
    <s v="East Kyleberg"/>
    <d v="2024-10-02T00:00:00"/>
    <d v="2025-10-02T00:00:00"/>
    <x v="1"/>
    <s v="Amex"/>
    <x v="1"/>
    <s v="Frequent"/>
    <x v="2"/>
    <x v="5"/>
    <x v="2"/>
    <s v="High"/>
    <n v="4.7"/>
    <n v="8"/>
    <n v="365"/>
    <x v="0"/>
    <x v="3"/>
    <n v="6.2893889508237324"/>
  </r>
  <r>
    <n v="263"/>
    <s v="Manuel Ramos"/>
    <s v="robertingram@example.org"/>
    <s v="robertingram"/>
    <d v="1958-02-03T00:00:00"/>
    <x v="0"/>
    <s v="South Joseph"/>
    <d v="2024-10-03T00:00:00"/>
    <d v="2025-10-03T00:00:00"/>
    <x v="1"/>
    <s v="Mastercard"/>
    <x v="0"/>
    <s v="Frequent"/>
    <x v="2"/>
    <x v="6"/>
    <x v="0"/>
    <s v="Medium"/>
    <n v="3.2"/>
    <n v="0"/>
    <n v="365"/>
    <x v="0"/>
    <x v="3"/>
    <n v="6.2893889508237324"/>
  </r>
  <r>
    <n v="264"/>
    <s v="Melissa Perez"/>
    <s v="kgomez@example.com"/>
    <s v="kgomez"/>
    <d v="1976-07-31T00:00:00"/>
    <x v="1"/>
    <s v="New Patricia"/>
    <d v="2024-10-04T00:00:00"/>
    <d v="2025-10-04T00:00:00"/>
    <x v="1"/>
    <s v="Amex"/>
    <x v="0"/>
    <s v="Occasional"/>
    <x v="1"/>
    <x v="2"/>
    <x v="0"/>
    <s v="Medium"/>
    <n v="3.1"/>
    <n v="9"/>
    <n v="365"/>
    <x v="0"/>
    <x v="3"/>
    <n v="6.2893889508237324"/>
  </r>
  <r>
    <n v="265"/>
    <s v="Christopher Haynes"/>
    <s v="williamsrobin@example.com"/>
    <s v="williamsrobin"/>
    <d v="1964-11-16T00:00:00"/>
    <x v="1"/>
    <s v="Ricefort"/>
    <d v="2024-10-05T00:00:00"/>
    <d v="2025-10-05T00:00:00"/>
    <x v="0"/>
    <s v="Amex"/>
    <x v="1"/>
    <s v="Frequent"/>
    <x v="0"/>
    <x v="0"/>
    <x v="1"/>
    <s v="Medium"/>
    <n v="3.9"/>
    <n v="6"/>
    <n v="365"/>
    <x v="0"/>
    <x v="3"/>
    <n v="6.2893889508237324"/>
  </r>
  <r>
    <n v="266"/>
    <s v="James Alvarado"/>
    <s v="lisa99@example.com"/>
    <s v="lisa99"/>
    <d v="1972-01-13T00:00:00"/>
    <x v="1"/>
    <s v="Robertsmouth"/>
    <d v="2024-10-06T00:00:00"/>
    <d v="2025-10-06T00:00:00"/>
    <x v="0"/>
    <s v="Amex"/>
    <x v="1"/>
    <s v="Regular"/>
    <x v="1"/>
    <x v="6"/>
    <x v="2"/>
    <s v="High"/>
    <n v="4.5"/>
    <n v="3"/>
    <n v="365"/>
    <x v="0"/>
    <x v="3"/>
    <n v="6.2893889508237324"/>
  </r>
  <r>
    <n v="267"/>
    <s v="Gary Brown"/>
    <s v="kmaddox@example.net"/>
    <s v="kmaddox"/>
    <d v="1962-06-21T00:00:00"/>
    <x v="1"/>
    <s v="North Kelly"/>
    <d v="2024-10-07T00:00:00"/>
    <d v="2025-10-07T00:00:00"/>
    <x v="0"/>
    <s v="Visa"/>
    <x v="1"/>
    <s v="Regular"/>
    <x v="2"/>
    <x v="0"/>
    <x v="1"/>
    <s v="High"/>
    <n v="4.7"/>
    <n v="9"/>
    <n v="365"/>
    <x v="0"/>
    <x v="3"/>
    <n v="6.2893889508237324"/>
  </r>
  <r>
    <n v="268"/>
    <s v="Vickie Beck"/>
    <s v="rdavis@example.org"/>
    <s v="rdavis"/>
    <d v="1968-07-15T00:00:00"/>
    <x v="0"/>
    <s v="East Elizabeth"/>
    <d v="2024-10-08T00:00:00"/>
    <d v="2025-10-08T00:00:00"/>
    <x v="0"/>
    <s v="Mastercard"/>
    <x v="1"/>
    <s v="Frequent"/>
    <x v="0"/>
    <x v="4"/>
    <x v="2"/>
    <s v="Medium"/>
    <n v="3.3"/>
    <n v="4"/>
    <n v="365"/>
    <x v="0"/>
    <x v="3"/>
    <n v="6.2893889508237324"/>
  </r>
  <r>
    <n v="269"/>
    <s v="Jordan Lowe"/>
    <s v="elliottbradley@example.org"/>
    <s v="elliottbradley"/>
    <d v="1939-12-27T00:00:00"/>
    <x v="1"/>
    <s v="Austinshire"/>
    <d v="2024-10-09T00:00:00"/>
    <d v="2025-10-09T00:00:00"/>
    <x v="1"/>
    <s v="Visa"/>
    <x v="1"/>
    <s v="Regular"/>
    <x v="1"/>
    <x v="3"/>
    <x v="0"/>
    <s v="Medium"/>
    <n v="4.7"/>
    <n v="5"/>
    <n v="365"/>
    <x v="0"/>
    <x v="3"/>
    <n v="6.2893889508237324"/>
  </r>
  <r>
    <n v="270"/>
    <s v="Natalie Vasquez"/>
    <s v="wescobar@example.org"/>
    <s v="wescobar"/>
    <d v="1942-12-14T00:00:00"/>
    <x v="0"/>
    <s v="Shortport"/>
    <d v="2024-10-10T00:00:00"/>
    <d v="2025-10-10T00:00:00"/>
    <x v="1"/>
    <s v="Visa"/>
    <x v="1"/>
    <s v="Frequent"/>
    <x v="0"/>
    <x v="6"/>
    <x v="1"/>
    <s v="Medium"/>
    <n v="3.1"/>
    <n v="5"/>
    <n v="365"/>
    <x v="0"/>
    <x v="3"/>
    <n v="6.2893889508237324"/>
  </r>
  <r>
    <n v="271"/>
    <s v="Juan Gomez"/>
    <s v="zbishop@example.com"/>
    <s v="zbishop"/>
    <d v="2001-11-29T00:00:00"/>
    <x v="1"/>
    <s v="Port Robinport"/>
    <d v="2024-10-11T00:00:00"/>
    <d v="2025-10-11T00:00:00"/>
    <x v="0"/>
    <s v="Amex"/>
    <x v="0"/>
    <s v="Regular"/>
    <x v="0"/>
    <x v="3"/>
    <x v="0"/>
    <s v="Low"/>
    <n v="3.5"/>
    <n v="1"/>
    <n v="365"/>
    <x v="0"/>
    <x v="3"/>
    <n v="6.2893889508237324"/>
  </r>
  <r>
    <n v="272"/>
    <s v="Denise Wilcox"/>
    <s v="jamie52@example.net"/>
    <s v="jamie52"/>
    <d v="1996-11-18T00:00:00"/>
    <x v="0"/>
    <s v="Lake Holly"/>
    <d v="2024-10-12T00:00:00"/>
    <d v="2025-10-12T00:00:00"/>
    <x v="1"/>
    <s v="Visa"/>
    <x v="0"/>
    <s v="Regular"/>
    <x v="1"/>
    <x v="0"/>
    <x v="1"/>
    <s v="High"/>
    <n v="3.3"/>
    <n v="6"/>
    <n v="365"/>
    <x v="0"/>
    <x v="3"/>
    <n v="6.2893889508237324"/>
  </r>
  <r>
    <n v="273"/>
    <s v="Craig Williams"/>
    <s v="frodriguez@example.org"/>
    <s v="frodriguez"/>
    <d v="1960-10-19T00:00:00"/>
    <x v="1"/>
    <s v="Crawfordtown"/>
    <d v="2024-10-13T00:00:00"/>
    <d v="2025-10-13T00:00:00"/>
    <x v="1"/>
    <s v="Amex"/>
    <x v="0"/>
    <s v="Regular"/>
    <x v="2"/>
    <x v="4"/>
    <x v="0"/>
    <s v="High"/>
    <n v="4.7"/>
    <n v="4"/>
    <n v="365"/>
    <x v="0"/>
    <x v="3"/>
    <n v="6.2893889508237324"/>
  </r>
  <r>
    <n v="274"/>
    <s v="Brenda Conway"/>
    <s v="barnesjacob@example.com"/>
    <s v="barnesjacob"/>
    <d v="1955-10-08T00:00:00"/>
    <x v="0"/>
    <s v="West Jenniferhaven"/>
    <d v="2024-10-14T00:00:00"/>
    <d v="2025-10-14T00:00:00"/>
    <x v="0"/>
    <s v="Visa"/>
    <x v="0"/>
    <s v="Occasional"/>
    <x v="0"/>
    <x v="1"/>
    <x v="1"/>
    <s v="Medium"/>
    <n v="3.7"/>
    <n v="3"/>
    <n v="365"/>
    <x v="0"/>
    <x v="3"/>
    <n v="6.2893889508237324"/>
  </r>
  <r>
    <n v="275"/>
    <s v="Tracy Hartman"/>
    <s v="davidcoleman@example.net"/>
    <s v="davidcoleman"/>
    <d v="1993-10-18T00:00:00"/>
    <x v="1"/>
    <s v="Meganfort"/>
    <d v="2024-10-15T00:00:00"/>
    <d v="2025-10-15T00:00:00"/>
    <x v="1"/>
    <s v="Amex"/>
    <x v="0"/>
    <s v="Frequent"/>
    <x v="0"/>
    <x v="6"/>
    <x v="1"/>
    <s v="Low"/>
    <n v="4.5999999999999996"/>
    <n v="9"/>
    <n v="365"/>
    <x v="0"/>
    <x v="3"/>
    <n v="6.2893889508237324"/>
  </r>
  <r>
    <n v="276"/>
    <s v="Gina Noble"/>
    <s v="robinsonraymond@example.com"/>
    <s v="robinsonraymond"/>
    <d v="2005-03-14T00:00:00"/>
    <x v="0"/>
    <s v="Mcconnellfurt"/>
    <d v="2024-10-16T00:00:00"/>
    <d v="2025-10-16T00:00:00"/>
    <x v="0"/>
    <s v="Mastercard"/>
    <x v="1"/>
    <s v="Occasional"/>
    <x v="2"/>
    <x v="1"/>
    <x v="1"/>
    <s v="High"/>
    <n v="5"/>
    <n v="7"/>
    <n v="365"/>
    <x v="0"/>
    <x v="3"/>
    <n v="6.2893889508237324"/>
  </r>
  <r>
    <n v="277"/>
    <s v="Debra Burton"/>
    <s v="johnsonnicholas@example.org"/>
    <s v="johnsonnicholas"/>
    <d v="1957-06-15T00:00:00"/>
    <x v="0"/>
    <s v="Port Meganshire"/>
    <d v="2024-10-17T00:00:00"/>
    <d v="2025-10-17T00:00:00"/>
    <x v="0"/>
    <s v="Mastercard"/>
    <x v="0"/>
    <s v="Regular"/>
    <x v="0"/>
    <x v="0"/>
    <x v="0"/>
    <s v="Low"/>
    <n v="4.2"/>
    <n v="10"/>
    <n v="365"/>
    <x v="0"/>
    <x v="3"/>
    <n v="6.2893889508237324"/>
  </r>
  <r>
    <n v="278"/>
    <s v="Jose Baxter"/>
    <s v="dowen@example.net"/>
    <s v="dowen"/>
    <d v="1987-05-10T00:00:00"/>
    <x v="1"/>
    <s v="Lopezfort"/>
    <d v="2024-10-18T00:00:00"/>
    <d v="2025-10-18T00:00:00"/>
    <x v="1"/>
    <s v="Mastercard"/>
    <x v="0"/>
    <s v="Frequent"/>
    <x v="0"/>
    <x v="1"/>
    <x v="2"/>
    <s v="Low"/>
    <n v="4.5999999999999996"/>
    <n v="8"/>
    <n v="365"/>
    <x v="0"/>
    <x v="3"/>
    <n v="6.2893889508237324"/>
  </r>
  <r>
    <n v="279"/>
    <s v="Karen Davis"/>
    <s v="hillderek@example.net"/>
    <s v="hillderek"/>
    <d v="1991-08-31T00:00:00"/>
    <x v="1"/>
    <s v="Lake Ricardoburgh"/>
    <d v="2024-10-19T00:00:00"/>
    <d v="2025-10-19T00:00:00"/>
    <x v="0"/>
    <s v="Amex"/>
    <x v="1"/>
    <s v="Occasional"/>
    <x v="1"/>
    <x v="2"/>
    <x v="2"/>
    <s v="High"/>
    <n v="4.4000000000000004"/>
    <n v="9"/>
    <n v="365"/>
    <x v="0"/>
    <x v="3"/>
    <n v="6.2893889508237324"/>
  </r>
  <r>
    <n v="280"/>
    <s v="Cindy Solis"/>
    <s v="chelsea06@example.org"/>
    <s v="chelsea06"/>
    <d v="1967-06-14T00:00:00"/>
    <x v="0"/>
    <s v="East Oliviafort"/>
    <d v="2024-10-20T00:00:00"/>
    <d v="2025-10-20T00:00:00"/>
    <x v="1"/>
    <s v="Visa"/>
    <x v="0"/>
    <s v="Occasional"/>
    <x v="2"/>
    <x v="0"/>
    <x v="1"/>
    <s v="Medium"/>
    <n v="4.4000000000000004"/>
    <n v="6"/>
    <n v="365"/>
    <x v="0"/>
    <x v="3"/>
    <n v="6.2893889508237324"/>
  </r>
  <r>
    <n v="281"/>
    <s v="Abigail Nichols"/>
    <s v="michaelgreen@example.net"/>
    <s v="michaelgreen"/>
    <d v="1946-04-28T00:00:00"/>
    <x v="0"/>
    <s v="Bobbybury"/>
    <d v="2024-10-21T00:00:00"/>
    <d v="2025-10-21T00:00:00"/>
    <x v="0"/>
    <s v="Mastercard"/>
    <x v="0"/>
    <s v="Occasional"/>
    <x v="2"/>
    <x v="0"/>
    <x v="0"/>
    <s v="Low"/>
    <n v="4.0999999999999996"/>
    <n v="5"/>
    <n v="365"/>
    <x v="0"/>
    <x v="3"/>
    <n v="6.2893889508237324"/>
  </r>
  <r>
    <n v="282"/>
    <s v="Curtis Gilmore"/>
    <s v="timothy49@example.org"/>
    <s v="timothy49"/>
    <d v="1950-04-01T00:00:00"/>
    <x v="1"/>
    <s v="Emilymouth"/>
    <d v="2024-10-22T00:00:00"/>
    <d v="2025-10-22T00:00:00"/>
    <x v="1"/>
    <s v="Visa"/>
    <x v="0"/>
    <s v="Frequent"/>
    <x v="2"/>
    <x v="4"/>
    <x v="0"/>
    <s v="Low"/>
    <n v="4.0999999999999996"/>
    <n v="7"/>
    <n v="365"/>
    <x v="0"/>
    <x v="3"/>
    <n v="6.2893889508237324"/>
  </r>
  <r>
    <n v="283"/>
    <s v="Caitlin Martinez"/>
    <s v="lindaevans@example.net"/>
    <s v="lindaevans"/>
    <d v="1997-10-29T00:00:00"/>
    <x v="0"/>
    <s v="Port Rileyshire"/>
    <d v="2024-10-23T00:00:00"/>
    <d v="2025-10-23T00:00:00"/>
    <x v="1"/>
    <s v="Visa"/>
    <x v="0"/>
    <s v="Occasional"/>
    <x v="0"/>
    <x v="1"/>
    <x v="0"/>
    <s v="Medium"/>
    <n v="4.9000000000000004"/>
    <n v="8"/>
    <n v="365"/>
    <x v="0"/>
    <x v="3"/>
    <n v="6.2893889508237324"/>
  </r>
  <r>
    <n v="284"/>
    <s v="Dawn Cruz"/>
    <s v="khernandez@example.com"/>
    <s v="khernandez"/>
    <d v="1984-10-18T00:00:00"/>
    <x v="0"/>
    <s v="Chandlerchester"/>
    <d v="2024-10-24T00:00:00"/>
    <d v="2025-10-24T00:00:00"/>
    <x v="0"/>
    <s v="Visa"/>
    <x v="0"/>
    <s v="Occasional"/>
    <x v="0"/>
    <x v="1"/>
    <x v="1"/>
    <s v="Medium"/>
    <n v="4.7"/>
    <n v="1"/>
    <n v="365"/>
    <x v="0"/>
    <x v="3"/>
    <n v="6.2893889508237324"/>
  </r>
  <r>
    <n v="285"/>
    <s v="Debra Garcia"/>
    <s v="hdennis@example.net"/>
    <s v="hdennis"/>
    <d v="1991-12-03T00:00:00"/>
    <x v="1"/>
    <s v="Cardenasside"/>
    <d v="2024-10-25T00:00:00"/>
    <d v="2025-10-25T00:00:00"/>
    <x v="0"/>
    <s v="Mastercard"/>
    <x v="1"/>
    <s v="Occasional"/>
    <x v="1"/>
    <x v="0"/>
    <x v="0"/>
    <s v="Low"/>
    <n v="3.1"/>
    <n v="2"/>
    <n v="365"/>
    <x v="0"/>
    <x v="3"/>
    <n v="6.2893889508237324"/>
  </r>
  <r>
    <n v="286"/>
    <s v="April Schmidt"/>
    <s v="hector91@example.org"/>
    <s v="hector91"/>
    <d v="1994-05-22T00:00:00"/>
    <x v="1"/>
    <s v="Lake Heather"/>
    <d v="2024-10-26T00:00:00"/>
    <d v="2025-10-26T00:00:00"/>
    <x v="0"/>
    <s v="Amex"/>
    <x v="0"/>
    <s v="Regular"/>
    <x v="2"/>
    <x v="0"/>
    <x v="2"/>
    <s v="Medium"/>
    <n v="3.7"/>
    <n v="9"/>
    <n v="365"/>
    <x v="0"/>
    <x v="3"/>
    <n v="6.2893889508237324"/>
  </r>
  <r>
    <n v="287"/>
    <s v="Nicole Bush"/>
    <s v="cnunez@example.net"/>
    <s v="cnunez"/>
    <d v="1981-07-03T00:00:00"/>
    <x v="1"/>
    <s v="New Jonathanchester"/>
    <d v="2024-10-27T00:00:00"/>
    <d v="2025-10-27T00:00:00"/>
    <x v="0"/>
    <s v="Visa"/>
    <x v="0"/>
    <s v="Regular"/>
    <x v="2"/>
    <x v="4"/>
    <x v="2"/>
    <s v="Medium"/>
    <n v="4.9000000000000004"/>
    <n v="1"/>
    <n v="365"/>
    <x v="0"/>
    <x v="3"/>
    <n v="6.2893889508237324"/>
  </r>
  <r>
    <n v="288"/>
    <s v="Jose King"/>
    <s v="anthony12@example.net"/>
    <s v="anthony12"/>
    <d v="1940-11-16T00:00:00"/>
    <x v="1"/>
    <s v="Port Charlotte"/>
    <d v="2024-10-28T00:00:00"/>
    <d v="2025-10-28T00:00:00"/>
    <x v="0"/>
    <s v="Visa"/>
    <x v="1"/>
    <s v="Frequent"/>
    <x v="1"/>
    <x v="5"/>
    <x v="2"/>
    <s v="High"/>
    <n v="4.4000000000000004"/>
    <n v="6"/>
    <n v="365"/>
    <x v="0"/>
    <x v="3"/>
    <n v="6.2893889508237324"/>
  </r>
  <r>
    <n v="289"/>
    <s v="Joseph Ortiz"/>
    <s v="kholt@example.com"/>
    <s v="kholt"/>
    <d v="1969-12-09T00:00:00"/>
    <x v="0"/>
    <s v="Daviesburgh"/>
    <d v="2024-10-29T00:00:00"/>
    <d v="2025-10-29T00:00:00"/>
    <x v="1"/>
    <s v="Mastercard"/>
    <x v="0"/>
    <s v="Regular"/>
    <x v="2"/>
    <x v="0"/>
    <x v="2"/>
    <s v="High"/>
    <n v="3.6"/>
    <n v="8"/>
    <n v="365"/>
    <x v="0"/>
    <x v="3"/>
    <n v="6.2893889508237324"/>
  </r>
  <r>
    <n v="290"/>
    <s v="Mrs. Amanda Brown PhD"/>
    <s v="christopher90@example.org"/>
    <s v="christopher90"/>
    <d v="1946-07-03T00:00:00"/>
    <x v="0"/>
    <s v="Lake Isaactown"/>
    <d v="2024-10-30T00:00:00"/>
    <d v="2025-10-30T00:00:00"/>
    <x v="1"/>
    <s v="Mastercard"/>
    <x v="0"/>
    <s v="Regular"/>
    <x v="0"/>
    <x v="2"/>
    <x v="2"/>
    <s v="Low"/>
    <n v="4.9000000000000004"/>
    <n v="6"/>
    <n v="365"/>
    <x v="0"/>
    <x v="3"/>
    <n v="6.2893889508237324"/>
  </r>
  <r>
    <n v="291"/>
    <s v="Sheila Stephens"/>
    <s v="martinezjulie@example.com"/>
    <s v="martinezjulie"/>
    <d v="2001-05-29T00:00:00"/>
    <x v="0"/>
    <s v="North Susanshire"/>
    <d v="2024-10-31T00:00:00"/>
    <d v="2025-10-31T00:00:00"/>
    <x v="0"/>
    <s v="Visa"/>
    <x v="1"/>
    <s v="Occasional"/>
    <x v="1"/>
    <x v="1"/>
    <x v="2"/>
    <s v="Medium"/>
    <n v="3"/>
    <n v="2"/>
    <n v="365"/>
    <x v="0"/>
    <x v="3"/>
    <n v="6.2893889508237324"/>
  </r>
  <r>
    <n v="292"/>
    <s v="Jesse Byrd"/>
    <s v="michaellopez@example.com"/>
    <s v="michaellopez"/>
    <d v="1994-12-14T00:00:00"/>
    <x v="1"/>
    <s v="New Dale"/>
    <d v="2024-11-01T00:00:00"/>
    <d v="2025-11-01T00:00:00"/>
    <x v="1"/>
    <s v="Visa"/>
    <x v="0"/>
    <s v="Frequent"/>
    <x v="2"/>
    <x v="2"/>
    <x v="0"/>
    <s v="High"/>
    <n v="3.8"/>
    <n v="9"/>
    <n v="365"/>
    <x v="0"/>
    <x v="3"/>
    <n v="6.2893889508237324"/>
  </r>
  <r>
    <n v="293"/>
    <s v="Mary Moore"/>
    <s v="lromero@example.com"/>
    <s v="lromero"/>
    <d v="1996-08-26T00:00:00"/>
    <x v="1"/>
    <s v="Theresahaven"/>
    <d v="2024-11-02T00:00:00"/>
    <d v="2025-11-02T00:00:00"/>
    <x v="1"/>
    <s v="Visa"/>
    <x v="0"/>
    <s v="Frequent"/>
    <x v="1"/>
    <x v="2"/>
    <x v="1"/>
    <s v="High"/>
    <n v="3.8"/>
    <n v="4"/>
    <n v="365"/>
    <x v="0"/>
    <x v="3"/>
    <n v="6.2893889508237324"/>
  </r>
  <r>
    <n v="294"/>
    <s v="Michelle Campbell"/>
    <s v="jeremy23@example.org"/>
    <s v="jeremy23"/>
    <d v="1997-02-05T00:00:00"/>
    <x v="0"/>
    <s v="Danielmouth"/>
    <d v="2024-11-03T00:00:00"/>
    <d v="2025-11-03T00:00:00"/>
    <x v="1"/>
    <s v="Mastercard"/>
    <x v="0"/>
    <s v="Regular"/>
    <x v="0"/>
    <x v="5"/>
    <x v="1"/>
    <s v="Low"/>
    <n v="3.8"/>
    <n v="10"/>
    <n v="365"/>
    <x v="0"/>
    <x v="3"/>
    <n v="6.2893889508237324"/>
  </r>
  <r>
    <n v="295"/>
    <s v="Jennifer Ross"/>
    <s v="jennifer65@example.com"/>
    <s v="jennifer65"/>
    <d v="1977-03-06T00:00:00"/>
    <x v="1"/>
    <s v="North Bradland"/>
    <d v="2024-11-04T00:00:00"/>
    <d v="2025-11-04T00:00:00"/>
    <x v="0"/>
    <s v="Amex"/>
    <x v="0"/>
    <s v="Frequent"/>
    <x v="2"/>
    <x v="5"/>
    <x v="0"/>
    <s v="High"/>
    <n v="3.2"/>
    <n v="8"/>
    <n v="365"/>
    <x v="0"/>
    <x v="3"/>
    <n v="6.2893889508237324"/>
  </r>
  <r>
    <n v="296"/>
    <s v="Tina Rios"/>
    <s v="ysilva@example.com"/>
    <s v="ysilva"/>
    <d v="1965-06-13T00:00:00"/>
    <x v="0"/>
    <s v="Johnsonside"/>
    <d v="2024-11-05T00:00:00"/>
    <d v="2025-11-05T00:00:00"/>
    <x v="0"/>
    <s v="Mastercard"/>
    <x v="0"/>
    <s v="Occasional"/>
    <x v="2"/>
    <x v="1"/>
    <x v="1"/>
    <s v="Low"/>
    <n v="4.9000000000000004"/>
    <n v="8"/>
    <n v="365"/>
    <x v="0"/>
    <x v="3"/>
    <n v="6.2893889508237324"/>
  </r>
  <r>
    <n v="297"/>
    <s v="Brian Boyle"/>
    <s v="tiffanychambers@example.org"/>
    <s v="tiffanychambers"/>
    <d v="1951-03-08T00:00:00"/>
    <x v="1"/>
    <s v="Davisfort"/>
    <d v="2024-11-06T00:00:00"/>
    <d v="2025-11-06T00:00:00"/>
    <x v="1"/>
    <s v="Visa"/>
    <x v="0"/>
    <s v="Regular"/>
    <x v="0"/>
    <x v="4"/>
    <x v="0"/>
    <s v="Low"/>
    <n v="4.8"/>
    <n v="0"/>
    <n v="365"/>
    <x v="0"/>
    <x v="3"/>
    <n v="6.2893889508237324"/>
  </r>
  <r>
    <n v="298"/>
    <s v="Bryan Robertson"/>
    <s v="vduke@example.net"/>
    <s v="vduke"/>
    <d v="1940-05-09T00:00:00"/>
    <x v="0"/>
    <s v="Mitchellbury"/>
    <d v="2024-11-07T00:00:00"/>
    <d v="2025-11-07T00:00:00"/>
    <x v="0"/>
    <s v="Mastercard"/>
    <x v="0"/>
    <s v="Occasional"/>
    <x v="1"/>
    <x v="3"/>
    <x v="0"/>
    <s v="Low"/>
    <n v="5"/>
    <n v="9"/>
    <n v="365"/>
    <x v="0"/>
    <x v="3"/>
    <n v="6.2893889508237324"/>
  </r>
  <r>
    <n v="299"/>
    <s v="Amy Luna"/>
    <s v="vbrown@example.org"/>
    <s v="vbrown"/>
    <d v="1993-12-11T00:00:00"/>
    <x v="1"/>
    <s v="West Maria"/>
    <d v="2024-11-08T00:00:00"/>
    <d v="2025-11-08T00:00:00"/>
    <x v="1"/>
    <s v="Amex"/>
    <x v="0"/>
    <s v="Regular"/>
    <x v="1"/>
    <x v="4"/>
    <x v="2"/>
    <s v="Low"/>
    <n v="3.9"/>
    <n v="9"/>
    <n v="365"/>
    <x v="0"/>
    <x v="3"/>
    <n v="6.2893889508237324"/>
  </r>
  <r>
    <n v="300"/>
    <s v="Justin Sherman"/>
    <s v="frodriguez@example.net"/>
    <s v="frodriguez"/>
    <d v="2000-08-31T00:00:00"/>
    <x v="1"/>
    <s v="Daviston"/>
    <d v="2024-11-09T00:00:00"/>
    <d v="2025-11-09T00:00:00"/>
    <x v="0"/>
    <s v="Mastercard"/>
    <x v="0"/>
    <s v="Frequent"/>
    <x v="0"/>
    <x v="0"/>
    <x v="2"/>
    <s v="Low"/>
    <n v="3.7"/>
    <n v="2"/>
    <n v="365"/>
    <x v="0"/>
    <x v="3"/>
    <n v="6.2893889508237324"/>
  </r>
  <r>
    <n v="301"/>
    <s v="Andre Ortiz"/>
    <s v="zross@example.org"/>
    <s v="zross"/>
    <d v="1974-11-22T00:00:00"/>
    <x v="0"/>
    <s v="Kathleenmouth"/>
    <d v="2024-11-10T00:00:00"/>
    <d v="2025-11-10T00:00:00"/>
    <x v="1"/>
    <s v="Mastercard"/>
    <x v="1"/>
    <s v="Regular"/>
    <x v="1"/>
    <x v="1"/>
    <x v="2"/>
    <s v="High"/>
    <n v="4.5"/>
    <n v="9"/>
    <n v="365"/>
    <x v="0"/>
    <x v="3"/>
    <n v="6.2893889508237324"/>
  </r>
  <r>
    <n v="302"/>
    <s v="Carrie Benton"/>
    <s v="gsantos@example.net"/>
    <s v="gsantos"/>
    <d v="1947-06-13T00:00:00"/>
    <x v="0"/>
    <s v="Lake Lisamouth"/>
    <d v="2024-11-11T00:00:00"/>
    <d v="2025-11-11T00:00:00"/>
    <x v="1"/>
    <s v="Amex"/>
    <x v="0"/>
    <s v="Regular"/>
    <x v="1"/>
    <x v="2"/>
    <x v="1"/>
    <s v="High"/>
    <n v="3.6"/>
    <n v="9"/>
    <n v="365"/>
    <x v="0"/>
    <x v="3"/>
    <n v="6.2893889508237324"/>
  </r>
  <r>
    <n v="303"/>
    <s v="Jordan Jacobs"/>
    <s v="kim65@example.org"/>
    <s v="kim65"/>
    <d v="1945-08-12T00:00:00"/>
    <x v="1"/>
    <s v="New Melvin"/>
    <d v="2024-11-12T00:00:00"/>
    <d v="2025-11-12T00:00:00"/>
    <x v="0"/>
    <s v="Mastercard"/>
    <x v="1"/>
    <s v="Frequent"/>
    <x v="2"/>
    <x v="6"/>
    <x v="2"/>
    <s v="High"/>
    <n v="4.4000000000000004"/>
    <n v="1"/>
    <n v="365"/>
    <x v="0"/>
    <x v="3"/>
    <n v="6.2893889508237324"/>
  </r>
  <r>
    <n v="304"/>
    <s v="Shannon Jackson"/>
    <s v="craigjackson@example.org"/>
    <s v="craigjackson"/>
    <d v="1981-04-17T00:00:00"/>
    <x v="1"/>
    <s v="Ginaville"/>
    <d v="2024-11-13T00:00:00"/>
    <d v="2025-11-13T00:00:00"/>
    <x v="0"/>
    <s v="Visa"/>
    <x v="1"/>
    <s v="Frequent"/>
    <x v="2"/>
    <x v="3"/>
    <x v="1"/>
    <s v="Low"/>
    <n v="4.5"/>
    <n v="4"/>
    <n v="365"/>
    <x v="0"/>
    <x v="3"/>
    <n v="6.2893889508237324"/>
  </r>
  <r>
    <n v="305"/>
    <s v="Eric Yates"/>
    <s v="rsanders@example.org"/>
    <s v="rsanders"/>
    <d v="1947-05-22T00:00:00"/>
    <x v="1"/>
    <s v="Ginaside"/>
    <d v="2024-11-14T00:00:00"/>
    <d v="2025-11-14T00:00:00"/>
    <x v="1"/>
    <s v="Amex"/>
    <x v="1"/>
    <s v="Frequent"/>
    <x v="1"/>
    <x v="4"/>
    <x v="2"/>
    <s v="Medium"/>
    <n v="4.5999999999999996"/>
    <n v="10"/>
    <n v="365"/>
    <x v="0"/>
    <x v="3"/>
    <n v="6.2893889508237324"/>
  </r>
  <r>
    <n v="306"/>
    <s v="John Black"/>
    <s v="dylananderson@example.org"/>
    <s v="dylananderson"/>
    <d v="1992-10-13T00:00:00"/>
    <x v="1"/>
    <s v="Port Patriciamouth"/>
    <d v="2024-11-15T00:00:00"/>
    <d v="2025-11-15T00:00:00"/>
    <x v="1"/>
    <s v="Amex"/>
    <x v="0"/>
    <s v="Regular"/>
    <x v="0"/>
    <x v="2"/>
    <x v="2"/>
    <s v="High"/>
    <n v="4.4000000000000004"/>
    <n v="0"/>
    <n v="365"/>
    <x v="0"/>
    <x v="3"/>
    <n v="6.2893889508237324"/>
  </r>
  <r>
    <n v="307"/>
    <s v="Diane Cannon"/>
    <s v="jessicaruiz@example.net"/>
    <s v="jessicaruiz"/>
    <d v="2004-02-24T00:00:00"/>
    <x v="1"/>
    <s v="Dustinview"/>
    <d v="2024-11-16T00:00:00"/>
    <d v="2025-11-16T00:00:00"/>
    <x v="1"/>
    <s v="Visa"/>
    <x v="0"/>
    <s v="Occasional"/>
    <x v="2"/>
    <x v="3"/>
    <x v="2"/>
    <s v="Low"/>
    <n v="3.2"/>
    <n v="8"/>
    <n v="365"/>
    <x v="0"/>
    <x v="3"/>
    <n v="6.2893889508237324"/>
  </r>
  <r>
    <n v="308"/>
    <s v="Patrick Martinez"/>
    <s v="montgomerysarah@example.net"/>
    <s v="montgomerysarah"/>
    <d v="2005-08-25T00:00:00"/>
    <x v="0"/>
    <s v="West Tammy"/>
    <d v="2024-11-17T00:00:00"/>
    <d v="2025-11-17T00:00:00"/>
    <x v="0"/>
    <s v="Visa"/>
    <x v="0"/>
    <s v="Occasional"/>
    <x v="2"/>
    <x v="0"/>
    <x v="2"/>
    <s v="High"/>
    <n v="4.7"/>
    <n v="8"/>
    <n v="365"/>
    <x v="0"/>
    <x v="3"/>
    <n v="6.2893889508237324"/>
  </r>
  <r>
    <n v="309"/>
    <s v="Veronica Cox"/>
    <s v="rmartin@example.net"/>
    <s v="rmartin"/>
    <d v="1971-09-03T00:00:00"/>
    <x v="0"/>
    <s v="Lake Dylan"/>
    <d v="2024-11-18T00:00:00"/>
    <d v="2025-11-18T00:00:00"/>
    <x v="0"/>
    <s v="Amex"/>
    <x v="0"/>
    <s v="Frequent"/>
    <x v="0"/>
    <x v="1"/>
    <x v="1"/>
    <s v="Low"/>
    <n v="3.8"/>
    <n v="8"/>
    <n v="365"/>
    <x v="0"/>
    <x v="3"/>
    <n v="6.2893889508237324"/>
  </r>
  <r>
    <n v="310"/>
    <s v="Nancy Turner"/>
    <s v="henryhannah@example.net"/>
    <s v="henryhannah"/>
    <d v="1989-05-26T00:00:00"/>
    <x v="1"/>
    <s v="West Lindaville"/>
    <d v="2024-11-19T00:00:00"/>
    <d v="2025-11-19T00:00:00"/>
    <x v="1"/>
    <s v="Amex"/>
    <x v="0"/>
    <s v="Regular"/>
    <x v="0"/>
    <x v="0"/>
    <x v="1"/>
    <s v="Medium"/>
    <n v="4"/>
    <n v="3"/>
    <n v="365"/>
    <x v="0"/>
    <x v="3"/>
    <n v="6.2893889508237324"/>
  </r>
  <r>
    <n v="311"/>
    <s v="Rachel Fields DVM"/>
    <s v="marilyn42@example.com"/>
    <s v="marilyn42"/>
    <d v="1986-02-28T00:00:00"/>
    <x v="1"/>
    <s v="Alexisborough"/>
    <d v="2024-11-20T00:00:00"/>
    <d v="2025-11-20T00:00:00"/>
    <x v="1"/>
    <s v="Mastercard"/>
    <x v="0"/>
    <s v="Regular"/>
    <x v="2"/>
    <x v="0"/>
    <x v="2"/>
    <s v="High"/>
    <n v="4.9000000000000004"/>
    <n v="5"/>
    <n v="365"/>
    <x v="0"/>
    <x v="3"/>
    <n v="6.2893889508237324"/>
  </r>
  <r>
    <n v="312"/>
    <s v="Daniel Osborn"/>
    <s v="coxlouis@example.com"/>
    <s v="coxlouis"/>
    <d v="1995-11-09T00:00:00"/>
    <x v="0"/>
    <s v="Loweborough"/>
    <d v="2024-11-21T00:00:00"/>
    <d v="2025-11-21T00:00:00"/>
    <x v="0"/>
    <s v="Visa"/>
    <x v="1"/>
    <s v="Occasional"/>
    <x v="1"/>
    <x v="6"/>
    <x v="2"/>
    <s v="Medium"/>
    <n v="3.4"/>
    <n v="2"/>
    <n v="365"/>
    <x v="0"/>
    <x v="3"/>
    <n v="6.2893889508237324"/>
  </r>
  <r>
    <n v="313"/>
    <s v="Richard Brewer"/>
    <s v="fmccarthy@example.com"/>
    <s v="fmccarthy"/>
    <d v="1979-11-07T00:00:00"/>
    <x v="1"/>
    <s v="South Erik"/>
    <d v="2024-11-22T00:00:00"/>
    <d v="2025-11-22T00:00:00"/>
    <x v="1"/>
    <s v="Amex"/>
    <x v="0"/>
    <s v="Occasional"/>
    <x v="1"/>
    <x v="1"/>
    <x v="2"/>
    <s v="Low"/>
    <n v="3.3"/>
    <n v="4"/>
    <n v="365"/>
    <x v="0"/>
    <x v="3"/>
    <n v="6.2893889508237324"/>
  </r>
  <r>
    <n v="314"/>
    <s v="Joseph Davis"/>
    <s v="rgreer@example.org"/>
    <s v="rgreer"/>
    <d v="1997-11-26T00:00:00"/>
    <x v="0"/>
    <s v="South Brandon"/>
    <d v="2024-11-23T00:00:00"/>
    <d v="2025-11-23T00:00:00"/>
    <x v="1"/>
    <s v="Mastercard"/>
    <x v="1"/>
    <s v="Frequent"/>
    <x v="1"/>
    <x v="0"/>
    <x v="1"/>
    <s v="High"/>
    <n v="3.6"/>
    <n v="1"/>
    <n v="365"/>
    <x v="0"/>
    <x v="3"/>
    <n v="6.2893889508237324"/>
  </r>
  <r>
    <n v="315"/>
    <s v="Sarah Wilson"/>
    <s v="matthewgutierrez@example.org"/>
    <s v="matthewgutierrez"/>
    <d v="1935-08-25T00:00:00"/>
    <x v="0"/>
    <s v="Harrisbury"/>
    <d v="2024-11-24T00:00:00"/>
    <d v="2025-11-24T00:00:00"/>
    <x v="1"/>
    <s v="Amex"/>
    <x v="1"/>
    <s v="Occasional"/>
    <x v="1"/>
    <x v="5"/>
    <x v="0"/>
    <s v="Medium"/>
    <n v="4.3"/>
    <n v="8"/>
    <n v="365"/>
    <x v="0"/>
    <x v="3"/>
    <n v="6.2893889508237324"/>
  </r>
  <r>
    <n v="316"/>
    <s v="Christy Schultz"/>
    <s v="nayala@example.org"/>
    <s v="nayala"/>
    <d v="1936-12-21T00:00:00"/>
    <x v="1"/>
    <s v="Port Zacharyborough"/>
    <d v="2024-11-25T00:00:00"/>
    <d v="2025-11-25T00:00:00"/>
    <x v="0"/>
    <s v="Mastercard"/>
    <x v="1"/>
    <s v="Regular"/>
    <x v="1"/>
    <x v="4"/>
    <x v="0"/>
    <s v="High"/>
    <n v="3.4"/>
    <n v="4"/>
    <n v="365"/>
    <x v="0"/>
    <x v="3"/>
    <n v="6.2893889508237324"/>
  </r>
  <r>
    <n v="317"/>
    <s v="Javier Vang"/>
    <s v="jchang@example.net"/>
    <s v="jchang"/>
    <d v="1953-07-15T00:00:00"/>
    <x v="1"/>
    <s v="Lake Sandrafort"/>
    <d v="2024-11-26T00:00:00"/>
    <d v="2025-11-26T00:00:00"/>
    <x v="1"/>
    <s v="Amex"/>
    <x v="0"/>
    <s v="Frequent"/>
    <x v="2"/>
    <x v="3"/>
    <x v="1"/>
    <s v="Medium"/>
    <n v="4.2"/>
    <n v="1"/>
    <n v="365"/>
    <x v="0"/>
    <x v="3"/>
    <n v="6.2893889508237324"/>
  </r>
  <r>
    <n v="318"/>
    <s v="Maria Savage"/>
    <s v="linda39@example.org"/>
    <s v="linda39"/>
    <d v="1952-06-14T00:00:00"/>
    <x v="0"/>
    <s v="Allenmouth"/>
    <d v="2024-11-27T00:00:00"/>
    <d v="2025-11-27T00:00:00"/>
    <x v="1"/>
    <s v="Mastercard"/>
    <x v="1"/>
    <s v="Occasional"/>
    <x v="0"/>
    <x v="6"/>
    <x v="2"/>
    <s v="High"/>
    <n v="4.4000000000000004"/>
    <n v="10"/>
    <n v="365"/>
    <x v="0"/>
    <x v="3"/>
    <n v="6.2893889508237324"/>
  </r>
  <r>
    <n v="319"/>
    <s v="Ryan Brown"/>
    <s v="jared97@example.org"/>
    <s v="jared97"/>
    <d v="1978-10-06T00:00:00"/>
    <x v="1"/>
    <s v="East Mandyton"/>
    <d v="2024-11-28T00:00:00"/>
    <d v="2025-11-28T00:00:00"/>
    <x v="0"/>
    <s v="Amex"/>
    <x v="1"/>
    <s v="Occasional"/>
    <x v="0"/>
    <x v="3"/>
    <x v="2"/>
    <s v="Low"/>
    <n v="4.0999999999999996"/>
    <n v="4"/>
    <n v="365"/>
    <x v="0"/>
    <x v="3"/>
    <n v="6.2893889508237324"/>
  </r>
  <r>
    <n v="320"/>
    <s v="Melanie Cooper"/>
    <s v="tonyamckenzie@example.net"/>
    <s v="tonyamckenzie"/>
    <d v="1963-08-12T00:00:00"/>
    <x v="0"/>
    <s v="Lake Anna"/>
    <d v="2024-11-29T00:00:00"/>
    <d v="2025-11-29T00:00:00"/>
    <x v="0"/>
    <s v="Visa"/>
    <x v="0"/>
    <s v="Frequent"/>
    <x v="1"/>
    <x v="3"/>
    <x v="2"/>
    <s v="Medium"/>
    <n v="3.6"/>
    <n v="5"/>
    <n v="365"/>
    <x v="0"/>
    <x v="3"/>
    <n v="6.2893889508237324"/>
  </r>
  <r>
    <n v="321"/>
    <s v="Christina Rogers"/>
    <s v="hallkendra@example.net"/>
    <s v="hallkendra"/>
    <d v="1959-01-10T00:00:00"/>
    <x v="1"/>
    <s v="West Justin"/>
    <d v="2024-11-30T00:00:00"/>
    <d v="2025-11-30T00:00:00"/>
    <x v="1"/>
    <s v="Mastercard"/>
    <x v="1"/>
    <s v="Frequent"/>
    <x v="1"/>
    <x v="2"/>
    <x v="2"/>
    <s v="Medium"/>
    <n v="3.4"/>
    <n v="10"/>
    <n v="365"/>
    <x v="0"/>
    <x v="3"/>
    <n v="6.2893889508237324"/>
  </r>
  <r>
    <n v="322"/>
    <s v="Rachael Jarvis"/>
    <s v="arthur24@example.org"/>
    <s v="arthur24"/>
    <d v="1995-04-09T00:00:00"/>
    <x v="0"/>
    <s v="Travisview"/>
    <d v="2024-12-01T00:00:00"/>
    <d v="2025-12-01T00:00:00"/>
    <x v="0"/>
    <s v="Mastercard"/>
    <x v="1"/>
    <s v="Regular"/>
    <x v="1"/>
    <x v="6"/>
    <x v="0"/>
    <s v="High"/>
    <n v="3.4"/>
    <n v="8"/>
    <n v="365"/>
    <x v="0"/>
    <x v="3"/>
    <n v="6.2893889508237324"/>
  </r>
  <r>
    <n v="323"/>
    <s v="Mark Vasquez"/>
    <s v="thompsonevelyn@example.org"/>
    <s v="thompsonevelyn"/>
    <d v="2005-10-22T00:00:00"/>
    <x v="0"/>
    <s v="Martinezhaven"/>
    <d v="2024-12-02T00:00:00"/>
    <d v="2025-12-02T00:00:00"/>
    <x v="0"/>
    <s v="Mastercard"/>
    <x v="0"/>
    <s v="Frequent"/>
    <x v="2"/>
    <x v="2"/>
    <x v="2"/>
    <s v="Medium"/>
    <n v="4.2"/>
    <n v="0"/>
    <n v="365"/>
    <x v="0"/>
    <x v="3"/>
    <n v="6.2893889508237324"/>
  </r>
  <r>
    <n v="324"/>
    <s v="Mr. Kevin Johnson DVM"/>
    <s v="tinarusso@example.net"/>
    <s v="tinarusso"/>
    <d v="1961-03-19T00:00:00"/>
    <x v="0"/>
    <s v="Hancockburgh"/>
    <d v="2024-12-03T00:00:00"/>
    <d v="2025-12-03T00:00:00"/>
    <x v="1"/>
    <s v="Amex"/>
    <x v="0"/>
    <s v="Regular"/>
    <x v="0"/>
    <x v="1"/>
    <x v="1"/>
    <s v="Low"/>
    <n v="4"/>
    <n v="9"/>
    <n v="365"/>
    <x v="0"/>
    <x v="3"/>
    <n v="6.2893889508237324"/>
  </r>
  <r>
    <n v="325"/>
    <s v="John Moses"/>
    <s v="joshua91@example.com"/>
    <s v="joshua91"/>
    <d v="1966-03-08T00:00:00"/>
    <x v="0"/>
    <s v="North Reneebury"/>
    <d v="2024-12-04T00:00:00"/>
    <d v="2025-12-04T00:00:00"/>
    <x v="0"/>
    <s v="Visa"/>
    <x v="1"/>
    <s v="Occasional"/>
    <x v="2"/>
    <x v="3"/>
    <x v="2"/>
    <s v="Low"/>
    <n v="3.1"/>
    <n v="10"/>
    <n v="365"/>
    <x v="0"/>
    <x v="3"/>
    <n v="6.2893889508237324"/>
  </r>
  <r>
    <n v="326"/>
    <s v="John Velez"/>
    <s v="marcushicks@example.net"/>
    <s v="marcushicks"/>
    <d v="1969-05-18T00:00:00"/>
    <x v="1"/>
    <s v="Nathanielland"/>
    <d v="2024-12-05T00:00:00"/>
    <d v="2025-12-05T00:00:00"/>
    <x v="1"/>
    <s v="Amex"/>
    <x v="0"/>
    <s v="Frequent"/>
    <x v="1"/>
    <x v="4"/>
    <x v="0"/>
    <s v="Low"/>
    <n v="5"/>
    <n v="10"/>
    <n v="365"/>
    <x v="0"/>
    <x v="3"/>
    <n v="6.2893889508237324"/>
  </r>
  <r>
    <n v="327"/>
    <s v="James Kim"/>
    <s v="bonnielewis@example.org"/>
    <s v="bonnielewis"/>
    <d v="1990-03-31T00:00:00"/>
    <x v="1"/>
    <s v="Rodriguezhaven"/>
    <d v="2024-12-06T00:00:00"/>
    <d v="2025-12-06T00:00:00"/>
    <x v="1"/>
    <s v="Amex"/>
    <x v="0"/>
    <s v="Regular"/>
    <x v="0"/>
    <x v="3"/>
    <x v="0"/>
    <s v="Medium"/>
    <n v="3.6"/>
    <n v="5"/>
    <n v="365"/>
    <x v="0"/>
    <x v="3"/>
    <n v="6.2893889508237324"/>
  </r>
  <r>
    <n v="328"/>
    <s v="Dr. Michele Butler"/>
    <s v="hjohnston@example.net"/>
    <s v="hjohnston"/>
    <d v="1997-09-16T00:00:00"/>
    <x v="0"/>
    <s v="Lucaston"/>
    <d v="2024-12-07T00:00:00"/>
    <d v="2025-12-07T00:00:00"/>
    <x v="1"/>
    <s v="Amex"/>
    <x v="1"/>
    <s v="Regular"/>
    <x v="1"/>
    <x v="0"/>
    <x v="0"/>
    <s v="Medium"/>
    <n v="3.9"/>
    <n v="3"/>
    <n v="365"/>
    <x v="0"/>
    <x v="3"/>
    <n v="6.2893889508237324"/>
  </r>
  <r>
    <n v="329"/>
    <s v="Alexander Kelley"/>
    <s v="opitts@example.com"/>
    <s v="opitts"/>
    <d v="1994-10-29T00:00:00"/>
    <x v="1"/>
    <s v="Port Mark"/>
    <d v="2024-12-08T00:00:00"/>
    <d v="2025-12-08T00:00:00"/>
    <x v="1"/>
    <s v="Visa"/>
    <x v="1"/>
    <s v="Frequent"/>
    <x v="1"/>
    <x v="0"/>
    <x v="0"/>
    <s v="Low"/>
    <n v="3.8"/>
    <n v="8"/>
    <n v="365"/>
    <x v="0"/>
    <x v="3"/>
    <n v="6.2893889508237324"/>
  </r>
  <r>
    <n v="330"/>
    <s v="Catherine Dunlap"/>
    <s v="spierce@example.net"/>
    <s v="spierce"/>
    <d v="1988-06-03T00:00:00"/>
    <x v="0"/>
    <s v="Lake Matthew"/>
    <d v="2024-12-09T00:00:00"/>
    <d v="2025-12-09T00:00:00"/>
    <x v="0"/>
    <s v="Visa"/>
    <x v="1"/>
    <s v="Frequent"/>
    <x v="0"/>
    <x v="5"/>
    <x v="0"/>
    <s v="Medium"/>
    <n v="3.7"/>
    <n v="7"/>
    <n v="365"/>
    <x v="0"/>
    <x v="3"/>
    <n v="6.2893889508237324"/>
  </r>
  <r>
    <n v="331"/>
    <s v="Cheryl Spence"/>
    <s v="matthewjohnson@example.org"/>
    <s v="matthewjohnson"/>
    <d v="1945-04-28T00:00:00"/>
    <x v="0"/>
    <s v="Deanland"/>
    <d v="2024-12-10T00:00:00"/>
    <d v="2025-12-10T00:00:00"/>
    <x v="0"/>
    <s v="Mastercard"/>
    <x v="0"/>
    <s v="Regular"/>
    <x v="1"/>
    <x v="2"/>
    <x v="1"/>
    <s v="Medium"/>
    <n v="3.4"/>
    <n v="8"/>
    <n v="365"/>
    <x v="0"/>
    <x v="3"/>
    <n v="6.2893889508237324"/>
  </r>
  <r>
    <n v="332"/>
    <s v="Jacob Black"/>
    <s v="felicia70@example.com"/>
    <s v="felicia70"/>
    <d v="1952-10-15T00:00:00"/>
    <x v="1"/>
    <s v="Floresside"/>
    <d v="2024-12-11T00:00:00"/>
    <d v="2025-12-11T00:00:00"/>
    <x v="1"/>
    <s v="Amex"/>
    <x v="1"/>
    <s v="Occasional"/>
    <x v="1"/>
    <x v="1"/>
    <x v="2"/>
    <s v="Medium"/>
    <n v="3.1"/>
    <n v="1"/>
    <n v="365"/>
    <x v="0"/>
    <x v="3"/>
    <n v="6.2893889508237324"/>
  </r>
  <r>
    <n v="333"/>
    <s v="Morgan Wilkinson"/>
    <s v="nashtyler@example.com"/>
    <s v="nashtyler"/>
    <d v="1950-04-08T00:00:00"/>
    <x v="1"/>
    <s v="Josephfurt"/>
    <d v="2024-12-12T00:00:00"/>
    <d v="2025-12-12T00:00:00"/>
    <x v="1"/>
    <s v="Amex"/>
    <x v="0"/>
    <s v="Occasional"/>
    <x v="2"/>
    <x v="2"/>
    <x v="1"/>
    <s v="Medium"/>
    <n v="4.8"/>
    <n v="6"/>
    <n v="365"/>
    <x v="0"/>
    <x v="3"/>
    <n v="6.2893889508237324"/>
  </r>
  <r>
    <n v="334"/>
    <s v="Nicole Robinson"/>
    <s v="huberisaac@example.com"/>
    <s v="huberisaac"/>
    <d v="1968-04-18T00:00:00"/>
    <x v="0"/>
    <s v="Port Heather"/>
    <d v="2024-12-13T00:00:00"/>
    <d v="2025-12-13T00:00:00"/>
    <x v="1"/>
    <s v="Visa"/>
    <x v="1"/>
    <s v="Frequent"/>
    <x v="0"/>
    <x v="6"/>
    <x v="1"/>
    <s v="Medium"/>
    <n v="5"/>
    <n v="9"/>
    <n v="365"/>
    <x v="0"/>
    <x v="3"/>
    <n v="6.2893889508237324"/>
  </r>
  <r>
    <n v="335"/>
    <s v="Anne Mcmillan"/>
    <s v="trobertson@example.org"/>
    <s v="trobertson"/>
    <d v="1985-12-23T00:00:00"/>
    <x v="0"/>
    <s v="Troybury"/>
    <d v="2024-12-14T00:00:00"/>
    <d v="2025-12-14T00:00:00"/>
    <x v="1"/>
    <s v="Visa"/>
    <x v="1"/>
    <s v="Regular"/>
    <x v="2"/>
    <x v="6"/>
    <x v="0"/>
    <s v="High"/>
    <n v="3.8"/>
    <n v="7"/>
    <n v="365"/>
    <x v="0"/>
    <x v="3"/>
    <n v="6.2893889508237324"/>
  </r>
  <r>
    <n v="336"/>
    <s v="Jeffery Diaz"/>
    <s v="ghumphrey@example.com"/>
    <s v="ghumphrey"/>
    <d v="1996-06-21T00:00:00"/>
    <x v="1"/>
    <s v="New Nicholasmouth"/>
    <d v="2024-12-15T00:00:00"/>
    <d v="2025-12-15T00:00:00"/>
    <x v="0"/>
    <s v="Visa"/>
    <x v="1"/>
    <s v="Regular"/>
    <x v="1"/>
    <x v="3"/>
    <x v="2"/>
    <s v="Low"/>
    <n v="5"/>
    <n v="4"/>
    <n v="365"/>
    <x v="0"/>
    <x v="3"/>
    <n v="6.2893889508237324"/>
  </r>
  <r>
    <n v="337"/>
    <s v="Carlos Rodriguez"/>
    <s v="jwilkins@example.net"/>
    <s v="jwilkins"/>
    <d v="1973-07-10T00:00:00"/>
    <x v="0"/>
    <s v="Whitneyfort"/>
    <d v="2024-12-16T00:00:00"/>
    <d v="2025-12-16T00:00:00"/>
    <x v="0"/>
    <s v="Visa"/>
    <x v="1"/>
    <s v="Occasional"/>
    <x v="1"/>
    <x v="3"/>
    <x v="1"/>
    <s v="High"/>
    <n v="3.7"/>
    <n v="10"/>
    <n v="365"/>
    <x v="0"/>
    <x v="3"/>
    <n v="6.2893889508237324"/>
  </r>
  <r>
    <n v="338"/>
    <s v="Shannon Stevens"/>
    <s v="jwilson@example.com"/>
    <s v="jwilson"/>
    <d v="1989-11-19T00:00:00"/>
    <x v="0"/>
    <s v="West Thomas"/>
    <d v="2024-12-17T00:00:00"/>
    <d v="2025-12-17T00:00:00"/>
    <x v="1"/>
    <s v="Mastercard"/>
    <x v="0"/>
    <s v="Frequent"/>
    <x v="1"/>
    <x v="0"/>
    <x v="0"/>
    <s v="Medium"/>
    <n v="3.8"/>
    <n v="3"/>
    <n v="365"/>
    <x v="0"/>
    <x v="3"/>
    <n v="6.2893889508237324"/>
  </r>
  <r>
    <n v="339"/>
    <s v="Mitchell Hansen"/>
    <s v="irogers@example.org"/>
    <s v="irogers"/>
    <d v="1974-02-24T00:00:00"/>
    <x v="1"/>
    <s v="Hudsonville"/>
    <d v="2024-12-18T00:00:00"/>
    <d v="2025-12-18T00:00:00"/>
    <x v="0"/>
    <s v="Mastercard"/>
    <x v="1"/>
    <s v="Frequent"/>
    <x v="0"/>
    <x v="4"/>
    <x v="2"/>
    <s v="High"/>
    <n v="5"/>
    <n v="8"/>
    <n v="365"/>
    <x v="0"/>
    <x v="3"/>
    <n v="6.2893889508237324"/>
  </r>
  <r>
    <n v="340"/>
    <s v="Kerry Johnson"/>
    <s v="nschneider@example.com"/>
    <s v="nschneider"/>
    <d v="1961-06-10T00:00:00"/>
    <x v="1"/>
    <s v="North Melissachester"/>
    <d v="2024-12-19T00:00:00"/>
    <d v="2025-12-19T00:00:00"/>
    <x v="1"/>
    <s v="Amex"/>
    <x v="1"/>
    <s v="Regular"/>
    <x v="1"/>
    <x v="4"/>
    <x v="1"/>
    <s v="Medium"/>
    <n v="3.8"/>
    <n v="1"/>
    <n v="365"/>
    <x v="0"/>
    <x v="3"/>
    <n v="6.2893889508237324"/>
  </r>
  <r>
    <n v="341"/>
    <s v="Jonathan Soto"/>
    <s v="rfrench@example.org"/>
    <s v="rfrench"/>
    <d v="1936-12-09T00:00:00"/>
    <x v="1"/>
    <s v="West Mariah"/>
    <d v="2024-12-20T00:00:00"/>
    <d v="2025-12-20T00:00:00"/>
    <x v="0"/>
    <s v="Mastercard"/>
    <x v="1"/>
    <s v="Regular"/>
    <x v="0"/>
    <x v="1"/>
    <x v="1"/>
    <s v="Low"/>
    <n v="3"/>
    <n v="9"/>
    <n v="365"/>
    <x v="0"/>
    <x v="3"/>
    <n v="6.2893889508237324"/>
  </r>
  <r>
    <n v="342"/>
    <s v="Michelle Ferguson"/>
    <s v="nathan22@example.org"/>
    <s v="nathan22"/>
    <d v="1967-12-20T00:00:00"/>
    <x v="1"/>
    <s v="East Elizabeth"/>
    <d v="2024-12-21T00:00:00"/>
    <d v="2025-12-21T00:00:00"/>
    <x v="1"/>
    <s v="Mastercard"/>
    <x v="0"/>
    <s v="Frequent"/>
    <x v="1"/>
    <x v="6"/>
    <x v="0"/>
    <s v="Low"/>
    <n v="3.5"/>
    <n v="3"/>
    <n v="365"/>
    <x v="0"/>
    <x v="3"/>
    <n v="6.2893889508237324"/>
  </r>
  <r>
    <n v="343"/>
    <s v="Derek Mercer"/>
    <s v="kristina99@example.net"/>
    <s v="kristina99"/>
    <d v="1934-08-14T00:00:00"/>
    <x v="0"/>
    <s v="Hunterland"/>
    <d v="2024-12-22T00:00:00"/>
    <d v="2025-12-22T00:00:00"/>
    <x v="0"/>
    <s v="Amex"/>
    <x v="0"/>
    <s v="Occasional"/>
    <x v="1"/>
    <x v="0"/>
    <x v="2"/>
    <s v="Low"/>
    <n v="4.3"/>
    <n v="4"/>
    <n v="365"/>
    <x v="0"/>
    <x v="3"/>
    <n v="6.2893889508237324"/>
  </r>
  <r>
    <n v="344"/>
    <s v="Heather Howard"/>
    <s v="robinsonduane@example.com"/>
    <s v="robinsonduane"/>
    <d v="1994-06-03T00:00:00"/>
    <x v="1"/>
    <s v="East Josephside"/>
    <d v="2024-12-23T00:00:00"/>
    <d v="2025-12-23T00:00:00"/>
    <x v="0"/>
    <s v="Visa"/>
    <x v="0"/>
    <s v="Occasional"/>
    <x v="2"/>
    <x v="6"/>
    <x v="2"/>
    <s v="High"/>
    <n v="3.3"/>
    <n v="6"/>
    <n v="365"/>
    <x v="0"/>
    <x v="3"/>
    <n v="6.2893889508237324"/>
  </r>
  <r>
    <n v="345"/>
    <s v="Cynthia Phillips"/>
    <s v="carlsonrachel@example.net"/>
    <s v="carlsonrachel"/>
    <d v="1995-01-04T00:00:00"/>
    <x v="0"/>
    <s v="South Adamland"/>
    <d v="2024-12-24T00:00:00"/>
    <d v="2025-12-24T00:00:00"/>
    <x v="0"/>
    <s v="Mastercard"/>
    <x v="1"/>
    <s v="Frequent"/>
    <x v="1"/>
    <x v="2"/>
    <x v="1"/>
    <s v="Low"/>
    <n v="3.6"/>
    <n v="3"/>
    <n v="365"/>
    <x v="0"/>
    <x v="3"/>
    <n v="6.2893889508237324"/>
  </r>
  <r>
    <n v="346"/>
    <s v="Matthew Ruiz"/>
    <s v="april31@example.com"/>
    <s v="april31"/>
    <d v="1940-10-19T00:00:00"/>
    <x v="0"/>
    <s v="Martinfort"/>
    <d v="2024-12-25T00:00:00"/>
    <d v="2025-12-25T00:00:00"/>
    <x v="1"/>
    <s v="Visa"/>
    <x v="1"/>
    <s v="Regular"/>
    <x v="0"/>
    <x v="3"/>
    <x v="2"/>
    <s v="High"/>
    <n v="4"/>
    <n v="2"/>
    <n v="365"/>
    <x v="0"/>
    <x v="3"/>
    <n v="6.2893889508237324"/>
  </r>
  <r>
    <n v="347"/>
    <s v="Charles Nelson"/>
    <s v="kaylaschultz@example.com"/>
    <s v="kaylaschultz"/>
    <d v="1950-12-04T00:00:00"/>
    <x v="0"/>
    <s v="Erichaven"/>
    <d v="2024-12-26T00:00:00"/>
    <d v="2025-12-26T00:00:00"/>
    <x v="1"/>
    <s v="Mastercard"/>
    <x v="0"/>
    <s v="Occasional"/>
    <x v="1"/>
    <x v="3"/>
    <x v="2"/>
    <s v="High"/>
    <n v="3.2"/>
    <n v="10"/>
    <n v="365"/>
    <x v="0"/>
    <x v="3"/>
    <n v="6.2893889508237324"/>
  </r>
  <r>
    <n v="348"/>
    <s v="Patrick Clarke"/>
    <s v="debra06@example.net"/>
    <s v="debra06"/>
    <d v="1948-01-10T00:00:00"/>
    <x v="1"/>
    <s v="Lake Tarastad"/>
    <d v="2024-12-27T00:00:00"/>
    <d v="2025-12-27T00:00:00"/>
    <x v="0"/>
    <s v="Visa"/>
    <x v="0"/>
    <s v="Frequent"/>
    <x v="1"/>
    <x v="6"/>
    <x v="0"/>
    <s v="Medium"/>
    <n v="3.9"/>
    <n v="3"/>
    <n v="365"/>
    <x v="0"/>
    <x v="3"/>
    <n v="6.2893889508237324"/>
  </r>
  <r>
    <n v="349"/>
    <s v="Ruben Martinez"/>
    <s v="williamsariel@example.net"/>
    <s v="williamsariel"/>
    <d v="1976-06-27T00:00:00"/>
    <x v="0"/>
    <s v="Brittanyburgh"/>
    <d v="2024-12-28T00:00:00"/>
    <d v="2025-12-28T00:00:00"/>
    <x v="1"/>
    <s v="Amex"/>
    <x v="0"/>
    <s v="Regular"/>
    <x v="1"/>
    <x v="0"/>
    <x v="1"/>
    <s v="Low"/>
    <n v="4.9000000000000004"/>
    <n v="0"/>
    <n v="365"/>
    <x v="0"/>
    <x v="3"/>
    <n v="6.2893889508237324"/>
  </r>
  <r>
    <n v="350"/>
    <s v="Michael Chang"/>
    <s v="tammygonzales@example.net"/>
    <s v="tammygonzales"/>
    <d v="1980-12-18T00:00:00"/>
    <x v="1"/>
    <s v="Crossborough"/>
    <d v="2024-12-29T00:00:00"/>
    <d v="2025-12-29T00:00:00"/>
    <x v="0"/>
    <s v="Visa"/>
    <x v="1"/>
    <s v="Regular"/>
    <x v="1"/>
    <x v="2"/>
    <x v="0"/>
    <s v="Medium"/>
    <n v="4.5"/>
    <n v="8"/>
    <n v="365"/>
    <x v="0"/>
    <x v="3"/>
    <n v="6.2893889508237324"/>
  </r>
  <r>
    <n v="351"/>
    <s v="Connie Fischer"/>
    <s v="lwatson@example.org"/>
    <s v="lwatson"/>
    <d v="1935-11-23T00:00:00"/>
    <x v="1"/>
    <s v="North Brandonburgh"/>
    <d v="2024-12-30T00:00:00"/>
    <d v="2025-12-30T00:00:00"/>
    <x v="0"/>
    <s v="Visa"/>
    <x v="1"/>
    <s v="Regular"/>
    <x v="0"/>
    <x v="1"/>
    <x v="2"/>
    <s v="High"/>
    <n v="4"/>
    <n v="5"/>
    <n v="365"/>
    <x v="0"/>
    <x v="3"/>
    <n v="6.2893889508237324"/>
  </r>
  <r>
    <n v="352"/>
    <s v="Joseph Williams"/>
    <s v="jaredlynch@example.org"/>
    <s v="jaredlynch"/>
    <d v="2004-09-30T00:00:00"/>
    <x v="0"/>
    <s v="Lake Margaretport"/>
    <d v="2024-12-31T00:00:00"/>
    <d v="2025-12-31T00:00:00"/>
    <x v="0"/>
    <s v="Visa"/>
    <x v="1"/>
    <s v="Occasional"/>
    <x v="0"/>
    <x v="4"/>
    <x v="2"/>
    <s v="Medium"/>
    <n v="4.0999999999999996"/>
    <n v="3"/>
    <n v="365"/>
    <x v="0"/>
    <x v="3"/>
    <n v="6.2893889508237324"/>
  </r>
  <r>
    <n v="353"/>
    <s v="David Stokes"/>
    <s v="ksmith@example.org"/>
    <s v="ksmith"/>
    <d v="1967-01-03T00:00:00"/>
    <x v="0"/>
    <s v="Javierfort"/>
    <d v="2025-01-01T00:00:00"/>
    <d v="2026-01-01T00:00:00"/>
    <x v="1"/>
    <s v="Mastercard"/>
    <x v="0"/>
    <s v="Frequent"/>
    <x v="2"/>
    <x v="6"/>
    <x v="1"/>
    <s v="Medium"/>
    <n v="4.9000000000000004"/>
    <n v="2"/>
    <n v="365"/>
    <x v="1"/>
    <x v="0"/>
    <n v="31.973786766541828"/>
  </r>
  <r>
    <n v="354"/>
    <s v="Dawn Vazquez"/>
    <s v="hgarcia@example.org"/>
    <s v="hgarcia"/>
    <d v="1937-09-11T00:00:00"/>
    <x v="1"/>
    <s v="Belindamouth"/>
    <d v="2025-01-02T00:00:00"/>
    <d v="2026-01-02T00:00:00"/>
    <x v="1"/>
    <s v="Visa"/>
    <x v="0"/>
    <s v="Occasional"/>
    <x v="2"/>
    <x v="5"/>
    <x v="2"/>
    <s v="High"/>
    <n v="4.5999999999999996"/>
    <n v="6"/>
    <n v="365"/>
    <x v="1"/>
    <x v="0"/>
    <n v="31.973786766541828"/>
  </r>
  <r>
    <n v="355"/>
    <s v="Carrie Jackson"/>
    <s v="dpowell@example.net"/>
    <s v="dpowell"/>
    <d v="1977-10-06T00:00:00"/>
    <x v="0"/>
    <s v="Christineport"/>
    <d v="2025-01-03T00:00:00"/>
    <d v="2026-01-03T00:00:00"/>
    <x v="0"/>
    <s v="Mastercard"/>
    <x v="0"/>
    <s v="Regular"/>
    <x v="1"/>
    <x v="6"/>
    <x v="2"/>
    <s v="High"/>
    <n v="4.8"/>
    <n v="9"/>
    <n v="365"/>
    <x v="1"/>
    <x v="0"/>
    <n v="31.973786766541828"/>
  </r>
  <r>
    <n v="356"/>
    <s v="Kathleen Mclaughlin"/>
    <s v="james28@example.com"/>
    <s v="james28"/>
    <d v="1984-06-19T00:00:00"/>
    <x v="1"/>
    <s v="New Jennifer"/>
    <d v="2025-01-04T00:00:00"/>
    <d v="2026-01-04T00:00:00"/>
    <x v="1"/>
    <s v="Amex"/>
    <x v="0"/>
    <s v="Frequent"/>
    <x v="0"/>
    <x v="5"/>
    <x v="1"/>
    <s v="Low"/>
    <n v="3.8"/>
    <n v="7"/>
    <n v="365"/>
    <x v="1"/>
    <x v="0"/>
    <n v="31.973786766541828"/>
  </r>
  <r>
    <n v="357"/>
    <s v="Tim Hernandez"/>
    <s v="michael28@example.org"/>
    <s v="michael28"/>
    <d v="1941-01-30T00:00:00"/>
    <x v="1"/>
    <s v="North Jessica"/>
    <d v="2025-01-05T00:00:00"/>
    <d v="2026-01-05T00:00:00"/>
    <x v="1"/>
    <s v="Amex"/>
    <x v="0"/>
    <s v="Occasional"/>
    <x v="1"/>
    <x v="2"/>
    <x v="2"/>
    <s v="Low"/>
    <n v="4.2"/>
    <n v="5"/>
    <n v="365"/>
    <x v="1"/>
    <x v="0"/>
    <n v="31.973786766541828"/>
  </r>
  <r>
    <n v="358"/>
    <s v="William Stephens"/>
    <s v="langmary@example.net"/>
    <s v="langmary"/>
    <d v="1955-03-21T00:00:00"/>
    <x v="1"/>
    <s v="Scottton"/>
    <d v="2025-01-06T00:00:00"/>
    <d v="2026-01-06T00:00:00"/>
    <x v="1"/>
    <s v="Amex"/>
    <x v="0"/>
    <s v="Regular"/>
    <x v="0"/>
    <x v="6"/>
    <x v="0"/>
    <s v="Low"/>
    <n v="3.8"/>
    <n v="1"/>
    <n v="365"/>
    <x v="1"/>
    <x v="0"/>
    <n v="31.973786766541828"/>
  </r>
  <r>
    <n v="359"/>
    <s v="Misty Lopez"/>
    <s v="clayblake@example.net"/>
    <s v="clayblake"/>
    <d v="1943-09-19T00:00:00"/>
    <x v="0"/>
    <s v="Port Cole"/>
    <d v="2025-01-07T00:00:00"/>
    <d v="2026-01-07T00:00:00"/>
    <x v="0"/>
    <s v="Visa"/>
    <x v="1"/>
    <s v="Regular"/>
    <x v="1"/>
    <x v="5"/>
    <x v="0"/>
    <s v="Medium"/>
    <n v="3.1"/>
    <n v="9"/>
    <n v="365"/>
    <x v="1"/>
    <x v="0"/>
    <n v="31.973786766541828"/>
  </r>
  <r>
    <n v="360"/>
    <s v="Teresa Richardson"/>
    <s v="stacywolfe@example.com"/>
    <s v="stacywolfe"/>
    <d v="1978-07-28T00:00:00"/>
    <x v="1"/>
    <s v="Port Jonathan"/>
    <d v="2025-01-08T00:00:00"/>
    <d v="2026-01-08T00:00:00"/>
    <x v="0"/>
    <s v="Mastercard"/>
    <x v="0"/>
    <s v="Regular"/>
    <x v="1"/>
    <x v="1"/>
    <x v="0"/>
    <s v="Low"/>
    <n v="3.8"/>
    <n v="3"/>
    <n v="365"/>
    <x v="1"/>
    <x v="0"/>
    <n v="31.973786766541828"/>
  </r>
  <r>
    <n v="361"/>
    <s v="Donald Davis"/>
    <s v="frenchgail@example.com"/>
    <s v="frenchgail"/>
    <d v="1984-03-16T00:00:00"/>
    <x v="1"/>
    <s v="East Christopherside"/>
    <d v="2025-01-09T00:00:00"/>
    <d v="2026-01-09T00:00:00"/>
    <x v="0"/>
    <s v="Amex"/>
    <x v="1"/>
    <s v="Frequent"/>
    <x v="1"/>
    <x v="0"/>
    <x v="1"/>
    <s v="Low"/>
    <n v="4.0999999999999996"/>
    <n v="5"/>
    <n v="365"/>
    <x v="1"/>
    <x v="0"/>
    <n v="31.973786766541828"/>
  </r>
  <r>
    <n v="362"/>
    <s v="Kenneth Lopez"/>
    <s v="delgadokayla@example.org"/>
    <s v="delgadokayla"/>
    <d v="1989-09-22T00:00:00"/>
    <x v="1"/>
    <s v="Barnesland"/>
    <d v="2025-01-10T00:00:00"/>
    <d v="2026-01-10T00:00:00"/>
    <x v="1"/>
    <s v="Amex"/>
    <x v="0"/>
    <s v="Regular"/>
    <x v="1"/>
    <x v="3"/>
    <x v="2"/>
    <s v="Medium"/>
    <n v="3"/>
    <n v="2"/>
    <n v="365"/>
    <x v="1"/>
    <x v="0"/>
    <n v="31.973786766541828"/>
  </r>
  <r>
    <n v="363"/>
    <s v="Maria Johnson"/>
    <s v="connorfranklin@example.com"/>
    <s v="connorfranklin"/>
    <d v="1992-03-25T00:00:00"/>
    <x v="1"/>
    <s v="New Cory"/>
    <d v="2025-01-11T00:00:00"/>
    <d v="2026-01-11T00:00:00"/>
    <x v="0"/>
    <s v="Visa"/>
    <x v="1"/>
    <s v="Frequent"/>
    <x v="1"/>
    <x v="5"/>
    <x v="1"/>
    <s v="Medium"/>
    <n v="4.4000000000000004"/>
    <n v="4"/>
    <n v="365"/>
    <x v="1"/>
    <x v="0"/>
    <n v="31.973786766541828"/>
  </r>
  <r>
    <n v="364"/>
    <s v="Robert Nelson"/>
    <s v="josephalvarez@example.org"/>
    <s v="josephalvarez"/>
    <d v="1940-08-23T00:00:00"/>
    <x v="1"/>
    <s v="Stevenview"/>
    <d v="2025-01-12T00:00:00"/>
    <d v="2026-01-12T00:00:00"/>
    <x v="1"/>
    <s v="Amex"/>
    <x v="0"/>
    <s v="Occasional"/>
    <x v="2"/>
    <x v="1"/>
    <x v="2"/>
    <s v="Low"/>
    <n v="3.9"/>
    <n v="2"/>
    <n v="365"/>
    <x v="1"/>
    <x v="0"/>
    <n v="31.973786766541828"/>
  </r>
  <r>
    <n v="365"/>
    <s v="James Villa"/>
    <s v="jenniferwallace@example.org"/>
    <s v="jenniferwallace"/>
    <d v="1946-07-26T00:00:00"/>
    <x v="1"/>
    <s v="Stephensshire"/>
    <d v="2025-01-13T00:00:00"/>
    <d v="2026-01-13T00:00:00"/>
    <x v="0"/>
    <s v="Amex"/>
    <x v="1"/>
    <s v="Occasional"/>
    <x v="0"/>
    <x v="4"/>
    <x v="1"/>
    <s v="High"/>
    <n v="3.7"/>
    <n v="8"/>
    <n v="365"/>
    <x v="1"/>
    <x v="0"/>
    <n v="31.973786766541828"/>
  </r>
  <r>
    <n v="366"/>
    <s v="Ryan Deleon"/>
    <s v="tanya47@example.org"/>
    <s v="tanya47"/>
    <d v="1999-11-22T00:00:00"/>
    <x v="1"/>
    <s v="Dawnfurt"/>
    <d v="2025-01-14T00:00:00"/>
    <d v="2026-01-14T00:00:00"/>
    <x v="0"/>
    <s v="Mastercard"/>
    <x v="0"/>
    <s v="Frequent"/>
    <x v="2"/>
    <x v="5"/>
    <x v="1"/>
    <s v="Low"/>
    <n v="3.1"/>
    <n v="9"/>
    <n v="365"/>
    <x v="1"/>
    <x v="0"/>
    <n v="31.973786766541828"/>
  </r>
  <r>
    <n v="367"/>
    <s v="Patricia Bell"/>
    <s v="lpowell@example.net"/>
    <s v="lpowell"/>
    <d v="1984-12-12T00:00:00"/>
    <x v="1"/>
    <s v="South Garyborough"/>
    <d v="2025-01-15T00:00:00"/>
    <d v="2026-01-15T00:00:00"/>
    <x v="0"/>
    <s v="Amex"/>
    <x v="0"/>
    <s v="Occasional"/>
    <x v="2"/>
    <x v="6"/>
    <x v="1"/>
    <s v="High"/>
    <n v="3.7"/>
    <n v="3"/>
    <n v="365"/>
    <x v="1"/>
    <x v="0"/>
    <n v="31.973786766541828"/>
  </r>
  <r>
    <n v="368"/>
    <s v="Corey Cannon"/>
    <s v="christopherwilkerson@example.net"/>
    <s v="christopherwilkerson"/>
    <d v="1990-03-31T00:00:00"/>
    <x v="0"/>
    <s v="East Crystal"/>
    <d v="2025-01-16T00:00:00"/>
    <d v="2026-01-16T00:00:00"/>
    <x v="0"/>
    <s v="Mastercard"/>
    <x v="0"/>
    <s v="Regular"/>
    <x v="0"/>
    <x v="4"/>
    <x v="2"/>
    <s v="Low"/>
    <n v="4.5"/>
    <n v="2"/>
    <n v="365"/>
    <x v="1"/>
    <x v="0"/>
    <n v="31.973786766541828"/>
  </r>
  <r>
    <n v="369"/>
    <s v="Katherine Hinton"/>
    <s v="jbaker@example.net"/>
    <s v="jbaker"/>
    <d v="1999-09-30T00:00:00"/>
    <x v="1"/>
    <s v="Angelahaven"/>
    <d v="2025-01-17T00:00:00"/>
    <d v="2026-01-17T00:00:00"/>
    <x v="0"/>
    <s v="Amex"/>
    <x v="1"/>
    <s v="Frequent"/>
    <x v="1"/>
    <x v="1"/>
    <x v="1"/>
    <s v="Medium"/>
    <n v="3.8"/>
    <n v="1"/>
    <n v="365"/>
    <x v="1"/>
    <x v="0"/>
    <n v="31.973786766541828"/>
  </r>
  <r>
    <n v="370"/>
    <s v="Amy Spencer"/>
    <s v="vriley@example.com"/>
    <s v="vriley"/>
    <d v="1975-02-13T00:00:00"/>
    <x v="1"/>
    <s v="East Katherine"/>
    <d v="2025-01-18T00:00:00"/>
    <d v="2026-01-18T00:00:00"/>
    <x v="0"/>
    <s v="Visa"/>
    <x v="1"/>
    <s v="Frequent"/>
    <x v="1"/>
    <x v="1"/>
    <x v="1"/>
    <s v="Low"/>
    <n v="4.9000000000000004"/>
    <n v="5"/>
    <n v="365"/>
    <x v="1"/>
    <x v="0"/>
    <n v="31.973786766541828"/>
  </r>
  <r>
    <n v="371"/>
    <s v="Michele Dawson"/>
    <s v="stewartmadison@example.net"/>
    <s v="stewartmadison"/>
    <d v="1962-06-19T00:00:00"/>
    <x v="1"/>
    <s v="Lake Joseph"/>
    <d v="2025-01-19T00:00:00"/>
    <d v="2026-01-19T00:00:00"/>
    <x v="0"/>
    <s v="Mastercard"/>
    <x v="1"/>
    <s v="Regular"/>
    <x v="2"/>
    <x v="1"/>
    <x v="2"/>
    <s v="Low"/>
    <n v="4.2"/>
    <n v="10"/>
    <n v="365"/>
    <x v="1"/>
    <x v="0"/>
    <n v="31.973786766541828"/>
  </r>
  <r>
    <n v="372"/>
    <s v="Jay Phillips"/>
    <s v="yvette22@example.com"/>
    <s v="yvette22"/>
    <d v="1959-08-14T00:00:00"/>
    <x v="1"/>
    <s v="New Sheila"/>
    <d v="2025-01-20T00:00:00"/>
    <d v="2026-01-20T00:00:00"/>
    <x v="0"/>
    <s v="Amex"/>
    <x v="0"/>
    <s v="Occasional"/>
    <x v="0"/>
    <x v="2"/>
    <x v="0"/>
    <s v="Medium"/>
    <n v="4.5999999999999996"/>
    <n v="5"/>
    <n v="365"/>
    <x v="1"/>
    <x v="0"/>
    <n v="31.973786766541828"/>
  </r>
  <r>
    <n v="373"/>
    <s v="Brian Greene"/>
    <s v="nancychang@example.net"/>
    <s v="nancychang"/>
    <d v="1968-02-12T00:00:00"/>
    <x v="0"/>
    <s v="South Jane"/>
    <d v="2025-01-21T00:00:00"/>
    <d v="2026-01-21T00:00:00"/>
    <x v="1"/>
    <s v="Visa"/>
    <x v="0"/>
    <s v="Regular"/>
    <x v="0"/>
    <x v="4"/>
    <x v="0"/>
    <s v="Medium"/>
    <n v="4.5999999999999996"/>
    <n v="4"/>
    <n v="365"/>
    <x v="1"/>
    <x v="0"/>
    <n v="31.973786766541828"/>
  </r>
  <r>
    <n v="374"/>
    <s v="Timothy Cox"/>
    <s v="stephen87@example.net"/>
    <s v="stephen87"/>
    <d v="1963-06-07T00:00:00"/>
    <x v="0"/>
    <s v="New John"/>
    <d v="2025-01-22T00:00:00"/>
    <d v="2026-01-22T00:00:00"/>
    <x v="0"/>
    <s v="Visa"/>
    <x v="0"/>
    <s v="Regular"/>
    <x v="2"/>
    <x v="5"/>
    <x v="0"/>
    <s v="Medium"/>
    <n v="3.9"/>
    <n v="4"/>
    <n v="365"/>
    <x v="1"/>
    <x v="0"/>
    <n v="31.973786766541828"/>
  </r>
  <r>
    <n v="375"/>
    <s v="Robert Nelson"/>
    <s v="bacosta@example.com"/>
    <s v="bacosta"/>
    <d v="1974-10-04T00:00:00"/>
    <x v="1"/>
    <s v="Andersonstad"/>
    <d v="2025-01-23T00:00:00"/>
    <d v="2026-01-23T00:00:00"/>
    <x v="1"/>
    <s v="Mastercard"/>
    <x v="1"/>
    <s v="Regular"/>
    <x v="1"/>
    <x v="5"/>
    <x v="1"/>
    <s v="Medium"/>
    <n v="3.7"/>
    <n v="3"/>
    <n v="365"/>
    <x v="1"/>
    <x v="0"/>
    <n v="31.973786766541828"/>
  </r>
  <r>
    <n v="376"/>
    <s v="Thomas Castro"/>
    <s v="wilkinsonrachel@example.com"/>
    <s v="wilkinsonrachel"/>
    <d v="1966-11-28T00:00:00"/>
    <x v="1"/>
    <s v="Markfort"/>
    <d v="2025-01-24T00:00:00"/>
    <d v="2026-01-24T00:00:00"/>
    <x v="0"/>
    <s v="Amex"/>
    <x v="1"/>
    <s v="Regular"/>
    <x v="0"/>
    <x v="2"/>
    <x v="0"/>
    <s v="Low"/>
    <n v="4.8"/>
    <n v="10"/>
    <n v="365"/>
    <x v="1"/>
    <x v="0"/>
    <n v="31.973786766541828"/>
  </r>
  <r>
    <n v="377"/>
    <s v="Victor Armstrong"/>
    <s v="durancolin@example.org"/>
    <s v="durancolin"/>
    <d v="1963-01-24T00:00:00"/>
    <x v="1"/>
    <s v="North Robertahaven"/>
    <d v="2025-01-25T00:00:00"/>
    <d v="2026-01-25T00:00:00"/>
    <x v="1"/>
    <s v="Visa"/>
    <x v="0"/>
    <s v="Regular"/>
    <x v="1"/>
    <x v="2"/>
    <x v="1"/>
    <s v="High"/>
    <n v="4.8"/>
    <n v="7"/>
    <n v="365"/>
    <x v="1"/>
    <x v="0"/>
    <n v="31.973786766541828"/>
  </r>
  <r>
    <n v="378"/>
    <s v="Anne Smith"/>
    <s v="smithlee@example.net"/>
    <s v="smithlee"/>
    <d v="1961-10-05T00:00:00"/>
    <x v="1"/>
    <s v="Lake Autumnside"/>
    <d v="2025-01-26T00:00:00"/>
    <d v="2026-01-26T00:00:00"/>
    <x v="1"/>
    <s v="Visa"/>
    <x v="1"/>
    <s v="Frequent"/>
    <x v="0"/>
    <x v="4"/>
    <x v="1"/>
    <s v="Medium"/>
    <n v="3.5"/>
    <n v="8"/>
    <n v="365"/>
    <x v="1"/>
    <x v="0"/>
    <n v="31.973786766541828"/>
  </r>
  <r>
    <n v="379"/>
    <s v="Jerry Dawson"/>
    <s v="ielliott@example.net"/>
    <s v="ielliott"/>
    <d v="1972-03-05T00:00:00"/>
    <x v="0"/>
    <s v="Glovermouth"/>
    <d v="2025-01-27T00:00:00"/>
    <d v="2026-01-27T00:00:00"/>
    <x v="1"/>
    <s v="Amex"/>
    <x v="0"/>
    <s v="Frequent"/>
    <x v="2"/>
    <x v="6"/>
    <x v="2"/>
    <s v="Low"/>
    <n v="4.7"/>
    <n v="3"/>
    <n v="365"/>
    <x v="1"/>
    <x v="0"/>
    <n v="31.973786766541828"/>
  </r>
  <r>
    <n v="380"/>
    <s v="Samantha Lucas"/>
    <s v="gregorybrittney@example.net"/>
    <s v="gregorybrittney"/>
    <d v="1951-03-25T00:00:00"/>
    <x v="1"/>
    <s v="North Kelly"/>
    <d v="2025-01-28T00:00:00"/>
    <d v="2026-01-28T00:00:00"/>
    <x v="1"/>
    <s v="Amex"/>
    <x v="1"/>
    <s v="Frequent"/>
    <x v="0"/>
    <x v="1"/>
    <x v="1"/>
    <s v="High"/>
    <n v="4.8"/>
    <n v="4"/>
    <n v="365"/>
    <x v="1"/>
    <x v="0"/>
    <n v="31.973786766541828"/>
  </r>
  <r>
    <n v="381"/>
    <s v="Jennifer Romero"/>
    <s v="gatescharles@example.org"/>
    <s v="gatescharles"/>
    <d v="1939-06-16T00:00:00"/>
    <x v="0"/>
    <s v="North Markmouth"/>
    <d v="2025-01-29T00:00:00"/>
    <d v="2026-01-29T00:00:00"/>
    <x v="1"/>
    <s v="Visa"/>
    <x v="0"/>
    <s v="Occasional"/>
    <x v="1"/>
    <x v="1"/>
    <x v="1"/>
    <s v="High"/>
    <n v="4.4000000000000004"/>
    <n v="6"/>
    <n v="365"/>
    <x v="1"/>
    <x v="0"/>
    <n v="31.973786766541828"/>
  </r>
  <r>
    <n v="382"/>
    <s v="Taylor Mcclure"/>
    <s v="yjones@example.net"/>
    <s v="yjones"/>
    <d v="1942-07-10T00:00:00"/>
    <x v="0"/>
    <s v="Elizabethstad"/>
    <d v="2025-01-30T00:00:00"/>
    <d v="2026-01-30T00:00:00"/>
    <x v="1"/>
    <s v="Mastercard"/>
    <x v="1"/>
    <s v="Occasional"/>
    <x v="1"/>
    <x v="4"/>
    <x v="2"/>
    <s v="Low"/>
    <n v="4.0999999999999996"/>
    <n v="8"/>
    <n v="365"/>
    <x v="1"/>
    <x v="0"/>
    <n v="31.973786766541828"/>
  </r>
  <r>
    <n v="383"/>
    <s v="Jeffery Spence"/>
    <s v="xthomas@example.org"/>
    <s v="xthomas"/>
    <d v="1998-02-08T00:00:00"/>
    <x v="1"/>
    <s v="Port Glenn"/>
    <d v="2025-01-31T00:00:00"/>
    <d v="2026-01-31T00:00:00"/>
    <x v="1"/>
    <s v="Mastercard"/>
    <x v="0"/>
    <s v="Frequent"/>
    <x v="0"/>
    <x v="2"/>
    <x v="2"/>
    <s v="High"/>
    <n v="4.7"/>
    <n v="4"/>
    <n v="365"/>
    <x v="1"/>
    <x v="0"/>
    <n v="31.973786766541828"/>
  </r>
  <r>
    <n v="384"/>
    <s v="Nicholas Curry"/>
    <s v="jodiweiss@example.net"/>
    <s v="jodiweiss"/>
    <d v="1956-08-09T00:00:00"/>
    <x v="1"/>
    <s v="West Joelton"/>
    <d v="2025-02-01T00:00:00"/>
    <d v="2026-02-01T00:00:00"/>
    <x v="0"/>
    <s v="Mastercard"/>
    <x v="1"/>
    <s v="Frequent"/>
    <x v="0"/>
    <x v="1"/>
    <x v="2"/>
    <s v="Medium"/>
    <n v="3.4"/>
    <n v="0"/>
    <n v="365"/>
    <x v="1"/>
    <x v="0"/>
    <n v="31.973786766541828"/>
  </r>
  <r>
    <n v="385"/>
    <s v="Benjamin Kelly"/>
    <s v="prodriguez@example.net"/>
    <s v="prodriguez"/>
    <d v="1975-07-27T00:00:00"/>
    <x v="1"/>
    <s v="West Williamville"/>
    <d v="2025-02-02T00:00:00"/>
    <d v="2026-02-02T00:00:00"/>
    <x v="0"/>
    <s v="Mastercard"/>
    <x v="0"/>
    <s v="Occasional"/>
    <x v="1"/>
    <x v="2"/>
    <x v="1"/>
    <s v="Low"/>
    <n v="3.9"/>
    <n v="3"/>
    <n v="365"/>
    <x v="1"/>
    <x v="0"/>
    <n v="31.973786766541828"/>
  </r>
  <r>
    <n v="386"/>
    <s v="Nicholas Nicholson"/>
    <s v="megan54@example.org"/>
    <s v="megan54"/>
    <d v="1981-03-26T00:00:00"/>
    <x v="0"/>
    <s v="Michaelborough"/>
    <d v="2025-02-03T00:00:00"/>
    <d v="2026-02-03T00:00:00"/>
    <x v="0"/>
    <s v="Visa"/>
    <x v="1"/>
    <s v="Frequent"/>
    <x v="2"/>
    <x v="3"/>
    <x v="1"/>
    <s v="Low"/>
    <n v="4.5"/>
    <n v="9"/>
    <n v="365"/>
    <x v="1"/>
    <x v="0"/>
    <n v="31.973786766541828"/>
  </r>
  <r>
    <n v="387"/>
    <s v="Frances Wilson"/>
    <s v="brittany61@example.net"/>
    <s v="brittany61"/>
    <d v="1957-04-09T00:00:00"/>
    <x v="0"/>
    <s v="New Mark"/>
    <d v="2025-02-04T00:00:00"/>
    <d v="2026-02-04T00:00:00"/>
    <x v="0"/>
    <s v="Amex"/>
    <x v="1"/>
    <s v="Occasional"/>
    <x v="2"/>
    <x v="2"/>
    <x v="1"/>
    <s v="Low"/>
    <n v="3.1"/>
    <n v="6"/>
    <n v="365"/>
    <x v="1"/>
    <x v="0"/>
    <n v="31.973786766541828"/>
  </r>
  <r>
    <n v="388"/>
    <s v="Richard Soto"/>
    <s v="simmonssandra@example.com"/>
    <s v="simmonssandra"/>
    <d v="2002-09-25T00:00:00"/>
    <x v="1"/>
    <s v="Tylerberg"/>
    <d v="2025-02-05T00:00:00"/>
    <d v="2026-02-05T00:00:00"/>
    <x v="0"/>
    <s v="Mastercard"/>
    <x v="1"/>
    <s v="Frequent"/>
    <x v="0"/>
    <x v="1"/>
    <x v="1"/>
    <s v="High"/>
    <n v="3.2"/>
    <n v="1"/>
    <n v="365"/>
    <x v="1"/>
    <x v="0"/>
    <n v="31.973786766541828"/>
  </r>
  <r>
    <n v="389"/>
    <s v="Angela Walker"/>
    <s v="martinezsamuel@example.com"/>
    <s v="martinezsamuel"/>
    <d v="1980-12-08T00:00:00"/>
    <x v="0"/>
    <s v="Timothyview"/>
    <d v="2025-02-06T00:00:00"/>
    <d v="2026-02-06T00:00:00"/>
    <x v="0"/>
    <s v="Amex"/>
    <x v="0"/>
    <s v="Occasional"/>
    <x v="2"/>
    <x v="1"/>
    <x v="0"/>
    <s v="Low"/>
    <n v="3.7"/>
    <n v="9"/>
    <n v="365"/>
    <x v="1"/>
    <x v="0"/>
    <n v="31.973786766541828"/>
  </r>
  <r>
    <n v="390"/>
    <s v="Carl Parker"/>
    <s v="oanderson@example.org"/>
    <s v="oanderson"/>
    <d v="1961-05-28T00:00:00"/>
    <x v="0"/>
    <s v="Leeport"/>
    <d v="2025-02-07T00:00:00"/>
    <d v="2026-02-07T00:00:00"/>
    <x v="1"/>
    <s v="Mastercard"/>
    <x v="1"/>
    <s v="Regular"/>
    <x v="2"/>
    <x v="3"/>
    <x v="0"/>
    <s v="High"/>
    <n v="4.7"/>
    <n v="7"/>
    <n v="365"/>
    <x v="1"/>
    <x v="0"/>
    <n v="31.973786766541828"/>
  </r>
  <r>
    <n v="391"/>
    <s v="Brooke Stewart"/>
    <s v="johnramirez@example.com"/>
    <s v="johnramirez"/>
    <d v="1959-04-25T00:00:00"/>
    <x v="0"/>
    <s v="West Mary"/>
    <d v="2025-02-08T00:00:00"/>
    <d v="2026-02-08T00:00:00"/>
    <x v="1"/>
    <s v="Mastercard"/>
    <x v="1"/>
    <s v="Frequent"/>
    <x v="1"/>
    <x v="5"/>
    <x v="0"/>
    <s v="High"/>
    <n v="3.8"/>
    <n v="4"/>
    <n v="365"/>
    <x v="1"/>
    <x v="0"/>
    <n v="31.973786766541828"/>
  </r>
  <r>
    <n v="392"/>
    <s v="Amy Vasquez DDS"/>
    <s v="tcooper@example.net"/>
    <s v="tcooper"/>
    <d v="1955-09-16T00:00:00"/>
    <x v="0"/>
    <s v="Cruzborough"/>
    <d v="2025-02-09T00:00:00"/>
    <d v="2026-02-09T00:00:00"/>
    <x v="0"/>
    <s v="Visa"/>
    <x v="0"/>
    <s v="Occasional"/>
    <x v="2"/>
    <x v="2"/>
    <x v="1"/>
    <s v="Medium"/>
    <n v="4.8"/>
    <n v="9"/>
    <n v="365"/>
    <x v="1"/>
    <x v="0"/>
    <n v="31.973786766541828"/>
  </r>
  <r>
    <n v="393"/>
    <s v="Joshua Powell"/>
    <s v="kellypeter@example.org"/>
    <s v="kellypeter"/>
    <d v="1965-03-09T00:00:00"/>
    <x v="0"/>
    <s v="Brianmouth"/>
    <d v="2025-02-10T00:00:00"/>
    <d v="2026-02-10T00:00:00"/>
    <x v="0"/>
    <s v="Visa"/>
    <x v="1"/>
    <s v="Frequent"/>
    <x v="1"/>
    <x v="6"/>
    <x v="1"/>
    <s v="High"/>
    <n v="5"/>
    <n v="6"/>
    <n v="365"/>
    <x v="1"/>
    <x v="0"/>
    <n v="31.973786766541828"/>
  </r>
  <r>
    <n v="394"/>
    <s v="Whitney White"/>
    <s v="darlene61@example.org"/>
    <s v="darlene61"/>
    <d v="1963-04-17T00:00:00"/>
    <x v="1"/>
    <s v="Veronicabury"/>
    <d v="2025-02-11T00:00:00"/>
    <d v="2026-02-11T00:00:00"/>
    <x v="0"/>
    <s v="Amex"/>
    <x v="1"/>
    <s v="Occasional"/>
    <x v="0"/>
    <x v="1"/>
    <x v="1"/>
    <s v="Medium"/>
    <n v="4.5"/>
    <n v="9"/>
    <n v="365"/>
    <x v="1"/>
    <x v="0"/>
    <n v="31.973786766541828"/>
  </r>
  <r>
    <n v="395"/>
    <s v="Rhonda Coleman"/>
    <s v="ehudson@example.com"/>
    <s v="ehudson"/>
    <d v="2002-03-25T00:00:00"/>
    <x v="0"/>
    <s v="Tonyaberg"/>
    <d v="2025-02-12T00:00:00"/>
    <d v="2026-02-12T00:00:00"/>
    <x v="1"/>
    <s v="Amex"/>
    <x v="1"/>
    <s v="Frequent"/>
    <x v="2"/>
    <x v="1"/>
    <x v="0"/>
    <s v="Medium"/>
    <n v="3.1"/>
    <n v="10"/>
    <n v="365"/>
    <x v="1"/>
    <x v="0"/>
    <n v="31.973786766541828"/>
  </r>
  <r>
    <n v="396"/>
    <s v="Jason Schmidt"/>
    <s v="ryanwalsh@example.com"/>
    <s v="ryanwalsh"/>
    <d v="1944-04-26T00:00:00"/>
    <x v="0"/>
    <s v="Jeffreyport"/>
    <d v="2025-02-13T00:00:00"/>
    <d v="2026-02-13T00:00:00"/>
    <x v="0"/>
    <s v="Mastercard"/>
    <x v="1"/>
    <s v="Regular"/>
    <x v="0"/>
    <x v="3"/>
    <x v="0"/>
    <s v="Low"/>
    <n v="3.2"/>
    <n v="0"/>
    <n v="365"/>
    <x v="1"/>
    <x v="0"/>
    <n v="31.973786766541828"/>
  </r>
  <r>
    <n v="397"/>
    <s v="Andrew Johnson"/>
    <s v="thomascallahan@example.org"/>
    <s v="thomascallahan"/>
    <d v="1957-12-17T00:00:00"/>
    <x v="0"/>
    <s v="Port Sue"/>
    <d v="2025-02-14T00:00:00"/>
    <d v="2026-02-14T00:00:00"/>
    <x v="0"/>
    <s v="Visa"/>
    <x v="0"/>
    <s v="Frequent"/>
    <x v="0"/>
    <x v="1"/>
    <x v="2"/>
    <s v="Medium"/>
    <n v="4.5"/>
    <n v="1"/>
    <n v="365"/>
    <x v="1"/>
    <x v="0"/>
    <n v="31.973786766541828"/>
  </r>
  <r>
    <n v="398"/>
    <s v="Chelsea Terrell"/>
    <s v="irodriguez@example.org"/>
    <s v="irodriguez"/>
    <d v="1961-09-29T00:00:00"/>
    <x v="1"/>
    <s v="South Travis"/>
    <d v="2025-02-15T00:00:00"/>
    <d v="2026-02-15T00:00:00"/>
    <x v="1"/>
    <s v="Visa"/>
    <x v="0"/>
    <s v="Regular"/>
    <x v="2"/>
    <x v="1"/>
    <x v="0"/>
    <s v="Low"/>
    <n v="4.7"/>
    <n v="4"/>
    <n v="365"/>
    <x v="1"/>
    <x v="0"/>
    <n v="31.973786766541828"/>
  </r>
  <r>
    <n v="399"/>
    <s v="Kevin Bridges"/>
    <s v="acline@example.org"/>
    <s v="acline"/>
    <d v="1963-03-07T00:00:00"/>
    <x v="0"/>
    <s v="East Joshuaburgh"/>
    <d v="2025-02-16T00:00:00"/>
    <d v="2026-02-16T00:00:00"/>
    <x v="1"/>
    <s v="Visa"/>
    <x v="1"/>
    <s v="Frequent"/>
    <x v="1"/>
    <x v="6"/>
    <x v="0"/>
    <s v="High"/>
    <n v="3.2"/>
    <n v="2"/>
    <n v="365"/>
    <x v="1"/>
    <x v="0"/>
    <n v="31.973786766541828"/>
  </r>
  <r>
    <n v="400"/>
    <s v="Steven Moody"/>
    <s v="kimberly19@example.com"/>
    <s v="kimberly19"/>
    <d v="1986-06-24T00:00:00"/>
    <x v="0"/>
    <s v="Lake William"/>
    <d v="2025-02-17T00:00:00"/>
    <d v="2026-02-17T00:00:00"/>
    <x v="0"/>
    <s v="Amex"/>
    <x v="0"/>
    <s v="Occasional"/>
    <x v="2"/>
    <x v="2"/>
    <x v="0"/>
    <s v="High"/>
    <n v="4.4000000000000004"/>
    <n v="7"/>
    <n v="365"/>
    <x v="1"/>
    <x v="0"/>
    <n v="31.973786766541828"/>
  </r>
  <r>
    <n v="401"/>
    <s v="Gina Aguilar"/>
    <s v="troy03@example.com"/>
    <s v="troy03"/>
    <d v="1994-10-15T00:00:00"/>
    <x v="0"/>
    <s v="Karenborough"/>
    <d v="2025-02-18T00:00:00"/>
    <d v="2026-02-18T00:00:00"/>
    <x v="1"/>
    <s v="Visa"/>
    <x v="0"/>
    <s v="Occasional"/>
    <x v="1"/>
    <x v="6"/>
    <x v="1"/>
    <s v="High"/>
    <n v="4.8"/>
    <n v="2"/>
    <n v="365"/>
    <x v="1"/>
    <x v="0"/>
    <n v="31.973786766541828"/>
  </r>
  <r>
    <n v="402"/>
    <s v="Olivia Harper"/>
    <s v="twilliams@example.com"/>
    <s v="twilliams"/>
    <d v="2004-06-22T00:00:00"/>
    <x v="1"/>
    <s v="Port Charles"/>
    <d v="2025-02-19T00:00:00"/>
    <d v="2026-02-19T00:00:00"/>
    <x v="0"/>
    <s v="Amex"/>
    <x v="1"/>
    <s v="Frequent"/>
    <x v="0"/>
    <x v="0"/>
    <x v="1"/>
    <s v="High"/>
    <n v="4"/>
    <n v="6"/>
    <n v="365"/>
    <x v="1"/>
    <x v="0"/>
    <n v="31.973786766541828"/>
  </r>
  <r>
    <n v="403"/>
    <s v="Christian Pruitt"/>
    <s v="andrea81@example.com"/>
    <s v="andrea81"/>
    <d v="1999-01-16T00:00:00"/>
    <x v="0"/>
    <s v="Amandamouth"/>
    <d v="2025-02-20T00:00:00"/>
    <d v="2026-02-20T00:00:00"/>
    <x v="1"/>
    <s v="Amex"/>
    <x v="0"/>
    <s v="Occasional"/>
    <x v="1"/>
    <x v="5"/>
    <x v="2"/>
    <s v="Medium"/>
    <n v="4.2"/>
    <n v="0"/>
    <n v="365"/>
    <x v="1"/>
    <x v="0"/>
    <n v="31.973786766541828"/>
  </r>
  <r>
    <n v="404"/>
    <s v="Mark Rojas"/>
    <s v="marshlori@example.net"/>
    <s v="marshlori"/>
    <d v="1942-11-03T00:00:00"/>
    <x v="1"/>
    <s v="Parkerfort"/>
    <d v="2025-02-21T00:00:00"/>
    <d v="2026-02-21T00:00:00"/>
    <x v="0"/>
    <s v="Visa"/>
    <x v="0"/>
    <s v="Frequent"/>
    <x v="2"/>
    <x v="3"/>
    <x v="0"/>
    <s v="High"/>
    <n v="4.7"/>
    <n v="5"/>
    <n v="365"/>
    <x v="1"/>
    <x v="0"/>
    <n v="31.973786766541828"/>
  </r>
  <r>
    <n v="405"/>
    <s v="Dr. Kelly Burgess"/>
    <s v="yatesmichael@example.net"/>
    <s v="yatesmichael"/>
    <d v="2003-01-28T00:00:00"/>
    <x v="0"/>
    <s v="West Jillstad"/>
    <d v="2025-02-22T00:00:00"/>
    <d v="2026-02-22T00:00:00"/>
    <x v="1"/>
    <s v="Mastercard"/>
    <x v="1"/>
    <s v="Occasional"/>
    <x v="0"/>
    <x v="1"/>
    <x v="1"/>
    <s v="Low"/>
    <n v="3.1"/>
    <n v="0"/>
    <n v="365"/>
    <x v="1"/>
    <x v="0"/>
    <n v="31.973786766541828"/>
  </r>
  <r>
    <n v="406"/>
    <s v="Kiara Herrera"/>
    <s v="koconnor@example.com"/>
    <s v="koconnor"/>
    <d v="1954-07-17T00:00:00"/>
    <x v="0"/>
    <s v="Simsland"/>
    <d v="2025-02-23T00:00:00"/>
    <d v="2026-02-23T00:00:00"/>
    <x v="1"/>
    <s v="Mastercard"/>
    <x v="0"/>
    <s v="Frequent"/>
    <x v="2"/>
    <x v="4"/>
    <x v="1"/>
    <s v="Low"/>
    <n v="3.1"/>
    <n v="4"/>
    <n v="365"/>
    <x v="1"/>
    <x v="0"/>
    <n v="31.973786766541828"/>
  </r>
  <r>
    <n v="407"/>
    <s v="Christina Steele"/>
    <s v="pfoster@example.net"/>
    <s v="pfoster"/>
    <d v="1941-01-29T00:00:00"/>
    <x v="1"/>
    <s v="Ryanburgh"/>
    <d v="2025-02-24T00:00:00"/>
    <d v="2026-02-24T00:00:00"/>
    <x v="1"/>
    <s v="Visa"/>
    <x v="1"/>
    <s v="Regular"/>
    <x v="1"/>
    <x v="1"/>
    <x v="2"/>
    <s v="Medium"/>
    <n v="4.0999999999999996"/>
    <n v="0"/>
    <n v="365"/>
    <x v="1"/>
    <x v="0"/>
    <n v="31.973786766541828"/>
  </r>
  <r>
    <n v="408"/>
    <s v="Thomas Espinoza"/>
    <s v="ycoleman@example.com"/>
    <s v="ycoleman"/>
    <d v="1951-03-30T00:00:00"/>
    <x v="1"/>
    <s v="Boyerville"/>
    <d v="2025-02-25T00:00:00"/>
    <d v="2026-02-25T00:00:00"/>
    <x v="0"/>
    <s v="Mastercard"/>
    <x v="1"/>
    <s v="Frequent"/>
    <x v="0"/>
    <x v="6"/>
    <x v="2"/>
    <s v="High"/>
    <n v="4.0999999999999996"/>
    <n v="9"/>
    <n v="365"/>
    <x v="1"/>
    <x v="0"/>
    <n v="31.973786766541828"/>
  </r>
  <r>
    <n v="409"/>
    <s v="Joseph Young"/>
    <s v="moyerkatherine@example.org"/>
    <s v="moyerkatherine"/>
    <d v="1958-10-26T00:00:00"/>
    <x v="1"/>
    <s v="New Pamela"/>
    <d v="2025-02-26T00:00:00"/>
    <d v="2026-02-26T00:00:00"/>
    <x v="1"/>
    <s v="Mastercard"/>
    <x v="0"/>
    <s v="Regular"/>
    <x v="2"/>
    <x v="0"/>
    <x v="2"/>
    <s v="Low"/>
    <n v="4.0999999999999996"/>
    <n v="9"/>
    <n v="365"/>
    <x v="1"/>
    <x v="0"/>
    <n v="31.973786766541828"/>
  </r>
  <r>
    <n v="410"/>
    <s v="Carlos Taylor"/>
    <s v="brandon60@example.net"/>
    <s v="brandon60"/>
    <d v="1964-12-17T00:00:00"/>
    <x v="1"/>
    <s v="Roachville"/>
    <d v="2025-02-27T00:00:00"/>
    <d v="2026-02-27T00:00:00"/>
    <x v="1"/>
    <s v="Amex"/>
    <x v="1"/>
    <s v="Regular"/>
    <x v="0"/>
    <x v="2"/>
    <x v="1"/>
    <s v="Medium"/>
    <n v="4.5999999999999996"/>
    <n v="6"/>
    <n v="365"/>
    <x v="1"/>
    <x v="0"/>
    <n v="31.973786766541828"/>
  </r>
  <r>
    <n v="411"/>
    <s v="Christine Davis"/>
    <s v="meghan96@example.net"/>
    <s v="meghan96"/>
    <d v="1956-09-10T00:00:00"/>
    <x v="1"/>
    <s v="East Christopherton"/>
    <d v="2025-02-28T00:00:00"/>
    <d v="2026-02-28T00:00:00"/>
    <x v="1"/>
    <s v="Mastercard"/>
    <x v="1"/>
    <s v="Occasional"/>
    <x v="2"/>
    <x v="1"/>
    <x v="1"/>
    <s v="Medium"/>
    <n v="4.4000000000000004"/>
    <n v="8"/>
    <n v="365"/>
    <x v="1"/>
    <x v="0"/>
    <n v="31.973786766541828"/>
  </r>
  <r>
    <n v="412"/>
    <s v="Mark Lee"/>
    <s v="harperpatricia@example.com"/>
    <s v="harperpatricia"/>
    <d v="1934-04-03T00:00:00"/>
    <x v="0"/>
    <s v="East Carolyn"/>
    <d v="2025-03-01T00:00:00"/>
    <d v="2026-03-01T00:00:00"/>
    <x v="0"/>
    <s v="Amex"/>
    <x v="1"/>
    <s v="Regular"/>
    <x v="0"/>
    <x v="4"/>
    <x v="2"/>
    <s v="High"/>
    <n v="3.5"/>
    <n v="3"/>
    <n v="365"/>
    <x v="1"/>
    <x v="0"/>
    <n v="31.973786766541828"/>
  </r>
  <r>
    <n v="413"/>
    <s v="Matthew Johnson"/>
    <s v="carmen60@example.org"/>
    <s v="carmen60"/>
    <d v="1971-04-23T00:00:00"/>
    <x v="0"/>
    <s v="South Nicoleport"/>
    <d v="2025-03-02T00:00:00"/>
    <d v="2026-03-02T00:00:00"/>
    <x v="1"/>
    <s v="Visa"/>
    <x v="1"/>
    <s v="Frequent"/>
    <x v="0"/>
    <x v="2"/>
    <x v="1"/>
    <s v="High"/>
    <n v="4.7"/>
    <n v="1"/>
    <n v="365"/>
    <x v="1"/>
    <x v="0"/>
    <n v="31.973786766541828"/>
  </r>
  <r>
    <n v="414"/>
    <s v="Katrina Hampton"/>
    <s v="eileenwilliams@example.com"/>
    <s v="eileenwilliams"/>
    <d v="1975-03-13T00:00:00"/>
    <x v="0"/>
    <s v="Port Michael"/>
    <d v="2025-03-03T00:00:00"/>
    <d v="2026-03-03T00:00:00"/>
    <x v="0"/>
    <s v="Visa"/>
    <x v="1"/>
    <s v="Occasional"/>
    <x v="1"/>
    <x v="2"/>
    <x v="0"/>
    <s v="High"/>
    <n v="4.7"/>
    <n v="7"/>
    <n v="365"/>
    <x v="1"/>
    <x v="0"/>
    <n v="31.973786766541828"/>
  </r>
  <r>
    <n v="415"/>
    <s v="Russell Becker"/>
    <s v="williamstheresa@example.org"/>
    <s v="williamstheresa"/>
    <d v="1975-03-22T00:00:00"/>
    <x v="1"/>
    <s v="Whitebury"/>
    <d v="2025-03-04T00:00:00"/>
    <d v="2026-03-04T00:00:00"/>
    <x v="0"/>
    <s v="Amex"/>
    <x v="0"/>
    <s v="Occasional"/>
    <x v="2"/>
    <x v="3"/>
    <x v="1"/>
    <s v="High"/>
    <n v="3.3"/>
    <n v="6"/>
    <n v="365"/>
    <x v="1"/>
    <x v="0"/>
    <n v="31.973786766541828"/>
  </r>
  <r>
    <n v="416"/>
    <s v="Katie Morris"/>
    <s v="duncanfelicia@example.net"/>
    <s v="duncanfelicia"/>
    <d v="1981-12-25T00:00:00"/>
    <x v="0"/>
    <s v="Deleontown"/>
    <d v="2025-03-05T00:00:00"/>
    <d v="2026-03-05T00:00:00"/>
    <x v="1"/>
    <s v="Amex"/>
    <x v="0"/>
    <s v="Frequent"/>
    <x v="0"/>
    <x v="0"/>
    <x v="1"/>
    <s v="High"/>
    <n v="3.5"/>
    <n v="1"/>
    <n v="365"/>
    <x v="1"/>
    <x v="0"/>
    <n v="31.973786766541828"/>
  </r>
  <r>
    <n v="417"/>
    <s v="Zachary Mccoy"/>
    <s v="sanchezerin@example.net"/>
    <s v="sanchezerin"/>
    <d v="1987-01-27T00:00:00"/>
    <x v="0"/>
    <s v="West Emilyborough"/>
    <d v="2025-03-06T00:00:00"/>
    <d v="2026-03-06T00:00:00"/>
    <x v="1"/>
    <s v="Visa"/>
    <x v="0"/>
    <s v="Regular"/>
    <x v="1"/>
    <x v="5"/>
    <x v="1"/>
    <s v="High"/>
    <n v="3.4"/>
    <n v="6"/>
    <n v="365"/>
    <x v="1"/>
    <x v="0"/>
    <n v="31.973786766541828"/>
  </r>
  <r>
    <n v="418"/>
    <s v="Leslie Peters"/>
    <s v="ktaylor@example.org"/>
    <s v="ktaylor"/>
    <d v="1968-03-30T00:00:00"/>
    <x v="0"/>
    <s v="Lake James"/>
    <d v="2025-03-07T00:00:00"/>
    <d v="2026-03-07T00:00:00"/>
    <x v="1"/>
    <s v="Mastercard"/>
    <x v="0"/>
    <s v="Frequent"/>
    <x v="1"/>
    <x v="6"/>
    <x v="0"/>
    <s v="High"/>
    <n v="3.5"/>
    <n v="2"/>
    <n v="365"/>
    <x v="1"/>
    <x v="0"/>
    <n v="31.973786766541828"/>
  </r>
  <r>
    <n v="419"/>
    <s v="Christina Patterson"/>
    <s v="ethanhall@example.org"/>
    <s v="ethanhall"/>
    <d v="1985-11-04T00:00:00"/>
    <x v="1"/>
    <s v="Rogersland"/>
    <d v="2025-03-08T00:00:00"/>
    <d v="2026-03-08T00:00:00"/>
    <x v="1"/>
    <s v="Amex"/>
    <x v="0"/>
    <s v="Regular"/>
    <x v="0"/>
    <x v="2"/>
    <x v="1"/>
    <s v="High"/>
    <n v="3.5"/>
    <n v="10"/>
    <n v="365"/>
    <x v="1"/>
    <x v="0"/>
    <n v="31.973786766541828"/>
  </r>
  <r>
    <n v="420"/>
    <s v="Kyle Williams"/>
    <s v="xreyes@example.net"/>
    <s v="xreyes"/>
    <d v="1940-02-27T00:00:00"/>
    <x v="0"/>
    <s v="Lopezmouth"/>
    <d v="2025-03-09T00:00:00"/>
    <d v="2026-03-09T00:00:00"/>
    <x v="1"/>
    <s v="Visa"/>
    <x v="0"/>
    <s v="Occasional"/>
    <x v="1"/>
    <x v="4"/>
    <x v="1"/>
    <s v="Low"/>
    <n v="4.7"/>
    <n v="6"/>
    <n v="365"/>
    <x v="1"/>
    <x v="0"/>
    <n v="31.973786766541828"/>
  </r>
  <r>
    <n v="421"/>
    <s v="Brian Campos"/>
    <s v="aliciamckinney@example.com"/>
    <s v="aliciamckinney"/>
    <d v="1998-12-26T00:00:00"/>
    <x v="1"/>
    <s v="Wallsfurt"/>
    <d v="2025-03-10T00:00:00"/>
    <d v="2026-03-10T00:00:00"/>
    <x v="0"/>
    <s v="Amex"/>
    <x v="0"/>
    <s v="Occasional"/>
    <x v="0"/>
    <x v="3"/>
    <x v="0"/>
    <s v="Low"/>
    <n v="3.9"/>
    <n v="1"/>
    <n v="365"/>
    <x v="1"/>
    <x v="0"/>
    <n v="31.973786766541828"/>
  </r>
  <r>
    <n v="422"/>
    <s v="Susan Hanson"/>
    <s v="williammcintyre@example.com"/>
    <s v="williammcintyre"/>
    <d v="1956-03-08T00:00:00"/>
    <x v="0"/>
    <s v="Cameronside"/>
    <d v="2025-03-11T00:00:00"/>
    <d v="2026-03-11T00:00:00"/>
    <x v="1"/>
    <s v="Visa"/>
    <x v="1"/>
    <s v="Regular"/>
    <x v="1"/>
    <x v="2"/>
    <x v="0"/>
    <s v="Low"/>
    <n v="4.3"/>
    <n v="4"/>
    <n v="365"/>
    <x v="1"/>
    <x v="0"/>
    <n v="31.973786766541828"/>
  </r>
  <r>
    <n v="423"/>
    <s v="Kathy Patterson"/>
    <s v="evelynbullock@example.net"/>
    <s v="evelynbullock"/>
    <d v="1986-08-17T00:00:00"/>
    <x v="0"/>
    <s v="New Courtneyton"/>
    <d v="2025-03-12T00:00:00"/>
    <d v="2026-03-12T00:00:00"/>
    <x v="0"/>
    <s v="Mastercard"/>
    <x v="1"/>
    <s v="Frequent"/>
    <x v="2"/>
    <x v="1"/>
    <x v="2"/>
    <s v="Medium"/>
    <n v="4.5"/>
    <n v="7"/>
    <n v="365"/>
    <x v="1"/>
    <x v="0"/>
    <n v="31.973786766541828"/>
  </r>
  <r>
    <n v="424"/>
    <s v="Ann Jackson"/>
    <s v="hollymccarty@example.net"/>
    <s v="hollymccarty"/>
    <d v="1967-12-04T00:00:00"/>
    <x v="1"/>
    <s v="Port Amy"/>
    <d v="2025-03-13T00:00:00"/>
    <d v="2026-03-13T00:00:00"/>
    <x v="0"/>
    <s v="Mastercard"/>
    <x v="1"/>
    <s v="Occasional"/>
    <x v="0"/>
    <x v="5"/>
    <x v="2"/>
    <s v="High"/>
    <n v="3.1"/>
    <n v="2"/>
    <n v="365"/>
    <x v="1"/>
    <x v="0"/>
    <n v="31.973786766541828"/>
  </r>
  <r>
    <n v="425"/>
    <s v="John Edwards"/>
    <s v="nolancheryl@example.net"/>
    <s v="nolancheryl"/>
    <d v="1944-08-31T00:00:00"/>
    <x v="0"/>
    <s v="Randallhaven"/>
    <d v="2025-03-14T00:00:00"/>
    <d v="2026-03-14T00:00:00"/>
    <x v="1"/>
    <s v="Visa"/>
    <x v="0"/>
    <s v="Occasional"/>
    <x v="2"/>
    <x v="5"/>
    <x v="1"/>
    <s v="Low"/>
    <n v="4.8"/>
    <n v="4"/>
    <n v="365"/>
    <x v="1"/>
    <x v="0"/>
    <n v="31.973786766541828"/>
  </r>
  <r>
    <n v="426"/>
    <s v="Mary Stewart"/>
    <s v="barbara18@example.net"/>
    <s v="barbara18"/>
    <d v="1969-12-31T00:00:00"/>
    <x v="0"/>
    <s v="Lake Ryan"/>
    <d v="2025-03-15T00:00:00"/>
    <d v="2026-03-15T00:00:00"/>
    <x v="1"/>
    <s v="Amex"/>
    <x v="1"/>
    <s v="Regular"/>
    <x v="2"/>
    <x v="6"/>
    <x v="2"/>
    <s v="Low"/>
    <n v="4.8"/>
    <n v="9"/>
    <n v="365"/>
    <x v="1"/>
    <x v="0"/>
    <n v="31.973786766541828"/>
  </r>
  <r>
    <n v="427"/>
    <s v="James Benson"/>
    <s v="gmay@example.org"/>
    <s v="gmay"/>
    <d v="1942-05-11T00:00:00"/>
    <x v="1"/>
    <s v="Steinfort"/>
    <d v="2025-03-16T00:00:00"/>
    <d v="2026-03-16T00:00:00"/>
    <x v="0"/>
    <s v="Mastercard"/>
    <x v="0"/>
    <s v="Regular"/>
    <x v="1"/>
    <x v="3"/>
    <x v="2"/>
    <s v="Low"/>
    <n v="3.8"/>
    <n v="5"/>
    <n v="365"/>
    <x v="1"/>
    <x v="0"/>
    <n v="31.973786766541828"/>
  </r>
  <r>
    <n v="428"/>
    <s v="Anthony Ramirez"/>
    <s v="wardkelly@example.net"/>
    <s v="wardkelly"/>
    <d v="2001-07-05T00:00:00"/>
    <x v="0"/>
    <s v="Jonesborough"/>
    <d v="2025-03-17T00:00:00"/>
    <d v="2026-03-17T00:00:00"/>
    <x v="0"/>
    <s v="Amex"/>
    <x v="1"/>
    <s v="Frequent"/>
    <x v="0"/>
    <x v="3"/>
    <x v="1"/>
    <s v="High"/>
    <n v="4.5999999999999996"/>
    <n v="6"/>
    <n v="365"/>
    <x v="1"/>
    <x v="0"/>
    <n v="31.973786766541828"/>
  </r>
  <r>
    <n v="429"/>
    <s v="Wayne Walker"/>
    <s v="andrewsjames@example.org"/>
    <s v="andrewsjames"/>
    <d v="1956-04-13T00:00:00"/>
    <x v="0"/>
    <s v="Kurtstad"/>
    <d v="2025-03-18T00:00:00"/>
    <d v="2026-03-18T00:00:00"/>
    <x v="0"/>
    <s v="Mastercard"/>
    <x v="0"/>
    <s v="Regular"/>
    <x v="0"/>
    <x v="4"/>
    <x v="1"/>
    <s v="Medium"/>
    <n v="3"/>
    <n v="9"/>
    <n v="365"/>
    <x v="1"/>
    <x v="0"/>
    <n v="31.973786766541828"/>
  </r>
  <r>
    <n v="430"/>
    <s v="David Osborne"/>
    <s v="lambertkimberly@example.com"/>
    <s v="lambertkimberly"/>
    <d v="1998-09-22T00:00:00"/>
    <x v="0"/>
    <s v="Johntown"/>
    <d v="2025-03-19T00:00:00"/>
    <d v="2026-03-19T00:00:00"/>
    <x v="1"/>
    <s v="Mastercard"/>
    <x v="1"/>
    <s v="Frequent"/>
    <x v="0"/>
    <x v="6"/>
    <x v="1"/>
    <s v="Medium"/>
    <n v="3.1"/>
    <n v="4"/>
    <n v="365"/>
    <x v="1"/>
    <x v="0"/>
    <n v="31.973786766541828"/>
  </r>
  <r>
    <n v="431"/>
    <s v="Dana Scott"/>
    <s v="matthewhayden@example.com"/>
    <s v="matthewhayden"/>
    <d v="1955-10-22T00:00:00"/>
    <x v="0"/>
    <s v="Austinside"/>
    <d v="2025-03-20T00:00:00"/>
    <d v="2026-03-20T00:00:00"/>
    <x v="0"/>
    <s v="Amex"/>
    <x v="0"/>
    <s v="Occasional"/>
    <x v="2"/>
    <x v="1"/>
    <x v="1"/>
    <s v="High"/>
    <n v="4.3"/>
    <n v="4"/>
    <n v="365"/>
    <x v="1"/>
    <x v="0"/>
    <n v="31.973786766541828"/>
  </r>
  <r>
    <n v="432"/>
    <s v="Madison Shaw"/>
    <s v="edwardanderson@example.com"/>
    <s v="edwardanderson"/>
    <d v="1943-10-01T00:00:00"/>
    <x v="1"/>
    <s v="Lake Timothy"/>
    <d v="2025-03-21T00:00:00"/>
    <d v="2026-03-21T00:00:00"/>
    <x v="1"/>
    <s v="Mastercard"/>
    <x v="1"/>
    <s v="Frequent"/>
    <x v="0"/>
    <x v="4"/>
    <x v="0"/>
    <s v="High"/>
    <n v="4.7"/>
    <n v="6"/>
    <n v="365"/>
    <x v="1"/>
    <x v="0"/>
    <n v="31.973786766541828"/>
  </r>
  <r>
    <n v="433"/>
    <s v="Tanya Hall"/>
    <s v="sandovalmarco@example.org"/>
    <s v="sandovalmarco"/>
    <d v="1990-04-19T00:00:00"/>
    <x v="0"/>
    <s v="South Scottburgh"/>
    <d v="2025-03-22T00:00:00"/>
    <d v="2026-03-22T00:00:00"/>
    <x v="0"/>
    <s v="Amex"/>
    <x v="0"/>
    <s v="Regular"/>
    <x v="2"/>
    <x v="5"/>
    <x v="2"/>
    <s v="Medium"/>
    <n v="4"/>
    <n v="4"/>
    <n v="365"/>
    <x v="1"/>
    <x v="0"/>
    <n v="31.973786766541828"/>
  </r>
  <r>
    <n v="434"/>
    <s v="William Rangel"/>
    <s v="mahoneyanthony@example.com"/>
    <s v="mahoneyanthony"/>
    <d v="1955-10-30T00:00:00"/>
    <x v="1"/>
    <s v="Vanessastad"/>
    <d v="2025-03-23T00:00:00"/>
    <d v="2026-03-23T00:00:00"/>
    <x v="0"/>
    <s v="Mastercard"/>
    <x v="1"/>
    <s v="Regular"/>
    <x v="1"/>
    <x v="3"/>
    <x v="0"/>
    <s v="Low"/>
    <n v="4"/>
    <n v="10"/>
    <n v="365"/>
    <x v="1"/>
    <x v="0"/>
    <n v="31.973786766541828"/>
  </r>
  <r>
    <n v="435"/>
    <s v="Tanya Ramirez"/>
    <s v="arnoldlinda@example.org"/>
    <s v="arnoldlinda"/>
    <d v="1994-11-29T00:00:00"/>
    <x v="1"/>
    <s v="Lake Matthewtown"/>
    <d v="2025-03-24T00:00:00"/>
    <d v="2026-03-24T00:00:00"/>
    <x v="0"/>
    <s v="Amex"/>
    <x v="1"/>
    <s v="Occasional"/>
    <x v="0"/>
    <x v="3"/>
    <x v="0"/>
    <s v="High"/>
    <n v="3.9"/>
    <n v="5"/>
    <n v="365"/>
    <x v="1"/>
    <x v="0"/>
    <n v="31.973786766541828"/>
  </r>
  <r>
    <n v="436"/>
    <s v="Mary Jones"/>
    <s v="imayer@example.net"/>
    <s v="imayer"/>
    <d v="1962-02-14T00:00:00"/>
    <x v="1"/>
    <s v="New Joseph"/>
    <d v="2025-03-25T00:00:00"/>
    <d v="2026-03-25T00:00:00"/>
    <x v="0"/>
    <s v="Visa"/>
    <x v="0"/>
    <s v="Regular"/>
    <x v="2"/>
    <x v="0"/>
    <x v="1"/>
    <s v="Medium"/>
    <n v="4.8"/>
    <n v="0"/>
    <n v="365"/>
    <x v="1"/>
    <x v="0"/>
    <n v="31.973786766541828"/>
  </r>
  <r>
    <n v="437"/>
    <s v="Dawn Malone"/>
    <s v="ggilbert@example.net"/>
    <s v="ggilbert"/>
    <d v="1966-12-07T00:00:00"/>
    <x v="1"/>
    <s v="Victoriaton"/>
    <d v="2025-03-26T00:00:00"/>
    <d v="2026-03-26T00:00:00"/>
    <x v="0"/>
    <s v="Mastercard"/>
    <x v="1"/>
    <s v="Regular"/>
    <x v="0"/>
    <x v="4"/>
    <x v="1"/>
    <s v="Medium"/>
    <n v="4.5999999999999996"/>
    <n v="9"/>
    <n v="365"/>
    <x v="1"/>
    <x v="0"/>
    <n v="31.973786766541828"/>
  </r>
  <r>
    <n v="438"/>
    <s v="Sherry Benson"/>
    <s v="aaron70@example.net"/>
    <s v="aaron70"/>
    <d v="1986-11-04T00:00:00"/>
    <x v="0"/>
    <s v="North Mariotown"/>
    <d v="2025-03-27T00:00:00"/>
    <d v="2026-03-27T00:00:00"/>
    <x v="0"/>
    <s v="Mastercard"/>
    <x v="1"/>
    <s v="Regular"/>
    <x v="2"/>
    <x v="4"/>
    <x v="2"/>
    <s v="Low"/>
    <n v="4.7"/>
    <n v="3"/>
    <n v="365"/>
    <x v="1"/>
    <x v="0"/>
    <n v="31.973786766541828"/>
  </r>
  <r>
    <n v="439"/>
    <s v="Sarah Saunders"/>
    <s v="hjones@example.com"/>
    <s v="hjones"/>
    <d v="1969-05-07T00:00:00"/>
    <x v="0"/>
    <s v="Annchester"/>
    <d v="2025-03-28T00:00:00"/>
    <d v="2026-03-28T00:00:00"/>
    <x v="1"/>
    <s v="Mastercard"/>
    <x v="0"/>
    <s v="Occasional"/>
    <x v="0"/>
    <x v="4"/>
    <x v="0"/>
    <s v="Medium"/>
    <n v="4.5"/>
    <n v="7"/>
    <n v="365"/>
    <x v="1"/>
    <x v="0"/>
    <n v="31.973786766541828"/>
  </r>
  <r>
    <n v="440"/>
    <s v="Andrew Castro"/>
    <s v="zacharyhuff@example.org"/>
    <s v="zacharyhuff"/>
    <d v="1947-08-07T00:00:00"/>
    <x v="0"/>
    <s v="North Timothychester"/>
    <d v="2025-03-29T00:00:00"/>
    <d v="2026-03-29T00:00:00"/>
    <x v="0"/>
    <s v="Visa"/>
    <x v="0"/>
    <s v="Frequent"/>
    <x v="1"/>
    <x v="2"/>
    <x v="2"/>
    <s v="High"/>
    <n v="5"/>
    <n v="7"/>
    <n v="365"/>
    <x v="1"/>
    <x v="0"/>
    <n v="31.973786766541828"/>
  </r>
  <r>
    <n v="441"/>
    <s v="Pamela Martinez"/>
    <s v="mario50@example.org"/>
    <s v="mario50"/>
    <d v="1994-09-15T00:00:00"/>
    <x v="0"/>
    <s v="East Jasmine"/>
    <d v="2025-03-30T00:00:00"/>
    <d v="2026-03-30T00:00:00"/>
    <x v="1"/>
    <s v="Mastercard"/>
    <x v="1"/>
    <s v="Frequent"/>
    <x v="0"/>
    <x v="1"/>
    <x v="0"/>
    <s v="High"/>
    <n v="3.5"/>
    <n v="4"/>
    <n v="365"/>
    <x v="1"/>
    <x v="0"/>
    <n v="31.973786766541828"/>
  </r>
  <r>
    <n v="442"/>
    <s v="Debra Davis"/>
    <s v="laceybrown@example.net"/>
    <s v="laceybrown"/>
    <d v="1975-11-10T00:00:00"/>
    <x v="1"/>
    <s v="Lake Jennifer"/>
    <d v="2025-03-31T00:00:00"/>
    <d v="2026-03-31T00:00:00"/>
    <x v="0"/>
    <s v="Amex"/>
    <x v="0"/>
    <s v="Regular"/>
    <x v="0"/>
    <x v="5"/>
    <x v="1"/>
    <s v="Low"/>
    <n v="4.9000000000000004"/>
    <n v="2"/>
    <n v="365"/>
    <x v="1"/>
    <x v="0"/>
    <n v="31.973786766541828"/>
  </r>
  <r>
    <n v="443"/>
    <s v="Terry Jones"/>
    <s v="kayleearroyo@example.net"/>
    <s v="kayleearroyo"/>
    <d v="1976-03-26T00:00:00"/>
    <x v="0"/>
    <s v="Matthewfurt"/>
    <d v="2025-04-01T00:00:00"/>
    <d v="2026-04-01T00:00:00"/>
    <x v="0"/>
    <s v="Mastercard"/>
    <x v="1"/>
    <s v="Regular"/>
    <x v="1"/>
    <x v="6"/>
    <x v="0"/>
    <s v="High"/>
    <n v="4.5999999999999996"/>
    <n v="9"/>
    <n v="365"/>
    <x v="1"/>
    <x v="1"/>
    <n v="18.822848473748472"/>
  </r>
  <r>
    <n v="444"/>
    <s v="Brent Key"/>
    <s v="sburke@example.com"/>
    <s v="sburke"/>
    <d v="1957-04-24T00:00:00"/>
    <x v="0"/>
    <s v="Gonzalezland"/>
    <d v="2025-04-02T00:00:00"/>
    <d v="2026-04-02T00:00:00"/>
    <x v="0"/>
    <s v="Amex"/>
    <x v="0"/>
    <s v="Frequent"/>
    <x v="1"/>
    <x v="6"/>
    <x v="0"/>
    <s v="Medium"/>
    <n v="3.5"/>
    <n v="5"/>
    <n v="365"/>
    <x v="1"/>
    <x v="1"/>
    <n v="18.822848473748472"/>
  </r>
  <r>
    <n v="445"/>
    <s v="Matthew Perez"/>
    <s v="jason06@example.org"/>
    <s v="jason06"/>
    <d v="1943-01-25T00:00:00"/>
    <x v="1"/>
    <s v="Rachelbury"/>
    <d v="2025-04-03T00:00:00"/>
    <d v="2026-04-03T00:00:00"/>
    <x v="0"/>
    <s v="Amex"/>
    <x v="1"/>
    <s v="Occasional"/>
    <x v="0"/>
    <x v="4"/>
    <x v="1"/>
    <s v="Medium"/>
    <n v="3.1"/>
    <n v="0"/>
    <n v="365"/>
    <x v="1"/>
    <x v="1"/>
    <n v="18.822848473748472"/>
  </r>
  <r>
    <n v="446"/>
    <s v="Anne Green"/>
    <s v="ycase@example.com"/>
    <s v="ycase"/>
    <d v="1936-09-11T00:00:00"/>
    <x v="0"/>
    <s v="South Alexander"/>
    <d v="2025-04-04T00:00:00"/>
    <d v="2026-04-04T00:00:00"/>
    <x v="0"/>
    <s v="Mastercard"/>
    <x v="1"/>
    <s v="Regular"/>
    <x v="0"/>
    <x v="6"/>
    <x v="1"/>
    <s v="Medium"/>
    <n v="3.4"/>
    <n v="7"/>
    <n v="365"/>
    <x v="1"/>
    <x v="1"/>
    <n v="18.822848473748472"/>
  </r>
  <r>
    <n v="447"/>
    <s v="Dawn Parker"/>
    <s v="gschaefer@example.net"/>
    <s v="gschaefer"/>
    <d v="2000-12-15T00:00:00"/>
    <x v="0"/>
    <s v="Andrewville"/>
    <d v="2025-04-05T00:00:00"/>
    <d v="2026-04-05T00:00:00"/>
    <x v="1"/>
    <s v="Mastercard"/>
    <x v="0"/>
    <s v="Occasional"/>
    <x v="0"/>
    <x v="6"/>
    <x v="1"/>
    <s v="Medium"/>
    <n v="4.0999999999999996"/>
    <n v="10"/>
    <n v="365"/>
    <x v="1"/>
    <x v="1"/>
    <n v="18.822848473748472"/>
  </r>
  <r>
    <n v="448"/>
    <s v="Jennifer French"/>
    <s v="kwilson@example.net"/>
    <s v="kwilson"/>
    <d v="1944-01-20T00:00:00"/>
    <x v="1"/>
    <s v="East Sheryl"/>
    <d v="2025-04-06T00:00:00"/>
    <d v="2026-04-06T00:00:00"/>
    <x v="0"/>
    <s v="Visa"/>
    <x v="1"/>
    <s v="Frequent"/>
    <x v="0"/>
    <x v="6"/>
    <x v="1"/>
    <s v="Medium"/>
    <n v="3.8"/>
    <n v="7"/>
    <n v="365"/>
    <x v="1"/>
    <x v="1"/>
    <n v="18.822848473748472"/>
  </r>
  <r>
    <n v="449"/>
    <s v="Jerry Cross"/>
    <s v="wwilson@example.com"/>
    <s v="wwilson"/>
    <d v="1956-06-02T00:00:00"/>
    <x v="1"/>
    <s v="West Jasmine"/>
    <d v="2025-04-07T00:00:00"/>
    <d v="2026-04-07T00:00:00"/>
    <x v="0"/>
    <s v="Mastercard"/>
    <x v="0"/>
    <s v="Regular"/>
    <x v="2"/>
    <x v="4"/>
    <x v="0"/>
    <s v="High"/>
    <n v="3.8"/>
    <n v="7"/>
    <n v="365"/>
    <x v="1"/>
    <x v="1"/>
    <n v="18.822848473748472"/>
  </r>
  <r>
    <n v="450"/>
    <s v="Michael Collins"/>
    <s v="bryantjennifer@example.org"/>
    <s v="bryantjennifer"/>
    <d v="1935-11-18T00:00:00"/>
    <x v="1"/>
    <s v="Thompsonton"/>
    <d v="2025-04-08T00:00:00"/>
    <d v="2026-04-08T00:00:00"/>
    <x v="0"/>
    <s v="Amex"/>
    <x v="0"/>
    <s v="Frequent"/>
    <x v="0"/>
    <x v="3"/>
    <x v="1"/>
    <s v="Low"/>
    <n v="4.0999999999999996"/>
    <n v="4"/>
    <n v="365"/>
    <x v="1"/>
    <x v="1"/>
    <n v="18.822848473748472"/>
  </r>
  <r>
    <n v="451"/>
    <s v="Jessica Fleming"/>
    <s v="jenniferrivera@example.org"/>
    <s v="jenniferrivera"/>
    <d v="1934-03-19T00:00:00"/>
    <x v="0"/>
    <s v="South Christopherburgh"/>
    <d v="2025-04-09T00:00:00"/>
    <d v="2026-04-09T00:00:00"/>
    <x v="0"/>
    <s v="Mastercard"/>
    <x v="0"/>
    <s v="Regular"/>
    <x v="0"/>
    <x v="3"/>
    <x v="2"/>
    <s v="Medium"/>
    <n v="4.7"/>
    <n v="2"/>
    <n v="365"/>
    <x v="1"/>
    <x v="1"/>
    <n v="18.822848473748472"/>
  </r>
  <r>
    <n v="452"/>
    <s v="James Horn"/>
    <s v="petercook@example.com"/>
    <s v="petercook"/>
    <d v="1957-06-04T00:00:00"/>
    <x v="0"/>
    <s v="Maureenmouth"/>
    <d v="2025-04-10T00:00:00"/>
    <d v="2026-04-10T00:00:00"/>
    <x v="0"/>
    <s v="Mastercard"/>
    <x v="0"/>
    <s v="Occasional"/>
    <x v="0"/>
    <x v="4"/>
    <x v="1"/>
    <s v="High"/>
    <n v="3.5"/>
    <n v="10"/>
    <n v="365"/>
    <x v="1"/>
    <x v="1"/>
    <n v="18.822848473748472"/>
  </r>
  <r>
    <n v="453"/>
    <s v="David Simpson"/>
    <s v="alexandrashelton@example.org"/>
    <s v="alexandrashelton"/>
    <d v="1982-12-29T00:00:00"/>
    <x v="0"/>
    <s v="Jamesview"/>
    <d v="2025-04-11T00:00:00"/>
    <d v="2026-04-11T00:00:00"/>
    <x v="0"/>
    <s v="Mastercard"/>
    <x v="1"/>
    <s v="Occasional"/>
    <x v="0"/>
    <x v="5"/>
    <x v="2"/>
    <s v="Low"/>
    <n v="5"/>
    <n v="1"/>
    <n v="365"/>
    <x v="1"/>
    <x v="1"/>
    <n v="18.822848473748472"/>
  </r>
  <r>
    <n v="454"/>
    <s v="James Perez"/>
    <s v="mhardy@example.org"/>
    <s v="mhardy"/>
    <d v="1989-01-30T00:00:00"/>
    <x v="1"/>
    <s v="Riceton"/>
    <d v="2025-04-12T00:00:00"/>
    <d v="2026-04-12T00:00:00"/>
    <x v="1"/>
    <s v="Visa"/>
    <x v="1"/>
    <s v="Frequent"/>
    <x v="0"/>
    <x v="4"/>
    <x v="1"/>
    <s v="High"/>
    <n v="4.2"/>
    <n v="5"/>
    <n v="365"/>
    <x v="1"/>
    <x v="1"/>
    <n v="18.822848473748472"/>
  </r>
  <r>
    <n v="455"/>
    <s v="Vincent Alvarado"/>
    <s v="morgansoto@example.org"/>
    <s v="morgansoto"/>
    <d v="1940-02-20T00:00:00"/>
    <x v="1"/>
    <s v="Cassandramouth"/>
    <d v="2025-04-13T00:00:00"/>
    <d v="2026-04-13T00:00:00"/>
    <x v="0"/>
    <s v="Visa"/>
    <x v="1"/>
    <s v="Frequent"/>
    <x v="0"/>
    <x v="3"/>
    <x v="1"/>
    <s v="High"/>
    <n v="3.3"/>
    <n v="6"/>
    <n v="365"/>
    <x v="1"/>
    <x v="1"/>
    <n v="18.822848473748472"/>
  </r>
  <r>
    <n v="456"/>
    <s v="Nancy Clark"/>
    <s v="jameskim@example.com"/>
    <s v="jameskim"/>
    <d v="1989-11-12T00:00:00"/>
    <x v="0"/>
    <s v="East Thomasfort"/>
    <d v="2025-04-14T00:00:00"/>
    <d v="2026-04-14T00:00:00"/>
    <x v="0"/>
    <s v="Visa"/>
    <x v="0"/>
    <s v="Regular"/>
    <x v="0"/>
    <x v="3"/>
    <x v="1"/>
    <s v="Low"/>
    <n v="4.3"/>
    <n v="8"/>
    <n v="365"/>
    <x v="1"/>
    <x v="1"/>
    <n v="18.822848473748472"/>
  </r>
  <r>
    <n v="457"/>
    <s v="Jackson Owens"/>
    <s v="ramoskayla@example.net"/>
    <s v="ramoskayla"/>
    <d v="1954-03-26T00:00:00"/>
    <x v="1"/>
    <s v="Clarenceborough"/>
    <d v="2025-04-15T00:00:00"/>
    <d v="2026-04-15T00:00:00"/>
    <x v="1"/>
    <s v="Visa"/>
    <x v="0"/>
    <s v="Frequent"/>
    <x v="1"/>
    <x v="0"/>
    <x v="0"/>
    <s v="High"/>
    <n v="4.3"/>
    <n v="1"/>
    <n v="365"/>
    <x v="1"/>
    <x v="1"/>
    <n v="18.822848473748472"/>
  </r>
  <r>
    <n v="458"/>
    <s v="Megan Castaneda"/>
    <s v="estradaholly@example.net"/>
    <s v="estradaholly"/>
    <d v="2006-03-03T00:00:00"/>
    <x v="0"/>
    <s v="Wellsville"/>
    <d v="2025-04-16T00:00:00"/>
    <d v="2026-04-16T00:00:00"/>
    <x v="1"/>
    <s v="Visa"/>
    <x v="0"/>
    <s v="Occasional"/>
    <x v="1"/>
    <x v="3"/>
    <x v="2"/>
    <s v="Medium"/>
    <n v="4.3"/>
    <n v="9"/>
    <n v="365"/>
    <x v="1"/>
    <x v="1"/>
    <n v="18.822848473748472"/>
  </r>
  <r>
    <n v="459"/>
    <s v="Kristina Barrera"/>
    <s v="michaeljohnson@example.net"/>
    <s v="michaeljohnson"/>
    <d v="1986-04-21T00:00:00"/>
    <x v="1"/>
    <s v="Smithview"/>
    <d v="2025-04-17T00:00:00"/>
    <d v="2026-04-17T00:00:00"/>
    <x v="0"/>
    <s v="Visa"/>
    <x v="0"/>
    <s v="Regular"/>
    <x v="1"/>
    <x v="2"/>
    <x v="0"/>
    <s v="High"/>
    <n v="4.4000000000000004"/>
    <n v="1"/>
    <n v="365"/>
    <x v="1"/>
    <x v="1"/>
    <n v="18.822848473748472"/>
  </r>
  <r>
    <n v="460"/>
    <s v="Keith Harding"/>
    <s v="christopherjohnson@example.com"/>
    <s v="christopherjohnson"/>
    <d v="1967-03-26T00:00:00"/>
    <x v="0"/>
    <s v="Larryside"/>
    <d v="2025-04-18T00:00:00"/>
    <d v="2026-04-18T00:00:00"/>
    <x v="1"/>
    <s v="Amex"/>
    <x v="0"/>
    <s v="Occasional"/>
    <x v="2"/>
    <x v="0"/>
    <x v="2"/>
    <s v="High"/>
    <n v="3.1"/>
    <n v="10"/>
    <n v="365"/>
    <x v="1"/>
    <x v="1"/>
    <n v="18.822848473748472"/>
  </r>
  <r>
    <n v="461"/>
    <s v="John Smith"/>
    <s v="woodsdavid@example.org"/>
    <s v="woodsdavid"/>
    <d v="1969-04-07T00:00:00"/>
    <x v="0"/>
    <s v="Lake Amber"/>
    <d v="2025-04-19T00:00:00"/>
    <d v="2026-04-19T00:00:00"/>
    <x v="0"/>
    <s v="Visa"/>
    <x v="0"/>
    <s v="Frequent"/>
    <x v="0"/>
    <x v="6"/>
    <x v="1"/>
    <s v="Low"/>
    <n v="4.3"/>
    <n v="0"/>
    <n v="365"/>
    <x v="1"/>
    <x v="1"/>
    <n v="18.822848473748472"/>
  </r>
  <r>
    <n v="462"/>
    <s v="Cindy Valenzuela"/>
    <s v="hicksjulia@example.org"/>
    <s v="hicksjulia"/>
    <d v="1975-01-27T00:00:00"/>
    <x v="0"/>
    <s v="Jorgechester"/>
    <d v="2025-04-20T00:00:00"/>
    <d v="2026-04-20T00:00:00"/>
    <x v="0"/>
    <s v="Visa"/>
    <x v="1"/>
    <s v="Occasional"/>
    <x v="2"/>
    <x v="0"/>
    <x v="0"/>
    <s v="Low"/>
    <n v="3.2"/>
    <n v="6"/>
    <n v="365"/>
    <x v="1"/>
    <x v="1"/>
    <n v="18.822848473748472"/>
  </r>
  <r>
    <n v="463"/>
    <s v="David Edwards"/>
    <s v="riveramary@example.com"/>
    <s v="riveramary"/>
    <d v="1974-06-19T00:00:00"/>
    <x v="0"/>
    <s v="Pachecoville"/>
    <d v="2025-04-21T00:00:00"/>
    <d v="2026-04-21T00:00:00"/>
    <x v="1"/>
    <s v="Mastercard"/>
    <x v="0"/>
    <s v="Regular"/>
    <x v="0"/>
    <x v="2"/>
    <x v="0"/>
    <s v="Medium"/>
    <n v="3.2"/>
    <n v="3"/>
    <n v="365"/>
    <x v="1"/>
    <x v="1"/>
    <n v="18.822848473748472"/>
  </r>
  <r>
    <n v="464"/>
    <s v="Mark Ruiz"/>
    <s v="igross@example.org"/>
    <s v="igross"/>
    <d v="1944-12-07T00:00:00"/>
    <x v="1"/>
    <s v="Gonzalezshire"/>
    <d v="2025-04-22T00:00:00"/>
    <d v="2026-04-22T00:00:00"/>
    <x v="1"/>
    <s v="Amex"/>
    <x v="1"/>
    <s v="Regular"/>
    <x v="2"/>
    <x v="5"/>
    <x v="1"/>
    <s v="High"/>
    <n v="4.8"/>
    <n v="3"/>
    <n v="365"/>
    <x v="1"/>
    <x v="1"/>
    <n v="18.822848473748472"/>
  </r>
  <r>
    <n v="465"/>
    <s v="Amanda Dunn"/>
    <s v="onealryan@example.com"/>
    <s v="onealryan"/>
    <d v="1980-08-28T00:00:00"/>
    <x v="1"/>
    <s v="Craigberg"/>
    <d v="2025-04-23T00:00:00"/>
    <d v="2026-04-23T00:00:00"/>
    <x v="0"/>
    <s v="Mastercard"/>
    <x v="1"/>
    <s v="Occasional"/>
    <x v="2"/>
    <x v="4"/>
    <x v="2"/>
    <s v="Low"/>
    <n v="4.3"/>
    <n v="9"/>
    <n v="365"/>
    <x v="1"/>
    <x v="1"/>
    <n v="18.822848473748472"/>
  </r>
  <r>
    <n v="466"/>
    <s v="Thomas Jones"/>
    <s v="jennifer93@example.org"/>
    <s v="jennifer93"/>
    <d v="1988-01-26T00:00:00"/>
    <x v="1"/>
    <s v="Jamesshire"/>
    <d v="2025-04-24T00:00:00"/>
    <d v="2026-04-24T00:00:00"/>
    <x v="1"/>
    <s v="Mastercard"/>
    <x v="0"/>
    <s v="Occasional"/>
    <x v="1"/>
    <x v="4"/>
    <x v="2"/>
    <s v="High"/>
    <n v="3.8"/>
    <n v="0"/>
    <n v="365"/>
    <x v="1"/>
    <x v="1"/>
    <n v="18.822848473748472"/>
  </r>
  <r>
    <n v="467"/>
    <s v="Joseph Payne"/>
    <s v="jeremy97@example.net"/>
    <s v="jeremy97"/>
    <d v="1997-10-12T00:00:00"/>
    <x v="1"/>
    <s v="Lake Shelley"/>
    <d v="2025-04-25T00:00:00"/>
    <d v="2026-04-25T00:00:00"/>
    <x v="0"/>
    <s v="Amex"/>
    <x v="0"/>
    <s v="Regular"/>
    <x v="1"/>
    <x v="5"/>
    <x v="1"/>
    <s v="High"/>
    <n v="4.8"/>
    <n v="6"/>
    <n v="365"/>
    <x v="1"/>
    <x v="1"/>
    <n v="18.822848473748472"/>
  </r>
  <r>
    <n v="468"/>
    <s v="Krista Franklin"/>
    <s v="ycruz@example.com"/>
    <s v="ycruz"/>
    <d v="1989-10-21T00:00:00"/>
    <x v="1"/>
    <s v="Adriennemouth"/>
    <d v="2025-04-26T00:00:00"/>
    <d v="2026-04-26T00:00:00"/>
    <x v="0"/>
    <s v="Mastercard"/>
    <x v="1"/>
    <s v="Occasional"/>
    <x v="0"/>
    <x v="4"/>
    <x v="2"/>
    <s v="Medium"/>
    <n v="4.8"/>
    <n v="2"/>
    <n v="365"/>
    <x v="1"/>
    <x v="1"/>
    <n v="18.822848473748472"/>
  </r>
  <r>
    <n v="469"/>
    <s v="Dwayne Lopez"/>
    <s v="uwebb@example.com"/>
    <s v="uwebb"/>
    <d v="1985-07-18T00:00:00"/>
    <x v="1"/>
    <s v="East Jodyview"/>
    <d v="2025-04-27T00:00:00"/>
    <d v="2026-04-27T00:00:00"/>
    <x v="1"/>
    <s v="Mastercard"/>
    <x v="1"/>
    <s v="Regular"/>
    <x v="2"/>
    <x v="0"/>
    <x v="0"/>
    <s v="Medium"/>
    <n v="3.6"/>
    <n v="9"/>
    <n v="365"/>
    <x v="1"/>
    <x v="1"/>
    <n v="18.822848473748472"/>
  </r>
  <r>
    <n v="470"/>
    <s v="Jesse Pacheco"/>
    <s v="robertsdeanna@example.org"/>
    <s v="robertsdeanna"/>
    <d v="1969-12-28T00:00:00"/>
    <x v="0"/>
    <s v="Amandaville"/>
    <d v="2025-04-28T00:00:00"/>
    <d v="2026-04-28T00:00:00"/>
    <x v="0"/>
    <s v="Amex"/>
    <x v="0"/>
    <s v="Frequent"/>
    <x v="1"/>
    <x v="0"/>
    <x v="1"/>
    <s v="Low"/>
    <n v="4.5"/>
    <n v="10"/>
    <n v="365"/>
    <x v="1"/>
    <x v="1"/>
    <n v="18.822848473748472"/>
  </r>
  <r>
    <n v="471"/>
    <s v="Jose Benson"/>
    <s v="robert10@example.com"/>
    <s v="robert10"/>
    <d v="2001-06-30T00:00:00"/>
    <x v="1"/>
    <s v="Bushhaven"/>
    <d v="2025-04-29T00:00:00"/>
    <d v="2026-04-29T00:00:00"/>
    <x v="0"/>
    <s v="Amex"/>
    <x v="0"/>
    <s v="Frequent"/>
    <x v="1"/>
    <x v="2"/>
    <x v="0"/>
    <s v="Low"/>
    <n v="4.7"/>
    <n v="0"/>
    <n v="365"/>
    <x v="1"/>
    <x v="1"/>
    <n v="18.822848473748472"/>
  </r>
  <r>
    <n v="472"/>
    <s v="Michelle Dorsey"/>
    <s v="marshallstephen@example.net"/>
    <s v="marshallstephen"/>
    <d v="1952-09-22T00:00:00"/>
    <x v="1"/>
    <s v="New Katelyn"/>
    <d v="2025-04-30T00:00:00"/>
    <d v="2026-04-30T00:00:00"/>
    <x v="0"/>
    <s v="Amex"/>
    <x v="0"/>
    <s v="Regular"/>
    <x v="2"/>
    <x v="3"/>
    <x v="2"/>
    <s v="Medium"/>
    <n v="4.7"/>
    <n v="2"/>
    <n v="365"/>
    <x v="1"/>
    <x v="1"/>
    <n v="18.822848473748472"/>
  </r>
  <r>
    <n v="473"/>
    <s v="Jesse Zavala"/>
    <s v="pughkaren@example.org"/>
    <s v="pughkaren"/>
    <d v="1961-12-17T00:00:00"/>
    <x v="0"/>
    <s v="South Trevor"/>
    <d v="2025-05-01T00:00:00"/>
    <d v="2026-05-01T00:00:00"/>
    <x v="1"/>
    <s v="Visa"/>
    <x v="1"/>
    <s v="Regular"/>
    <x v="1"/>
    <x v="2"/>
    <x v="0"/>
    <s v="Low"/>
    <n v="3.9"/>
    <n v="3"/>
    <n v="365"/>
    <x v="1"/>
    <x v="1"/>
    <n v="18.822848473748472"/>
  </r>
  <r>
    <n v="474"/>
    <s v="John Brown"/>
    <s v="lindaparks@example.com"/>
    <s v="lindaparks"/>
    <d v="1981-12-09T00:00:00"/>
    <x v="0"/>
    <s v="Richardsmouth"/>
    <d v="2025-05-02T00:00:00"/>
    <d v="2026-05-02T00:00:00"/>
    <x v="1"/>
    <s v="Mastercard"/>
    <x v="0"/>
    <s v="Regular"/>
    <x v="0"/>
    <x v="4"/>
    <x v="0"/>
    <s v="High"/>
    <n v="4.9000000000000004"/>
    <n v="7"/>
    <n v="365"/>
    <x v="1"/>
    <x v="1"/>
    <n v="18.822848473748472"/>
  </r>
  <r>
    <n v="475"/>
    <s v="Scott Leblanc"/>
    <s v="andersonjaime@example.org"/>
    <s v="andersonjaime"/>
    <d v="1944-09-17T00:00:00"/>
    <x v="1"/>
    <s v="East Victoria"/>
    <d v="2025-05-03T00:00:00"/>
    <d v="2026-05-03T00:00:00"/>
    <x v="1"/>
    <s v="Amex"/>
    <x v="0"/>
    <s v="Occasional"/>
    <x v="0"/>
    <x v="5"/>
    <x v="1"/>
    <s v="Low"/>
    <n v="3.1"/>
    <n v="1"/>
    <n v="365"/>
    <x v="1"/>
    <x v="1"/>
    <n v="18.822848473748472"/>
  </r>
  <r>
    <n v="476"/>
    <s v="Lisa Thomas"/>
    <s v="merrittmichael@example.com"/>
    <s v="merrittmichael"/>
    <d v="1973-09-04T00:00:00"/>
    <x v="0"/>
    <s v="West Nicole"/>
    <d v="2025-05-04T00:00:00"/>
    <d v="2026-05-04T00:00:00"/>
    <x v="0"/>
    <s v="Visa"/>
    <x v="0"/>
    <s v="Frequent"/>
    <x v="2"/>
    <x v="3"/>
    <x v="1"/>
    <s v="Medium"/>
    <n v="4"/>
    <n v="4"/>
    <n v="365"/>
    <x v="1"/>
    <x v="1"/>
    <n v="18.822848473748472"/>
  </r>
  <r>
    <n v="477"/>
    <s v="Dennis Moore"/>
    <s v="jaclyn55@example.org"/>
    <s v="jaclyn55"/>
    <d v="2005-10-15T00:00:00"/>
    <x v="1"/>
    <s v="Lake Andreabury"/>
    <d v="2025-05-05T00:00:00"/>
    <d v="2026-05-05T00:00:00"/>
    <x v="1"/>
    <s v="Mastercard"/>
    <x v="0"/>
    <s v="Occasional"/>
    <x v="2"/>
    <x v="0"/>
    <x v="2"/>
    <s v="High"/>
    <n v="4.3"/>
    <n v="2"/>
    <n v="365"/>
    <x v="1"/>
    <x v="1"/>
    <n v="18.822848473748472"/>
  </r>
  <r>
    <n v="478"/>
    <s v="Corey Nolan"/>
    <s v="jeremymorton@example.org"/>
    <s v="jeremymorton"/>
    <d v="1974-07-02T00:00:00"/>
    <x v="1"/>
    <s v="Lake Brenda"/>
    <d v="2025-05-06T00:00:00"/>
    <d v="2026-05-06T00:00:00"/>
    <x v="1"/>
    <s v="Mastercard"/>
    <x v="0"/>
    <s v="Regular"/>
    <x v="1"/>
    <x v="6"/>
    <x v="0"/>
    <s v="High"/>
    <n v="4"/>
    <n v="6"/>
    <n v="365"/>
    <x v="1"/>
    <x v="1"/>
    <n v="18.822848473748472"/>
  </r>
  <r>
    <n v="479"/>
    <s v="Erin Osborn"/>
    <s v="brandygarner@example.org"/>
    <s v="brandygarner"/>
    <d v="1983-09-27T00:00:00"/>
    <x v="1"/>
    <s v="Lake Joe"/>
    <d v="2025-05-07T00:00:00"/>
    <d v="2026-05-07T00:00:00"/>
    <x v="0"/>
    <s v="Visa"/>
    <x v="0"/>
    <s v="Regular"/>
    <x v="0"/>
    <x v="0"/>
    <x v="0"/>
    <s v="High"/>
    <n v="4.0999999999999996"/>
    <n v="6"/>
    <n v="365"/>
    <x v="1"/>
    <x v="1"/>
    <n v="18.822848473748472"/>
  </r>
  <r>
    <n v="480"/>
    <s v="Juan Frederick"/>
    <s v="bennettsuzanne@example.com"/>
    <s v="bennettsuzanne"/>
    <d v="2005-10-28T00:00:00"/>
    <x v="1"/>
    <s v="Sallyburgh"/>
    <d v="2025-05-08T00:00:00"/>
    <d v="2026-05-08T00:00:00"/>
    <x v="0"/>
    <s v="Mastercard"/>
    <x v="1"/>
    <s v="Regular"/>
    <x v="1"/>
    <x v="3"/>
    <x v="0"/>
    <s v="High"/>
    <n v="4.7"/>
    <n v="10"/>
    <n v="365"/>
    <x v="1"/>
    <x v="1"/>
    <n v="18.822848473748472"/>
  </r>
  <r>
    <n v="481"/>
    <s v="Alexandra Duffy"/>
    <s v="stephendonaldson@example.net"/>
    <s v="stephendonaldson"/>
    <d v="1992-04-03T00:00:00"/>
    <x v="1"/>
    <s v="Fordhaven"/>
    <d v="2025-05-09T00:00:00"/>
    <d v="2026-05-09T00:00:00"/>
    <x v="1"/>
    <s v="Visa"/>
    <x v="1"/>
    <s v="Occasional"/>
    <x v="1"/>
    <x v="3"/>
    <x v="1"/>
    <s v="High"/>
    <n v="3.6"/>
    <n v="6"/>
    <n v="365"/>
    <x v="1"/>
    <x v="1"/>
    <n v="18.822848473748472"/>
  </r>
  <r>
    <n v="482"/>
    <s v="Wanda Kim"/>
    <s v="christopher16@example.org"/>
    <s v="christopher16"/>
    <d v="1943-05-01T00:00:00"/>
    <x v="1"/>
    <s v="Lake Michaelmouth"/>
    <d v="2025-05-10T00:00:00"/>
    <d v="2026-05-10T00:00:00"/>
    <x v="1"/>
    <s v="Visa"/>
    <x v="1"/>
    <s v="Frequent"/>
    <x v="0"/>
    <x v="3"/>
    <x v="0"/>
    <s v="Low"/>
    <n v="4.8"/>
    <n v="5"/>
    <n v="365"/>
    <x v="1"/>
    <x v="1"/>
    <n v="18.822848473748472"/>
  </r>
  <r>
    <n v="483"/>
    <s v="Timothy Henry"/>
    <s v="kristopherblevins@example.net"/>
    <s v="kristopherblevins"/>
    <d v="1964-05-02T00:00:00"/>
    <x v="1"/>
    <s v="South Elizabeth"/>
    <d v="2025-05-11T00:00:00"/>
    <d v="2026-05-11T00:00:00"/>
    <x v="1"/>
    <s v="Amex"/>
    <x v="0"/>
    <s v="Occasional"/>
    <x v="1"/>
    <x v="0"/>
    <x v="2"/>
    <s v="Medium"/>
    <n v="3.2"/>
    <n v="8"/>
    <n v="365"/>
    <x v="1"/>
    <x v="1"/>
    <n v="18.822848473748472"/>
  </r>
  <r>
    <n v="484"/>
    <s v="Mr. Michael Hunt"/>
    <s v="henryjoel@example.com"/>
    <s v="henryjoel"/>
    <d v="1992-09-30T00:00:00"/>
    <x v="1"/>
    <s v="Tiffanyshire"/>
    <d v="2025-05-12T00:00:00"/>
    <d v="2026-05-12T00:00:00"/>
    <x v="1"/>
    <s v="Amex"/>
    <x v="0"/>
    <s v="Occasional"/>
    <x v="0"/>
    <x v="4"/>
    <x v="0"/>
    <s v="High"/>
    <n v="4.9000000000000004"/>
    <n v="6"/>
    <n v="365"/>
    <x v="1"/>
    <x v="1"/>
    <n v="18.822848473748472"/>
  </r>
  <r>
    <n v="485"/>
    <s v="Todd Bates"/>
    <s v="ttran@example.org"/>
    <s v="ttran"/>
    <d v="1957-06-15T00:00:00"/>
    <x v="1"/>
    <s v="Reneefurt"/>
    <d v="2025-05-13T00:00:00"/>
    <d v="2026-05-13T00:00:00"/>
    <x v="1"/>
    <s v="Mastercard"/>
    <x v="1"/>
    <s v="Occasional"/>
    <x v="0"/>
    <x v="1"/>
    <x v="2"/>
    <s v="High"/>
    <n v="3"/>
    <n v="1"/>
    <n v="365"/>
    <x v="1"/>
    <x v="1"/>
    <n v="18.822848473748472"/>
  </r>
  <r>
    <n v="486"/>
    <s v="William Gilmore"/>
    <s v="christhompson@example.com"/>
    <s v="christhompson"/>
    <d v="1970-01-17T00:00:00"/>
    <x v="0"/>
    <s v="South Richard"/>
    <d v="2025-05-14T00:00:00"/>
    <d v="2026-05-14T00:00:00"/>
    <x v="0"/>
    <s v="Amex"/>
    <x v="0"/>
    <s v="Regular"/>
    <x v="0"/>
    <x v="5"/>
    <x v="0"/>
    <s v="High"/>
    <n v="4.7"/>
    <n v="10"/>
    <n v="365"/>
    <x v="1"/>
    <x v="1"/>
    <n v="18.822848473748472"/>
  </r>
  <r>
    <n v="487"/>
    <s v="Mr. Steven Mitchell MD"/>
    <s v="jacksonnathan@example.org"/>
    <s v="jacksonnathan"/>
    <d v="2000-06-20T00:00:00"/>
    <x v="1"/>
    <s v="South Mikemouth"/>
    <d v="2025-05-15T00:00:00"/>
    <d v="2026-05-15T00:00:00"/>
    <x v="1"/>
    <s v="Amex"/>
    <x v="1"/>
    <s v="Regular"/>
    <x v="1"/>
    <x v="3"/>
    <x v="2"/>
    <s v="Medium"/>
    <n v="4.2"/>
    <n v="7"/>
    <n v="365"/>
    <x v="1"/>
    <x v="1"/>
    <n v="18.822848473748472"/>
  </r>
  <r>
    <n v="488"/>
    <s v="Norma Khan"/>
    <s v="anthonyhunter@example.net"/>
    <s v="anthonyhunter"/>
    <d v="1960-01-13T00:00:00"/>
    <x v="0"/>
    <s v="Port Shannon"/>
    <d v="2025-05-16T00:00:00"/>
    <d v="2026-05-16T00:00:00"/>
    <x v="1"/>
    <s v="Amex"/>
    <x v="0"/>
    <s v="Frequent"/>
    <x v="2"/>
    <x v="6"/>
    <x v="2"/>
    <s v="Medium"/>
    <n v="4"/>
    <n v="2"/>
    <n v="365"/>
    <x v="1"/>
    <x v="1"/>
    <n v="18.822848473748472"/>
  </r>
  <r>
    <n v="489"/>
    <s v="Diana Chavez"/>
    <s v="porterchristina@example.net"/>
    <s v="porterchristina"/>
    <d v="1943-07-23T00:00:00"/>
    <x v="0"/>
    <s v="South Richard"/>
    <d v="2025-05-17T00:00:00"/>
    <d v="2026-05-17T00:00:00"/>
    <x v="1"/>
    <s v="Amex"/>
    <x v="1"/>
    <s v="Occasional"/>
    <x v="2"/>
    <x v="2"/>
    <x v="2"/>
    <s v="Low"/>
    <n v="4.5999999999999996"/>
    <n v="3"/>
    <n v="365"/>
    <x v="1"/>
    <x v="1"/>
    <n v="18.822848473748472"/>
  </r>
  <r>
    <n v="490"/>
    <s v="Christopher Tran"/>
    <s v="kelly32@example.net"/>
    <s v="kelly32"/>
    <d v="1994-12-01T00:00:00"/>
    <x v="0"/>
    <s v="West Laurie"/>
    <d v="2025-05-18T00:00:00"/>
    <d v="2026-05-18T00:00:00"/>
    <x v="0"/>
    <s v="Amex"/>
    <x v="0"/>
    <s v="Occasional"/>
    <x v="0"/>
    <x v="5"/>
    <x v="2"/>
    <s v="High"/>
    <n v="3.6"/>
    <n v="1"/>
    <n v="365"/>
    <x v="1"/>
    <x v="1"/>
    <n v="18.822848473748472"/>
  </r>
  <r>
    <n v="491"/>
    <s v="Christina Murphy"/>
    <s v="brittany19@example.net"/>
    <s v="brittany19"/>
    <d v="1950-10-02T00:00:00"/>
    <x v="0"/>
    <s v="East Ianchester"/>
    <d v="2025-05-19T00:00:00"/>
    <d v="2026-05-19T00:00:00"/>
    <x v="0"/>
    <s v="Visa"/>
    <x v="1"/>
    <s v="Regular"/>
    <x v="2"/>
    <x v="3"/>
    <x v="2"/>
    <s v="Low"/>
    <n v="3.9"/>
    <n v="1"/>
    <n v="365"/>
    <x v="1"/>
    <x v="1"/>
    <n v="18.822848473748472"/>
  </r>
  <r>
    <n v="492"/>
    <s v="Taylor Snow"/>
    <s v="perezcaleb@example.com"/>
    <s v="perezcaleb"/>
    <d v="1981-10-05T00:00:00"/>
    <x v="0"/>
    <s v="New Elizabeth"/>
    <d v="2025-05-20T00:00:00"/>
    <d v="2026-05-20T00:00:00"/>
    <x v="1"/>
    <s v="Visa"/>
    <x v="1"/>
    <s v="Occasional"/>
    <x v="1"/>
    <x v="1"/>
    <x v="2"/>
    <s v="High"/>
    <n v="4.9000000000000004"/>
    <n v="1"/>
    <n v="365"/>
    <x v="1"/>
    <x v="1"/>
    <n v="18.822848473748472"/>
  </r>
  <r>
    <n v="493"/>
    <s v="Kelly Adams"/>
    <s v="hollandjennifer@example.org"/>
    <s v="hollandjennifer"/>
    <d v="1985-09-18T00:00:00"/>
    <x v="1"/>
    <s v="Rachelside"/>
    <d v="2025-05-21T00:00:00"/>
    <d v="2026-05-21T00:00:00"/>
    <x v="0"/>
    <s v="Visa"/>
    <x v="0"/>
    <s v="Frequent"/>
    <x v="0"/>
    <x v="3"/>
    <x v="2"/>
    <s v="High"/>
    <n v="3.4"/>
    <n v="2"/>
    <n v="365"/>
    <x v="1"/>
    <x v="1"/>
    <n v="18.822848473748472"/>
  </r>
  <r>
    <n v="494"/>
    <s v="Seth Wagner"/>
    <s v="epalmer@example.com"/>
    <s v="epalmer"/>
    <d v="1946-09-25T00:00:00"/>
    <x v="1"/>
    <s v="West Lynn"/>
    <d v="2025-05-22T00:00:00"/>
    <d v="2026-05-22T00:00:00"/>
    <x v="1"/>
    <s v="Mastercard"/>
    <x v="1"/>
    <s v="Regular"/>
    <x v="0"/>
    <x v="3"/>
    <x v="2"/>
    <s v="Medium"/>
    <n v="3.2"/>
    <n v="0"/>
    <n v="365"/>
    <x v="1"/>
    <x v="1"/>
    <n v="18.822848473748472"/>
  </r>
  <r>
    <n v="495"/>
    <s v="Robert Jones"/>
    <s v="nicolegay@example.com"/>
    <s v="nicolegay"/>
    <d v="1965-06-04T00:00:00"/>
    <x v="0"/>
    <s v="New Robertview"/>
    <d v="2025-05-23T00:00:00"/>
    <d v="2026-05-23T00:00:00"/>
    <x v="0"/>
    <s v="Mastercard"/>
    <x v="1"/>
    <s v="Frequent"/>
    <x v="2"/>
    <x v="5"/>
    <x v="2"/>
    <s v="Medium"/>
    <n v="3.1"/>
    <n v="2"/>
    <n v="365"/>
    <x v="1"/>
    <x v="1"/>
    <n v="18.822848473748472"/>
  </r>
  <r>
    <n v="496"/>
    <s v="Stephanie Olsen"/>
    <s v="bakerjoshua@example.org"/>
    <s v="bakerjoshua"/>
    <d v="1975-11-24T00:00:00"/>
    <x v="0"/>
    <s v="East Amandaport"/>
    <d v="2025-05-24T00:00:00"/>
    <d v="2026-05-24T00:00:00"/>
    <x v="1"/>
    <s v="Visa"/>
    <x v="0"/>
    <s v="Occasional"/>
    <x v="2"/>
    <x v="3"/>
    <x v="1"/>
    <s v="High"/>
    <n v="3.5"/>
    <n v="4"/>
    <n v="365"/>
    <x v="1"/>
    <x v="1"/>
    <n v="18.822848473748472"/>
  </r>
  <r>
    <n v="497"/>
    <s v="Lori Palmer"/>
    <s v="lnichols@example.org"/>
    <s v="lnichols"/>
    <d v="1978-08-06T00:00:00"/>
    <x v="1"/>
    <s v="Lake Alexisborough"/>
    <d v="2025-05-25T00:00:00"/>
    <d v="2026-05-25T00:00:00"/>
    <x v="0"/>
    <s v="Visa"/>
    <x v="0"/>
    <s v="Occasional"/>
    <x v="0"/>
    <x v="6"/>
    <x v="1"/>
    <s v="High"/>
    <n v="4.4000000000000004"/>
    <n v="2"/>
    <n v="365"/>
    <x v="1"/>
    <x v="1"/>
    <n v="18.822848473748472"/>
  </r>
  <r>
    <n v="498"/>
    <s v="Richard Anderson"/>
    <s v="jeremy97@example.org"/>
    <s v="jeremy97"/>
    <d v="1965-09-29T00:00:00"/>
    <x v="1"/>
    <s v="Dawnborough"/>
    <d v="2025-05-26T00:00:00"/>
    <d v="2026-05-26T00:00:00"/>
    <x v="1"/>
    <s v="Visa"/>
    <x v="1"/>
    <s v="Frequent"/>
    <x v="0"/>
    <x v="4"/>
    <x v="1"/>
    <s v="Medium"/>
    <n v="5"/>
    <n v="6"/>
    <n v="365"/>
    <x v="1"/>
    <x v="1"/>
    <n v="18.822848473748472"/>
  </r>
  <r>
    <n v="499"/>
    <s v="Richard Scott"/>
    <s v="williamscharles@example.com"/>
    <s v="williamscharles"/>
    <d v="1970-04-20T00:00:00"/>
    <x v="1"/>
    <s v="Port Latoyamouth"/>
    <d v="2025-05-27T00:00:00"/>
    <d v="2026-05-27T00:00:00"/>
    <x v="1"/>
    <s v="Visa"/>
    <x v="0"/>
    <s v="Frequent"/>
    <x v="2"/>
    <x v="6"/>
    <x v="2"/>
    <s v="High"/>
    <n v="4.4000000000000004"/>
    <n v="9"/>
    <n v="365"/>
    <x v="1"/>
    <x v="1"/>
    <n v="18.822848473748472"/>
  </r>
  <r>
    <n v="500"/>
    <s v="Christopher Wilson MD"/>
    <s v="qmitchell@example.com"/>
    <s v="qmitchell"/>
    <d v="1943-04-27T00:00:00"/>
    <x v="1"/>
    <s v="Jacksonborough"/>
    <d v="2025-05-28T00:00:00"/>
    <d v="2026-05-28T00:00:00"/>
    <x v="1"/>
    <s v="Mastercard"/>
    <x v="1"/>
    <s v="Occasional"/>
    <x v="0"/>
    <x v="5"/>
    <x v="0"/>
    <s v="Medium"/>
    <n v="3.2"/>
    <n v="2"/>
    <n v="365"/>
    <x v="1"/>
    <x v="1"/>
    <n v="18.822848473748472"/>
  </r>
  <r>
    <n v="501"/>
    <s v="Joshua Andrade"/>
    <s v="wardsteven@example.net"/>
    <s v="wardsteven"/>
    <d v="1933-05-04T00:00:00"/>
    <x v="0"/>
    <s v="Castroville"/>
    <d v="2025-05-29T00:00:00"/>
    <d v="2026-05-29T00:00:00"/>
    <x v="0"/>
    <s v="Mastercard"/>
    <x v="0"/>
    <s v="Frequent"/>
    <x v="0"/>
    <x v="2"/>
    <x v="1"/>
    <s v="Low"/>
    <n v="5"/>
    <n v="10"/>
    <n v="365"/>
    <x v="1"/>
    <x v="1"/>
    <n v="18.822848473748472"/>
  </r>
  <r>
    <n v="502"/>
    <s v="Julie Anderson"/>
    <s v="ryanalvarez@example.com"/>
    <s v="ryanalvarez"/>
    <d v="1947-12-03T00:00:00"/>
    <x v="1"/>
    <s v="Port James"/>
    <d v="2025-05-30T00:00:00"/>
    <d v="2026-05-30T00:00:00"/>
    <x v="0"/>
    <s v="Mastercard"/>
    <x v="1"/>
    <s v="Regular"/>
    <x v="1"/>
    <x v="4"/>
    <x v="1"/>
    <s v="Low"/>
    <n v="3.8"/>
    <n v="7"/>
    <n v="365"/>
    <x v="1"/>
    <x v="1"/>
    <n v="18.822848473748472"/>
  </r>
  <r>
    <n v="503"/>
    <s v="Steven Joseph"/>
    <s v="opatel@example.org"/>
    <s v="opatel"/>
    <d v="1956-10-08T00:00:00"/>
    <x v="0"/>
    <s v="Conradton"/>
    <d v="2025-05-31T00:00:00"/>
    <d v="2026-05-31T00:00:00"/>
    <x v="0"/>
    <s v="Visa"/>
    <x v="1"/>
    <s v="Frequent"/>
    <x v="0"/>
    <x v="3"/>
    <x v="2"/>
    <s v="Low"/>
    <n v="4.2"/>
    <n v="3"/>
    <n v="365"/>
    <x v="1"/>
    <x v="1"/>
    <n v="18.822848473748472"/>
  </r>
  <r>
    <n v="504"/>
    <s v="Natasha Maldonado"/>
    <s v="keith29@example.org"/>
    <s v="keith29"/>
    <d v="1998-06-20T00:00:00"/>
    <x v="1"/>
    <s v="Michaelborough"/>
    <d v="2025-06-01T00:00:00"/>
    <d v="2026-06-01T00:00:00"/>
    <x v="1"/>
    <s v="Visa"/>
    <x v="0"/>
    <s v="Frequent"/>
    <x v="1"/>
    <x v="5"/>
    <x v="2"/>
    <s v="High"/>
    <n v="3.8"/>
    <n v="3"/>
    <n v="365"/>
    <x v="1"/>
    <x v="1"/>
    <n v="18.822848473748472"/>
  </r>
  <r>
    <n v="505"/>
    <s v="Sharon Casey"/>
    <s v="fmarsh@example.com"/>
    <s v="fmarsh"/>
    <d v="1988-09-05T00:00:00"/>
    <x v="0"/>
    <s v="Lake Daniel"/>
    <d v="2025-06-02T00:00:00"/>
    <d v="2026-06-02T00:00:00"/>
    <x v="0"/>
    <s v="Visa"/>
    <x v="1"/>
    <s v="Frequent"/>
    <x v="0"/>
    <x v="1"/>
    <x v="1"/>
    <s v="Low"/>
    <n v="4.3"/>
    <n v="5"/>
    <n v="365"/>
    <x v="1"/>
    <x v="1"/>
    <n v="18.822848473748472"/>
  </r>
  <r>
    <n v="506"/>
    <s v="Christopher Boyle"/>
    <s v="montgomerydanielle@example.org"/>
    <s v="montgomerydanielle"/>
    <d v="1978-05-31T00:00:00"/>
    <x v="1"/>
    <s v="Port Paula"/>
    <d v="2025-06-03T00:00:00"/>
    <d v="2026-06-03T00:00:00"/>
    <x v="0"/>
    <s v="Visa"/>
    <x v="0"/>
    <s v="Frequent"/>
    <x v="2"/>
    <x v="5"/>
    <x v="1"/>
    <s v="High"/>
    <n v="4.4000000000000004"/>
    <n v="9"/>
    <n v="365"/>
    <x v="1"/>
    <x v="1"/>
    <n v="18.822848473748472"/>
  </r>
  <r>
    <n v="507"/>
    <s v="Mackenzie Fernandez"/>
    <s v="kimberly60@example.org"/>
    <s v="kimberly60"/>
    <d v="2005-03-05T00:00:00"/>
    <x v="1"/>
    <s v="East Justin"/>
    <d v="2025-06-04T00:00:00"/>
    <d v="2026-06-04T00:00:00"/>
    <x v="0"/>
    <s v="Visa"/>
    <x v="0"/>
    <s v="Occasional"/>
    <x v="2"/>
    <x v="6"/>
    <x v="0"/>
    <s v="Medium"/>
    <n v="4.3"/>
    <n v="6"/>
    <n v="365"/>
    <x v="1"/>
    <x v="1"/>
    <n v="18.822848473748472"/>
  </r>
  <r>
    <n v="508"/>
    <s v="Elizabeth Chen"/>
    <s v="madisonwatson@example.net"/>
    <s v="madisonwatson"/>
    <d v="1973-06-21T00:00:00"/>
    <x v="1"/>
    <s v="Phillipston"/>
    <d v="2025-06-05T00:00:00"/>
    <d v="2026-06-05T00:00:00"/>
    <x v="1"/>
    <s v="Visa"/>
    <x v="0"/>
    <s v="Occasional"/>
    <x v="2"/>
    <x v="2"/>
    <x v="1"/>
    <s v="High"/>
    <n v="3"/>
    <n v="6"/>
    <n v="365"/>
    <x v="1"/>
    <x v="1"/>
    <n v="18.822848473748472"/>
  </r>
  <r>
    <n v="509"/>
    <s v="Natasha Jensen"/>
    <s v="stephensonalexander@example.org"/>
    <s v="stephensonalexander"/>
    <d v="1982-04-05T00:00:00"/>
    <x v="1"/>
    <s v="North Amy"/>
    <d v="2025-06-06T00:00:00"/>
    <d v="2026-06-06T00:00:00"/>
    <x v="1"/>
    <s v="Mastercard"/>
    <x v="0"/>
    <s v="Frequent"/>
    <x v="2"/>
    <x v="1"/>
    <x v="2"/>
    <s v="Low"/>
    <n v="4.4000000000000004"/>
    <n v="1"/>
    <n v="365"/>
    <x v="1"/>
    <x v="1"/>
    <n v="18.822848473748472"/>
  </r>
  <r>
    <n v="510"/>
    <s v="Sarah Baker"/>
    <s v="amber84@example.net"/>
    <s v="amber84"/>
    <d v="1984-01-17T00:00:00"/>
    <x v="1"/>
    <s v="East Lukeburgh"/>
    <d v="2025-06-07T00:00:00"/>
    <d v="2026-06-07T00:00:00"/>
    <x v="1"/>
    <s v="Visa"/>
    <x v="1"/>
    <s v="Frequent"/>
    <x v="0"/>
    <x v="4"/>
    <x v="1"/>
    <s v="High"/>
    <n v="3.7"/>
    <n v="10"/>
    <n v="365"/>
    <x v="1"/>
    <x v="1"/>
    <n v="18.822848473748472"/>
  </r>
  <r>
    <n v="511"/>
    <s v="Samuel Decker"/>
    <s v="rogersjames@example.org"/>
    <s v="rogersjames"/>
    <d v="2003-06-05T00:00:00"/>
    <x v="1"/>
    <s v="Hurstshire"/>
    <d v="2025-06-08T00:00:00"/>
    <d v="2026-06-08T00:00:00"/>
    <x v="1"/>
    <s v="Visa"/>
    <x v="1"/>
    <s v="Frequent"/>
    <x v="1"/>
    <x v="2"/>
    <x v="1"/>
    <s v="High"/>
    <n v="3.2"/>
    <n v="2"/>
    <n v="365"/>
    <x v="1"/>
    <x v="1"/>
    <n v="18.822848473748472"/>
  </r>
  <r>
    <n v="512"/>
    <s v="Emily Jenkins"/>
    <s v="matthew93@example.com"/>
    <s v="matthew93"/>
    <d v="1962-02-11T00:00:00"/>
    <x v="0"/>
    <s v="West Gabriellaborough"/>
    <d v="2025-06-09T00:00:00"/>
    <d v="2026-06-09T00:00:00"/>
    <x v="0"/>
    <s v="Visa"/>
    <x v="0"/>
    <s v="Occasional"/>
    <x v="0"/>
    <x v="1"/>
    <x v="0"/>
    <s v="Medium"/>
    <n v="4.4000000000000004"/>
    <n v="10"/>
    <n v="365"/>
    <x v="1"/>
    <x v="1"/>
    <n v="18.822848473748472"/>
  </r>
  <r>
    <n v="513"/>
    <s v="Tyler Brown"/>
    <s v="mcphersonsamuel@example.com"/>
    <s v="mcphersonsamuel"/>
    <d v="1991-11-13T00:00:00"/>
    <x v="1"/>
    <s v="North Lisaport"/>
    <d v="2025-06-10T00:00:00"/>
    <d v="2026-06-10T00:00:00"/>
    <x v="0"/>
    <s v="Amex"/>
    <x v="0"/>
    <s v="Frequent"/>
    <x v="2"/>
    <x v="2"/>
    <x v="2"/>
    <s v="Low"/>
    <n v="4.0999999999999996"/>
    <n v="8"/>
    <n v="365"/>
    <x v="1"/>
    <x v="1"/>
    <n v="18.822848473748472"/>
  </r>
  <r>
    <n v="514"/>
    <s v="Danielle Boyer"/>
    <s v="francisemily@example.com"/>
    <s v="francisemily"/>
    <d v="1996-07-21T00:00:00"/>
    <x v="0"/>
    <s v="North Michael"/>
    <d v="2025-06-11T00:00:00"/>
    <d v="2026-06-11T00:00:00"/>
    <x v="0"/>
    <s v="Mastercard"/>
    <x v="1"/>
    <s v="Occasional"/>
    <x v="0"/>
    <x v="5"/>
    <x v="2"/>
    <s v="Medium"/>
    <n v="3.1"/>
    <n v="7"/>
    <n v="365"/>
    <x v="1"/>
    <x v="1"/>
    <n v="18.822848473748472"/>
  </r>
  <r>
    <n v="515"/>
    <s v="Michael Smith"/>
    <s v="stephanielopez@example.com"/>
    <s v="stephanielopez"/>
    <d v="1946-06-09T00:00:00"/>
    <x v="0"/>
    <s v="South Christopher"/>
    <d v="2025-06-12T00:00:00"/>
    <d v="2026-06-12T00:00:00"/>
    <x v="1"/>
    <s v="Amex"/>
    <x v="1"/>
    <s v="Regular"/>
    <x v="2"/>
    <x v="4"/>
    <x v="1"/>
    <s v="Medium"/>
    <n v="4.2"/>
    <n v="3"/>
    <n v="365"/>
    <x v="1"/>
    <x v="1"/>
    <n v="18.822848473748472"/>
  </r>
  <r>
    <n v="516"/>
    <s v="David Brown"/>
    <s v="timgoodwin@example.com"/>
    <s v="timgoodwin"/>
    <d v="2005-11-30T00:00:00"/>
    <x v="1"/>
    <s v="Port Marymouth"/>
    <d v="2025-06-13T00:00:00"/>
    <d v="2026-06-13T00:00:00"/>
    <x v="0"/>
    <s v="Amex"/>
    <x v="0"/>
    <s v="Frequent"/>
    <x v="2"/>
    <x v="0"/>
    <x v="2"/>
    <s v="Low"/>
    <n v="4.4000000000000004"/>
    <n v="5"/>
    <n v="365"/>
    <x v="1"/>
    <x v="1"/>
    <n v="18.822848473748472"/>
  </r>
  <r>
    <n v="517"/>
    <s v="Amanda Howard"/>
    <s v="brett11@example.net"/>
    <s v="brett11"/>
    <d v="1967-02-13T00:00:00"/>
    <x v="0"/>
    <s v="Port Paul"/>
    <d v="2025-06-14T00:00:00"/>
    <d v="2026-06-14T00:00:00"/>
    <x v="0"/>
    <s v="Visa"/>
    <x v="1"/>
    <s v="Occasional"/>
    <x v="2"/>
    <x v="2"/>
    <x v="0"/>
    <s v="Low"/>
    <n v="3.2"/>
    <n v="7"/>
    <n v="365"/>
    <x v="1"/>
    <x v="1"/>
    <n v="18.822848473748472"/>
  </r>
  <r>
    <n v="518"/>
    <s v="Michael Escobar"/>
    <s v="zcunningham@example.org"/>
    <s v="zcunningham"/>
    <d v="1969-09-21T00:00:00"/>
    <x v="0"/>
    <s v="East Mary"/>
    <d v="2025-06-15T00:00:00"/>
    <d v="2026-06-15T00:00:00"/>
    <x v="0"/>
    <s v="Mastercard"/>
    <x v="1"/>
    <s v="Regular"/>
    <x v="0"/>
    <x v="6"/>
    <x v="0"/>
    <s v="Medium"/>
    <n v="3.9"/>
    <n v="8"/>
    <n v="365"/>
    <x v="1"/>
    <x v="1"/>
    <n v="18.822848473748472"/>
  </r>
  <r>
    <n v="519"/>
    <s v="Carolyn Kennedy"/>
    <s v="pamela16@example.net"/>
    <s v="pamela16"/>
    <d v="1989-08-29T00:00:00"/>
    <x v="0"/>
    <s v="West Robert"/>
    <d v="2025-06-16T00:00:00"/>
    <d v="2026-06-16T00:00:00"/>
    <x v="1"/>
    <s v="Visa"/>
    <x v="0"/>
    <s v="Occasional"/>
    <x v="1"/>
    <x v="4"/>
    <x v="1"/>
    <s v="Medium"/>
    <n v="3.2"/>
    <n v="7"/>
    <n v="365"/>
    <x v="1"/>
    <x v="1"/>
    <n v="18.822848473748472"/>
  </r>
  <r>
    <n v="520"/>
    <s v="Zachary Jackson"/>
    <s v="loribrennan@example.com"/>
    <s v="loribrennan"/>
    <d v="1950-11-03T00:00:00"/>
    <x v="0"/>
    <s v="Port Robertstad"/>
    <d v="2025-06-17T00:00:00"/>
    <d v="2026-06-17T00:00:00"/>
    <x v="1"/>
    <s v="Mastercard"/>
    <x v="1"/>
    <s v="Occasional"/>
    <x v="1"/>
    <x v="4"/>
    <x v="2"/>
    <s v="Medium"/>
    <n v="4.8"/>
    <n v="9"/>
    <n v="365"/>
    <x v="1"/>
    <x v="1"/>
    <n v="18.822848473748472"/>
  </r>
  <r>
    <n v="521"/>
    <s v="Corey Williams"/>
    <s v="hensonjennifer@example.com"/>
    <s v="hensonjennifer"/>
    <d v="1958-01-14T00:00:00"/>
    <x v="1"/>
    <s v="New Shelbyton"/>
    <d v="2025-06-18T00:00:00"/>
    <d v="2026-06-18T00:00:00"/>
    <x v="1"/>
    <s v="Visa"/>
    <x v="1"/>
    <s v="Regular"/>
    <x v="2"/>
    <x v="5"/>
    <x v="0"/>
    <s v="Low"/>
    <n v="4.5"/>
    <n v="1"/>
    <n v="365"/>
    <x v="1"/>
    <x v="1"/>
    <n v="18.822848473748472"/>
  </r>
  <r>
    <n v="522"/>
    <s v="Brittany Nguyen"/>
    <s v="haleysharon@example.org"/>
    <s v="haleysharon"/>
    <d v="2002-07-15T00:00:00"/>
    <x v="1"/>
    <s v="Martinezview"/>
    <d v="2025-06-19T00:00:00"/>
    <d v="2026-06-19T00:00:00"/>
    <x v="0"/>
    <s v="Mastercard"/>
    <x v="0"/>
    <s v="Occasional"/>
    <x v="1"/>
    <x v="3"/>
    <x v="2"/>
    <s v="Low"/>
    <n v="3.2"/>
    <n v="0"/>
    <n v="365"/>
    <x v="1"/>
    <x v="1"/>
    <n v="18.822848473748472"/>
  </r>
  <r>
    <n v="523"/>
    <s v="Sherri Clark"/>
    <s v="frederickrobert@example.org"/>
    <s v="frederickrobert"/>
    <d v="1990-07-17T00:00:00"/>
    <x v="0"/>
    <s v="North Ryanmouth"/>
    <d v="2025-06-20T00:00:00"/>
    <d v="2026-06-20T00:00:00"/>
    <x v="1"/>
    <s v="Amex"/>
    <x v="0"/>
    <s v="Frequent"/>
    <x v="1"/>
    <x v="1"/>
    <x v="2"/>
    <s v="Low"/>
    <n v="3.5"/>
    <n v="7"/>
    <n v="365"/>
    <x v="1"/>
    <x v="1"/>
    <n v="18.822848473748472"/>
  </r>
  <r>
    <n v="524"/>
    <s v="Jennifer Williams"/>
    <s v="hillmary@example.org"/>
    <s v="hillmary"/>
    <d v="1945-02-01T00:00:00"/>
    <x v="1"/>
    <s v="Gonzalesborough"/>
    <d v="2025-06-21T00:00:00"/>
    <d v="2026-06-21T00:00:00"/>
    <x v="0"/>
    <s v="Mastercard"/>
    <x v="1"/>
    <s v="Occasional"/>
    <x v="2"/>
    <x v="0"/>
    <x v="1"/>
    <s v="High"/>
    <n v="3.3"/>
    <n v="7"/>
    <n v="365"/>
    <x v="1"/>
    <x v="1"/>
    <n v="18.822848473748472"/>
  </r>
  <r>
    <n v="525"/>
    <s v="Jasmin Grant"/>
    <s v="kevin60@example.net"/>
    <s v="kevin60"/>
    <d v="1981-07-26T00:00:00"/>
    <x v="1"/>
    <s v="Lake Lisabury"/>
    <d v="2025-06-22T00:00:00"/>
    <d v="2026-06-22T00:00:00"/>
    <x v="1"/>
    <s v="Mastercard"/>
    <x v="1"/>
    <s v="Occasional"/>
    <x v="2"/>
    <x v="1"/>
    <x v="2"/>
    <s v="Low"/>
    <n v="4.0999999999999996"/>
    <n v="10"/>
    <n v="365"/>
    <x v="1"/>
    <x v="1"/>
    <n v="18.822848473748472"/>
  </r>
  <r>
    <n v="526"/>
    <s v="Teresa Cooper"/>
    <s v="swilliams@example.net"/>
    <s v="swilliams"/>
    <d v="1979-10-30T00:00:00"/>
    <x v="1"/>
    <s v="Johnsonchester"/>
    <d v="2025-06-23T00:00:00"/>
    <d v="2026-06-23T00:00:00"/>
    <x v="1"/>
    <s v="Mastercard"/>
    <x v="0"/>
    <s v="Occasional"/>
    <x v="0"/>
    <x v="2"/>
    <x v="0"/>
    <s v="High"/>
    <n v="4.7"/>
    <n v="8"/>
    <n v="365"/>
    <x v="1"/>
    <x v="1"/>
    <n v="18.822848473748472"/>
  </r>
  <r>
    <n v="527"/>
    <s v="Eric Johnson"/>
    <s v="alexgriffith@example.org"/>
    <s v="alexgriffith"/>
    <d v="1948-05-07T00:00:00"/>
    <x v="1"/>
    <s v="South James"/>
    <d v="2025-06-24T00:00:00"/>
    <d v="2026-06-24T00:00:00"/>
    <x v="0"/>
    <s v="Amex"/>
    <x v="1"/>
    <s v="Regular"/>
    <x v="1"/>
    <x v="4"/>
    <x v="0"/>
    <s v="High"/>
    <n v="3.6"/>
    <n v="3"/>
    <n v="365"/>
    <x v="1"/>
    <x v="1"/>
    <n v="18.822848473748472"/>
  </r>
  <r>
    <n v="528"/>
    <s v="Lisa Jones"/>
    <s v="jessicamalone@example.com"/>
    <s v="jessicamalone"/>
    <d v="1963-02-11T00:00:00"/>
    <x v="0"/>
    <s v="Tuckerport"/>
    <d v="2025-06-25T00:00:00"/>
    <d v="2026-06-25T00:00:00"/>
    <x v="0"/>
    <s v="Visa"/>
    <x v="1"/>
    <s v="Frequent"/>
    <x v="2"/>
    <x v="4"/>
    <x v="2"/>
    <s v="Low"/>
    <n v="3.4"/>
    <n v="10"/>
    <n v="365"/>
    <x v="1"/>
    <x v="1"/>
    <n v="18.822848473748472"/>
  </r>
  <r>
    <n v="529"/>
    <s v="Charles Williams"/>
    <s v="navarrorebekah@example.net"/>
    <s v="navarrorebekah"/>
    <d v="1975-06-16T00:00:00"/>
    <x v="1"/>
    <s v="New Cynthiahaven"/>
    <d v="2025-06-26T00:00:00"/>
    <d v="2026-06-26T00:00:00"/>
    <x v="0"/>
    <s v="Visa"/>
    <x v="0"/>
    <s v="Occasional"/>
    <x v="1"/>
    <x v="6"/>
    <x v="2"/>
    <s v="High"/>
    <n v="3.9"/>
    <n v="10"/>
    <n v="365"/>
    <x v="1"/>
    <x v="1"/>
    <n v="18.822848473748472"/>
  </r>
  <r>
    <n v="530"/>
    <s v="Christian Estrada"/>
    <s v="yrivera@example.com"/>
    <s v="yrivera"/>
    <d v="1933-07-15T00:00:00"/>
    <x v="1"/>
    <s v="Lynchbury"/>
    <d v="2025-06-27T00:00:00"/>
    <d v="2026-06-27T00:00:00"/>
    <x v="1"/>
    <s v="Visa"/>
    <x v="1"/>
    <s v="Frequent"/>
    <x v="0"/>
    <x v="2"/>
    <x v="2"/>
    <s v="High"/>
    <n v="4.5"/>
    <n v="7"/>
    <n v="365"/>
    <x v="1"/>
    <x v="1"/>
    <n v="18.822848473748472"/>
  </r>
  <r>
    <n v="531"/>
    <s v="Martha Parks"/>
    <s v="williamchan@example.com"/>
    <s v="williamchan"/>
    <d v="1950-11-09T00:00:00"/>
    <x v="1"/>
    <s v="East Joel"/>
    <d v="2025-06-28T00:00:00"/>
    <d v="2026-06-28T00:00:00"/>
    <x v="1"/>
    <s v="Mastercard"/>
    <x v="1"/>
    <s v="Frequent"/>
    <x v="2"/>
    <x v="1"/>
    <x v="0"/>
    <s v="Low"/>
    <n v="3.6"/>
    <n v="7"/>
    <n v="365"/>
    <x v="1"/>
    <x v="1"/>
    <n v="18.822848473748472"/>
  </r>
  <r>
    <n v="532"/>
    <s v="Crystal Moore"/>
    <s v="gerald91@example.org"/>
    <s v="gerald91"/>
    <d v="1954-11-08T00:00:00"/>
    <x v="0"/>
    <s v="Shannonport"/>
    <d v="2025-06-29T00:00:00"/>
    <d v="2026-06-29T00:00:00"/>
    <x v="1"/>
    <s v="Amex"/>
    <x v="1"/>
    <s v="Frequent"/>
    <x v="1"/>
    <x v="5"/>
    <x v="2"/>
    <s v="Low"/>
    <n v="3.3"/>
    <n v="8"/>
    <n v="365"/>
    <x v="1"/>
    <x v="1"/>
    <n v="18.822848473748472"/>
  </r>
  <r>
    <n v="533"/>
    <s v="Ronald Ferrell III"/>
    <s v="woconnor@example.org"/>
    <s v="woconnor"/>
    <d v="1968-12-03T00:00:00"/>
    <x v="1"/>
    <s v="Klineland"/>
    <d v="2025-06-30T00:00:00"/>
    <d v="2026-06-30T00:00:00"/>
    <x v="0"/>
    <s v="Mastercard"/>
    <x v="1"/>
    <s v="Frequent"/>
    <x v="2"/>
    <x v="0"/>
    <x v="1"/>
    <s v="High"/>
    <n v="3.5"/>
    <n v="4"/>
    <n v="365"/>
    <x v="1"/>
    <x v="1"/>
    <n v="18.822848473748472"/>
  </r>
  <r>
    <n v="534"/>
    <s v="Olivia Patton"/>
    <s v="nbrady@example.net"/>
    <s v="nbrady"/>
    <d v="1985-10-14T00:00:00"/>
    <x v="0"/>
    <s v="Jeffersonfurt"/>
    <d v="2025-07-01T00:00:00"/>
    <d v="2026-07-01T00:00:00"/>
    <x v="1"/>
    <s v="Mastercard"/>
    <x v="1"/>
    <s v="Occasional"/>
    <x v="0"/>
    <x v="5"/>
    <x v="0"/>
    <s v="Low"/>
    <n v="4.9000000000000004"/>
    <n v="5"/>
    <n v="365"/>
    <x v="1"/>
    <x v="2"/>
    <n v="14.486965073529412"/>
  </r>
  <r>
    <n v="535"/>
    <s v="Bianca Stevenson"/>
    <s v="ycarter@example.org"/>
    <s v="ycarter"/>
    <d v="1939-04-08T00:00:00"/>
    <x v="0"/>
    <s v="Ricardoburgh"/>
    <d v="2025-07-02T00:00:00"/>
    <d v="2026-07-02T00:00:00"/>
    <x v="0"/>
    <s v="Amex"/>
    <x v="1"/>
    <s v="Regular"/>
    <x v="2"/>
    <x v="0"/>
    <x v="2"/>
    <s v="Low"/>
    <n v="3.4"/>
    <n v="5"/>
    <n v="365"/>
    <x v="1"/>
    <x v="2"/>
    <n v="14.486965073529412"/>
  </r>
  <r>
    <n v="536"/>
    <s v="Shane Gregory"/>
    <s v="vwalsh@example.org"/>
    <s v="vwalsh"/>
    <d v="1967-02-11T00:00:00"/>
    <x v="1"/>
    <s v="East Caitlin"/>
    <d v="2025-07-03T00:00:00"/>
    <d v="2026-07-03T00:00:00"/>
    <x v="1"/>
    <s v="Visa"/>
    <x v="1"/>
    <s v="Frequent"/>
    <x v="2"/>
    <x v="0"/>
    <x v="1"/>
    <s v="Medium"/>
    <n v="4.2"/>
    <n v="3"/>
    <n v="365"/>
    <x v="1"/>
    <x v="2"/>
    <n v="14.486965073529412"/>
  </r>
  <r>
    <n v="537"/>
    <s v="James Nicholson"/>
    <s v="dave30@example.com"/>
    <s v="dave30"/>
    <d v="1981-11-15T00:00:00"/>
    <x v="0"/>
    <s v="West Shawnside"/>
    <d v="2025-07-04T00:00:00"/>
    <d v="2026-07-04T00:00:00"/>
    <x v="1"/>
    <s v="Visa"/>
    <x v="1"/>
    <s v="Regular"/>
    <x v="0"/>
    <x v="1"/>
    <x v="2"/>
    <s v="High"/>
    <n v="3.6"/>
    <n v="8"/>
    <n v="365"/>
    <x v="1"/>
    <x v="2"/>
    <n v="14.486965073529412"/>
  </r>
  <r>
    <n v="538"/>
    <s v="Sheila Franco"/>
    <s v="savannah01@example.org"/>
    <s v="savannah01"/>
    <d v="1960-10-14T00:00:00"/>
    <x v="1"/>
    <s v="East Daniel"/>
    <d v="2025-07-05T00:00:00"/>
    <d v="2026-07-05T00:00:00"/>
    <x v="1"/>
    <s v="Mastercard"/>
    <x v="0"/>
    <s v="Frequent"/>
    <x v="0"/>
    <x v="0"/>
    <x v="2"/>
    <s v="Medium"/>
    <n v="3.4"/>
    <n v="10"/>
    <n v="365"/>
    <x v="1"/>
    <x v="2"/>
    <n v="14.486965073529412"/>
  </r>
  <r>
    <n v="539"/>
    <s v="Cody Schultz"/>
    <s v="kblack@example.org"/>
    <s v="kblack"/>
    <d v="1980-06-25T00:00:00"/>
    <x v="0"/>
    <s v="New Joshua"/>
    <d v="2025-07-06T00:00:00"/>
    <d v="2026-07-06T00:00:00"/>
    <x v="0"/>
    <s v="Visa"/>
    <x v="1"/>
    <s v="Occasional"/>
    <x v="1"/>
    <x v="0"/>
    <x v="0"/>
    <s v="Medium"/>
    <n v="4.3"/>
    <n v="5"/>
    <n v="365"/>
    <x v="1"/>
    <x v="2"/>
    <n v="14.486965073529412"/>
  </r>
  <r>
    <n v="540"/>
    <s v="Travis Alvarado"/>
    <s v="jessicaallen@example.com"/>
    <s v="jessicaallen"/>
    <d v="1960-05-21T00:00:00"/>
    <x v="0"/>
    <s v="Haynesburgh"/>
    <d v="2025-07-07T00:00:00"/>
    <d v="2026-07-07T00:00:00"/>
    <x v="1"/>
    <s v="Visa"/>
    <x v="0"/>
    <s v="Frequent"/>
    <x v="1"/>
    <x v="1"/>
    <x v="1"/>
    <s v="Medium"/>
    <n v="3.9"/>
    <n v="7"/>
    <n v="365"/>
    <x v="1"/>
    <x v="2"/>
    <n v="14.486965073529412"/>
  </r>
  <r>
    <n v="541"/>
    <s v="Elizabeth Espinoza"/>
    <s v="calderonjessica@example.com"/>
    <s v="calderonjessica"/>
    <d v="1952-03-19T00:00:00"/>
    <x v="1"/>
    <s v="West Charlotteberg"/>
    <d v="2025-07-08T00:00:00"/>
    <d v="2026-07-08T00:00:00"/>
    <x v="0"/>
    <s v="Visa"/>
    <x v="1"/>
    <s v="Frequent"/>
    <x v="1"/>
    <x v="2"/>
    <x v="1"/>
    <s v="Low"/>
    <n v="4.5999999999999996"/>
    <n v="8"/>
    <n v="365"/>
    <x v="1"/>
    <x v="2"/>
    <n v="14.486965073529412"/>
  </r>
  <r>
    <n v="542"/>
    <s v="Carrie Glover"/>
    <s v="michaelhenry@example.com"/>
    <s v="michaelhenry"/>
    <d v="1963-09-07T00:00:00"/>
    <x v="1"/>
    <s v="Jonesmouth"/>
    <d v="2025-07-09T00:00:00"/>
    <d v="2026-07-09T00:00:00"/>
    <x v="1"/>
    <s v="Amex"/>
    <x v="0"/>
    <s v="Occasional"/>
    <x v="1"/>
    <x v="2"/>
    <x v="2"/>
    <s v="High"/>
    <n v="4.4000000000000004"/>
    <n v="7"/>
    <n v="365"/>
    <x v="1"/>
    <x v="2"/>
    <n v="14.486965073529412"/>
  </r>
  <r>
    <n v="543"/>
    <s v="Christopher Wilson"/>
    <s v="yspence@example.com"/>
    <s v="yspence"/>
    <d v="1970-03-09T00:00:00"/>
    <x v="0"/>
    <s v="East Kayla"/>
    <d v="2025-07-10T00:00:00"/>
    <d v="2026-07-10T00:00:00"/>
    <x v="1"/>
    <s v="Amex"/>
    <x v="0"/>
    <s v="Regular"/>
    <x v="1"/>
    <x v="0"/>
    <x v="1"/>
    <s v="High"/>
    <n v="3.5"/>
    <n v="10"/>
    <n v="365"/>
    <x v="1"/>
    <x v="2"/>
    <n v="14.486965073529412"/>
  </r>
  <r>
    <n v="544"/>
    <s v="Tanya Moreno"/>
    <s v="wyattdenise@example.net"/>
    <s v="wyattdenise"/>
    <d v="2006-01-11T00:00:00"/>
    <x v="1"/>
    <s v="Port Jamieborough"/>
    <d v="2025-07-11T00:00:00"/>
    <d v="2026-07-11T00:00:00"/>
    <x v="0"/>
    <s v="Visa"/>
    <x v="1"/>
    <s v="Occasional"/>
    <x v="0"/>
    <x v="1"/>
    <x v="0"/>
    <s v="Medium"/>
    <n v="4.5999999999999996"/>
    <n v="0"/>
    <n v="365"/>
    <x v="1"/>
    <x v="2"/>
    <n v="14.486965073529412"/>
  </r>
  <r>
    <n v="545"/>
    <s v="Jason Mckinney"/>
    <s v="gonzalezmolly@example.net"/>
    <s v="gonzalezmolly"/>
    <d v="1978-08-06T00:00:00"/>
    <x v="0"/>
    <s v="Smithstad"/>
    <d v="2025-07-12T00:00:00"/>
    <d v="2026-07-12T00:00:00"/>
    <x v="0"/>
    <s v="Mastercard"/>
    <x v="0"/>
    <s v="Occasional"/>
    <x v="1"/>
    <x v="0"/>
    <x v="2"/>
    <s v="Medium"/>
    <n v="4"/>
    <n v="6"/>
    <n v="365"/>
    <x v="1"/>
    <x v="2"/>
    <n v="14.486965073529412"/>
  </r>
  <r>
    <n v="546"/>
    <s v="Tommy Foster"/>
    <s v="fwilcox@example.com"/>
    <s v="fwilcox"/>
    <d v="1972-02-20T00:00:00"/>
    <x v="0"/>
    <s v="New Kim"/>
    <d v="2025-07-13T00:00:00"/>
    <d v="2026-07-13T00:00:00"/>
    <x v="0"/>
    <s v="Visa"/>
    <x v="0"/>
    <s v="Regular"/>
    <x v="2"/>
    <x v="3"/>
    <x v="2"/>
    <s v="Low"/>
    <n v="3.5"/>
    <n v="8"/>
    <n v="365"/>
    <x v="1"/>
    <x v="2"/>
    <n v="14.486965073529412"/>
  </r>
  <r>
    <n v="547"/>
    <s v="Vincent Tran"/>
    <s v="gwilliams@example.net"/>
    <s v="gwilliams"/>
    <d v="1938-01-30T00:00:00"/>
    <x v="0"/>
    <s v="Jasonland"/>
    <d v="2025-07-14T00:00:00"/>
    <d v="2026-07-14T00:00:00"/>
    <x v="1"/>
    <s v="Mastercard"/>
    <x v="0"/>
    <s v="Occasional"/>
    <x v="1"/>
    <x v="1"/>
    <x v="1"/>
    <s v="Low"/>
    <n v="3.7"/>
    <n v="4"/>
    <n v="365"/>
    <x v="1"/>
    <x v="2"/>
    <n v="14.486965073529412"/>
  </r>
  <r>
    <n v="548"/>
    <s v="Dr. Jose Moran"/>
    <s v="mike87@example.com"/>
    <s v="mike87"/>
    <d v="1960-04-06T00:00:00"/>
    <x v="0"/>
    <s v="Palmermouth"/>
    <d v="2025-07-15T00:00:00"/>
    <d v="2026-07-15T00:00:00"/>
    <x v="1"/>
    <s v="Visa"/>
    <x v="0"/>
    <s v="Regular"/>
    <x v="0"/>
    <x v="4"/>
    <x v="0"/>
    <s v="Medium"/>
    <n v="4.7"/>
    <n v="10"/>
    <n v="365"/>
    <x v="1"/>
    <x v="2"/>
    <n v="14.486965073529412"/>
  </r>
  <r>
    <n v="549"/>
    <s v="Randy Herring"/>
    <s v="thompsonjonathan@example.org"/>
    <s v="thompsonjonathan"/>
    <d v="1957-10-21T00:00:00"/>
    <x v="1"/>
    <s v="South Angelicaburgh"/>
    <d v="2025-07-16T00:00:00"/>
    <d v="2026-07-16T00:00:00"/>
    <x v="1"/>
    <s v="Visa"/>
    <x v="0"/>
    <s v="Regular"/>
    <x v="2"/>
    <x v="2"/>
    <x v="0"/>
    <s v="Medium"/>
    <n v="4.3"/>
    <n v="3"/>
    <n v="365"/>
    <x v="1"/>
    <x v="2"/>
    <n v="14.486965073529412"/>
  </r>
  <r>
    <n v="550"/>
    <s v="Carrie Tucker"/>
    <s v="rothpamela@example.com"/>
    <s v="rothpamela"/>
    <d v="1976-09-14T00:00:00"/>
    <x v="0"/>
    <s v="Jamesshire"/>
    <d v="2025-07-17T00:00:00"/>
    <d v="2026-07-17T00:00:00"/>
    <x v="1"/>
    <s v="Visa"/>
    <x v="0"/>
    <s v="Regular"/>
    <x v="0"/>
    <x v="1"/>
    <x v="1"/>
    <s v="Low"/>
    <n v="3.3"/>
    <n v="2"/>
    <n v="365"/>
    <x v="1"/>
    <x v="2"/>
    <n v="14.486965073529412"/>
  </r>
  <r>
    <n v="551"/>
    <s v="Alan Walker"/>
    <s v="joelsaunders@example.org"/>
    <s v="joelsaunders"/>
    <d v="1954-07-01T00:00:00"/>
    <x v="1"/>
    <s v="Richardchester"/>
    <d v="2025-07-18T00:00:00"/>
    <d v="2026-07-18T00:00:00"/>
    <x v="1"/>
    <s v="Amex"/>
    <x v="0"/>
    <s v="Frequent"/>
    <x v="2"/>
    <x v="3"/>
    <x v="2"/>
    <s v="Low"/>
    <n v="4.0999999999999996"/>
    <n v="9"/>
    <n v="365"/>
    <x v="1"/>
    <x v="2"/>
    <n v="14.486965073529412"/>
  </r>
  <r>
    <n v="552"/>
    <s v="Michael Black"/>
    <s v="smurray@example.com"/>
    <s v="smurray"/>
    <d v="1994-08-12T00:00:00"/>
    <x v="1"/>
    <s v="Meganbury"/>
    <d v="2025-07-19T00:00:00"/>
    <d v="2026-07-19T00:00:00"/>
    <x v="0"/>
    <s v="Mastercard"/>
    <x v="0"/>
    <s v="Regular"/>
    <x v="0"/>
    <x v="3"/>
    <x v="1"/>
    <s v="Low"/>
    <n v="3.1"/>
    <n v="3"/>
    <n v="365"/>
    <x v="1"/>
    <x v="2"/>
    <n v="14.486965073529412"/>
  </r>
  <r>
    <n v="553"/>
    <s v="Ann Schultz"/>
    <s v="thomas13@example.com"/>
    <s v="thomas13"/>
    <d v="1990-03-02T00:00:00"/>
    <x v="0"/>
    <s v="Mullinsmouth"/>
    <d v="2025-07-20T00:00:00"/>
    <d v="2026-07-20T00:00:00"/>
    <x v="1"/>
    <s v="Mastercard"/>
    <x v="0"/>
    <s v="Regular"/>
    <x v="0"/>
    <x v="4"/>
    <x v="2"/>
    <s v="Medium"/>
    <n v="4.9000000000000004"/>
    <n v="8"/>
    <n v="365"/>
    <x v="1"/>
    <x v="2"/>
    <n v="14.486965073529412"/>
  </r>
  <r>
    <n v="554"/>
    <s v="Richard Sanchez"/>
    <s v="bespinoza@example.com"/>
    <s v="bespinoza"/>
    <d v="1941-01-21T00:00:00"/>
    <x v="0"/>
    <s v="Stanleyberg"/>
    <d v="2025-07-21T00:00:00"/>
    <d v="2026-07-21T00:00:00"/>
    <x v="1"/>
    <s v="Mastercard"/>
    <x v="1"/>
    <s v="Occasional"/>
    <x v="0"/>
    <x v="6"/>
    <x v="0"/>
    <s v="Medium"/>
    <n v="3"/>
    <n v="10"/>
    <n v="365"/>
    <x v="1"/>
    <x v="2"/>
    <n v="14.486965073529412"/>
  </r>
  <r>
    <n v="555"/>
    <s v="Teresa Berry"/>
    <s v="johnsonglen@example.net"/>
    <s v="johnsonglen"/>
    <d v="1986-06-26T00:00:00"/>
    <x v="1"/>
    <s v="Marktown"/>
    <d v="2025-07-22T00:00:00"/>
    <d v="2026-07-22T00:00:00"/>
    <x v="1"/>
    <s v="Mastercard"/>
    <x v="0"/>
    <s v="Occasional"/>
    <x v="2"/>
    <x v="6"/>
    <x v="1"/>
    <s v="Medium"/>
    <n v="4.7"/>
    <n v="1"/>
    <n v="365"/>
    <x v="1"/>
    <x v="2"/>
    <n v="14.486965073529412"/>
  </r>
  <r>
    <n v="556"/>
    <s v="Phillip Williams"/>
    <s v="ewilliams@example.org"/>
    <s v="ewilliams"/>
    <d v="1986-10-25T00:00:00"/>
    <x v="1"/>
    <s v="Cortezmouth"/>
    <d v="2025-07-23T00:00:00"/>
    <d v="2026-07-23T00:00:00"/>
    <x v="0"/>
    <s v="Visa"/>
    <x v="1"/>
    <s v="Occasional"/>
    <x v="0"/>
    <x v="2"/>
    <x v="2"/>
    <s v="Low"/>
    <n v="4.5999999999999996"/>
    <n v="7"/>
    <n v="365"/>
    <x v="1"/>
    <x v="2"/>
    <n v="14.486965073529412"/>
  </r>
  <r>
    <n v="557"/>
    <s v="Tyler Fox"/>
    <s v="collinsrobert@example.net"/>
    <s v="collinsrobert"/>
    <d v="1974-04-07T00:00:00"/>
    <x v="0"/>
    <s v="Lake Pamela"/>
    <d v="2025-07-24T00:00:00"/>
    <d v="2026-07-24T00:00:00"/>
    <x v="1"/>
    <s v="Visa"/>
    <x v="1"/>
    <s v="Regular"/>
    <x v="1"/>
    <x v="0"/>
    <x v="0"/>
    <s v="High"/>
    <n v="4.4000000000000004"/>
    <n v="3"/>
    <n v="365"/>
    <x v="1"/>
    <x v="2"/>
    <n v="14.486965073529412"/>
  </r>
  <r>
    <n v="558"/>
    <s v="Ms. Sarah Scott"/>
    <s v="afoley@example.com"/>
    <s v="afoley"/>
    <d v="1997-05-30T00:00:00"/>
    <x v="0"/>
    <s v="Paceshire"/>
    <d v="2025-07-25T00:00:00"/>
    <d v="2026-07-25T00:00:00"/>
    <x v="0"/>
    <s v="Mastercard"/>
    <x v="1"/>
    <s v="Occasional"/>
    <x v="0"/>
    <x v="3"/>
    <x v="0"/>
    <s v="Low"/>
    <n v="4.7"/>
    <n v="6"/>
    <n v="365"/>
    <x v="1"/>
    <x v="2"/>
    <n v="14.486965073529412"/>
  </r>
  <r>
    <n v="559"/>
    <s v="Jennifer Watson"/>
    <s v="hernandezdevin@example.net"/>
    <s v="hernandezdevin"/>
    <d v="1936-08-06T00:00:00"/>
    <x v="1"/>
    <s v="Peggyville"/>
    <d v="2025-07-26T00:00:00"/>
    <d v="2026-07-26T00:00:00"/>
    <x v="1"/>
    <s v="Visa"/>
    <x v="1"/>
    <s v="Regular"/>
    <x v="2"/>
    <x v="1"/>
    <x v="0"/>
    <s v="Medium"/>
    <n v="5"/>
    <n v="2"/>
    <n v="365"/>
    <x v="1"/>
    <x v="2"/>
    <n v="14.486965073529412"/>
  </r>
  <r>
    <n v="560"/>
    <s v="Christopher Hernandez"/>
    <s v="mark39@example.org"/>
    <s v="mark39"/>
    <d v="1992-08-08T00:00:00"/>
    <x v="1"/>
    <s v="South Courtney"/>
    <d v="2025-07-27T00:00:00"/>
    <d v="2026-07-27T00:00:00"/>
    <x v="0"/>
    <s v="Amex"/>
    <x v="0"/>
    <s v="Frequent"/>
    <x v="1"/>
    <x v="4"/>
    <x v="0"/>
    <s v="High"/>
    <n v="4"/>
    <n v="7"/>
    <n v="365"/>
    <x v="1"/>
    <x v="2"/>
    <n v="14.486965073529412"/>
  </r>
  <r>
    <n v="561"/>
    <s v="Jennifer Olson"/>
    <s v="tcoffey@example.org"/>
    <s v="tcoffey"/>
    <d v="1977-02-14T00:00:00"/>
    <x v="0"/>
    <s v="Port Suzannechester"/>
    <d v="2025-07-28T00:00:00"/>
    <d v="2026-07-28T00:00:00"/>
    <x v="1"/>
    <s v="Mastercard"/>
    <x v="0"/>
    <s v="Frequent"/>
    <x v="0"/>
    <x v="4"/>
    <x v="2"/>
    <s v="Medium"/>
    <n v="3.6"/>
    <n v="8"/>
    <n v="365"/>
    <x v="1"/>
    <x v="2"/>
    <n v="14.486965073529412"/>
  </r>
  <r>
    <n v="562"/>
    <s v="Daniel Webster"/>
    <s v="jsmith@example.com"/>
    <s v="jsmith"/>
    <d v="1955-07-12T00:00:00"/>
    <x v="1"/>
    <s v="Tracyfurt"/>
    <d v="2025-07-29T00:00:00"/>
    <d v="2026-07-29T00:00:00"/>
    <x v="1"/>
    <s v="Amex"/>
    <x v="1"/>
    <s v="Frequent"/>
    <x v="2"/>
    <x v="6"/>
    <x v="2"/>
    <s v="Low"/>
    <n v="4.9000000000000004"/>
    <n v="10"/>
    <n v="365"/>
    <x v="1"/>
    <x v="2"/>
    <n v="14.486965073529412"/>
  </r>
  <r>
    <n v="563"/>
    <s v="Cheryl Ball"/>
    <s v="xlynch@example.com"/>
    <s v="xlynch"/>
    <d v="1972-07-14T00:00:00"/>
    <x v="1"/>
    <s v="Cynthiamouth"/>
    <d v="2025-07-30T00:00:00"/>
    <d v="2026-07-30T00:00:00"/>
    <x v="1"/>
    <s v="Amex"/>
    <x v="0"/>
    <s v="Frequent"/>
    <x v="2"/>
    <x v="2"/>
    <x v="0"/>
    <s v="Medium"/>
    <n v="3.2"/>
    <n v="4"/>
    <n v="365"/>
    <x v="1"/>
    <x v="2"/>
    <n v="14.486965073529412"/>
  </r>
  <r>
    <n v="564"/>
    <s v="Ronald Humphrey"/>
    <s v="krystal73@example.com"/>
    <s v="krystal73"/>
    <d v="1968-08-09T00:00:00"/>
    <x v="0"/>
    <s v="North John"/>
    <d v="2025-07-31T00:00:00"/>
    <d v="2026-07-31T00:00:00"/>
    <x v="0"/>
    <s v="Mastercard"/>
    <x v="0"/>
    <s v="Regular"/>
    <x v="2"/>
    <x v="6"/>
    <x v="2"/>
    <s v="High"/>
    <n v="3.3"/>
    <n v="1"/>
    <n v="365"/>
    <x v="1"/>
    <x v="2"/>
    <n v="14.486965073529412"/>
  </r>
  <r>
    <n v="565"/>
    <s v="Kara Evans"/>
    <s v="robert10@example.com"/>
    <s v="robert10"/>
    <d v="1986-11-09T00:00:00"/>
    <x v="1"/>
    <s v="West Phillipstad"/>
    <d v="2025-08-01T00:00:00"/>
    <d v="2026-08-01T00:00:00"/>
    <x v="1"/>
    <s v="Visa"/>
    <x v="0"/>
    <s v="Regular"/>
    <x v="1"/>
    <x v="3"/>
    <x v="1"/>
    <s v="Medium"/>
    <n v="4.9000000000000004"/>
    <n v="7"/>
    <n v="365"/>
    <x v="1"/>
    <x v="2"/>
    <n v="14.486965073529412"/>
  </r>
  <r>
    <n v="566"/>
    <s v="Karen Case"/>
    <s v="elizabeth77@example.com"/>
    <s v="elizabeth77"/>
    <d v="1934-05-08T00:00:00"/>
    <x v="0"/>
    <s v="Port Tiffanyberg"/>
    <d v="2025-08-02T00:00:00"/>
    <d v="2026-08-02T00:00:00"/>
    <x v="1"/>
    <s v="Amex"/>
    <x v="0"/>
    <s v="Regular"/>
    <x v="2"/>
    <x v="6"/>
    <x v="2"/>
    <s v="Low"/>
    <n v="3.6"/>
    <n v="5"/>
    <n v="365"/>
    <x v="1"/>
    <x v="2"/>
    <n v="14.486965073529412"/>
  </r>
  <r>
    <n v="567"/>
    <s v="Benjamin Murray"/>
    <s v="blankenshiprobert@example.net"/>
    <s v="blankenshiprobert"/>
    <d v="1953-04-07T00:00:00"/>
    <x v="0"/>
    <s v="Gomezland"/>
    <d v="2025-08-03T00:00:00"/>
    <d v="2026-08-03T00:00:00"/>
    <x v="0"/>
    <s v="Mastercard"/>
    <x v="0"/>
    <s v="Frequent"/>
    <x v="1"/>
    <x v="4"/>
    <x v="0"/>
    <s v="High"/>
    <n v="3.4"/>
    <n v="10"/>
    <n v="365"/>
    <x v="1"/>
    <x v="2"/>
    <n v="14.486965073529412"/>
  </r>
  <r>
    <n v="568"/>
    <s v="Heidi Lewis"/>
    <s v="cantrellemily@example.com"/>
    <s v="cantrellemily"/>
    <d v="1999-07-11T00:00:00"/>
    <x v="0"/>
    <s v="West Jamesside"/>
    <d v="2025-08-04T00:00:00"/>
    <d v="2026-08-04T00:00:00"/>
    <x v="0"/>
    <s v="Amex"/>
    <x v="1"/>
    <s v="Occasional"/>
    <x v="1"/>
    <x v="5"/>
    <x v="2"/>
    <s v="Low"/>
    <n v="4.0999999999999996"/>
    <n v="4"/>
    <n v="365"/>
    <x v="1"/>
    <x v="2"/>
    <n v="14.486965073529412"/>
  </r>
  <r>
    <n v="569"/>
    <s v="Stacey Cook"/>
    <s v="robinsonnicholas@example.com"/>
    <s v="robinsonnicholas"/>
    <d v="1953-07-19T00:00:00"/>
    <x v="1"/>
    <s v="Jessicafort"/>
    <d v="2025-08-05T00:00:00"/>
    <d v="2026-08-05T00:00:00"/>
    <x v="1"/>
    <s v="Mastercard"/>
    <x v="0"/>
    <s v="Regular"/>
    <x v="1"/>
    <x v="0"/>
    <x v="2"/>
    <s v="High"/>
    <n v="4.3"/>
    <n v="7"/>
    <n v="365"/>
    <x v="1"/>
    <x v="2"/>
    <n v="14.486965073529412"/>
  </r>
  <r>
    <n v="570"/>
    <s v="Michael Rivera"/>
    <s v="pwatts@example.net"/>
    <s v="pwatts"/>
    <d v="1982-03-08T00:00:00"/>
    <x v="0"/>
    <s v="Ryanville"/>
    <d v="2025-08-06T00:00:00"/>
    <d v="2026-08-06T00:00:00"/>
    <x v="0"/>
    <s v="Amex"/>
    <x v="1"/>
    <s v="Frequent"/>
    <x v="1"/>
    <x v="2"/>
    <x v="1"/>
    <s v="High"/>
    <n v="4"/>
    <n v="5"/>
    <n v="365"/>
    <x v="1"/>
    <x v="2"/>
    <n v="14.486965073529412"/>
  </r>
  <r>
    <n v="571"/>
    <s v="Casey Jones"/>
    <s v="barrycarolyn@example.org"/>
    <s v="barrycarolyn"/>
    <d v="1989-01-12T00:00:00"/>
    <x v="1"/>
    <s v="Saundersstad"/>
    <d v="2025-08-07T00:00:00"/>
    <d v="2026-08-07T00:00:00"/>
    <x v="1"/>
    <s v="Visa"/>
    <x v="0"/>
    <s v="Regular"/>
    <x v="0"/>
    <x v="3"/>
    <x v="2"/>
    <s v="High"/>
    <n v="4.0999999999999996"/>
    <n v="6"/>
    <n v="365"/>
    <x v="1"/>
    <x v="2"/>
    <n v="14.486965073529412"/>
  </r>
  <r>
    <n v="572"/>
    <s v="Michelle Brown"/>
    <s v="dibarra@example.com"/>
    <s v="dibarra"/>
    <d v="1977-11-21T00:00:00"/>
    <x v="1"/>
    <s v="Shepherdbury"/>
    <d v="2025-08-08T00:00:00"/>
    <d v="2026-08-08T00:00:00"/>
    <x v="0"/>
    <s v="Mastercard"/>
    <x v="1"/>
    <s v="Frequent"/>
    <x v="0"/>
    <x v="0"/>
    <x v="2"/>
    <s v="Low"/>
    <n v="4.9000000000000004"/>
    <n v="8"/>
    <n v="365"/>
    <x v="1"/>
    <x v="2"/>
    <n v="14.486965073529412"/>
  </r>
  <r>
    <n v="573"/>
    <s v="John Cline"/>
    <s v="trujillokirsten@example.net"/>
    <s v="trujillokirsten"/>
    <d v="1969-03-30T00:00:00"/>
    <x v="1"/>
    <s v="Ballberg"/>
    <d v="2025-08-09T00:00:00"/>
    <d v="2026-08-09T00:00:00"/>
    <x v="1"/>
    <s v="Mastercard"/>
    <x v="0"/>
    <s v="Occasional"/>
    <x v="2"/>
    <x v="0"/>
    <x v="1"/>
    <s v="High"/>
    <n v="4"/>
    <n v="10"/>
    <n v="365"/>
    <x v="1"/>
    <x v="2"/>
    <n v="14.486965073529412"/>
  </r>
  <r>
    <n v="574"/>
    <s v="Gregory James"/>
    <s v="monicadavies@example.org"/>
    <s v="monicadavies"/>
    <d v="1934-08-24T00:00:00"/>
    <x v="1"/>
    <s v="Freemanfort"/>
    <d v="2025-08-10T00:00:00"/>
    <d v="2026-08-10T00:00:00"/>
    <x v="0"/>
    <s v="Mastercard"/>
    <x v="0"/>
    <s v="Frequent"/>
    <x v="0"/>
    <x v="6"/>
    <x v="2"/>
    <s v="High"/>
    <n v="4"/>
    <n v="4"/>
    <n v="365"/>
    <x v="1"/>
    <x v="2"/>
    <n v="14.486965073529412"/>
  </r>
  <r>
    <n v="575"/>
    <s v="Julie Galloway"/>
    <s v="xsmith@example.org"/>
    <s v="xsmith"/>
    <d v="1976-06-15T00:00:00"/>
    <x v="0"/>
    <s v="West Staceyport"/>
    <d v="2025-08-11T00:00:00"/>
    <d v="2026-08-11T00:00:00"/>
    <x v="0"/>
    <s v="Visa"/>
    <x v="1"/>
    <s v="Regular"/>
    <x v="0"/>
    <x v="3"/>
    <x v="1"/>
    <s v="High"/>
    <n v="5"/>
    <n v="1"/>
    <n v="365"/>
    <x v="1"/>
    <x v="2"/>
    <n v="14.486965073529412"/>
  </r>
  <r>
    <n v="576"/>
    <s v="Larry Day"/>
    <s v="grahamjoshua@example.net"/>
    <s v="grahamjoshua"/>
    <d v="1998-11-29T00:00:00"/>
    <x v="0"/>
    <s v="North Anthony"/>
    <d v="2025-08-12T00:00:00"/>
    <d v="2026-08-12T00:00:00"/>
    <x v="0"/>
    <s v="Amex"/>
    <x v="0"/>
    <s v="Frequent"/>
    <x v="1"/>
    <x v="2"/>
    <x v="0"/>
    <s v="Medium"/>
    <n v="4.9000000000000004"/>
    <n v="1"/>
    <n v="365"/>
    <x v="1"/>
    <x v="2"/>
    <n v="14.486965073529412"/>
  </r>
  <r>
    <n v="577"/>
    <s v="Michael Chavez"/>
    <s v="smithkathleen@example.org"/>
    <s v="smithkathleen"/>
    <d v="1938-08-02T00:00:00"/>
    <x v="1"/>
    <s v="Maryland"/>
    <d v="2025-08-13T00:00:00"/>
    <d v="2026-08-13T00:00:00"/>
    <x v="1"/>
    <s v="Amex"/>
    <x v="1"/>
    <s v="Regular"/>
    <x v="1"/>
    <x v="1"/>
    <x v="2"/>
    <s v="Low"/>
    <n v="4"/>
    <n v="8"/>
    <n v="365"/>
    <x v="1"/>
    <x v="2"/>
    <n v="14.486965073529412"/>
  </r>
  <r>
    <n v="578"/>
    <s v="Joe Lopez"/>
    <s v="dianaolson@example.org"/>
    <s v="dianaolson"/>
    <d v="1955-10-10T00:00:00"/>
    <x v="0"/>
    <s v="Johnsonshire"/>
    <d v="2025-08-14T00:00:00"/>
    <d v="2026-08-14T00:00:00"/>
    <x v="1"/>
    <s v="Visa"/>
    <x v="1"/>
    <s v="Occasional"/>
    <x v="1"/>
    <x v="2"/>
    <x v="1"/>
    <s v="Medium"/>
    <n v="4.2"/>
    <n v="7"/>
    <n v="365"/>
    <x v="1"/>
    <x v="2"/>
    <n v="14.486965073529412"/>
  </r>
  <r>
    <n v="579"/>
    <s v="Jack Brock"/>
    <s v="seanwilliams@example.com"/>
    <s v="seanwilliams"/>
    <d v="1993-06-23T00:00:00"/>
    <x v="1"/>
    <s v="North Matthew"/>
    <d v="2025-08-15T00:00:00"/>
    <d v="2026-08-15T00:00:00"/>
    <x v="1"/>
    <s v="Amex"/>
    <x v="1"/>
    <s v="Frequent"/>
    <x v="2"/>
    <x v="6"/>
    <x v="2"/>
    <s v="Medium"/>
    <n v="3.9"/>
    <n v="6"/>
    <n v="365"/>
    <x v="1"/>
    <x v="2"/>
    <n v="14.486965073529412"/>
  </r>
  <r>
    <n v="580"/>
    <s v="Jennifer Rasmussen"/>
    <s v="michael31@example.org"/>
    <s v="michael31"/>
    <d v="1956-01-18T00:00:00"/>
    <x v="1"/>
    <s v="Pettystad"/>
    <d v="2025-08-16T00:00:00"/>
    <d v="2026-08-16T00:00:00"/>
    <x v="0"/>
    <s v="Mastercard"/>
    <x v="0"/>
    <s v="Occasional"/>
    <x v="2"/>
    <x v="0"/>
    <x v="2"/>
    <s v="Low"/>
    <n v="4.0999999999999996"/>
    <n v="6"/>
    <n v="365"/>
    <x v="1"/>
    <x v="2"/>
    <n v="14.486965073529412"/>
  </r>
  <r>
    <n v="581"/>
    <s v="Tanya Odom"/>
    <s v="tgray@example.org"/>
    <s v="tgray"/>
    <d v="1953-05-31T00:00:00"/>
    <x v="1"/>
    <s v="Johnstonstad"/>
    <d v="2025-08-17T00:00:00"/>
    <d v="2026-08-17T00:00:00"/>
    <x v="1"/>
    <s v="Visa"/>
    <x v="1"/>
    <s v="Frequent"/>
    <x v="0"/>
    <x v="4"/>
    <x v="0"/>
    <s v="Medium"/>
    <n v="3.2"/>
    <n v="5"/>
    <n v="365"/>
    <x v="1"/>
    <x v="2"/>
    <n v="14.486965073529412"/>
  </r>
  <r>
    <n v="582"/>
    <s v="Dr. Isaac Davis"/>
    <s v="smallerik@example.net"/>
    <s v="smallerik"/>
    <d v="1971-10-22T00:00:00"/>
    <x v="0"/>
    <s v="Samuelview"/>
    <d v="2025-08-18T00:00:00"/>
    <d v="2026-08-18T00:00:00"/>
    <x v="1"/>
    <s v="Visa"/>
    <x v="0"/>
    <s v="Occasional"/>
    <x v="1"/>
    <x v="6"/>
    <x v="2"/>
    <s v="Low"/>
    <n v="4.2"/>
    <n v="7"/>
    <n v="365"/>
    <x v="1"/>
    <x v="2"/>
    <n v="14.486965073529412"/>
  </r>
  <r>
    <n v="583"/>
    <s v="Sean Harris"/>
    <s v="brittanymurray@example.net"/>
    <s v="brittanymurray"/>
    <d v="1975-01-28T00:00:00"/>
    <x v="1"/>
    <s v="South Justin"/>
    <d v="2025-08-19T00:00:00"/>
    <d v="2026-08-19T00:00:00"/>
    <x v="1"/>
    <s v="Amex"/>
    <x v="0"/>
    <s v="Occasional"/>
    <x v="1"/>
    <x v="0"/>
    <x v="1"/>
    <s v="High"/>
    <n v="4.2"/>
    <n v="3"/>
    <n v="365"/>
    <x v="1"/>
    <x v="2"/>
    <n v="14.486965073529412"/>
  </r>
  <r>
    <n v="584"/>
    <s v="Jesse Singleton"/>
    <s v="christina68@example.org"/>
    <s v="christina68"/>
    <d v="1979-01-18T00:00:00"/>
    <x v="0"/>
    <s v="Julieside"/>
    <d v="2025-08-20T00:00:00"/>
    <d v="2026-08-20T00:00:00"/>
    <x v="1"/>
    <s v="Visa"/>
    <x v="1"/>
    <s v="Frequent"/>
    <x v="0"/>
    <x v="4"/>
    <x v="0"/>
    <s v="Low"/>
    <n v="4"/>
    <n v="4"/>
    <n v="365"/>
    <x v="1"/>
    <x v="2"/>
    <n v="14.486965073529412"/>
  </r>
  <r>
    <n v="585"/>
    <s v="Bonnie Pena"/>
    <s v="ewilson@example.net"/>
    <s v="ewilson"/>
    <d v="1949-10-30T00:00:00"/>
    <x v="1"/>
    <s v="Wrighttown"/>
    <d v="2025-08-21T00:00:00"/>
    <d v="2026-08-21T00:00:00"/>
    <x v="1"/>
    <s v="Mastercard"/>
    <x v="0"/>
    <s v="Occasional"/>
    <x v="1"/>
    <x v="1"/>
    <x v="0"/>
    <s v="High"/>
    <n v="4.2"/>
    <n v="3"/>
    <n v="365"/>
    <x v="1"/>
    <x v="2"/>
    <n v="14.486965073529412"/>
  </r>
  <r>
    <n v="586"/>
    <s v="Tracy Allen"/>
    <s v="daltonrhonda@example.net"/>
    <s v="daltonrhonda"/>
    <d v="1935-02-07T00:00:00"/>
    <x v="0"/>
    <s v="West Sharon"/>
    <d v="2025-08-22T00:00:00"/>
    <d v="2026-08-22T00:00:00"/>
    <x v="1"/>
    <s v="Visa"/>
    <x v="0"/>
    <s v="Regular"/>
    <x v="1"/>
    <x v="1"/>
    <x v="2"/>
    <s v="High"/>
    <n v="4.5"/>
    <n v="2"/>
    <n v="365"/>
    <x v="1"/>
    <x v="2"/>
    <n v="14.486965073529412"/>
  </r>
  <r>
    <n v="587"/>
    <s v="Rachel Payne"/>
    <s v="sjones@example.org"/>
    <s v="sjones"/>
    <d v="1971-05-15T00:00:00"/>
    <x v="0"/>
    <s v="Port Julieberg"/>
    <d v="2025-08-23T00:00:00"/>
    <d v="2026-08-23T00:00:00"/>
    <x v="1"/>
    <s v="Amex"/>
    <x v="1"/>
    <s v="Occasional"/>
    <x v="1"/>
    <x v="2"/>
    <x v="1"/>
    <s v="Medium"/>
    <n v="3.5"/>
    <n v="5"/>
    <n v="365"/>
    <x v="1"/>
    <x v="2"/>
    <n v="14.486965073529412"/>
  </r>
  <r>
    <n v="588"/>
    <s v="Craig Carter"/>
    <s v="wesleyday@example.net"/>
    <s v="wesleyday"/>
    <d v="1954-11-27T00:00:00"/>
    <x v="0"/>
    <s v="Bensonport"/>
    <d v="2025-08-24T00:00:00"/>
    <d v="2026-08-24T00:00:00"/>
    <x v="0"/>
    <s v="Amex"/>
    <x v="0"/>
    <s v="Regular"/>
    <x v="0"/>
    <x v="5"/>
    <x v="1"/>
    <s v="High"/>
    <n v="4.2"/>
    <n v="3"/>
    <n v="365"/>
    <x v="1"/>
    <x v="2"/>
    <n v="14.486965073529412"/>
  </r>
  <r>
    <n v="589"/>
    <s v="George Elliott"/>
    <s v="rebecca56@example.com"/>
    <s v="rebecca56"/>
    <d v="1939-08-30T00:00:00"/>
    <x v="1"/>
    <s v="North Jameschester"/>
    <d v="2025-08-25T00:00:00"/>
    <d v="2026-08-25T00:00:00"/>
    <x v="0"/>
    <s v="Amex"/>
    <x v="1"/>
    <s v="Frequent"/>
    <x v="0"/>
    <x v="2"/>
    <x v="1"/>
    <s v="Low"/>
    <n v="4.8"/>
    <n v="5"/>
    <n v="365"/>
    <x v="1"/>
    <x v="2"/>
    <n v="14.486965073529412"/>
  </r>
  <r>
    <n v="590"/>
    <s v="Sean Navarro"/>
    <s v="derek53@example.net"/>
    <s v="derek53"/>
    <d v="1972-08-26T00:00:00"/>
    <x v="0"/>
    <s v="New Ryan"/>
    <d v="2025-08-26T00:00:00"/>
    <d v="2026-08-26T00:00:00"/>
    <x v="1"/>
    <s v="Mastercard"/>
    <x v="0"/>
    <s v="Occasional"/>
    <x v="0"/>
    <x v="0"/>
    <x v="2"/>
    <s v="High"/>
    <n v="4.7"/>
    <n v="5"/>
    <n v="365"/>
    <x v="1"/>
    <x v="2"/>
    <n v="14.486965073529412"/>
  </r>
  <r>
    <n v="591"/>
    <s v="Stephanie Palmer"/>
    <s v="daniel56@example.org"/>
    <s v="daniel56"/>
    <d v="1966-12-12T00:00:00"/>
    <x v="1"/>
    <s v="Williamport"/>
    <d v="2025-08-27T00:00:00"/>
    <d v="2026-08-27T00:00:00"/>
    <x v="1"/>
    <s v="Amex"/>
    <x v="1"/>
    <s v="Frequent"/>
    <x v="0"/>
    <x v="5"/>
    <x v="1"/>
    <s v="Low"/>
    <n v="4.3"/>
    <n v="5"/>
    <n v="365"/>
    <x v="1"/>
    <x v="2"/>
    <n v="14.486965073529412"/>
  </r>
  <r>
    <n v="592"/>
    <s v="Renee Rivas"/>
    <s v="ewatson@example.com"/>
    <s v="ewatson"/>
    <d v="1985-03-18T00:00:00"/>
    <x v="1"/>
    <s v="West Ninatown"/>
    <d v="2025-08-28T00:00:00"/>
    <d v="2026-08-28T00:00:00"/>
    <x v="0"/>
    <s v="Visa"/>
    <x v="0"/>
    <s v="Occasional"/>
    <x v="0"/>
    <x v="0"/>
    <x v="0"/>
    <s v="High"/>
    <n v="4.5"/>
    <n v="5"/>
    <n v="365"/>
    <x v="1"/>
    <x v="2"/>
    <n v="14.486965073529412"/>
  </r>
  <r>
    <n v="593"/>
    <s v="John Anderson"/>
    <s v="amberknapp@example.net"/>
    <s v="amberknapp"/>
    <d v="1993-01-04T00:00:00"/>
    <x v="0"/>
    <s v="West Rebeccaland"/>
    <d v="2025-08-29T00:00:00"/>
    <d v="2026-08-29T00:00:00"/>
    <x v="1"/>
    <s v="Amex"/>
    <x v="1"/>
    <s v="Regular"/>
    <x v="1"/>
    <x v="1"/>
    <x v="2"/>
    <s v="High"/>
    <n v="3"/>
    <n v="1"/>
    <n v="365"/>
    <x v="1"/>
    <x v="2"/>
    <n v="14.486965073529412"/>
  </r>
  <r>
    <n v="594"/>
    <s v="Paul Harris"/>
    <s v="bbarnes@example.com"/>
    <s v="bbarnes"/>
    <d v="1970-10-29T00:00:00"/>
    <x v="1"/>
    <s v="East Jasontown"/>
    <d v="2025-08-30T00:00:00"/>
    <d v="2026-08-30T00:00:00"/>
    <x v="1"/>
    <s v="Visa"/>
    <x v="1"/>
    <s v="Occasional"/>
    <x v="1"/>
    <x v="2"/>
    <x v="2"/>
    <s v="High"/>
    <n v="4"/>
    <n v="3"/>
    <n v="365"/>
    <x v="1"/>
    <x v="2"/>
    <n v="14.486965073529412"/>
  </r>
  <r>
    <n v="595"/>
    <s v="Jaime Klein"/>
    <s v="michael55@example.org"/>
    <s v="michael55"/>
    <d v="1994-06-13T00:00:00"/>
    <x v="0"/>
    <s v="Clayview"/>
    <d v="2025-08-31T00:00:00"/>
    <d v="2026-08-31T00:00:00"/>
    <x v="0"/>
    <s v="Visa"/>
    <x v="0"/>
    <s v="Regular"/>
    <x v="1"/>
    <x v="5"/>
    <x v="1"/>
    <s v="Low"/>
    <n v="4.8"/>
    <n v="2"/>
    <n v="365"/>
    <x v="1"/>
    <x v="2"/>
    <n v="14.486965073529412"/>
  </r>
  <r>
    <n v="596"/>
    <s v="Thomas Mitchell"/>
    <s v="wellsrobert@example.org"/>
    <s v="wellsrobert"/>
    <d v="1990-09-29T00:00:00"/>
    <x v="1"/>
    <s v="East Danny"/>
    <d v="2025-09-01T00:00:00"/>
    <d v="2026-09-01T00:00:00"/>
    <x v="0"/>
    <s v="Amex"/>
    <x v="0"/>
    <s v="Occasional"/>
    <x v="1"/>
    <x v="1"/>
    <x v="0"/>
    <s v="Low"/>
    <n v="3.8"/>
    <n v="0"/>
    <n v="365"/>
    <x v="1"/>
    <x v="2"/>
    <n v="14.486965073529412"/>
  </r>
  <r>
    <n v="597"/>
    <s v="Veronica Vargas"/>
    <s v="stephenyoung@example.com"/>
    <s v="stephenyoung"/>
    <d v="1953-12-26T00:00:00"/>
    <x v="1"/>
    <s v="Parsonsstad"/>
    <d v="2025-09-02T00:00:00"/>
    <d v="2026-09-02T00:00:00"/>
    <x v="0"/>
    <s v="Mastercard"/>
    <x v="0"/>
    <s v="Occasional"/>
    <x v="1"/>
    <x v="2"/>
    <x v="2"/>
    <s v="Low"/>
    <n v="3.6"/>
    <n v="1"/>
    <n v="365"/>
    <x v="1"/>
    <x v="2"/>
    <n v="14.486965073529412"/>
  </r>
  <r>
    <n v="598"/>
    <s v="Alexander Thompson"/>
    <s v="isaac56@example.org"/>
    <s v="isaac56"/>
    <d v="1947-04-08T00:00:00"/>
    <x v="1"/>
    <s v="Port Jenniferport"/>
    <d v="2025-09-03T00:00:00"/>
    <d v="2026-09-03T00:00:00"/>
    <x v="0"/>
    <s v="Visa"/>
    <x v="1"/>
    <s v="Frequent"/>
    <x v="2"/>
    <x v="3"/>
    <x v="1"/>
    <s v="High"/>
    <n v="3.2"/>
    <n v="8"/>
    <n v="365"/>
    <x v="1"/>
    <x v="2"/>
    <n v="14.486965073529412"/>
  </r>
  <r>
    <n v="599"/>
    <s v="Linda Taylor PhD"/>
    <s v="stevenhodge@example.net"/>
    <s v="stevenhodge"/>
    <d v="2000-11-18T00:00:00"/>
    <x v="0"/>
    <s v="Maryberg"/>
    <d v="2025-09-04T00:00:00"/>
    <d v="2026-09-04T00:00:00"/>
    <x v="1"/>
    <s v="Visa"/>
    <x v="0"/>
    <s v="Regular"/>
    <x v="0"/>
    <x v="2"/>
    <x v="2"/>
    <s v="Medium"/>
    <n v="3.3"/>
    <n v="9"/>
    <n v="365"/>
    <x v="1"/>
    <x v="2"/>
    <n v="14.486965073529412"/>
  </r>
  <r>
    <n v="600"/>
    <s v="Robert Miller"/>
    <s v="christineperez@example.org"/>
    <s v="christineperez"/>
    <d v="1939-07-11T00:00:00"/>
    <x v="0"/>
    <s v="Jonesport"/>
    <d v="2025-09-05T00:00:00"/>
    <d v="2026-09-05T00:00:00"/>
    <x v="0"/>
    <s v="Mastercard"/>
    <x v="0"/>
    <s v="Occasional"/>
    <x v="1"/>
    <x v="0"/>
    <x v="1"/>
    <s v="High"/>
    <n v="4.8"/>
    <n v="6"/>
    <n v="365"/>
    <x v="1"/>
    <x v="2"/>
    <n v="14.486965073529412"/>
  </r>
  <r>
    <n v="601"/>
    <s v="Michael Hanson"/>
    <s v="nicholas77@example.org"/>
    <s v="nicholas77"/>
    <d v="1959-03-28T00:00:00"/>
    <x v="0"/>
    <s v="Meghanmouth"/>
    <d v="2025-09-06T00:00:00"/>
    <d v="2026-09-06T00:00:00"/>
    <x v="0"/>
    <s v="Amex"/>
    <x v="1"/>
    <s v="Occasional"/>
    <x v="2"/>
    <x v="6"/>
    <x v="0"/>
    <s v="Low"/>
    <n v="3.2"/>
    <n v="9"/>
    <n v="365"/>
    <x v="1"/>
    <x v="2"/>
    <n v="14.486965073529412"/>
  </r>
  <r>
    <n v="602"/>
    <s v="Becky Ross"/>
    <s v="othomas@example.net"/>
    <s v="othomas"/>
    <d v="1967-09-16T00:00:00"/>
    <x v="0"/>
    <s v="North Tiffany"/>
    <d v="2025-09-07T00:00:00"/>
    <d v="2026-09-07T00:00:00"/>
    <x v="0"/>
    <s v="Mastercard"/>
    <x v="0"/>
    <s v="Regular"/>
    <x v="2"/>
    <x v="6"/>
    <x v="0"/>
    <s v="High"/>
    <n v="3.3"/>
    <n v="4"/>
    <n v="365"/>
    <x v="1"/>
    <x v="2"/>
    <n v="14.486965073529412"/>
  </r>
  <r>
    <n v="603"/>
    <s v="Margaret Barker"/>
    <s v="stephanie67@example.org"/>
    <s v="stephanie67"/>
    <d v="1951-07-04T00:00:00"/>
    <x v="0"/>
    <s v="New Michael"/>
    <d v="2025-09-08T00:00:00"/>
    <d v="2026-09-08T00:00:00"/>
    <x v="0"/>
    <s v="Mastercard"/>
    <x v="1"/>
    <s v="Occasional"/>
    <x v="1"/>
    <x v="1"/>
    <x v="2"/>
    <s v="Low"/>
    <n v="4.5"/>
    <n v="6"/>
    <n v="365"/>
    <x v="1"/>
    <x v="2"/>
    <n v="14.486965073529412"/>
  </r>
  <r>
    <n v="604"/>
    <s v="Jennifer Gill"/>
    <s v="pkrause@example.org"/>
    <s v="pkrause"/>
    <d v="1942-12-19T00:00:00"/>
    <x v="0"/>
    <s v="Port Stevenstad"/>
    <d v="2025-09-09T00:00:00"/>
    <d v="2026-09-09T00:00:00"/>
    <x v="1"/>
    <s v="Amex"/>
    <x v="1"/>
    <s v="Regular"/>
    <x v="0"/>
    <x v="5"/>
    <x v="2"/>
    <s v="High"/>
    <n v="4.4000000000000004"/>
    <n v="5"/>
    <n v="365"/>
    <x v="1"/>
    <x v="2"/>
    <n v="14.486965073529412"/>
  </r>
  <r>
    <n v="605"/>
    <s v="Heather Bowen"/>
    <s v="jason42@example.net"/>
    <s v="jason42"/>
    <d v="1966-04-25T00:00:00"/>
    <x v="1"/>
    <s v="Delgadoside"/>
    <d v="2025-09-10T00:00:00"/>
    <d v="2026-09-10T00:00:00"/>
    <x v="0"/>
    <s v="Mastercard"/>
    <x v="0"/>
    <s v="Occasional"/>
    <x v="0"/>
    <x v="1"/>
    <x v="0"/>
    <s v="Low"/>
    <n v="4.7"/>
    <n v="6"/>
    <n v="365"/>
    <x v="1"/>
    <x v="2"/>
    <n v="14.486965073529412"/>
  </r>
  <r>
    <n v="606"/>
    <s v="Anthony Jones"/>
    <s v="shannon69@example.net"/>
    <s v="shannon69"/>
    <d v="2004-06-02T00:00:00"/>
    <x v="1"/>
    <s v="Port Jason"/>
    <d v="2025-09-11T00:00:00"/>
    <d v="2026-09-11T00:00:00"/>
    <x v="0"/>
    <s v="Amex"/>
    <x v="1"/>
    <s v="Frequent"/>
    <x v="0"/>
    <x v="4"/>
    <x v="2"/>
    <s v="High"/>
    <n v="3.7"/>
    <n v="4"/>
    <n v="365"/>
    <x v="1"/>
    <x v="2"/>
    <n v="14.486965073529412"/>
  </r>
  <r>
    <n v="607"/>
    <s v="Lee West"/>
    <s v="watsonjessica@example.org"/>
    <s v="watsonjessica"/>
    <d v="1957-04-26T00:00:00"/>
    <x v="1"/>
    <s v="North Emily"/>
    <d v="2025-09-12T00:00:00"/>
    <d v="2026-09-12T00:00:00"/>
    <x v="0"/>
    <s v="Mastercard"/>
    <x v="0"/>
    <s v="Occasional"/>
    <x v="1"/>
    <x v="2"/>
    <x v="1"/>
    <s v="Medium"/>
    <n v="3.1"/>
    <n v="7"/>
    <n v="365"/>
    <x v="1"/>
    <x v="2"/>
    <n v="14.486965073529412"/>
  </r>
  <r>
    <n v="608"/>
    <s v="Gail Montgomery DDS"/>
    <s v="vickiramirez@example.net"/>
    <s v="vickiramirez"/>
    <d v="1943-10-21T00:00:00"/>
    <x v="0"/>
    <s v="Madisonborough"/>
    <d v="2025-09-13T00:00:00"/>
    <d v="2026-09-13T00:00:00"/>
    <x v="0"/>
    <s v="Mastercard"/>
    <x v="1"/>
    <s v="Frequent"/>
    <x v="0"/>
    <x v="2"/>
    <x v="0"/>
    <s v="Medium"/>
    <n v="3.1"/>
    <n v="5"/>
    <n v="365"/>
    <x v="1"/>
    <x v="2"/>
    <n v="14.486965073529412"/>
  </r>
  <r>
    <n v="609"/>
    <s v="Travis Flores"/>
    <s v="rogersluke@example.org"/>
    <s v="rogersluke"/>
    <d v="1940-09-11T00:00:00"/>
    <x v="0"/>
    <s v="New Kathymouth"/>
    <d v="2025-09-14T00:00:00"/>
    <d v="2026-09-14T00:00:00"/>
    <x v="1"/>
    <s v="Mastercard"/>
    <x v="0"/>
    <s v="Occasional"/>
    <x v="0"/>
    <x v="2"/>
    <x v="0"/>
    <s v="Low"/>
    <n v="4.5"/>
    <n v="1"/>
    <n v="365"/>
    <x v="1"/>
    <x v="2"/>
    <n v="14.486965073529412"/>
  </r>
  <r>
    <n v="610"/>
    <s v="Brooke Brock"/>
    <s v="crystal00@example.org"/>
    <s v="crystal00"/>
    <d v="1953-07-31T00:00:00"/>
    <x v="0"/>
    <s v="Maryfurt"/>
    <d v="2025-09-15T00:00:00"/>
    <d v="2026-09-15T00:00:00"/>
    <x v="1"/>
    <s v="Visa"/>
    <x v="0"/>
    <s v="Occasional"/>
    <x v="0"/>
    <x v="5"/>
    <x v="2"/>
    <s v="Low"/>
    <n v="3.9"/>
    <n v="9"/>
    <n v="365"/>
    <x v="1"/>
    <x v="2"/>
    <n v="14.486965073529412"/>
  </r>
  <r>
    <n v="611"/>
    <s v="Carolyn Nichols"/>
    <s v="garycaldwell@example.com"/>
    <s v="garycaldwell"/>
    <d v="1970-01-07T00:00:00"/>
    <x v="1"/>
    <s v="North Jesseborough"/>
    <d v="2025-09-16T00:00:00"/>
    <d v="2026-09-16T00:00:00"/>
    <x v="0"/>
    <s v="Visa"/>
    <x v="1"/>
    <s v="Occasional"/>
    <x v="2"/>
    <x v="4"/>
    <x v="2"/>
    <s v="Medium"/>
    <n v="3.1"/>
    <n v="6"/>
    <n v="365"/>
    <x v="1"/>
    <x v="2"/>
    <n v="14.486965073529412"/>
  </r>
  <r>
    <n v="612"/>
    <s v="Ivan King"/>
    <s v="daniellewolfe@example.com"/>
    <s v="daniellewolfe"/>
    <d v="2006-04-11T00:00:00"/>
    <x v="0"/>
    <s v="West John"/>
    <d v="2025-09-17T00:00:00"/>
    <d v="2026-09-17T00:00:00"/>
    <x v="0"/>
    <s v="Mastercard"/>
    <x v="0"/>
    <s v="Regular"/>
    <x v="2"/>
    <x v="0"/>
    <x v="2"/>
    <s v="Low"/>
    <n v="3.8"/>
    <n v="6"/>
    <n v="365"/>
    <x v="1"/>
    <x v="2"/>
    <n v="14.486965073529412"/>
  </r>
  <r>
    <n v="613"/>
    <s v="Janet Barajas"/>
    <s v="sosawilliam@example.net"/>
    <s v="sosawilliam"/>
    <d v="1969-03-19T00:00:00"/>
    <x v="1"/>
    <s v="Port Tracy"/>
    <d v="2025-09-18T00:00:00"/>
    <d v="2026-09-18T00:00:00"/>
    <x v="1"/>
    <s v="Mastercard"/>
    <x v="1"/>
    <s v="Frequent"/>
    <x v="0"/>
    <x v="6"/>
    <x v="0"/>
    <s v="High"/>
    <n v="4.7"/>
    <n v="10"/>
    <n v="365"/>
    <x v="1"/>
    <x v="2"/>
    <n v="14.486965073529412"/>
  </r>
  <r>
    <n v="614"/>
    <s v="Anthony Pace"/>
    <s v="stephen74@example.org"/>
    <s v="stephen74"/>
    <d v="1982-04-01T00:00:00"/>
    <x v="1"/>
    <s v="Hughesport"/>
    <d v="2025-09-19T00:00:00"/>
    <d v="2026-09-19T00:00:00"/>
    <x v="1"/>
    <s v="Visa"/>
    <x v="1"/>
    <s v="Frequent"/>
    <x v="1"/>
    <x v="2"/>
    <x v="1"/>
    <s v="Low"/>
    <n v="3.2"/>
    <n v="4"/>
    <n v="365"/>
    <x v="1"/>
    <x v="2"/>
    <n v="14.486965073529412"/>
  </r>
  <r>
    <n v="615"/>
    <s v="Christina Finley"/>
    <s v="idouglas@example.org"/>
    <s v="idouglas"/>
    <d v="1967-05-31T00:00:00"/>
    <x v="0"/>
    <s v="West Adam"/>
    <d v="2025-09-20T00:00:00"/>
    <d v="2026-09-20T00:00:00"/>
    <x v="1"/>
    <s v="Amex"/>
    <x v="1"/>
    <s v="Occasional"/>
    <x v="0"/>
    <x v="1"/>
    <x v="0"/>
    <s v="Medium"/>
    <n v="4.5999999999999996"/>
    <n v="4"/>
    <n v="365"/>
    <x v="1"/>
    <x v="2"/>
    <n v="14.486965073529412"/>
  </r>
  <r>
    <n v="616"/>
    <s v="Richard Ferguson"/>
    <s v="elizabeth89@example.com"/>
    <s v="elizabeth89"/>
    <d v="1976-01-15T00:00:00"/>
    <x v="1"/>
    <s v="Michaelport"/>
    <d v="2025-09-21T00:00:00"/>
    <d v="2026-09-21T00:00:00"/>
    <x v="1"/>
    <s v="Mastercard"/>
    <x v="0"/>
    <s v="Frequent"/>
    <x v="0"/>
    <x v="6"/>
    <x v="1"/>
    <s v="Low"/>
    <n v="3.5"/>
    <n v="5"/>
    <n v="365"/>
    <x v="1"/>
    <x v="2"/>
    <n v="14.486965073529412"/>
  </r>
  <r>
    <n v="617"/>
    <s v="Sandra Johnson"/>
    <s v="joshua14@example.org"/>
    <s v="joshua14"/>
    <d v="1971-06-12T00:00:00"/>
    <x v="1"/>
    <s v="Josephfort"/>
    <d v="2025-09-22T00:00:00"/>
    <d v="2026-09-22T00:00:00"/>
    <x v="1"/>
    <s v="Mastercard"/>
    <x v="0"/>
    <s v="Regular"/>
    <x v="2"/>
    <x v="6"/>
    <x v="2"/>
    <s v="High"/>
    <n v="4.5999999999999996"/>
    <n v="0"/>
    <n v="365"/>
    <x v="1"/>
    <x v="2"/>
    <n v="14.486965073529412"/>
  </r>
  <r>
    <n v="618"/>
    <s v="Andrew Hawkins"/>
    <s v="ericgonzales@example.org"/>
    <s v="ericgonzales"/>
    <d v="1998-05-31T00:00:00"/>
    <x v="0"/>
    <s v="Amandabury"/>
    <d v="2025-09-23T00:00:00"/>
    <d v="2026-09-23T00:00:00"/>
    <x v="1"/>
    <s v="Mastercard"/>
    <x v="1"/>
    <s v="Regular"/>
    <x v="2"/>
    <x v="6"/>
    <x v="0"/>
    <s v="Medium"/>
    <n v="3.6"/>
    <n v="0"/>
    <n v="365"/>
    <x v="1"/>
    <x v="2"/>
    <n v="14.486965073529412"/>
  </r>
  <r>
    <n v="619"/>
    <s v="Karen Cohen"/>
    <s v="christinapetty@example.com"/>
    <s v="christinapetty"/>
    <d v="1980-02-28T00:00:00"/>
    <x v="0"/>
    <s v="Lisaborough"/>
    <d v="2025-09-24T00:00:00"/>
    <d v="2026-09-24T00:00:00"/>
    <x v="0"/>
    <s v="Mastercard"/>
    <x v="0"/>
    <s v="Frequent"/>
    <x v="1"/>
    <x v="4"/>
    <x v="2"/>
    <s v="High"/>
    <n v="3.4"/>
    <n v="10"/>
    <n v="365"/>
    <x v="1"/>
    <x v="2"/>
    <n v="14.486965073529412"/>
  </r>
  <r>
    <n v="620"/>
    <s v="Robert Ewing"/>
    <s v="dkirby@example.org"/>
    <s v="dkirby"/>
    <d v="1956-09-05T00:00:00"/>
    <x v="1"/>
    <s v="East Matthewburgh"/>
    <d v="2025-09-25T00:00:00"/>
    <d v="2026-09-25T00:00:00"/>
    <x v="1"/>
    <s v="Visa"/>
    <x v="1"/>
    <s v="Frequent"/>
    <x v="1"/>
    <x v="2"/>
    <x v="1"/>
    <s v="Medium"/>
    <n v="4.0999999999999996"/>
    <n v="10"/>
    <n v="365"/>
    <x v="1"/>
    <x v="2"/>
    <n v="14.486965073529412"/>
  </r>
  <r>
    <n v="621"/>
    <s v="Amber Phillips"/>
    <s v="ijohnson@example.net"/>
    <s v="ijohnson"/>
    <d v="1956-06-20T00:00:00"/>
    <x v="0"/>
    <s v="Nelsonville"/>
    <d v="2025-09-26T00:00:00"/>
    <d v="2026-09-26T00:00:00"/>
    <x v="0"/>
    <s v="Mastercard"/>
    <x v="1"/>
    <s v="Occasional"/>
    <x v="2"/>
    <x v="1"/>
    <x v="2"/>
    <s v="High"/>
    <n v="3.2"/>
    <n v="0"/>
    <n v="365"/>
    <x v="1"/>
    <x v="2"/>
    <n v="14.486965073529412"/>
  </r>
  <r>
    <n v="622"/>
    <s v="Hannah Terry"/>
    <s v="manuelphillips@example.org"/>
    <s v="manuelphillips"/>
    <d v="1959-02-22T00:00:00"/>
    <x v="1"/>
    <s v="Shawnstad"/>
    <d v="2025-09-27T00:00:00"/>
    <d v="2026-09-27T00:00:00"/>
    <x v="1"/>
    <s v="Mastercard"/>
    <x v="1"/>
    <s v="Occasional"/>
    <x v="2"/>
    <x v="0"/>
    <x v="0"/>
    <s v="High"/>
    <n v="4.3"/>
    <n v="5"/>
    <n v="365"/>
    <x v="1"/>
    <x v="2"/>
    <n v="14.486965073529412"/>
  </r>
  <r>
    <n v="623"/>
    <s v="Mrs. Vanessa Johnson"/>
    <s v="youngronald@example.net"/>
    <s v="youngronald"/>
    <d v="1975-11-19T00:00:00"/>
    <x v="1"/>
    <s v="East Seanview"/>
    <d v="2025-09-28T00:00:00"/>
    <d v="2026-09-28T00:00:00"/>
    <x v="0"/>
    <s v="Mastercard"/>
    <x v="0"/>
    <s v="Frequent"/>
    <x v="1"/>
    <x v="3"/>
    <x v="2"/>
    <s v="Low"/>
    <n v="4"/>
    <n v="3"/>
    <n v="365"/>
    <x v="1"/>
    <x v="2"/>
    <n v="14.486965073529412"/>
  </r>
  <r>
    <n v="624"/>
    <s v="Elizabeth Rivera"/>
    <s v="aluna@example.com"/>
    <s v="aluna"/>
    <d v="1945-05-01T00:00:00"/>
    <x v="0"/>
    <s v="West Charlesberg"/>
    <d v="2025-09-29T00:00:00"/>
    <d v="2026-09-29T00:00:00"/>
    <x v="1"/>
    <s v="Visa"/>
    <x v="1"/>
    <s v="Regular"/>
    <x v="0"/>
    <x v="4"/>
    <x v="2"/>
    <s v="Low"/>
    <n v="4.4000000000000004"/>
    <n v="10"/>
    <n v="365"/>
    <x v="1"/>
    <x v="2"/>
    <n v="14.486965073529412"/>
  </r>
  <r>
    <n v="625"/>
    <s v="Lisa Salinas"/>
    <s v="ipowell@example.org"/>
    <s v="ipowell"/>
    <d v="1968-07-26T00:00:00"/>
    <x v="0"/>
    <s v="Danielsland"/>
    <d v="2025-09-30T00:00:00"/>
    <d v="2026-09-30T00:00:00"/>
    <x v="1"/>
    <s v="Mastercard"/>
    <x v="0"/>
    <s v="Regular"/>
    <x v="0"/>
    <x v="4"/>
    <x v="2"/>
    <s v="High"/>
    <n v="4.3"/>
    <n v="6"/>
    <n v="365"/>
    <x v="1"/>
    <x v="2"/>
    <n v="14.486965073529412"/>
  </r>
  <r>
    <n v="626"/>
    <s v="Steven Schneider"/>
    <s v="ttran@example.net"/>
    <s v="ttran"/>
    <d v="2000-05-04T00:00:00"/>
    <x v="1"/>
    <s v="Brandonborough"/>
    <d v="2025-10-01T00:00:00"/>
    <d v="2026-10-01T00:00:00"/>
    <x v="0"/>
    <s v="Amex"/>
    <x v="0"/>
    <s v="Frequent"/>
    <x v="1"/>
    <x v="6"/>
    <x v="0"/>
    <s v="High"/>
    <n v="4.0999999999999996"/>
    <n v="6"/>
    <n v="365"/>
    <x v="1"/>
    <x v="3"/>
    <n v="12.435109472049689"/>
  </r>
  <r>
    <n v="627"/>
    <s v="Johnny Myers"/>
    <s v="james36@example.org"/>
    <s v="james36"/>
    <d v="1954-01-17T00:00:00"/>
    <x v="0"/>
    <s v="North Brian"/>
    <d v="2025-10-02T00:00:00"/>
    <d v="2026-10-02T00:00:00"/>
    <x v="1"/>
    <s v="Amex"/>
    <x v="1"/>
    <s v="Occasional"/>
    <x v="1"/>
    <x v="1"/>
    <x v="2"/>
    <s v="High"/>
    <n v="4.8"/>
    <n v="5"/>
    <n v="365"/>
    <x v="1"/>
    <x v="3"/>
    <n v="12.435109472049689"/>
  </r>
  <r>
    <n v="628"/>
    <s v="Joshua Lee"/>
    <s v="lydia35@example.org"/>
    <s v="lydia35"/>
    <d v="1971-05-07T00:00:00"/>
    <x v="1"/>
    <s v="Port Christopher"/>
    <d v="2025-10-03T00:00:00"/>
    <d v="2026-10-03T00:00:00"/>
    <x v="1"/>
    <s v="Amex"/>
    <x v="0"/>
    <s v="Occasional"/>
    <x v="1"/>
    <x v="0"/>
    <x v="1"/>
    <s v="High"/>
    <n v="3.5"/>
    <n v="2"/>
    <n v="365"/>
    <x v="1"/>
    <x v="3"/>
    <n v="12.435109472049689"/>
  </r>
  <r>
    <n v="629"/>
    <s v="David Acosta"/>
    <s v="kyle46@example.com"/>
    <s v="kyle46"/>
    <d v="1995-02-18T00:00:00"/>
    <x v="1"/>
    <s v="Port Raymondmouth"/>
    <d v="2025-10-04T00:00:00"/>
    <d v="2026-10-04T00:00:00"/>
    <x v="0"/>
    <s v="Visa"/>
    <x v="0"/>
    <s v="Frequent"/>
    <x v="2"/>
    <x v="3"/>
    <x v="2"/>
    <s v="High"/>
    <n v="3.3"/>
    <n v="1"/>
    <n v="365"/>
    <x v="1"/>
    <x v="3"/>
    <n v="12.435109472049689"/>
  </r>
  <r>
    <n v="630"/>
    <s v="Mary Robinson"/>
    <s v="vrobinson@example.net"/>
    <s v="vrobinson"/>
    <d v="1958-07-02T00:00:00"/>
    <x v="1"/>
    <s v="Masseyport"/>
    <d v="2025-10-05T00:00:00"/>
    <d v="2026-10-05T00:00:00"/>
    <x v="1"/>
    <s v="Amex"/>
    <x v="0"/>
    <s v="Regular"/>
    <x v="0"/>
    <x v="6"/>
    <x v="1"/>
    <s v="High"/>
    <n v="3.1"/>
    <n v="2"/>
    <n v="365"/>
    <x v="1"/>
    <x v="3"/>
    <n v="12.435109472049689"/>
  </r>
  <r>
    <n v="631"/>
    <s v="Randy Kidd"/>
    <s v="bryandiaz@example.com"/>
    <s v="bryandiaz"/>
    <d v="1965-06-16T00:00:00"/>
    <x v="1"/>
    <s v="South Jonathanshire"/>
    <d v="2025-10-06T00:00:00"/>
    <d v="2026-10-06T00:00:00"/>
    <x v="1"/>
    <s v="Visa"/>
    <x v="0"/>
    <s v="Occasional"/>
    <x v="2"/>
    <x v="5"/>
    <x v="0"/>
    <s v="High"/>
    <n v="3.7"/>
    <n v="9"/>
    <n v="365"/>
    <x v="1"/>
    <x v="3"/>
    <n v="12.435109472049689"/>
  </r>
  <r>
    <n v="632"/>
    <s v="Margaret Hall"/>
    <s v="zwilson@example.com"/>
    <s v="zwilson"/>
    <d v="1983-09-19T00:00:00"/>
    <x v="0"/>
    <s v="Freemanland"/>
    <d v="2025-10-07T00:00:00"/>
    <d v="2026-10-07T00:00:00"/>
    <x v="0"/>
    <s v="Visa"/>
    <x v="0"/>
    <s v="Regular"/>
    <x v="2"/>
    <x v="3"/>
    <x v="2"/>
    <s v="Medium"/>
    <n v="3.7"/>
    <n v="5"/>
    <n v="365"/>
    <x v="1"/>
    <x v="3"/>
    <n v="12.435109472049689"/>
  </r>
  <r>
    <n v="633"/>
    <s v="Tony Davis"/>
    <s v="kellyjerry@example.net"/>
    <s v="kellyjerry"/>
    <d v="1972-03-05T00:00:00"/>
    <x v="0"/>
    <s v="South Brandonmouth"/>
    <d v="2025-10-08T00:00:00"/>
    <d v="2026-10-08T00:00:00"/>
    <x v="1"/>
    <s v="Mastercard"/>
    <x v="1"/>
    <s v="Regular"/>
    <x v="2"/>
    <x v="5"/>
    <x v="1"/>
    <s v="High"/>
    <n v="4.0999999999999996"/>
    <n v="0"/>
    <n v="365"/>
    <x v="1"/>
    <x v="3"/>
    <n v="12.435109472049689"/>
  </r>
  <r>
    <n v="634"/>
    <s v="Aaron Guzman"/>
    <s v="dawnwilliamson@example.org"/>
    <s v="dawnwilliamson"/>
    <d v="1978-11-09T00:00:00"/>
    <x v="0"/>
    <s v="Joshuamouth"/>
    <d v="2025-10-09T00:00:00"/>
    <d v="2026-10-09T00:00:00"/>
    <x v="1"/>
    <s v="Mastercard"/>
    <x v="1"/>
    <s v="Regular"/>
    <x v="1"/>
    <x v="0"/>
    <x v="2"/>
    <s v="High"/>
    <n v="4"/>
    <n v="6"/>
    <n v="365"/>
    <x v="1"/>
    <x v="3"/>
    <n v="12.435109472049689"/>
  </r>
  <r>
    <n v="635"/>
    <s v="Kenneth Russell"/>
    <s v="joelhampton@example.org"/>
    <s v="joelhampton"/>
    <d v="1984-11-12T00:00:00"/>
    <x v="1"/>
    <s v="East Michaelstad"/>
    <d v="2025-10-10T00:00:00"/>
    <d v="2026-10-10T00:00:00"/>
    <x v="1"/>
    <s v="Visa"/>
    <x v="1"/>
    <s v="Occasional"/>
    <x v="0"/>
    <x v="3"/>
    <x v="0"/>
    <s v="High"/>
    <n v="4.2"/>
    <n v="0"/>
    <n v="365"/>
    <x v="1"/>
    <x v="3"/>
    <n v="12.435109472049689"/>
  </r>
  <r>
    <n v="636"/>
    <s v="Michael Anderson"/>
    <s v="bridgesjose@example.org"/>
    <s v="bridgesjose"/>
    <d v="1980-10-31T00:00:00"/>
    <x v="0"/>
    <s v="Cannonshire"/>
    <d v="2025-10-11T00:00:00"/>
    <d v="2026-10-11T00:00:00"/>
    <x v="0"/>
    <s v="Amex"/>
    <x v="0"/>
    <s v="Regular"/>
    <x v="2"/>
    <x v="3"/>
    <x v="2"/>
    <s v="Medium"/>
    <n v="4.2"/>
    <n v="9"/>
    <n v="365"/>
    <x v="1"/>
    <x v="3"/>
    <n v="12.435109472049689"/>
  </r>
  <r>
    <n v="637"/>
    <s v="Mckenzie Smith"/>
    <s v="mark90@example.net"/>
    <s v="mark90"/>
    <d v="1977-09-22T00:00:00"/>
    <x v="1"/>
    <s v="Wilsonborough"/>
    <d v="2025-10-12T00:00:00"/>
    <d v="2026-10-12T00:00:00"/>
    <x v="0"/>
    <s v="Mastercard"/>
    <x v="0"/>
    <s v="Occasional"/>
    <x v="2"/>
    <x v="6"/>
    <x v="2"/>
    <s v="High"/>
    <n v="4"/>
    <n v="1"/>
    <n v="365"/>
    <x v="1"/>
    <x v="3"/>
    <n v="12.435109472049689"/>
  </r>
  <r>
    <n v="638"/>
    <s v="Ryan Williams"/>
    <s v="luke34@example.com"/>
    <s v="luke34"/>
    <d v="1999-10-09T00:00:00"/>
    <x v="0"/>
    <s v="South Timothy"/>
    <d v="2025-10-13T00:00:00"/>
    <d v="2026-10-13T00:00:00"/>
    <x v="0"/>
    <s v="Mastercard"/>
    <x v="1"/>
    <s v="Frequent"/>
    <x v="1"/>
    <x v="3"/>
    <x v="1"/>
    <s v="High"/>
    <n v="4"/>
    <n v="8"/>
    <n v="365"/>
    <x v="1"/>
    <x v="3"/>
    <n v="12.435109472049689"/>
  </r>
  <r>
    <n v="639"/>
    <s v="Michael Rogers"/>
    <s v="brandon68@example.com"/>
    <s v="brandon68"/>
    <d v="1935-05-11T00:00:00"/>
    <x v="0"/>
    <s v="Patriciaton"/>
    <d v="2025-10-14T00:00:00"/>
    <d v="2026-10-14T00:00:00"/>
    <x v="0"/>
    <s v="Amex"/>
    <x v="0"/>
    <s v="Occasional"/>
    <x v="2"/>
    <x v="4"/>
    <x v="0"/>
    <s v="Medium"/>
    <n v="3.6"/>
    <n v="2"/>
    <n v="365"/>
    <x v="1"/>
    <x v="3"/>
    <n v="12.435109472049689"/>
  </r>
  <r>
    <n v="640"/>
    <s v="Paula Wright"/>
    <s v="kscott@example.org"/>
    <s v="kscott"/>
    <d v="2004-01-21T00:00:00"/>
    <x v="1"/>
    <s v="North Brian"/>
    <d v="2025-10-15T00:00:00"/>
    <d v="2026-10-15T00:00:00"/>
    <x v="1"/>
    <s v="Amex"/>
    <x v="0"/>
    <s v="Frequent"/>
    <x v="2"/>
    <x v="4"/>
    <x v="0"/>
    <s v="Medium"/>
    <n v="3.3"/>
    <n v="7"/>
    <n v="365"/>
    <x v="1"/>
    <x v="3"/>
    <n v="12.435109472049689"/>
  </r>
  <r>
    <n v="641"/>
    <s v="Kelly Blevins"/>
    <s v="patriciabowman@example.org"/>
    <s v="patriciabowman"/>
    <d v="1935-12-26T00:00:00"/>
    <x v="0"/>
    <s v="East Thomas"/>
    <d v="2025-10-16T00:00:00"/>
    <d v="2026-10-16T00:00:00"/>
    <x v="1"/>
    <s v="Visa"/>
    <x v="0"/>
    <s v="Regular"/>
    <x v="1"/>
    <x v="0"/>
    <x v="0"/>
    <s v="Medium"/>
    <n v="3.8"/>
    <n v="5"/>
    <n v="365"/>
    <x v="1"/>
    <x v="3"/>
    <n v="12.435109472049689"/>
  </r>
  <r>
    <n v="642"/>
    <s v="Jacob Schultz"/>
    <s v="luisharrison@example.net"/>
    <s v="luisharrison"/>
    <d v="1949-08-23T00:00:00"/>
    <x v="1"/>
    <s v="Davisport"/>
    <d v="2025-10-17T00:00:00"/>
    <d v="2026-10-17T00:00:00"/>
    <x v="1"/>
    <s v="Mastercard"/>
    <x v="0"/>
    <s v="Occasional"/>
    <x v="1"/>
    <x v="6"/>
    <x v="0"/>
    <s v="Low"/>
    <n v="3"/>
    <n v="6"/>
    <n v="365"/>
    <x v="1"/>
    <x v="3"/>
    <n v="12.435109472049689"/>
  </r>
  <r>
    <n v="643"/>
    <s v="Scott Cannon"/>
    <s v="nthompson@example.com"/>
    <s v="nthompson"/>
    <d v="1967-02-27T00:00:00"/>
    <x v="0"/>
    <s v="Lewisfurt"/>
    <d v="2025-10-18T00:00:00"/>
    <d v="2026-10-18T00:00:00"/>
    <x v="1"/>
    <s v="Mastercard"/>
    <x v="0"/>
    <s v="Occasional"/>
    <x v="0"/>
    <x v="1"/>
    <x v="2"/>
    <s v="High"/>
    <n v="4.5999999999999996"/>
    <n v="0"/>
    <n v="365"/>
    <x v="1"/>
    <x v="3"/>
    <n v="12.435109472049689"/>
  </r>
  <r>
    <n v="644"/>
    <s v="Dean Frazier"/>
    <s v="monicabentley@example.org"/>
    <s v="monicabentley"/>
    <d v="1974-08-22T00:00:00"/>
    <x v="0"/>
    <s v="Johnchester"/>
    <d v="2025-10-19T00:00:00"/>
    <d v="2026-10-19T00:00:00"/>
    <x v="1"/>
    <s v="Amex"/>
    <x v="1"/>
    <s v="Regular"/>
    <x v="1"/>
    <x v="6"/>
    <x v="0"/>
    <s v="High"/>
    <n v="3.8"/>
    <n v="8"/>
    <n v="365"/>
    <x v="1"/>
    <x v="3"/>
    <n v="12.435109472049689"/>
  </r>
  <r>
    <n v="645"/>
    <s v="Amy Williams"/>
    <s v="isaac58@example.org"/>
    <s v="isaac58"/>
    <d v="1995-01-05T00:00:00"/>
    <x v="0"/>
    <s v="Port Codyland"/>
    <d v="2025-10-20T00:00:00"/>
    <d v="2026-10-20T00:00:00"/>
    <x v="0"/>
    <s v="Amex"/>
    <x v="0"/>
    <s v="Regular"/>
    <x v="1"/>
    <x v="4"/>
    <x v="2"/>
    <s v="Medium"/>
    <n v="4.8"/>
    <n v="0"/>
    <n v="365"/>
    <x v="1"/>
    <x v="3"/>
    <n v="12.435109472049689"/>
  </r>
  <r>
    <n v="646"/>
    <s v="Alison Stephens"/>
    <s v="tonifernandez@example.org"/>
    <s v="tonifernandez"/>
    <d v="1933-11-30T00:00:00"/>
    <x v="0"/>
    <s v="Douglasburgh"/>
    <d v="2025-10-21T00:00:00"/>
    <d v="2026-10-21T00:00:00"/>
    <x v="1"/>
    <s v="Mastercard"/>
    <x v="0"/>
    <s v="Occasional"/>
    <x v="1"/>
    <x v="5"/>
    <x v="2"/>
    <s v="Low"/>
    <n v="3.7"/>
    <n v="4"/>
    <n v="365"/>
    <x v="1"/>
    <x v="3"/>
    <n v="12.435109472049689"/>
  </r>
  <r>
    <n v="647"/>
    <s v="Scott Cook"/>
    <s v="briangreen@example.com"/>
    <s v="briangreen"/>
    <d v="1994-11-02T00:00:00"/>
    <x v="1"/>
    <s v="Ethanburgh"/>
    <d v="2025-10-22T00:00:00"/>
    <d v="2026-10-22T00:00:00"/>
    <x v="0"/>
    <s v="Amex"/>
    <x v="0"/>
    <s v="Occasional"/>
    <x v="0"/>
    <x v="1"/>
    <x v="0"/>
    <s v="Low"/>
    <n v="4"/>
    <n v="6"/>
    <n v="365"/>
    <x v="1"/>
    <x v="3"/>
    <n v="12.435109472049689"/>
  </r>
  <r>
    <n v="648"/>
    <s v="Mrs. Nicole Gallegos"/>
    <s v="seanvaldez@example.com"/>
    <s v="seanvaldez"/>
    <d v="1968-03-27T00:00:00"/>
    <x v="0"/>
    <s v="North Robert"/>
    <d v="2025-10-23T00:00:00"/>
    <d v="2026-10-23T00:00:00"/>
    <x v="1"/>
    <s v="Mastercard"/>
    <x v="1"/>
    <s v="Frequent"/>
    <x v="1"/>
    <x v="5"/>
    <x v="1"/>
    <s v="High"/>
    <n v="4.3"/>
    <n v="7"/>
    <n v="365"/>
    <x v="1"/>
    <x v="3"/>
    <n v="12.435109472049689"/>
  </r>
  <r>
    <n v="649"/>
    <s v="Debra Moore"/>
    <s v="donna99@example.com"/>
    <s v="donna99"/>
    <d v="1945-01-30T00:00:00"/>
    <x v="1"/>
    <s v="Soniabury"/>
    <d v="2025-10-24T00:00:00"/>
    <d v="2026-10-24T00:00:00"/>
    <x v="1"/>
    <s v="Amex"/>
    <x v="1"/>
    <s v="Regular"/>
    <x v="0"/>
    <x v="6"/>
    <x v="0"/>
    <s v="Medium"/>
    <n v="3.9"/>
    <n v="3"/>
    <n v="365"/>
    <x v="1"/>
    <x v="3"/>
    <n v="12.435109472049689"/>
  </r>
  <r>
    <n v="650"/>
    <s v="Kelly Cox"/>
    <s v="hodgelauren@example.org"/>
    <s v="hodgelauren"/>
    <d v="1991-07-06T00:00:00"/>
    <x v="1"/>
    <s v="Carlosborough"/>
    <d v="2025-10-25T00:00:00"/>
    <d v="2026-10-25T00:00:00"/>
    <x v="0"/>
    <s v="Mastercard"/>
    <x v="0"/>
    <s v="Occasional"/>
    <x v="2"/>
    <x v="6"/>
    <x v="0"/>
    <s v="Low"/>
    <n v="4.2"/>
    <n v="0"/>
    <n v="365"/>
    <x v="1"/>
    <x v="3"/>
    <n v="12.435109472049689"/>
  </r>
  <r>
    <n v="651"/>
    <s v="Kaitlin Webb"/>
    <s v="htodd@example.org"/>
    <s v="htodd"/>
    <d v="1936-05-01T00:00:00"/>
    <x v="0"/>
    <s v="New Ann"/>
    <d v="2025-10-26T00:00:00"/>
    <d v="2026-10-26T00:00:00"/>
    <x v="0"/>
    <s v="Mastercard"/>
    <x v="0"/>
    <s v="Occasional"/>
    <x v="1"/>
    <x v="1"/>
    <x v="2"/>
    <s v="High"/>
    <n v="4.9000000000000004"/>
    <n v="1"/>
    <n v="365"/>
    <x v="1"/>
    <x v="3"/>
    <n v="12.435109472049689"/>
  </r>
  <r>
    <n v="652"/>
    <s v="Antonio Baldwin"/>
    <s v="molly29@example.com"/>
    <s v="molly29"/>
    <d v="1954-03-31T00:00:00"/>
    <x v="0"/>
    <s v="Port Brendafort"/>
    <d v="2025-10-27T00:00:00"/>
    <d v="2026-10-27T00:00:00"/>
    <x v="0"/>
    <s v="Visa"/>
    <x v="1"/>
    <s v="Regular"/>
    <x v="2"/>
    <x v="5"/>
    <x v="0"/>
    <s v="Medium"/>
    <n v="4.2"/>
    <n v="2"/>
    <n v="365"/>
    <x v="1"/>
    <x v="3"/>
    <n v="12.435109472049689"/>
  </r>
  <r>
    <n v="653"/>
    <s v="Heather Wright"/>
    <s v="marissa28@example.com"/>
    <s v="marissa28"/>
    <d v="1969-03-21T00:00:00"/>
    <x v="1"/>
    <s v="Lake Meagan"/>
    <d v="2025-10-28T00:00:00"/>
    <d v="2026-10-28T00:00:00"/>
    <x v="0"/>
    <s v="Visa"/>
    <x v="0"/>
    <s v="Frequent"/>
    <x v="1"/>
    <x v="2"/>
    <x v="0"/>
    <s v="Medium"/>
    <n v="4.8"/>
    <n v="10"/>
    <n v="365"/>
    <x v="1"/>
    <x v="3"/>
    <n v="12.435109472049689"/>
  </r>
  <r>
    <n v="654"/>
    <s v="Matthew Zavala"/>
    <s v="linryan@example.org"/>
    <s v="linryan"/>
    <d v="1996-03-04T00:00:00"/>
    <x v="0"/>
    <s v="Bradleyview"/>
    <d v="2025-10-29T00:00:00"/>
    <d v="2026-10-29T00:00:00"/>
    <x v="1"/>
    <s v="Mastercard"/>
    <x v="1"/>
    <s v="Occasional"/>
    <x v="1"/>
    <x v="3"/>
    <x v="2"/>
    <s v="Medium"/>
    <n v="4.5"/>
    <n v="8"/>
    <n v="365"/>
    <x v="1"/>
    <x v="3"/>
    <n v="12.435109472049689"/>
  </r>
  <r>
    <n v="655"/>
    <s v="Robert Wong"/>
    <s v="eric57@example.com"/>
    <s v="eric57"/>
    <d v="1993-09-04T00:00:00"/>
    <x v="1"/>
    <s v="West Richard"/>
    <d v="2025-10-30T00:00:00"/>
    <d v="2026-10-30T00:00:00"/>
    <x v="0"/>
    <s v="Mastercard"/>
    <x v="0"/>
    <s v="Occasional"/>
    <x v="2"/>
    <x v="4"/>
    <x v="1"/>
    <s v="Medium"/>
    <n v="3.1"/>
    <n v="3"/>
    <n v="365"/>
    <x v="1"/>
    <x v="3"/>
    <n v="12.435109472049689"/>
  </r>
  <r>
    <n v="656"/>
    <s v="Ryan Peterson"/>
    <s v="bradleyanderson@example.com"/>
    <s v="bradleyanderson"/>
    <d v="1966-05-25T00:00:00"/>
    <x v="0"/>
    <s v="New Michael"/>
    <d v="2025-10-31T00:00:00"/>
    <d v="2026-10-31T00:00:00"/>
    <x v="1"/>
    <s v="Visa"/>
    <x v="1"/>
    <s v="Occasional"/>
    <x v="2"/>
    <x v="5"/>
    <x v="0"/>
    <s v="Low"/>
    <n v="4.5"/>
    <n v="10"/>
    <n v="365"/>
    <x v="1"/>
    <x v="3"/>
    <n v="12.435109472049689"/>
  </r>
  <r>
    <n v="657"/>
    <s v="David Alvarez"/>
    <s v="erin34@example.org"/>
    <s v="erin34"/>
    <d v="1992-09-18T00:00:00"/>
    <x v="1"/>
    <s v="Jessicafort"/>
    <d v="2025-11-01T00:00:00"/>
    <d v="2026-11-01T00:00:00"/>
    <x v="0"/>
    <s v="Visa"/>
    <x v="1"/>
    <s v="Occasional"/>
    <x v="1"/>
    <x v="1"/>
    <x v="2"/>
    <s v="Low"/>
    <n v="4.2"/>
    <n v="3"/>
    <n v="365"/>
    <x v="1"/>
    <x v="3"/>
    <n v="12.435109472049689"/>
  </r>
  <r>
    <n v="658"/>
    <s v="Mrs. Penny Frost"/>
    <s v="belladam@example.net"/>
    <s v="belladam"/>
    <d v="1940-02-07T00:00:00"/>
    <x v="1"/>
    <s v="East Timothyside"/>
    <d v="2025-11-02T00:00:00"/>
    <d v="2026-11-02T00:00:00"/>
    <x v="1"/>
    <s v="Mastercard"/>
    <x v="0"/>
    <s v="Regular"/>
    <x v="2"/>
    <x v="5"/>
    <x v="0"/>
    <s v="High"/>
    <n v="3.7"/>
    <n v="5"/>
    <n v="365"/>
    <x v="1"/>
    <x v="3"/>
    <n v="12.435109472049689"/>
  </r>
  <r>
    <n v="659"/>
    <s v="Dawn Simon"/>
    <s v="michaellewis@example.net"/>
    <s v="michaellewis"/>
    <d v="1973-05-23T00:00:00"/>
    <x v="1"/>
    <s v="Villaburgh"/>
    <d v="2025-11-03T00:00:00"/>
    <d v="2026-11-03T00:00:00"/>
    <x v="1"/>
    <s v="Mastercard"/>
    <x v="0"/>
    <s v="Frequent"/>
    <x v="1"/>
    <x v="3"/>
    <x v="0"/>
    <s v="Low"/>
    <n v="4.0999999999999996"/>
    <n v="5"/>
    <n v="365"/>
    <x v="1"/>
    <x v="3"/>
    <n v="12.435109472049689"/>
  </r>
  <r>
    <n v="660"/>
    <s v="Paul Bolton"/>
    <s v="wallrandy@example.net"/>
    <s v="wallrandy"/>
    <d v="2004-03-08T00:00:00"/>
    <x v="1"/>
    <s v="Lisamouth"/>
    <d v="2025-11-04T00:00:00"/>
    <d v="2026-11-04T00:00:00"/>
    <x v="0"/>
    <s v="Visa"/>
    <x v="0"/>
    <s v="Regular"/>
    <x v="1"/>
    <x v="1"/>
    <x v="2"/>
    <s v="Medium"/>
    <n v="4.3"/>
    <n v="5"/>
    <n v="365"/>
    <x v="1"/>
    <x v="3"/>
    <n v="12.435109472049689"/>
  </r>
  <r>
    <n v="661"/>
    <s v="Denise Oneill"/>
    <s v="shannonmorton@example.org"/>
    <s v="shannonmorton"/>
    <d v="1964-02-29T00:00:00"/>
    <x v="0"/>
    <s v="East Monica"/>
    <d v="2025-11-05T00:00:00"/>
    <d v="2026-11-05T00:00:00"/>
    <x v="0"/>
    <s v="Visa"/>
    <x v="1"/>
    <s v="Regular"/>
    <x v="0"/>
    <x v="3"/>
    <x v="1"/>
    <s v="High"/>
    <n v="4.3"/>
    <n v="2"/>
    <n v="365"/>
    <x v="1"/>
    <x v="3"/>
    <n v="12.435109472049689"/>
  </r>
  <r>
    <n v="662"/>
    <s v="Tracey Scott"/>
    <s v="tateamanda@example.org"/>
    <s v="tateamanda"/>
    <d v="1938-05-31T00:00:00"/>
    <x v="1"/>
    <s v="Elizabethhaven"/>
    <d v="2025-11-06T00:00:00"/>
    <d v="2026-11-06T00:00:00"/>
    <x v="1"/>
    <s v="Amex"/>
    <x v="1"/>
    <s v="Frequent"/>
    <x v="0"/>
    <x v="6"/>
    <x v="1"/>
    <s v="High"/>
    <n v="3.4"/>
    <n v="10"/>
    <n v="365"/>
    <x v="1"/>
    <x v="3"/>
    <n v="12.435109472049689"/>
  </r>
  <r>
    <n v="663"/>
    <s v="Heather Moreno"/>
    <s v="dominiqueaguilar@example.net"/>
    <s v="dominiqueaguilar"/>
    <d v="1933-08-24T00:00:00"/>
    <x v="1"/>
    <s v="Andrewview"/>
    <d v="2025-11-07T00:00:00"/>
    <d v="2026-11-07T00:00:00"/>
    <x v="1"/>
    <s v="Amex"/>
    <x v="1"/>
    <s v="Frequent"/>
    <x v="0"/>
    <x v="1"/>
    <x v="2"/>
    <s v="High"/>
    <n v="4.8"/>
    <n v="10"/>
    <n v="365"/>
    <x v="1"/>
    <x v="3"/>
    <n v="12.435109472049689"/>
  </r>
  <r>
    <n v="664"/>
    <s v="Pamela Briggs"/>
    <s v="tonyjenkins@example.com"/>
    <s v="tonyjenkins"/>
    <d v="1946-05-08T00:00:00"/>
    <x v="0"/>
    <s v="East Gregoryshire"/>
    <d v="2025-11-08T00:00:00"/>
    <d v="2026-11-08T00:00:00"/>
    <x v="1"/>
    <s v="Amex"/>
    <x v="0"/>
    <s v="Regular"/>
    <x v="2"/>
    <x v="4"/>
    <x v="0"/>
    <s v="Medium"/>
    <n v="5"/>
    <n v="1"/>
    <n v="365"/>
    <x v="1"/>
    <x v="3"/>
    <n v="12.435109472049689"/>
  </r>
  <r>
    <n v="665"/>
    <s v="Douglas Sharp"/>
    <s v="jlee@example.com"/>
    <s v="jlee"/>
    <d v="1969-09-07T00:00:00"/>
    <x v="1"/>
    <s v="Romeroshire"/>
    <d v="2025-11-09T00:00:00"/>
    <d v="2026-11-09T00:00:00"/>
    <x v="0"/>
    <s v="Visa"/>
    <x v="0"/>
    <s v="Frequent"/>
    <x v="1"/>
    <x v="1"/>
    <x v="1"/>
    <s v="Medium"/>
    <n v="3.8"/>
    <n v="6"/>
    <n v="365"/>
    <x v="1"/>
    <x v="3"/>
    <n v="12.435109472049689"/>
  </r>
  <r>
    <n v="666"/>
    <s v="Derrick Burton"/>
    <s v="sharongray@example.net"/>
    <s v="sharongray"/>
    <d v="1957-09-26T00:00:00"/>
    <x v="0"/>
    <s v="New Richard"/>
    <d v="2025-11-10T00:00:00"/>
    <d v="2026-11-10T00:00:00"/>
    <x v="0"/>
    <s v="Amex"/>
    <x v="1"/>
    <s v="Frequent"/>
    <x v="2"/>
    <x v="4"/>
    <x v="2"/>
    <s v="Low"/>
    <n v="3.1"/>
    <n v="8"/>
    <n v="365"/>
    <x v="1"/>
    <x v="3"/>
    <n v="12.435109472049689"/>
  </r>
  <r>
    <n v="667"/>
    <s v="Mary Reid"/>
    <s v="nancypena@example.net"/>
    <s v="nancypena"/>
    <d v="1946-01-08T00:00:00"/>
    <x v="1"/>
    <s v="Lake Joanneside"/>
    <d v="2025-11-11T00:00:00"/>
    <d v="2026-11-11T00:00:00"/>
    <x v="1"/>
    <s v="Amex"/>
    <x v="0"/>
    <s v="Occasional"/>
    <x v="1"/>
    <x v="1"/>
    <x v="0"/>
    <s v="Medium"/>
    <n v="4.0999999999999996"/>
    <n v="1"/>
    <n v="365"/>
    <x v="1"/>
    <x v="3"/>
    <n v="12.435109472049689"/>
  </r>
  <r>
    <n v="668"/>
    <s v="Nicole West"/>
    <s v="ryanadkins@example.com"/>
    <s v="ryanadkins"/>
    <d v="1993-08-23T00:00:00"/>
    <x v="0"/>
    <s v="North Kyletown"/>
    <d v="2025-11-12T00:00:00"/>
    <d v="2026-11-12T00:00:00"/>
    <x v="1"/>
    <s v="Mastercard"/>
    <x v="0"/>
    <s v="Regular"/>
    <x v="2"/>
    <x v="3"/>
    <x v="0"/>
    <s v="Low"/>
    <n v="4.5999999999999996"/>
    <n v="5"/>
    <n v="365"/>
    <x v="1"/>
    <x v="3"/>
    <n v="12.435109472049689"/>
  </r>
  <r>
    <n v="669"/>
    <s v="Roy Stone"/>
    <s v="joseph98@example.org"/>
    <s v="joseph98"/>
    <d v="1952-06-16T00:00:00"/>
    <x v="0"/>
    <s v="Lake Ericborough"/>
    <d v="2025-11-13T00:00:00"/>
    <d v="2026-11-13T00:00:00"/>
    <x v="1"/>
    <s v="Visa"/>
    <x v="1"/>
    <s v="Occasional"/>
    <x v="1"/>
    <x v="1"/>
    <x v="2"/>
    <s v="Low"/>
    <n v="4.4000000000000004"/>
    <n v="8"/>
    <n v="365"/>
    <x v="1"/>
    <x v="3"/>
    <n v="12.435109472049689"/>
  </r>
  <r>
    <n v="670"/>
    <s v="James Warner"/>
    <s v="wendy53@example.com"/>
    <s v="wendy53"/>
    <d v="1963-02-19T00:00:00"/>
    <x v="1"/>
    <s v="Bowenland"/>
    <d v="2025-11-14T00:00:00"/>
    <d v="2026-11-14T00:00:00"/>
    <x v="1"/>
    <s v="Visa"/>
    <x v="0"/>
    <s v="Frequent"/>
    <x v="2"/>
    <x v="0"/>
    <x v="1"/>
    <s v="Low"/>
    <n v="3"/>
    <n v="2"/>
    <n v="365"/>
    <x v="1"/>
    <x v="3"/>
    <n v="12.435109472049689"/>
  </r>
  <r>
    <n v="671"/>
    <s v="Larry Gay"/>
    <s v="walkerjessica@example.com"/>
    <s v="walkerjessica"/>
    <d v="2002-11-14T00:00:00"/>
    <x v="1"/>
    <s v="New Jeffery"/>
    <d v="2025-11-15T00:00:00"/>
    <d v="2026-11-15T00:00:00"/>
    <x v="1"/>
    <s v="Mastercard"/>
    <x v="1"/>
    <s v="Frequent"/>
    <x v="0"/>
    <x v="6"/>
    <x v="1"/>
    <s v="High"/>
    <n v="3.6"/>
    <n v="2"/>
    <n v="365"/>
    <x v="1"/>
    <x v="3"/>
    <n v="12.435109472049689"/>
  </r>
  <r>
    <n v="672"/>
    <s v="Brent Bailey"/>
    <s v="kerri46@example.net"/>
    <s v="kerri46"/>
    <d v="2002-02-17T00:00:00"/>
    <x v="0"/>
    <s v="Lake Kelly"/>
    <d v="2025-11-16T00:00:00"/>
    <d v="2026-11-16T00:00:00"/>
    <x v="1"/>
    <s v="Amex"/>
    <x v="0"/>
    <s v="Occasional"/>
    <x v="1"/>
    <x v="2"/>
    <x v="0"/>
    <s v="Medium"/>
    <n v="4.5999999999999996"/>
    <n v="5"/>
    <n v="365"/>
    <x v="1"/>
    <x v="3"/>
    <n v="12.435109472049689"/>
  </r>
  <r>
    <n v="673"/>
    <s v="Oscar Wright"/>
    <s v="rhodesdan@example.org"/>
    <s v="rhodesdan"/>
    <d v="1983-07-17T00:00:00"/>
    <x v="1"/>
    <s v="Rodriguezstad"/>
    <d v="2025-11-17T00:00:00"/>
    <d v="2026-11-17T00:00:00"/>
    <x v="1"/>
    <s v="Mastercard"/>
    <x v="0"/>
    <s v="Regular"/>
    <x v="0"/>
    <x v="3"/>
    <x v="2"/>
    <s v="High"/>
    <n v="4.4000000000000004"/>
    <n v="4"/>
    <n v="365"/>
    <x v="1"/>
    <x v="3"/>
    <n v="12.435109472049689"/>
  </r>
  <r>
    <n v="674"/>
    <s v="Ms. Linda Walter DDS"/>
    <s v="james70@example.com"/>
    <s v="james70"/>
    <d v="1957-11-12T00:00:00"/>
    <x v="1"/>
    <s v="Alexandrachester"/>
    <d v="2025-11-18T00:00:00"/>
    <d v="2026-11-18T00:00:00"/>
    <x v="1"/>
    <s v="Visa"/>
    <x v="0"/>
    <s v="Regular"/>
    <x v="1"/>
    <x v="3"/>
    <x v="0"/>
    <s v="Medium"/>
    <n v="3.5"/>
    <n v="9"/>
    <n v="365"/>
    <x v="1"/>
    <x v="3"/>
    <n v="12.435109472049689"/>
  </r>
  <r>
    <n v="675"/>
    <s v="Bill Marquez"/>
    <s v="debra16@example.com"/>
    <s v="debra16"/>
    <d v="1962-08-03T00:00:00"/>
    <x v="1"/>
    <s v="South Stephanie"/>
    <d v="2025-11-19T00:00:00"/>
    <d v="2026-11-19T00:00:00"/>
    <x v="1"/>
    <s v="Amex"/>
    <x v="0"/>
    <s v="Regular"/>
    <x v="2"/>
    <x v="0"/>
    <x v="1"/>
    <s v="High"/>
    <n v="4.8"/>
    <n v="4"/>
    <n v="365"/>
    <x v="1"/>
    <x v="3"/>
    <n v="12.435109472049689"/>
  </r>
  <r>
    <n v="676"/>
    <s v="Peter Francis"/>
    <s v="lbradford@example.net"/>
    <s v="lbradford"/>
    <d v="1937-06-28T00:00:00"/>
    <x v="1"/>
    <s v="Vargasberg"/>
    <d v="2025-11-20T00:00:00"/>
    <d v="2026-11-20T00:00:00"/>
    <x v="0"/>
    <s v="Amex"/>
    <x v="0"/>
    <s v="Frequent"/>
    <x v="0"/>
    <x v="1"/>
    <x v="0"/>
    <s v="High"/>
    <n v="4.9000000000000004"/>
    <n v="8"/>
    <n v="365"/>
    <x v="1"/>
    <x v="3"/>
    <n v="12.435109472049689"/>
  </r>
  <r>
    <n v="677"/>
    <s v="Dylan Woods"/>
    <s v="ramosbrittany@example.org"/>
    <s v="ramosbrittany"/>
    <d v="1959-01-14T00:00:00"/>
    <x v="1"/>
    <s v="South Donaldview"/>
    <d v="2025-11-21T00:00:00"/>
    <d v="2026-11-21T00:00:00"/>
    <x v="0"/>
    <s v="Amex"/>
    <x v="1"/>
    <s v="Frequent"/>
    <x v="1"/>
    <x v="3"/>
    <x v="2"/>
    <s v="High"/>
    <n v="4.4000000000000004"/>
    <n v="2"/>
    <n v="365"/>
    <x v="1"/>
    <x v="3"/>
    <n v="12.435109472049689"/>
  </r>
  <r>
    <n v="678"/>
    <s v="Kathleen Bauer"/>
    <s v="pricejulia@example.com"/>
    <s v="pricejulia"/>
    <d v="1998-09-14T00:00:00"/>
    <x v="0"/>
    <s v="Port Seanmouth"/>
    <d v="2025-11-22T00:00:00"/>
    <d v="2026-11-22T00:00:00"/>
    <x v="1"/>
    <s v="Mastercard"/>
    <x v="1"/>
    <s v="Regular"/>
    <x v="0"/>
    <x v="1"/>
    <x v="0"/>
    <s v="High"/>
    <n v="4.9000000000000004"/>
    <n v="4"/>
    <n v="365"/>
    <x v="1"/>
    <x v="3"/>
    <n v="12.435109472049689"/>
  </r>
  <r>
    <n v="679"/>
    <s v="Robert Roberson"/>
    <s v="tylerhammond@example.net"/>
    <s v="tylerhammond"/>
    <d v="1961-10-18T00:00:00"/>
    <x v="1"/>
    <s v="South Moniqueburgh"/>
    <d v="2025-11-23T00:00:00"/>
    <d v="2026-11-23T00:00:00"/>
    <x v="0"/>
    <s v="Visa"/>
    <x v="0"/>
    <s v="Occasional"/>
    <x v="0"/>
    <x v="1"/>
    <x v="0"/>
    <s v="Low"/>
    <n v="3.4"/>
    <n v="4"/>
    <n v="365"/>
    <x v="1"/>
    <x v="3"/>
    <n v="12.435109472049689"/>
  </r>
  <r>
    <n v="680"/>
    <s v="Faith Griffin"/>
    <s v="laceydavis@example.net"/>
    <s v="laceydavis"/>
    <d v="1991-04-18T00:00:00"/>
    <x v="0"/>
    <s v="Rickytown"/>
    <d v="2025-11-24T00:00:00"/>
    <d v="2026-11-24T00:00:00"/>
    <x v="0"/>
    <s v="Mastercard"/>
    <x v="0"/>
    <s v="Occasional"/>
    <x v="1"/>
    <x v="3"/>
    <x v="1"/>
    <s v="Medium"/>
    <n v="4.9000000000000004"/>
    <n v="10"/>
    <n v="365"/>
    <x v="1"/>
    <x v="3"/>
    <n v="12.435109472049689"/>
  </r>
  <r>
    <n v="681"/>
    <s v="Daniel Lopez"/>
    <s v="anthonyarmstrong@example.net"/>
    <s v="anthonyarmstrong"/>
    <d v="1988-01-24T00:00:00"/>
    <x v="0"/>
    <s v="Freemanstad"/>
    <d v="2025-11-25T00:00:00"/>
    <d v="2026-11-25T00:00:00"/>
    <x v="1"/>
    <s v="Visa"/>
    <x v="1"/>
    <s v="Frequent"/>
    <x v="2"/>
    <x v="5"/>
    <x v="1"/>
    <s v="Low"/>
    <n v="4.0999999999999996"/>
    <n v="6"/>
    <n v="365"/>
    <x v="1"/>
    <x v="3"/>
    <n v="12.435109472049689"/>
  </r>
  <r>
    <n v="682"/>
    <s v="Sylvia Butler"/>
    <s v="mitchellheidi@example.net"/>
    <s v="mitchellheidi"/>
    <d v="1988-09-24T00:00:00"/>
    <x v="1"/>
    <s v="Greenberg"/>
    <d v="2025-11-26T00:00:00"/>
    <d v="2026-11-26T00:00:00"/>
    <x v="1"/>
    <s v="Visa"/>
    <x v="0"/>
    <s v="Regular"/>
    <x v="2"/>
    <x v="1"/>
    <x v="1"/>
    <s v="Low"/>
    <n v="4.3"/>
    <n v="3"/>
    <n v="365"/>
    <x v="1"/>
    <x v="3"/>
    <n v="12.435109472049689"/>
  </r>
  <r>
    <n v="683"/>
    <s v="Kevin Dominguez"/>
    <s v="mileseric@example.com"/>
    <s v="mileseric"/>
    <d v="1994-07-28T00:00:00"/>
    <x v="1"/>
    <s v="Davisberg"/>
    <d v="2025-11-27T00:00:00"/>
    <d v="2026-11-27T00:00:00"/>
    <x v="1"/>
    <s v="Mastercard"/>
    <x v="1"/>
    <s v="Occasional"/>
    <x v="1"/>
    <x v="4"/>
    <x v="0"/>
    <s v="Medium"/>
    <n v="4.4000000000000004"/>
    <n v="0"/>
    <n v="365"/>
    <x v="1"/>
    <x v="3"/>
    <n v="12.435109472049689"/>
  </r>
  <r>
    <n v="684"/>
    <s v="Jonathan Lucero"/>
    <s v="ubrown@example.org"/>
    <s v="ubrown"/>
    <d v="1954-07-17T00:00:00"/>
    <x v="0"/>
    <s v="Loriborough"/>
    <d v="2025-11-28T00:00:00"/>
    <d v="2026-11-28T00:00:00"/>
    <x v="0"/>
    <s v="Amex"/>
    <x v="1"/>
    <s v="Occasional"/>
    <x v="2"/>
    <x v="2"/>
    <x v="1"/>
    <s v="High"/>
    <n v="4.2"/>
    <n v="8"/>
    <n v="365"/>
    <x v="1"/>
    <x v="3"/>
    <n v="12.435109472049689"/>
  </r>
  <r>
    <n v="685"/>
    <s v="Lori Howe"/>
    <s v="smoran@example.org"/>
    <s v="smoran"/>
    <d v="1952-05-15T00:00:00"/>
    <x v="0"/>
    <s v="Lake Donald"/>
    <d v="2025-11-29T00:00:00"/>
    <d v="2026-11-29T00:00:00"/>
    <x v="0"/>
    <s v="Visa"/>
    <x v="0"/>
    <s v="Regular"/>
    <x v="1"/>
    <x v="4"/>
    <x v="2"/>
    <s v="High"/>
    <n v="4.5999999999999996"/>
    <n v="3"/>
    <n v="365"/>
    <x v="1"/>
    <x v="3"/>
    <n v="12.435109472049689"/>
  </r>
  <r>
    <n v="686"/>
    <s v="James Ryan"/>
    <s v="davisjeffery@example.com"/>
    <s v="davisjeffery"/>
    <d v="1985-11-15T00:00:00"/>
    <x v="0"/>
    <s v="Brandonmouth"/>
    <d v="2025-11-30T00:00:00"/>
    <d v="2026-11-30T00:00:00"/>
    <x v="1"/>
    <s v="Amex"/>
    <x v="1"/>
    <s v="Frequent"/>
    <x v="2"/>
    <x v="3"/>
    <x v="2"/>
    <s v="Low"/>
    <n v="3.5"/>
    <n v="4"/>
    <n v="365"/>
    <x v="1"/>
    <x v="3"/>
    <n v="12.435109472049689"/>
  </r>
  <r>
    <n v="687"/>
    <s v="Catherine Fry"/>
    <s v="hcook@example.com"/>
    <s v="hcook"/>
    <d v="1934-01-15T00:00:00"/>
    <x v="0"/>
    <s v="Angelatown"/>
    <d v="2025-12-01T00:00:00"/>
    <d v="2026-12-01T00:00:00"/>
    <x v="1"/>
    <s v="Mastercard"/>
    <x v="0"/>
    <s v="Frequent"/>
    <x v="2"/>
    <x v="1"/>
    <x v="0"/>
    <s v="Low"/>
    <n v="4.8"/>
    <n v="3"/>
    <n v="365"/>
    <x v="1"/>
    <x v="3"/>
    <n v="12.435109472049689"/>
  </r>
  <r>
    <n v="688"/>
    <s v="Mark Griffin"/>
    <s v="adrian56@example.net"/>
    <s v="adrian56"/>
    <d v="2000-05-12T00:00:00"/>
    <x v="0"/>
    <s v="Cruzton"/>
    <d v="2025-12-02T00:00:00"/>
    <d v="2026-12-02T00:00:00"/>
    <x v="0"/>
    <s v="Amex"/>
    <x v="1"/>
    <s v="Regular"/>
    <x v="2"/>
    <x v="4"/>
    <x v="0"/>
    <s v="Low"/>
    <n v="3.7"/>
    <n v="4"/>
    <n v="365"/>
    <x v="1"/>
    <x v="3"/>
    <n v="12.435109472049689"/>
  </r>
  <r>
    <n v="689"/>
    <s v="Maria Johnson"/>
    <s v="victoria08@example.org"/>
    <s v="victoria08"/>
    <d v="1980-12-18T00:00:00"/>
    <x v="1"/>
    <s v="Aprilview"/>
    <d v="2025-12-03T00:00:00"/>
    <d v="2026-12-03T00:00:00"/>
    <x v="1"/>
    <s v="Mastercard"/>
    <x v="0"/>
    <s v="Frequent"/>
    <x v="2"/>
    <x v="3"/>
    <x v="0"/>
    <s v="High"/>
    <n v="3.3"/>
    <n v="7"/>
    <n v="365"/>
    <x v="1"/>
    <x v="3"/>
    <n v="12.435109472049689"/>
  </r>
  <r>
    <n v="690"/>
    <s v="Bradley Holmes"/>
    <s v="cwashington@example.net"/>
    <s v="cwashington"/>
    <d v="1953-03-30T00:00:00"/>
    <x v="0"/>
    <s v="Richardview"/>
    <d v="2025-12-04T00:00:00"/>
    <d v="2026-12-04T00:00:00"/>
    <x v="0"/>
    <s v="Visa"/>
    <x v="0"/>
    <s v="Frequent"/>
    <x v="1"/>
    <x v="4"/>
    <x v="2"/>
    <s v="Low"/>
    <n v="3"/>
    <n v="2"/>
    <n v="365"/>
    <x v="1"/>
    <x v="3"/>
    <n v="12.435109472049689"/>
  </r>
  <r>
    <n v="691"/>
    <s v="Alexandra Horton"/>
    <s v="daleruiz@example.com"/>
    <s v="daleruiz"/>
    <d v="1961-08-26T00:00:00"/>
    <x v="0"/>
    <s v="Lake Melaniestad"/>
    <d v="2025-12-05T00:00:00"/>
    <d v="2026-12-05T00:00:00"/>
    <x v="0"/>
    <s v="Amex"/>
    <x v="0"/>
    <s v="Frequent"/>
    <x v="0"/>
    <x v="0"/>
    <x v="0"/>
    <s v="Medium"/>
    <n v="3.9"/>
    <n v="0"/>
    <n v="365"/>
    <x v="1"/>
    <x v="3"/>
    <n v="12.435109472049689"/>
  </r>
  <r>
    <n v="692"/>
    <s v="Jose Boyd"/>
    <s v="amanda22@example.com"/>
    <s v="amanda22"/>
    <d v="1936-10-21T00:00:00"/>
    <x v="0"/>
    <s v="South Rebecca"/>
    <d v="2025-12-06T00:00:00"/>
    <d v="2026-12-06T00:00:00"/>
    <x v="0"/>
    <s v="Amex"/>
    <x v="0"/>
    <s v="Frequent"/>
    <x v="1"/>
    <x v="0"/>
    <x v="2"/>
    <s v="High"/>
    <n v="4.9000000000000004"/>
    <n v="4"/>
    <n v="365"/>
    <x v="1"/>
    <x v="3"/>
    <n v="12.435109472049689"/>
  </r>
  <r>
    <n v="693"/>
    <s v="Brianna Fletcher"/>
    <s v="robertwinters@example.org"/>
    <s v="robertwinters"/>
    <d v="1976-09-13T00:00:00"/>
    <x v="0"/>
    <s v="Lindaville"/>
    <d v="2025-12-07T00:00:00"/>
    <d v="2026-12-07T00:00:00"/>
    <x v="0"/>
    <s v="Amex"/>
    <x v="1"/>
    <s v="Occasional"/>
    <x v="1"/>
    <x v="5"/>
    <x v="0"/>
    <s v="Low"/>
    <n v="4.5999999999999996"/>
    <n v="0"/>
    <n v="365"/>
    <x v="1"/>
    <x v="3"/>
    <n v="12.435109472049689"/>
  </r>
  <r>
    <n v="694"/>
    <s v="Jose Jensen"/>
    <s v="jacob63@example.org"/>
    <s v="jacob63"/>
    <d v="1983-06-16T00:00:00"/>
    <x v="1"/>
    <s v="Lake Tiffanyberg"/>
    <d v="2025-12-08T00:00:00"/>
    <d v="2026-12-08T00:00:00"/>
    <x v="1"/>
    <s v="Visa"/>
    <x v="1"/>
    <s v="Regular"/>
    <x v="1"/>
    <x v="0"/>
    <x v="2"/>
    <s v="Low"/>
    <n v="3.9"/>
    <n v="0"/>
    <n v="365"/>
    <x v="1"/>
    <x v="3"/>
    <n v="12.435109472049689"/>
  </r>
  <r>
    <n v="695"/>
    <s v="Stephanie White"/>
    <s v="nicolepugh@example.com"/>
    <s v="nicolepugh"/>
    <d v="1978-01-12T00:00:00"/>
    <x v="1"/>
    <s v="North Angela"/>
    <d v="2025-12-09T00:00:00"/>
    <d v="2026-12-09T00:00:00"/>
    <x v="0"/>
    <s v="Amex"/>
    <x v="1"/>
    <s v="Frequent"/>
    <x v="0"/>
    <x v="6"/>
    <x v="2"/>
    <s v="Low"/>
    <n v="4.2"/>
    <n v="1"/>
    <n v="365"/>
    <x v="1"/>
    <x v="3"/>
    <n v="12.435109472049689"/>
  </r>
  <r>
    <n v="696"/>
    <s v="Richard Villanueva DDS"/>
    <s v="austinrandy@example.com"/>
    <s v="austinrandy"/>
    <d v="1968-06-22T00:00:00"/>
    <x v="1"/>
    <s v="Micheleberg"/>
    <d v="2025-12-10T00:00:00"/>
    <d v="2026-12-10T00:00:00"/>
    <x v="0"/>
    <s v="Amex"/>
    <x v="1"/>
    <s v="Occasional"/>
    <x v="0"/>
    <x v="3"/>
    <x v="0"/>
    <s v="High"/>
    <n v="4.5"/>
    <n v="10"/>
    <n v="365"/>
    <x v="1"/>
    <x v="3"/>
    <n v="12.435109472049689"/>
  </r>
  <r>
    <n v="697"/>
    <s v="Anna Monroe"/>
    <s v="dcraig@example.com"/>
    <s v="dcraig"/>
    <d v="1958-08-06T00:00:00"/>
    <x v="0"/>
    <s v="Port Sandraborough"/>
    <d v="2025-12-11T00:00:00"/>
    <d v="2026-12-11T00:00:00"/>
    <x v="0"/>
    <s v="Mastercard"/>
    <x v="0"/>
    <s v="Frequent"/>
    <x v="1"/>
    <x v="5"/>
    <x v="1"/>
    <s v="Medium"/>
    <n v="4.9000000000000004"/>
    <n v="5"/>
    <n v="365"/>
    <x v="1"/>
    <x v="3"/>
    <n v="12.435109472049689"/>
  </r>
  <r>
    <n v="698"/>
    <s v="Mary Phillips"/>
    <s v="joseph59@example.org"/>
    <s v="joseph59"/>
    <d v="1938-09-16T00:00:00"/>
    <x v="1"/>
    <s v="Martinburgh"/>
    <d v="2025-12-12T00:00:00"/>
    <d v="2026-12-12T00:00:00"/>
    <x v="0"/>
    <s v="Amex"/>
    <x v="0"/>
    <s v="Occasional"/>
    <x v="0"/>
    <x v="2"/>
    <x v="1"/>
    <s v="High"/>
    <n v="3.7"/>
    <n v="0"/>
    <n v="365"/>
    <x v="1"/>
    <x v="3"/>
    <n v="12.435109472049689"/>
  </r>
  <r>
    <n v="699"/>
    <s v="Matthew Roman"/>
    <s v="suarezamanda@example.org"/>
    <s v="suarezamanda"/>
    <d v="2000-02-27T00:00:00"/>
    <x v="1"/>
    <s v="Lake Keith"/>
    <d v="2025-12-13T00:00:00"/>
    <d v="2026-12-13T00:00:00"/>
    <x v="1"/>
    <s v="Mastercard"/>
    <x v="1"/>
    <s v="Frequent"/>
    <x v="2"/>
    <x v="1"/>
    <x v="1"/>
    <s v="High"/>
    <n v="3.9"/>
    <n v="10"/>
    <n v="365"/>
    <x v="1"/>
    <x v="3"/>
    <n v="12.435109472049689"/>
  </r>
  <r>
    <n v="700"/>
    <s v="Andrew Santos"/>
    <s v="vanessacarlson@example.com"/>
    <s v="vanessacarlson"/>
    <d v="1960-07-14T00:00:00"/>
    <x v="1"/>
    <s v="South Jenniferview"/>
    <d v="2025-12-14T00:00:00"/>
    <d v="2026-12-14T00:00:00"/>
    <x v="0"/>
    <s v="Mastercard"/>
    <x v="0"/>
    <s v="Occasional"/>
    <x v="1"/>
    <x v="2"/>
    <x v="2"/>
    <s v="High"/>
    <n v="4.3"/>
    <n v="3"/>
    <n v="365"/>
    <x v="1"/>
    <x v="3"/>
    <n v="12.435109472049689"/>
  </r>
  <r>
    <n v="701"/>
    <s v="Hannah Murphy"/>
    <s v="kyleriley@example.org"/>
    <s v="kyleriley"/>
    <d v="1983-04-20T00:00:00"/>
    <x v="1"/>
    <s v="Lake Edward"/>
    <d v="2025-12-15T00:00:00"/>
    <d v="2026-12-15T00:00:00"/>
    <x v="1"/>
    <s v="Amex"/>
    <x v="0"/>
    <s v="Frequent"/>
    <x v="2"/>
    <x v="0"/>
    <x v="1"/>
    <s v="Low"/>
    <n v="3.5"/>
    <n v="1"/>
    <n v="365"/>
    <x v="1"/>
    <x v="3"/>
    <n v="12.435109472049689"/>
  </r>
  <r>
    <n v="702"/>
    <s v="Paul Graham"/>
    <s v="amyalexander@example.net"/>
    <s v="amyalexander"/>
    <d v="1977-12-17T00:00:00"/>
    <x v="0"/>
    <s v="North Kristenberg"/>
    <d v="2025-12-16T00:00:00"/>
    <d v="2026-12-16T00:00:00"/>
    <x v="1"/>
    <s v="Amex"/>
    <x v="0"/>
    <s v="Regular"/>
    <x v="1"/>
    <x v="0"/>
    <x v="0"/>
    <s v="Medium"/>
    <n v="3.6"/>
    <n v="2"/>
    <n v="365"/>
    <x v="1"/>
    <x v="3"/>
    <n v="12.435109472049689"/>
  </r>
  <r>
    <n v="703"/>
    <s v="Laurie Hansen"/>
    <s v="mortonlori@example.com"/>
    <s v="mortonlori"/>
    <d v="1972-09-22T00:00:00"/>
    <x v="0"/>
    <s v="East Jonathanhaven"/>
    <d v="2025-12-17T00:00:00"/>
    <d v="2026-12-17T00:00:00"/>
    <x v="0"/>
    <s v="Amex"/>
    <x v="1"/>
    <s v="Regular"/>
    <x v="1"/>
    <x v="0"/>
    <x v="2"/>
    <s v="Low"/>
    <n v="3.9"/>
    <n v="6"/>
    <n v="365"/>
    <x v="1"/>
    <x v="3"/>
    <n v="12.435109472049689"/>
  </r>
  <r>
    <n v="704"/>
    <s v="Eric Benitez"/>
    <s v="elliottbrendan@example.net"/>
    <s v="elliottbrendan"/>
    <d v="1952-12-05T00:00:00"/>
    <x v="0"/>
    <s v="West Antonioburgh"/>
    <d v="2025-12-18T00:00:00"/>
    <d v="2026-12-18T00:00:00"/>
    <x v="0"/>
    <s v="Mastercard"/>
    <x v="0"/>
    <s v="Regular"/>
    <x v="1"/>
    <x v="6"/>
    <x v="0"/>
    <s v="Medium"/>
    <n v="3.4"/>
    <n v="6"/>
    <n v="365"/>
    <x v="1"/>
    <x v="3"/>
    <n v="12.435109472049689"/>
  </r>
  <r>
    <n v="705"/>
    <s v="Daniel Smith"/>
    <s v="smalldaniel@example.org"/>
    <s v="smalldaniel"/>
    <d v="1969-02-14T00:00:00"/>
    <x v="0"/>
    <s v="New Robert"/>
    <d v="2025-12-19T00:00:00"/>
    <d v="2026-12-19T00:00:00"/>
    <x v="0"/>
    <s v="Amex"/>
    <x v="0"/>
    <s v="Occasional"/>
    <x v="1"/>
    <x v="5"/>
    <x v="2"/>
    <s v="Medium"/>
    <n v="3.6"/>
    <n v="3"/>
    <n v="365"/>
    <x v="1"/>
    <x v="3"/>
    <n v="12.435109472049689"/>
  </r>
  <r>
    <n v="706"/>
    <s v="Michael Johnson"/>
    <s v="lrogers@example.org"/>
    <s v="lrogers"/>
    <d v="1996-07-03T00:00:00"/>
    <x v="0"/>
    <s v="Andreastad"/>
    <d v="2025-12-20T00:00:00"/>
    <d v="2026-12-20T00:00:00"/>
    <x v="1"/>
    <s v="Mastercard"/>
    <x v="1"/>
    <s v="Occasional"/>
    <x v="0"/>
    <x v="0"/>
    <x v="1"/>
    <s v="Medium"/>
    <n v="4.5999999999999996"/>
    <n v="5"/>
    <n v="365"/>
    <x v="1"/>
    <x v="3"/>
    <n v="12.435109472049689"/>
  </r>
  <r>
    <n v="707"/>
    <s v="Tracy Sanders"/>
    <s v="gabrielle62@example.com"/>
    <s v="gabrielle62"/>
    <d v="1990-02-06T00:00:00"/>
    <x v="1"/>
    <s v="North Jonathan"/>
    <d v="2025-12-21T00:00:00"/>
    <d v="2026-12-21T00:00:00"/>
    <x v="1"/>
    <s v="Amex"/>
    <x v="1"/>
    <s v="Occasional"/>
    <x v="0"/>
    <x v="4"/>
    <x v="2"/>
    <s v="Low"/>
    <n v="3.2"/>
    <n v="0"/>
    <n v="365"/>
    <x v="1"/>
    <x v="3"/>
    <n v="12.435109472049689"/>
  </r>
  <r>
    <n v="708"/>
    <s v="Kendra Mitchell"/>
    <s v="brenda80@example.com"/>
    <s v="brenda80"/>
    <d v="1934-09-02T00:00:00"/>
    <x v="1"/>
    <s v="Port Michaeltown"/>
    <d v="2025-12-22T00:00:00"/>
    <d v="2026-12-22T00:00:00"/>
    <x v="1"/>
    <s v="Mastercard"/>
    <x v="1"/>
    <s v="Frequent"/>
    <x v="0"/>
    <x v="1"/>
    <x v="1"/>
    <s v="High"/>
    <n v="3.9"/>
    <n v="8"/>
    <n v="365"/>
    <x v="1"/>
    <x v="3"/>
    <n v="12.435109472049689"/>
  </r>
  <r>
    <n v="709"/>
    <s v="Alexander Mckinney"/>
    <s v="brittanyjackson@example.org"/>
    <s v="brittanyjackson"/>
    <d v="1945-02-23T00:00:00"/>
    <x v="1"/>
    <s v="West Matthew"/>
    <d v="2025-12-23T00:00:00"/>
    <d v="2026-12-23T00:00:00"/>
    <x v="1"/>
    <s v="Mastercard"/>
    <x v="0"/>
    <s v="Occasional"/>
    <x v="1"/>
    <x v="2"/>
    <x v="1"/>
    <s v="High"/>
    <n v="3.9"/>
    <n v="0"/>
    <n v="365"/>
    <x v="1"/>
    <x v="3"/>
    <n v="12.435109472049689"/>
  </r>
  <r>
    <n v="710"/>
    <s v="Lisa Stark"/>
    <s v="ahammond@example.net"/>
    <s v="ahammond"/>
    <d v="1937-11-01T00:00:00"/>
    <x v="0"/>
    <s v="Lake Amandaton"/>
    <d v="2025-12-24T00:00:00"/>
    <d v="2026-12-24T00:00:00"/>
    <x v="1"/>
    <s v="Amex"/>
    <x v="1"/>
    <s v="Occasional"/>
    <x v="0"/>
    <x v="6"/>
    <x v="0"/>
    <s v="Medium"/>
    <n v="4"/>
    <n v="0"/>
    <n v="365"/>
    <x v="1"/>
    <x v="3"/>
    <n v="12.435109472049689"/>
  </r>
  <r>
    <n v="711"/>
    <s v="Alexandria Gonzales"/>
    <s v="rjohnson@example.net"/>
    <s v="rjohnson"/>
    <d v="1943-06-03T00:00:00"/>
    <x v="0"/>
    <s v="Harrismouth"/>
    <d v="2025-12-25T00:00:00"/>
    <d v="2026-12-25T00:00:00"/>
    <x v="1"/>
    <s v="Mastercard"/>
    <x v="0"/>
    <s v="Regular"/>
    <x v="2"/>
    <x v="2"/>
    <x v="1"/>
    <s v="High"/>
    <n v="3"/>
    <n v="3"/>
    <n v="365"/>
    <x v="1"/>
    <x v="3"/>
    <n v="12.435109472049689"/>
  </r>
  <r>
    <n v="712"/>
    <s v="Jessica Travis"/>
    <s v="silvarobert@example.net"/>
    <s v="silvarobert"/>
    <d v="1968-03-27T00:00:00"/>
    <x v="1"/>
    <s v="Walterchester"/>
    <d v="2025-12-26T00:00:00"/>
    <d v="2026-12-26T00:00:00"/>
    <x v="0"/>
    <s v="Visa"/>
    <x v="0"/>
    <s v="Occasional"/>
    <x v="2"/>
    <x v="1"/>
    <x v="1"/>
    <s v="High"/>
    <n v="3.7"/>
    <n v="8"/>
    <n v="365"/>
    <x v="1"/>
    <x v="3"/>
    <n v="12.435109472049689"/>
  </r>
  <r>
    <n v="713"/>
    <s v="Robert Kelly"/>
    <s v="ramosamanda@example.org"/>
    <s v="ramosamanda"/>
    <d v="1947-12-27T00:00:00"/>
    <x v="0"/>
    <s v="South Patricia"/>
    <d v="2025-12-27T00:00:00"/>
    <d v="2026-12-27T00:00:00"/>
    <x v="0"/>
    <s v="Visa"/>
    <x v="1"/>
    <s v="Occasional"/>
    <x v="1"/>
    <x v="2"/>
    <x v="2"/>
    <s v="Medium"/>
    <n v="5"/>
    <n v="5"/>
    <n v="365"/>
    <x v="1"/>
    <x v="3"/>
    <n v="12.435109472049689"/>
  </r>
  <r>
    <n v="714"/>
    <s v="Susan Johnson"/>
    <s v="qprice@example.com"/>
    <s v="qprice"/>
    <d v="1986-07-25T00:00:00"/>
    <x v="0"/>
    <s v="Lake Tiffany"/>
    <d v="2025-12-28T00:00:00"/>
    <d v="2026-12-28T00:00:00"/>
    <x v="0"/>
    <s v="Visa"/>
    <x v="1"/>
    <s v="Regular"/>
    <x v="2"/>
    <x v="2"/>
    <x v="1"/>
    <s v="Medium"/>
    <n v="3.3"/>
    <n v="7"/>
    <n v="365"/>
    <x v="1"/>
    <x v="3"/>
    <n v="12.435109472049689"/>
  </r>
  <r>
    <n v="715"/>
    <s v="Andrew Hill"/>
    <s v="jasminelopez@example.org"/>
    <s v="jasminelopez"/>
    <d v="1955-11-26T00:00:00"/>
    <x v="0"/>
    <s v="Zacharychester"/>
    <d v="2025-12-29T00:00:00"/>
    <d v="2026-12-29T00:00:00"/>
    <x v="1"/>
    <s v="Visa"/>
    <x v="1"/>
    <s v="Frequent"/>
    <x v="2"/>
    <x v="6"/>
    <x v="1"/>
    <s v="High"/>
    <n v="4.8"/>
    <n v="7"/>
    <n v="365"/>
    <x v="1"/>
    <x v="3"/>
    <n v="12.435109472049689"/>
  </r>
  <r>
    <n v="716"/>
    <s v="Kathryn Carpenter"/>
    <s v="davidwise@example.net"/>
    <s v="davidwise"/>
    <d v="1987-12-11T00:00:00"/>
    <x v="1"/>
    <s v="Meyerburgh"/>
    <d v="2025-12-30T00:00:00"/>
    <d v="2026-12-30T00:00:00"/>
    <x v="1"/>
    <s v="Visa"/>
    <x v="0"/>
    <s v="Occasional"/>
    <x v="0"/>
    <x v="0"/>
    <x v="0"/>
    <s v="High"/>
    <n v="4.4000000000000004"/>
    <n v="8"/>
    <n v="365"/>
    <x v="1"/>
    <x v="3"/>
    <n v="12.435109472049689"/>
  </r>
  <r>
    <n v="717"/>
    <s v="Kimberly Lopez"/>
    <s v="patrickconrad@example.com"/>
    <s v="patrickconrad"/>
    <d v="1974-08-16T00:00:00"/>
    <x v="0"/>
    <s v="New Carolborough"/>
    <d v="2025-12-31T00:00:00"/>
    <d v="2026-12-31T00:00:00"/>
    <x v="1"/>
    <s v="Visa"/>
    <x v="0"/>
    <s v="Occasional"/>
    <x v="0"/>
    <x v="0"/>
    <x v="1"/>
    <s v="High"/>
    <n v="4.5"/>
    <n v="9"/>
    <n v="365"/>
    <x v="1"/>
    <x v="3"/>
    <n v="12.435109472049689"/>
  </r>
  <r>
    <n v="718"/>
    <s v="Mr. David Silva"/>
    <s v="veronica52@example.org"/>
    <s v="veronica52"/>
    <d v="1961-06-22T00:00:00"/>
    <x v="1"/>
    <s v="West Taylorhaven"/>
    <d v="2026-01-01T00:00:00"/>
    <d v="2027-01-01T00:00:00"/>
    <x v="0"/>
    <s v="Mastercard"/>
    <x v="0"/>
    <s v="Frequent"/>
    <x v="0"/>
    <x v="1"/>
    <x v="0"/>
    <s v="High"/>
    <n v="4.4000000000000004"/>
    <n v="3"/>
    <n v="365"/>
    <x v="2"/>
    <x v="0"/>
    <n v="58.408554057428219"/>
  </r>
  <r>
    <n v="719"/>
    <s v="Christopher Pitts"/>
    <s v="danny75@example.com"/>
    <s v="danny75"/>
    <d v="1980-01-08T00:00:00"/>
    <x v="1"/>
    <s v="New Phillip"/>
    <d v="2026-01-02T00:00:00"/>
    <d v="2027-01-02T00:00:00"/>
    <x v="0"/>
    <s v="Mastercard"/>
    <x v="1"/>
    <s v="Occasional"/>
    <x v="0"/>
    <x v="6"/>
    <x v="2"/>
    <s v="Medium"/>
    <n v="3.9"/>
    <n v="2"/>
    <n v="365"/>
    <x v="2"/>
    <x v="0"/>
    <n v="58.408554057428219"/>
  </r>
  <r>
    <n v="720"/>
    <s v="Felicia Ortega"/>
    <s v="oliviabrown@example.com"/>
    <s v="oliviabrown"/>
    <d v="1972-06-21T00:00:00"/>
    <x v="1"/>
    <s v="Danaland"/>
    <d v="2026-01-03T00:00:00"/>
    <d v="2027-01-03T00:00:00"/>
    <x v="0"/>
    <s v="Mastercard"/>
    <x v="1"/>
    <s v="Occasional"/>
    <x v="0"/>
    <x v="1"/>
    <x v="0"/>
    <s v="Low"/>
    <n v="5"/>
    <n v="5"/>
    <n v="365"/>
    <x v="2"/>
    <x v="0"/>
    <n v="58.408554057428219"/>
  </r>
  <r>
    <n v="721"/>
    <s v="Logan Benson"/>
    <s v="peter03@example.org"/>
    <s v="peter03"/>
    <d v="1972-09-03T00:00:00"/>
    <x v="1"/>
    <s v="Tinamouth"/>
    <d v="2026-01-04T00:00:00"/>
    <d v="2027-01-04T00:00:00"/>
    <x v="0"/>
    <s v="Mastercard"/>
    <x v="0"/>
    <s v="Occasional"/>
    <x v="2"/>
    <x v="4"/>
    <x v="0"/>
    <s v="High"/>
    <n v="3.5"/>
    <n v="0"/>
    <n v="365"/>
    <x v="2"/>
    <x v="0"/>
    <n v="58.408554057428219"/>
  </r>
  <r>
    <n v="722"/>
    <s v="Cheryl Lam"/>
    <s v="gcastro@example.com"/>
    <s v="gcastro"/>
    <d v="1951-12-28T00:00:00"/>
    <x v="1"/>
    <s v="North Sarah"/>
    <d v="2026-01-05T00:00:00"/>
    <d v="2027-01-05T00:00:00"/>
    <x v="0"/>
    <s v="Amex"/>
    <x v="1"/>
    <s v="Occasional"/>
    <x v="0"/>
    <x v="6"/>
    <x v="0"/>
    <s v="Medium"/>
    <n v="4.0999999999999996"/>
    <n v="6"/>
    <n v="365"/>
    <x v="2"/>
    <x v="0"/>
    <n v="58.408554057428219"/>
  </r>
  <r>
    <n v="723"/>
    <s v="Donald Crawford"/>
    <s v="nsanchez@example.org"/>
    <s v="nsanchez"/>
    <d v="1952-05-17T00:00:00"/>
    <x v="1"/>
    <s v="Powellmouth"/>
    <d v="2026-01-06T00:00:00"/>
    <d v="2027-01-06T00:00:00"/>
    <x v="1"/>
    <s v="Amex"/>
    <x v="1"/>
    <s v="Occasional"/>
    <x v="2"/>
    <x v="5"/>
    <x v="1"/>
    <s v="Low"/>
    <n v="4.4000000000000004"/>
    <n v="10"/>
    <n v="365"/>
    <x v="2"/>
    <x v="0"/>
    <n v="58.408554057428219"/>
  </r>
  <r>
    <n v="724"/>
    <s v="Latoya Barrett"/>
    <s v="natashavargas@example.org"/>
    <s v="natashavargas"/>
    <d v="1979-01-26T00:00:00"/>
    <x v="0"/>
    <s v="Haynesborough"/>
    <d v="2026-01-07T00:00:00"/>
    <d v="2027-01-07T00:00:00"/>
    <x v="0"/>
    <s v="Amex"/>
    <x v="1"/>
    <s v="Frequent"/>
    <x v="0"/>
    <x v="1"/>
    <x v="1"/>
    <s v="Low"/>
    <n v="4"/>
    <n v="4"/>
    <n v="365"/>
    <x v="2"/>
    <x v="0"/>
    <n v="58.408554057428219"/>
  </r>
  <r>
    <n v="725"/>
    <s v="Laura Howard"/>
    <s v="willie28@example.com"/>
    <s v="willie28"/>
    <d v="1975-02-24T00:00:00"/>
    <x v="1"/>
    <s v="Port Josephside"/>
    <d v="2026-01-08T00:00:00"/>
    <d v="2027-01-08T00:00:00"/>
    <x v="0"/>
    <s v="Amex"/>
    <x v="0"/>
    <s v="Frequent"/>
    <x v="2"/>
    <x v="6"/>
    <x v="2"/>
    <s v="High"/>
    <n v="3.9"/>
    <n v="10"/>
    <n v="365"/>
    <x v="2"/>
    <x v="0"/>
    <n v="58.408554057428219"/>
  </r>
  <r>
    <n v="726"/>
    <s v="Matthew Miller"/>
    <s v="chadtran@example.com"/>
    <s v="chadtran"/>
    <d v="1977-07-10T00:00:00"/>
    <x v="1"/>
    <s v="South Russellshire"/>
    <d v="2026-01-09T00:00:00"/>
    <d v="2027-01-09T00:00:00"/>
    <x v="0"/>
    <s v="Visa"/>
    <x v="1"/>
    <s v="Frequent"/>
    <x v="0"/>
    <x v="1"/>
    <x v="0"/>
    <s v="High"/>
    <n v="4.3"/>
    <n v="8"/>
    <n v="365"/>
    <x v="2"/>
    <x v="0"/>
    <n v="58.408554057428219"/>
  </r>
  <r>
    <n v="727"/>
    <s v="Mark Copeland"/>
    <s v="tramos@example.org"/>
    <s v="tramos"/>
    <d v="1969-07-10T00:00:00"/>
    <x v="1"/>
    <s v="East Christina"/>
    <d v="2026-01-10T00:00:00"/>
    <d v="2027-01-10T00:00:00"/>
    <x v="0"/>
    <s v="Amex"/>
    <x v="1"/>
    <s v="Regular"/>
    <x v="2"/>
    <x v="2"/>
    <x v="2"/>
    <s v="Low"/>
    <n v="3.8"/>
    <n v="5"/>
    <n v="365"/>
    <x v="2"/>
    <x v="0"/>
    <n v="58.408554057428219"/>
  </r>
  <r>
    <n v="728"/>
    <s v="Donna Phillips"/>
    <s v="sanderson@example.org"/>
    <s v="sanderson"/>
    <d v="1989-05-24T00:00:00"/>
    <x v="1"/>
    <s v="Floresview"/>
    <d v="2026-01-11T00:00:00"/>
    <d v="2027-01-11T00:00:00"/>
    <x v="1"/>
    <s v="Mastercard"/>
    <x v="1"/>
    <s v="Regular"/>
    <x v="1"/>
    <x v="6"/>
    <x v="2"/>
    <s v="High"/>
    <n v="3.8"/>
    <n v="7"/>
    <n v="365"/>
    <x v="2"/>
    <x v="0"/>
    <n v="58.408554057428219"/>
  </r>
  <r>
    <n v="729"/>
    <s v="Nancy Brown"/>
    <s v="archerjoshua@example.com"/>
    <s v="archerjoshua"/>
    <d v="1948-04-06T00:00:00"/>
    <x v="0"/>
    <s v="Waynefort"/>
    <d v="2026-01-12T00:00:00"/>
    <d v="2027-01-12T00:00:00"/>
    <x v="0"/>
    <s v="Amex"/>
    <x v="1"/>
    <s v="Frequent"/>
    <x v="2"/>
    <x v="4"/>
    <x v="0"/>
    <s v="Medium"/>
    <n v="3.8"/>
    <n v="9"/>
    <n v="365"/>
    <x v="2"/>
    <x v="0"/>
    <n v="58.408554057428219"/>
  </r>
  <r>
    <n v="730"/>
    <s v="Deborah Owens"/>
    <s v="smithdouglas@example.net"/>
    <s v="smithdouglas"/>
    <d v="1971-12-24T00:00:00"/>
    <x v="0"/>
    <s v="Williamsfort"/>
    <d v="2026-01-13T00:00:00"/>
    <d v="2027-01-13T00:00:00"/>
    <x v="0"/>
    <s v="Amex"/>
    <x v="1"/>
    <s v="Frequent"/>
    <x v="1"/>
    <x v="5"/>
    <x v="0"/>
    <s v="Low"/>
    <n v="3.2"/>
    <n v="3"/>
    <n v="365"/>
    <x v="2"/>
    <x v="0"/>
    <n v="58.408554057428219"/>
  </r>
  <r>
    <n v="731"/>
    <s v="Julian Smith"/>
    <s v="heidi88@example.net"/>
    <s v="heidi88"/>
    <d v="1986-04-15T00:00:00"/>
    <x v="0"/>
    <s v="Reedland"/>
    <d v="2026-01-14T00:00:00"/>
    <d v="2027-01-14T00:00:00"/>
    <x v="0"/>
    <s v="Mastercard"/>
    <x v="0"/>
    <s v="Occasional"/>
    <x v="1"/>
    <x v="2"/>
    <x v="2"/>
    <s v="High"/>
    <n v="3.8"/>
    <n v="6"/>
    <n v="365"/>
    <x v="2"/>
    <x v="0"/>
    <n v="58.408554057428219"/>
  </r>
  <r>
    <n v="732"/>
    <s v="Manuel Ortiz"/>
    <s v="rioskimberly@example.net"/>
    <s v="rioskimberly"/>
    <d v="1944-06-30T00:00:00"/>
    <x v="0"/>
    <s v="Port Kevin"/>
    <d v="2026-01-15T00:00:00"/>
    <d v="2027-01-15T00:00:00"/>
    <x v="1"/>
    <s v="Mastercard"/>
    <x v="0"/>
    <s v="Regular"/>
    <x v="0"/>
    <x v="4"/>
    <x v="2"/>
    <s v="Medium"/>
    <n v="3.1"/>
    <n v="9"/>
    <n v="365"/>
    <x v="2"/>
    <x v="0"/>
    <n v="58.408554057428219"/>
  </r>
  <r>
    <n v="733"/>
    <s v="Shawn Ray"/>
    <s v="xcraig@example.net"/>
    <s v="xcraig"/>
    <d v="2002-09-25T00:00:00"/>
    <x v="0"/>
    <s v="Lake Antoniomouth"/>
    <d v="2026-01-16T00:00:00"/>
    <d v="2027-01-16T00:00:00"/>
    <x v="0"/>
    <s v="Mastercard"/>
    <x v="0"/>
    <s v="Regular"/>
    <x v="0"/>
    <x v="2"/>
    <x v="2"/>
    <s v="High"/>
    <n v="3.8"/>
    <n v="6"/>
    <n v="365"/>
    <x v="2"/>
    <x v="0"/>
    <n v="58.408554057428219"/>
  </r>
  <r>
    <n v="734"/>
    <s v="Vicki Bray"/>
    <s v="jasminematthews@example.net"/>
    <s v="jasminematthews"/>
    <d v="1979-02-28T00:00:00"/>
    <x v="0"/>
    <s v="Alishaburgh"/>
    <d v="2026-01-17T00:00:00"/>
    <d v="2027-01-17T00:00:00"/>
    <x v="1"/>
    <s v="Visa"/>
    <x v="1"/>
    <s v="Frequent"/>
    <x v="0"/>
    <x v="2"/>
    <x v="2"/>
    <s v="High"/>
    <n v="3.1"/>
    <n v="4"/>
    <n v="365"/>
    <x v="2"/>
    <x v="0"/>
    <n v="58.408554057428219"/>
  </r>
  <r>
    <n v="735"/>
    <s v="Jacob Hudson"/>
    <s v="lewischristine@example.org"/>
    <s v="lewischristine"/>
    <d v="1971-06-17T00:00:00"/>
    <x v="1"/>
    <s v="Wendymouth"/>
    <d v="2026-01-18T00:00:00"/>
    <d v="2027-01-18T00:00:00"/>
    <x v="0"/>
    <s v="Amex"/>
    <x v="0"/>
    <s v="Frequent"/>
    <x v="0"/>
    <x v="3"/>
    <x v="1"/>
    <s v="Low"/>
    <n v="3.4"/>
    <n v="9"/>
    <n v="365"/>
    <x v="2"/>
    <x v="0"/>
    <n v="58.408554057428219"/>
  </r>
  <r>
    <n v="736"/>
    <s v="Melissa Brown"/>
    <s v="mariaking@example.com"/>
    <s v="mariaking"/>
    <d v="1962-10-28T00:00:00"/>
    <x v="0"/>
    <s v="South Sandrachester"/>
    <d v="2026-01-19T00:00:00"/>
    <d v="2027-01-19T00:00:00"/>
    <x v="1"/>
    <s v="Visa"/>
    <x v="1"/>
    <s v="Regular"/>
    <x v="0"/>
    <x v="1"/>
    <x v="2"/>
    <s v="High"/>
    <n v="4.4000000000000004"/>
    <n v="1"/>
    <n v="365"/>
    <x v="2"/>
    <x v="0"/>
    <n v="58.408554057428219"/>
  </r>
  <r>
    <n v="737"/>
    <s v="Nathan Martinez"/>
    <s v="jameshernandez@example.com"/>
    <s v="jameshernandez"/>
    <d v="2005-06-14T00:00:00"/>
    <x v="0"/>
    <s v="East Emilyton"/>
    <d v="2026-01-20T00:00:00"/>
    <d v="2027-01-20T00:00:00"/>
    <x v="0"/>
    <s v="Visa"/>
    <x v="1"/>
    <s v="Occasional"/>
    <x v="1"/>
    <x v="5"/>
    <x v="1"/>
    <s v="Low"/>
    <n v="4.8"/>
    <n v="4"/>
    <n v="365"/>
    <x v="2"/>
    <x v="0"/>
    <n v="58.408554057428219"/>
  </r>
  <r>
    <n v="738"/>
    <s v="Nathan Perry"/>
    <s v="abutler@example.net"/>
    <s v="abutler"/>
    <d v="1979-12-17T00:00:00"/>
    <x v="1"/>
    <s v="West Victoria"/>
    <d v="2026-01-21T00:00:00"/>
    <d v="2027-01-21T00:00:00"/>
    <x v="1"/>
    <s v="Mastercard"/>
    <x v="1"/>
    <s v="Regular"/>
    <x v="0"/>
    <x v="1"/>
    <x v="0"/>
    <s v="High"/>
    <n v="3.6"/>
    <n v="9"/>
    <n v="365"/>
    <x v="2"/>
    <x v="0"/>
    <n v="58.408554057428219"/>
  </r>
  <r>
    <n v="739"/>
    <s v="Amanda Herrera"/>
    <s v="lynnrichardson@example.org"/>
    <s v="lynnrichardson"/>
    <d v="1935-02-18T00:00:00"/>
    <x v="0"/>
    <s v="East Francisco"/>
    <d v="2026-01-22T00:00:00"/>
    <d v="2027-01-22T00:00:00"/>
    <x v="0"/>
    <s v="Mastercard"/>
    <x v="1"/>
    <s v="Frequent"/>
    <x v="0"/>
    <x v="4"/>
    <x v="1"/>
    <s v="Low"/>
    <n v="4.7"/>
    <n v="3"/>
    <n v="365"/>
    <x v="2"/>
    <x v="0"/>
    <n v="58.408554057428219"/>
  </r>
  <r>
    <n v="740"/>
    <s v="Joseph Booth"/>
    <s v="amandaatkins@example.org"/>
    <s v="amandaatkins"/>
    <d v="1951-02-13T00:00:00"/>
    <x v="0"/>
    <s v="Kevinview"/>
    <d v="2026-01-23T00:00:00"/>
    <d v="2027-01-23T00:00:00"/>
    <x v="0"/>
    <s v="Mastercard"/>
    <x v="0"/>
    <s v="Regular"/>
    <x v="2"/>
    <x v="4"/>
    <x v="1"/>
    <s v="Low"/>
    <n v="3.9"/>
    <n v="5"/>
    <n v="365"/>
    <x v="2"/>
    <x v="0"/>
    <n v="58.408554057428219"/>
  </r>
  <r>
    <n v="741"/>
    <s v="John Davis"/>
    <s v="esmith@example.com"/>
    <s v="esmith"/>
    <d v="1967-04-12T00:00:00"/>
    <x v="1"/>
    <s v="Lake Jamiebury"/>
    <d v="2026-01-24T00:00:00"/>
    <d v="2027-01-24T00:00:00"/>
    <x v="0"/>
    <s v="Mastercard"/>
    <x v="1"/>
    <s v="Regular"/>
    <x v="0"/>
    <x v="3"/>
    <x v="1"/>
    <s v="Medium"/>
    <n v="3.4"/>
    <n v="0"/>
    <n v="365"/>
    <x v="2"/>
    <x v="0"/>
    <n v="58.408554057428219"/>
  </r>
  <r>
    <n v="742"/>
    <s v="Kristine Anderson"/>
    <s v="usmith@example.com"/>
    <s v="usmith"/>
    <d v="1942-05-23T00:00:00"/>
    <x v="0"/>
    <s v="East Tammy"/>
    <d v="2026-01-25T00:00:00"/>
    <d v="2027-01-25T00:00:00"/>
    <x v="0"/>
    <s v="Mastercard"/>
    <x v="1"/>
    <s v="Frequent"/>
    <x v="2"/>
    <x v="2"/>
    <x v="1"/>
    <s v="High"/>
    <n v="3.1"/>
    <n v="10"/>
    <n v="365"/>
    <x v="2"/>
    <x v="0"/>
    <n v="58.408554057428219"/>
  </r>
  <r>
    <n v="743"/>
    <s v="Joseph Webster"/>
    <s v="danielsims@example.org"/>
    <s v="danielsims"/>
    <d v="1947-02-07T00:00:00"/>
    <x v="0"/>
    <s v="Willisfort"/>
    <d v="2026-01-26T00:00:00"/>
    <d v="2027-01-26T00:00:00"/>
    <x v="0"/>
    <s v="Visa"/>
    <x v="0"/>
    <s v="Occasional"/>
    <x v="0"/>
    <x v="1"/>
    <x v="0"/>
    <s v="Medium"/>
    <n v="3.6"/>
    <n v="9"/>
    <n v="365"/>
    <x v="2"/>
    <x v="0"/>
    <n v="58.408554057428219"/>
  </r>
  <r>
    <n v="744"/>
    <s v="Eric Whitney"/>
    <s v="sgreen@example.com"/>
    <s v="sgreen"/>
    <d v="1973-07-14T00:00:00"/>
    <x v="0"/>
    <s v="Valentinefurt"/>
    <d v="2026-01-27T00:00:00"/>
    <d v="2027-01-27T00:00:00"/>
    <x v="0"/>
    <s v="Amex"/>
    <x v="1"/>
    <s v="Frequent"/>
    <x v="0"/>
    <x v="4"/>
    <x v="0"/>
    <s v="Medium"/>
    <n v="4.8"/>
    <n v="7"/>
    <n v="365"/>
    <x v="2"/>
    <x v="0"/>
    <n v="58.408554057428219"/>
  </r>
  <r>
    <n v="745"/>
    <s v="Paul Fernandez"/>
    <s v="patkinson@example.org"/>
    <s v="patkinson"/>
    <d v="1989-07-13T00:00:00"/>
    <x v="0"/>
    <s v="Reyesshire"/>
    <d v="2026-01-28T00:00:00"/>
    <d v="2027-01-28T00:00:00"/>
    <x v="0"/>
    <s v="Amex"/>
    <x v="0"/>
    <s v="Frequent"/>
    <x v="2"/>
    <x v="1"/>
    <x v="0"/>
    <s v="High"/>
    <n v="4.2"/>
    <n v="5"/>
    <n v="365"/>
    <x v="2"/>
    <x v="0"/>
    <n v="58.408554057428219"/>
  </r>
  <r>
    <n v="746"/>
    <s v="Cristina Mcmillan"/>
    <s v="sharon91@example.org"/>
    <s v="sharon91"/>
    <d v="1992-05-16T00:00:00"/>
    <x v="0"/>
    <s v="New Matthew"/>
    <d v="2026-01-29T00:00:00"/>
    <d v="2027-01-29T00:00:00"/>
    <x v="0"/>
    <s v="Amex"/>
    <x v="0"/>
    <s v="Occasional"/>
    <x v="2"/>
    <x v="5"/>
    <x v="1"/>
    <s v="High"/>
    <n v="3.8"/>
    <n v="6"/>
    <n v="365"/>
    <x v="2"/>
    <x v="0"/>
    <n v="58.408554057428219"/>
  </r>
  <r>
    <n v="747"/>
    <s v="Ashley Thomas"/>
    <s v="nguyenpaula@example.org"/>
    <s v="nguyenpaula"/>
    <d v="1964-11-23T00:00:00"/>
    <x v="0"/>
    <s v="South Raymondville"/>
    <d v="2026-01-30T00:00:00"/>
    <d v="2027-01-30T00:00:00"/>
    <x v="1"/>
    <s v="Visa"/>
    <x v="0"/>
    <s v="Frequent"/>
    <x v="1"/>
    <x v="5"/>
    <x v="1"/>
    <s v="High"/>
    <n v="4.9000000000000004"/>
    <n v="2"/>
    <n v="365"/>
    <x v="2"/>
    <x v="0"/>
    <n v="58.408554057428219"/>
  </r>
  <r>
    <n v="748"/>
    <s v="Laura James"/>
    <s v="bryanjones@example.com"/>
    <s v="bryanjones"/>
    <d v="1991-02-15T00:00:00"/>
    <x v="0"/>
    <s v="Karatown"/>
    <d v="2026-01-31T00:00:00"/>
    <d v="2027-01-31T00:00:00"/>
    <x v="0"/>
    <s v="Mastercard"/>
    <x v="0"/>
    <s v="Regular"/>
    <x v="0"/>
    <x v="4"/>
    <x v="1"/>
    <s v="High"/>
    <n v="3.8"/>
    <n v="1"/>
    <n v="365"/>
    <x v="2"/>
    <x v="0"/>
    <n v="58.408554057428219"/>
  </r>
  <r>
    <n v="749"/>
    <s v="Sonia Hensley"/>
    <s v="dgarcia@example.net"/>
    <s v="dgarcia"/>
    <d v="1947-09-29T00:00:00"/>
    <x v="1"/>
    <s v="Alexanderchester"/>
    <d v="2026-02-01T00:00:00"/>
    <d v="2027-02-01T00:00:00"/>
    <x v="1"/>
    <s v="Mastercard"/>
    <x v="0"/>
    <s v="Regular"/>
    <x v="1"/>
    <x v="0"/>
    <x v="1"/>
    <s v="Low"/>
    <n v="4.8"/>
    <n v="5"/>
    <n v="365"/>
    <x v="2"/>
    <x v="0"/>
    <n v="58.408554057428219"/>
  </r>
  <r>
    <n v="750"/>
    <s v="Curtis Ray"/>
    <s v="thomas53@example.net"/>
    <s v="thomas53"/>
    <d v="1965-04-29T00:00:00"/>
    <x v="1"/>
    <s v="Travisport"/>
    <d v="2026-02-02T00:00:00"/>
    <d v="2027-02-02T00:00:00"/>
    <x v="1"/>
    <s v="Amex"/>
    <x v="0"/>
    <s v="Regular"/>
    <x v="1"/>
    <x v="3"/>
    <x v="1"/>
    <s v="Low"/>
    <n v="4.5"/>
    <n v="0"/>
    <n v="365"/>
    <x v="2"/>
    <x v="0"/>
    <n v="58.408554057428219"/>
  </r>
  <r>
    <n v="751"/>
    <s v="Hannah Bolton"/>
    <s v="njohnson@example.org"/>
    <s v="njohnson"/>
    <d v="1935-09-14T00:00:00"/>
    <x v="1"/>
    <s v="New Carolborough"/>
    <d v="2026-02-03T00:00:00"/>
    <d v="2027-02-03T00:00:00"/>
    <x v="0"/>
    <s v="Visa"/>
    <x v="1"/>
    <s v="Occasional"/>
    <x v="1"/>
    <x v="5"/>
    <x v="2"/>
    <s v="High"/>
    <n v="3.8"/>
    <n v="3"/>
    <n v="365"/>
    <x v="2"/>
    <x v="0"/>
    <n v="58.408554057428219"/>
  </r>
  <r>
    <n v="752"/>
    <s v="Curtis Anderson"/>
    <s v="goldenrachel@example.net"/>
    <s v="goldenrachel"/>
    <d v="1947-02-11T00:00:00"/>
    <x v="1"/>
    <s v="Burkechester"/>
    <d v="2026-02-04T00:00:00"/>
    <d v="2027-02-04T00:00:00"/>
    <x v="1"/>
    <s v="Amex"/>
    <x v="0"/>
    <s v="Regular"/>
    <x v="1"/>
    <x v="6"/>
    <x v="1"/>
    <s v="Medium"/>
    <n v="4.8"/>
    <n v="4"/>
    <n v="365"/>
    <x v="2"/>
    <x v="0"/>
    <n v="58.408554057428219"/>
  </r>
  <r>
    <n v="753"/>
    <s v="Luis Wells"/>
    <s v="shanesmith@example.org"/>
    <s v="shanesmith"/>
    <d v="1935-02-10T00:00:00"/>
    <x v="1"/>
    <s v="Port Robertbury"/>
    <d v="2026-02-05T00:00:00"/>
    <d v="2027-02-05T00:00:00"/>
    <x v="1"/>
    <s v="Amex"/>
    <x v="0"/>
    <s v="Occasional"/>
    <x v="1"/>
    <x v="5"/>
    <x v="1"/>
    <s v="Medium"/>
    <n v="4"/>
    <n v="8"/>
    <n v="365"/>
    <x v="2"/>
    <x v="0"/>
    <n v="58.408554057428219"/>
  </r>
  <r>
    <n v="754"/>
    <s v="Carmen Allen"/>
    <s v="tfloyd@example.org"/>
    <s v="tfloyd"/>
    <d v="2003-12-30T00:00:00"/>
    <x v="0"/>
    <s v="Collinsfurt"/>
    <d v="2026-02-06T00:00:00"/>
    <d v="2027-02-06T00:00:00"/>
    <x v="0"/>
    <s v="Visa"/>
    <x v="0"/>
    <s v="Occasional"/>
    <x v="0"/>
    <x v="0"/>
    <x v="1"/>
    <s v="Low"/>
    <n v="3.8"/>
    <n v="9"/>
    <n v="365"/>
    <x v="2"/>
    <x v="0"/>
    <n v="58.408554057428219"/>
  </r>
  <r>
    <n v="755"/>
    <s v="Sherry Anderson"/>
    <s v="jameswagner@example.net"/>
    <s v="jameswagner"/>
    <d v="1973-10-27T00:00:00"/>
    <x v="1"/>
    <s v="West Carolmouth"/>
    <d v="2026-02-07T00:00:00"/>
    <d v="2027-02-07T00:00:00"/>
    <x v="0"/>
    <s v="Visa"/>
    <x v="0"/>
    <s v="Regular"/>
    <x v="1"/>
    <x v="2"/>
    <x v="2"/>
    <s v="Low"/>
    <n v="4"/>
    <n v="6"/>
    <n v="365"/>
    <x v="2"/>
    <x v="0"/>
    <n v="58.408554057428219"/>
  </r>
  <r>
    <n v="756"/>
    <s v="Matthew Mcclure"/>
    <s v="jknight@example.net"/>
    <s v="jknight"/>
    <d v="2000-11-07T00:00:00"/>
    <x v="0"/>
    <s v="Jonesfort"/>
    <d v="2026-02-08T00:00:00"/>
    <d v="2027-02-08T00:00:00"/>
    <x v="0"/>
    <s v="Amex"/>
    <x v="1"/>
    <s v="Regular"/>
    <x v="1"/>
    <x v="3"/>
    <x v="0"/>
    <s v="Low"/>
    <n v="4.0999999999999996"/>
    <n v="5"/>
    <n v="365"/>
    <x v="2"/>
    <x v="0"/>
    <n v="58.408554057428219"/>
  </r>
  <r>
    <n v="757"/>
    <s v="James Fry"/>
    <s v="robertkim@example.org"/>
    <s v="robertkim"/>
    <d v="1994-05-02T00:00:00"/>
    <x v="0"/>
    <s v="Donovantown"/>
    <d v="2026-02-09T00:00:00"/>
    <d v="2027-02-09T00:00:00"/>
    <x v="0"/>
    <s v="Visa"/>
    <x v="0"/>
    <s v="Regular"/>
    <x v="2"/>
    <x v="6"/>
    <x v="1"/>
    <s v="Low"/>
    <n v="4.5999999999999996"/>
    <n v="0"/>
    <n v="365"/>
    <x v="2"/>
    <x v="0"/>
    <n v="58.408554057428219"/>
  </r>
  <r>
    <n v="758"/>
    <s v="Jerry Johnson"/>
    <s v="anthonymeza@example.org"/>
    <s v="anthonymeza"/>
    <d v="1951-06-13T00:00:00"/>
    <x v="0"/>
    <s v="Kristaton"/>
    <d v="2026-02-10T00:00:00"/>
    <d v="2027-02-10T00:00:00"/>
    <x v="0"/>
    <s v="Mastercard"/>
    <x v="0"/>
    <s v="Frequent"/>
    <x v="1"/>
    <x v="3"/>
    <x v="2"/>
    <s v="High"/>
    <n v="4.8"/>
    <n v="10"/>
    <n v="365"/>
    <x v="2"/>
    <x v="0"/>
    <n v="58.408554057428219"/>
  </r>
  <r>
    <n v="759"/>
    <s v="Felicia Taylor"/>
    <s v="cmcdonald@example.net"/>
    <s v="cmcdonald"/>
    <d v="1956-06-15T00:00:00"/>
    <x v="1"/>
    <s v="Barbaraport"/>
    <d v="2026-02-11T00:00:00"/>
    <d v="2027-02-11T00:00:00"/>
    <x v="0"/>
    <s v="Visa"/>
    <x v="0"/>
    <s v="Occasional"/>
    <x v="1"/>
    <x v="2"/>
    <x v="1"/>
    <s v="High"/>
    <n v="3.8"/>
    <n v="9"/>
    <n v="365"/>
    <x v="2"/>
    <x v="0"/>
    <n v="58.408554057428219"/>
  </r>
  <r>
    <n v="760"/>
    <s v="Michael Flowers"/>
    <s v="brandon64@example.com"/>
    <s v="brandon64"/>
    <d v="1976-01-28T00:00:00"/>
    <x v="0"/>
    <s v="North Katie"/>
    <d v="2026-02-12T00:00:00"/>
    <d v="2027-02-12T00:00:00"/>
    <x v="0"/>
    <s v="Amex"/>
    <x v="1"/>
    <s v="Frequent"/>
    <x v="1"/>
    <x v="3"/>
    <x v="2"/>
    <s v="Medium"/>
    <n v="3.5"/>
    <n v="10"/>
    <n v="365"/>
    <x v="2"/>
    <x v="0"/>
    <n v="58.408554057428219"/>
  </r>
  <r>
    <n v="761"/>
    <s v="Patrick Robinson"/>
    <s v="bakercandace@example.com"/>
    <s v="bakercandace"/>
    <d v="1976-12-14T00:00:00"/>
    <x v="0"/>
    <s v="South Omarton"/>
    <d v="2026-02-13T00:00:00"/>
    <d v="2027-02-13T00:00:00"/>
    <x v="0"/>
    <s v="Amex"/>
    <x v="1"/>
    <s v="Frequent"/>
    <x v="2"/>
    <x v="6"/>
    <x v="2"/>
    <s v="High"/>
    <n v="4.0999999999999996"/>
    <n v="2"/>
    <n v="365"/>
    <x v="2"/>
    <x v="0"/>
    <n v="58.408554057428219"/>
  </r>
  <r>
    <n v="762"/>
    <s v="Cynthia Walker"/>
    <s v="wilsonnicole@example.net"/>
    <s v="wilsonnicole"/>
    <d v="1936-11-05T00:00:00"/>
    <x v="1"/>
    <s v="Mahoneyside"/>
    <d v="2026-02-14T00:00:00"/>
    <d v="2027-02-14T00:00:00"/>
    <x v="0"/>
    <s v="Visa"/>
    <x v="1"/>
    <s v="Regular"/>
    <x v="0"/>
    <x v="5"/>
    <x v="2"/>
    <s v="High"/>
    <n v="3.9"/>
    <n v="4"/>
    <n v="365"/>
    <x v="2"/>
    <x v="0"/>
    <n v="58.408554057428219"/>
  </r>
  <r>
    <n v="763"/>
    <s v="Katherine Ramirez"/>
    <s v="bhicks@example.net"/>
    <s v="bhicks"/>
    <d v="1952-05-14T00:00:00"/>
    <x v="1"/>
    <s v="Nicoleville"/>
    <d v="2026-02-15T00:00:00"/>
    <d v="2027-02-15T00:00:00"/>
    <x v="0"/>
    <s v="Visa"/>
    <x v="1"/>
    <s v="Regular"/>
    <x v="0"/>
    <x v="5"/>
    <x v="1"/>
    <s v="Medium"/>
    <n v="3.3"/>
    <n v="6"/>
    <n v="365"/>
    <x v="2"/>
    <x v="0"/>
    <n v="58.408554057428219"/>
  </r>
  <r>
    <n v="764"/>
    <s v="Amber Baker"/>
    <s v="kelly66@example.net"/>
    <s v="kelly66"/>
    <d v="1965-08-22T00:00:00"/>
    <x v="1"/>
    <s v="North David"/>
    <d v="2026-02-16T00:00:00"/>
    <d v="2027-02-16T00:00:00"/>
    <x v="0"/>
    <s v="Visa"/>
    <x v="1"/>
    <s v="Regular"/>
    <x v="0"/>
    <x v="0"/>
    <x v="1"/>
    <s v="Medium"/>
    <n v="3.1"/>
    <n v="6"/>
    <n v="365"/>
    <x v="2"/>
    <x v="0"/>
    <n v="58.408554057428219"/>
  </r>
  <r>
    <n v="765"/>
    <s v="Hannah Rivera"/>
    <s v="victoriacook@example.net"/>
    <s v="victoriacook"/>
    <d v="1934-10-09T00:00:00"/>
    <x v="0"/>
    <s v="Lake Stephanie"/>
    <d v="2026-02-17T00:00:00"/>
    <d v="2027-02-17T00:00:00"/>
    <x v="0"/>
    <s v="Amex"/>
    <x v="0"/>
    <s v="Regular"/>
    <x v="2"/>
    <x v="2"/>
    <x v="0"/>
    <s v="Low"/>
    <n v="4.4000000000000004"/>
    <n v="10"/>
    <n v="365"/>
    <x v="2"/>
    <x v="0"/>
    <n v="58.408554057428219"/>
  </r>
  <r>
    <n v="766"/>
    <s v="John Porter"/>
    <s v="mallorytrujillo@example.com"/>
    <s v="mallorytrujillo"/>
    <d v="1985-02-11T00:00:00"/>
    <x v="1"/>
    <s v="Anitahaven"/>
    <d v="2026-02-18T00:00:00"/>
    <d v="2027-02-18T00:00:00"/>
    <x v="1"/>
    <s v="Mastercard"/>
    <x v="1"/>
    <s v="Frequent"/>
    <x v="0"/>
    <x v="4"/>
    <x v="2"/>
    <s v="Medium"/>
    <n v="4.2"/>
    <n v="8"/>
    <n v="365"/>
    <x v="2"/>
    <x v="0"/>
    <n v="58.408554057428219"/>
  </r>
  <r>
    <n v="767"/>
    <s v="Roy Yu"/>
    <s v="kellystuart@example.net"/>
    <s v="kellystuart"/>
    <d v="1951-12-21T00:00:00"/>
    <x v="0"/>
    <s v="East Aaron"/>
    <d v="2026-02-19T00:00:00"/>
    <d v="2027-02-19T00:00:00"/>
    <x v="1"/>
    <s v="Amex"/>
    <x v="1"/>
    <s v="Regular"/>
    <x v="1"/>
    <x v="2"/>
    <x v="1"/>
    <s v="High"/>
    <n v="3.8"/>
    <n v="4"/>
    <n v="365"/>
    <x v="2"/>
    <x v="0"/>
    <n v="58.408554057428219"/>
  </r>
  <r>
    <n v="768"/>
    <s v="Virginia Mathis"/>
    <s v="sarahprince@example.com"/>
    <s v="sarahprince"/>
    <d v="1999-07-09T00:00:00"/>
    <x v="0"/>
    <s v="Port Tyler"/>
    <d v="2026-02-20T00:00:00"/>
    <d v="2027-02-20T00:00:00"/>
    <x v="0"/>
    <s v="Visa"/>
    <x v="1"/>
    <s v="Regular"/>
    <x v="1"/>
    <x v="4"/>
    <x v="2"/>
    <s v="Medium"/>
    <n v="3.5"/>
    <n v="8"/>
    <n v="365"/>
    <x v="2"/>
    <x v="0"/>
    <n v="58.408554057428219"/>
  </r>
  <r>
    <n v="769"/>
    <s v="Ricky Dougherty"/>
    <s v="mathisrichard@example.org"/>
    <s v="mathisrichard"/>
    <d v="1952-12-25T00:00:00"/>
    <x v="0"/>
    <s v="Kimberlyfort"/>
    <d v="2026-02-21T00:00:00"/>
    <d v="2027-02-21T00:00:00"/>
    <x v="1"/>
    <s v="Amex"/>
    <x v="1"/>
    <s v="Frequent"/>
    <x v="1"/>
    <x v="0"/>
    <x v="1"/>
    <s v="Low"/>
    <n v="4.8"/>
    <n v="10"/>
    <n v="365"/>
    <x v="2"/>
    <x v="0"/>
    <n v="58.408554057428219"/>
  </r>
  <r>
    <n v="770"/>
    <s v="Andrea Kennedy"/>
    <s v="amybarron@example.net"/>
    <s v="amybarron"/>
    <d v="1974-09-04T00:00:00"/>
    <x v="0"/>
    <s v="West Jenniferfurt"/>
    <d v="2026-02-22T00:00:00"/>
    <d v="2027-02-22T00:00:00"/>
    <x v="1"/>
    <s v="Amex"/>
    <x v="1"/>
    <s v="Frequent"/>
    <x v="1"/>
    <x v="0"/>
    <x v="1"/>
    <s v="Low"/>
    <n v="3.8"/>
    <n v="7"/>
    <n v="365"/>
    <x v="2"/>
    <x v="0"/>
    <n v="58.408554057428219"/>
  </r>
  <r>
    <n v="771"/>
    <s v="Heather Wood"/>
    <s v="adamsstephanie@example.com"/>
    <s v="adamsstephanie"/>
    <d v="1951-04-30T00:00:00"/>
    <x v="0"/>
    <s v="Richardsonland"/>
    <d v="2026-02-23T00:00:00"/>
    <d v="2027-02-23T00:00:00"/>
    <x v="1"/>
    <s v="Visa"/>
    <x v="1"/>
    <s v="Regular"/>
    <x v="0"/>
    <x v="2"/>
    <x v="0"/>
    <s v="Medium"/>
    <n v="4.8"/>
    <n v="0"/>
    <n v="365"/>
    <x v="2"/>
    <x v="0"/>
    <n v="58.408554057428219"/>
  </r>
  <r>
    <n v="772"/>
    <s v="Zachary Simon"/>
    <s v="mlogan@example.org"/>
    <s v="mlogan"/>
    <d v="1979-05-26T00:00:00"/>
    <x v="0"/>
    <s v="West Jared"/>
    <d v="2026-02-24T00:00:00"/>
    <d v="2027-02-24T00:00:00"/>
    <x v="0"/>
    <s v="Amex"/>
    <x v="1"/>
    <s v="Regular"/>
    <x v="1"/>
    <x v="0"/>
    <x v="2"/>
    <s v="High"/>
    <n v="4"/>
    <n v="4"/>
    <n v="365"/>
    <x v="2"/>
    <x v="0"/>
    <n v="58.408554057428219"/>
  </r>
  <r>
    <n v="773"/>
    <s v="Rachel Wolf"/>
    <s v="salinasrobert@example.org"/>
    <s v="salinasrobert"/>
    <d v="1997-03-31T00:00:00"/>
    <x v="1"/>
    <s v="Port Markland"/>
    <d v="2026-02-25T00:00:00"/>
    <d v="2027-02-25T00:00:00"/>
    <x v="0"/>
    <s v="Mastercard"/>
    <x v="0"/>
    <s v="Frequent"/>
    <x v="2"/>
    <x v="1"/>
    <x v="1"/>
    <s v="Low"/>
    <n v="4.8"/>
    <n v="0"/>
    <n v="365"/>
    <x v="2"/>
    <x v="0"/>
    <n v="58.408554057428219"/>
  </r>
  <r>
    <n v="774"/>
    <s v="Donald Wilson"/>
    <s v="reynoldsallison@example.com"/>
    <s v="reynoldsallison"/>
    <d v="2002-02-02T00:00:00"/>
    <x v="0"/>
    <s v="New Cherylstad"/>
    <d v="2026-02-26T00:00:00"/>
    <d v="2027-02-26T00:00:00"/>
    <x v="0"/>
    <s v="Visa"/>
    <x v="1"/>
    <s v="Occasional"/>
    <x v="1"/>
    <x v="6"/>
    <x v="1"/>
    <s v="Medium"/>
    <n v="4.9000000000000004"/>
    <n v="1"/>
    <n v="365"/>
    <x v="2"/>
    <x v="0"/>
    <n v="58.408554057428219"/>
  </r>
  <r>
    <n v="775"/>
    <s v="Anthony Parsons"/>
    <s v="daniel11@example.com"/>
    <s v="daniel11"/>
    <d v="1990-01-01T00:00:00"/>
    <x v="0"/>
    <s v="Lake Williamville"/>
    <d v="2026-02-27T00:00:00"/>
    <d v="2027-02-27T00:00:00"/>
    <x v="0"/>
    <s v="Amex"/>
    <x v="1"/>
    <s v="Regular"/>
    <x v="1"/>
    <x v="5"/>
    <x v="0"/>
    <s v="Low"/>
    <n v="3.5"/>
    <n v="2"/>
    <n v="365"/>
    <x v="2"/>
    <x v="0"/>
    <n v="58.408554057428219"/>
  </r>
  <r>
    <n v="776"/>
    <s v="Evan Gillespie"/>
    <s v="mcneildiane@example.net"/>
    <s v="mcneildiane"/>
    <d v="1968-04-10T00:00:00"/>
    <x v="0"/>
    <s v="Holtborough"/>
    <d v="2026-02-28T00:00:00"/>
    <d v="2027-02-28T00:00:00"/>
    <x v="0"/>
    <s v="Amex"/>
    <x v="1"/>
    <s v="Frequent"/>
    <x v="1"/>
    <x v="0"/>
    <x v="2"/>
    <s v="Medium"/>
    <n v="3.9"/>
    <n v="7"/>
    <n v="365"/>
    <x v="2"/>
    <x v="0"/>
    <n v="58.408554057428219"/>
  </r>
  <r>
    <n v="777"/>
    <s v="Taylor Goodwin"/>
    <s v="ypace@example.com"/>
    <s v="ypace"/>
    <d v="1972-05-04T00:00:00"/>
    <x v="0"/>
    <s v="North Scottmouth"/>
    <d v="2026-03-01T00:00:00"/>
    <d v="2027-03-01T00:00:00"/>
    <x v="1"/>
    <s v="Mastercard"/>
    <x v="0"/>
    <s v="Occasional"/>
    <x v="0"/>
    <x v="1"/>
    <x v="1"/>
    <s v="Medium"/>
    <n v="3.1"/>
    <n v="5"/>
    <n v="365"/>
    <x v="2"/>
    <x v="0"/>
    <n v="58.408554057428219"/>
  </r>
  <r>
    <n v="778"/>
    <s v="Sarah Hart"/>
    <s v="williamsemily@example.org"/>
    <s v="williamsemily"/>
    <d v="1978-02-12T00:00:00"/>
    <x v="0"/>
    <s v="East Brandontown"/>
    <d v="2026-03-02T00:00:00"/>
    <d v="2027-03-02T00:00:00"/>
    <x v="0"/>
    <s v="Amex"/>
    <x v="0"/>
    <s v="Occasional"/>
    <x v="1"/>
    <x v="1"/>
    <x v="1"/>
    <s v="Low"/>
    <n v="3.2"/>
    <n v="4"/>
    <n v="365"/>
    <x v="2"/>
    <x v="0"/>
    <n v="58.408554057428219"/>
  </r>
  <r>
    <n v="779"/>
    <s v="Paul Chan"/>
    <s v="kathleen19@example.org"/>
    <s v="kathleen19"/>
    <d v="2001-11-20T00:00:00"/>
    <x v="1"/>
    <s v="Mcconnellland"/>
    <d v="2026-03-03T00:00:00"/>
    <d v="2027-03-03T00:00:00"/>
    <x v="0"/>
    <s v="Mastercard"/>
    <x v="1"/>
    <s v="Regular"/>
    <x v="2"/>
    <x v="6"/>
    <x v="0"/>
    <s v="Medium"/>
    <n v="3.9"/>
    <n v="9"/>
    <n v="365"/>
    <x v="2"/>
    <x v="0"/>
    <n v="58.408554057428219"/>
  </r>
  <r>
    <n v="780"/>
    <s v="Laurie Freeman"/>
    <s v="peggy16@example.org"/>
    <s v="peggy16"/>
    <d v="1955-12-30T00:00:00"/>
    <x v="1"/>
    <s v="New Jamietown"/>
    <d v="2026-03-04T00:00:00"/>
    <d v="2027-03-04T00:00:00"/>
    <x v="0"/>
    <s v="Visa"/>
    <x v="1"/>
    <s v="Frequent"/>
    <x v="0"/>
    <x v="1"/>
    <x v="2"/>
    <s v="Low"/>
    <n v="4.3"/>
    <n v="10"/>
    <n v="365"/>
    <x v="2"/>
    <x v="0"/>
    <n v="58.408554057428219"/>
  </r>
  <r>
    <n v="781"/>
    <s v="Richard Adams"/>
    <s v="dtaylor@example.org"/>
    <s v="dtaylor"/>
    <d v="1968-07-31T00:00:00"/>
    <x v="1"/>
    <s v="Jordanport"/>
    <d v="2026-03-05T00:00:00"/>
    <d v="2027-03-05T00:00:00"/>
    <x v="1"/>
    <s v="Amex"/>
    <x v="1"/>
    <s v="Regular"/>
    <x v="1"/>
    <x v="3"/>
    <x v="1"/>
    <s v="High"/>
    <n v="3.9"/>
    <n v="4"/>
    <n v="365"/>
    <x v="2"/>
    <x v="0"/>
    <n v="58.408554057428219"/>
  </r>
  <r>
    <n v="782"/>
    <s v="Ana Taylor"/>
    <s v="jody55@example.net"/>
    <s v="jody55"/>
    <d v="1995-08-15T00:00:00"/>
    <x v="1"/>
    <s v="Jessicaberg"/>
    <d v="2026-03-06T00:00:00"/>
    <d v="2027-03-06T00:00:00"/>
    <x v="1"/>
    <s v="Visa"/>
    <x v="0"/>
    <s v="Regular"/>
    <x v="1"/>
    <x v="6"/>
    <x v="1"/>
    <s v="High"/>
    <n v="4.5"/>
    <n v="5"/>
    <n v="365"/>
    <x v="2"/>
    <x v="0"/>
    <n v="58.408554057428219"/>
  </r>
  <r>
    <n v="783"/>
    <s v="Jeffrey Greer"/>
    <s v="yparsons@example.net"/>
    <s v="yparsons"/>
    <d v="2002-03-11T00:00:00"/>
    <x v="0"/>
    <s v="Port Shane"/>
    <d v="2026-03-07T00:00:00"/>
    <d v="2027-03-07T00:00:00"/>
    <x v="1"/>
    <s v="Visa"/>
    <x v="1"/>
    <s v="Regular"/>
    <x v="0"/>
    <x v="5"/>
    <x v="0"/>
    <s v="Low"/>
    <n v="3.8"/>
    <n v="10"/>
    <n v="365"/>
    <x v="2"/>
    <x v="0"/>
    <n v="58.408554057428219"/>
  </r>
  <r>
    <n v="784"/>
    <s v="Nicole Edwards"/>
    <s v="alfredrhodes@example.com"/>
    <s v="alfredrhodes"/>
    <d v="1935-06-03T00:00:00"/>
    <x v="1"/>
    <s v="West Michaeltown"/>
    <d v="2026-03-08T00:00:00"/>
    <d v="2027-03-08T00:00:00"/>
    <x v="1"/>
    <s v="Mastercard"/>
    <x v="1"/>
    <s v="Regular"/>
    <x v="2"/>
    <x v="3"/>
    <x v="2"/>
    <s v="High"/>
    <n v="3.5"/>
    <n v="1"/>
    <n v="365"/>
    <x v="2"/>
    <x v="0"/>
    <n v="58.408554057428219"/>
  </r>
  <r>
    <n v="785"/>
    <s v="Melissa Bowman"/>
    <s v="noah52@example.com"/>
    <s v="noah52"/>
    <d v="1963-11-28T00:00:00"/>
    <x v="0"/>
    <s v="South Christopher"/>
    <d v="2026-03-09T00:00:00"/>
    <d v="2027-03-09T00:00:00"/>
    <x v="0"/>
    <s v="Amex"/>
    <x v="1"/>
    <s v="Regular"/>
    <x v="0"/>
    <x v="1"/>
    <x v="2"/>
    <s v="Low"/>
    <n v="3.1"/>
    <n v="7"/>
    <n v="365"/>
    <x v="2"/>
    <x v="0"/>
    <n v="58.408554057428219"/>
  </r>
  <r>
    <n v="786"/>
    <s v="Steve Hurst"/>
    <s v="rgonzales@example.com"/>
    <s v="rgonzales"/>
    <d v="1994-04-27T00:00:00"/>
    <x v="0"/>
    <s v="Catherineton"/>
    <d v="2026-03-10T00:00:00"/>
    <d v="2027-03-10T00:00:00"/>
    <x v="0"/>
    <s v="Mastercard"/>
    <x v="1"/>
    <s v="Regular"/>
    <x v="1"/>
    <x v="2"/>
    <x v="1"/>
    <s v="Medium"/>
    <n v="3.6"/>
    <n v="8"/>
    <n v="365"/>
    <x v="2"/>
    <x v="0"/>
    <n v="58.408554057428219"/>
  </r>
  <r>
    <n v="787"/>
    <s v="Roger Webb"/>
    <s v="zflores@example.com"/>
    <s v="zflores"/>
    <d v="1991-10-12T00:00:00"/>
    <x v="1"/>
    <s v="Thomaschester"/>
    <d v="2026-03-11T00:00:00"/>
    <d v="2027-03-11T00:00:00"/>
    <x v="0"/>
    <s v="Visa"/>
    <x v="1"/>
    <s v="Occasional"/>
    <x v="2"/>
    <x v="3"/>
    <x v="1"/>
    <s v="High"/>
    <n v="3.3"/>
    <n v="8"/>
    <n v="365"/>
    <x v="2"/>
    <x v="0"/>
    <n v="58.408554057428219"/>
  </r>
  <r>
    <n v="788"/>
    <s v="Kelsey Miller"/>
    <s v="richardmcpherson@example.net"/>
    <s v="richardmcpherson"/>
    <d v="1977-07-24T00:00:00"/>
    <x v="0"/>
    <s v="Marytown"/>
    <d v="2026-03-12T00:00:00"/>
    <d v="2027-03-12T00:00:00"/>
    <x v="0"/>
    <s v="Visa"/>
    <x v="0"/>
    <s v="Occasional"/>
    <x v="2"/>
    <x v="0"/>
    <x v="1"/>
    <s v="High"/>
    <n v="3"/>
    <n v="3"/>
    <n v="365"/>
    <x v="2"/>
    <x v="0"/>
    <n v="58.408554057428219"/>
  </r>
  <r>
    <n v="789"/>
    <s v="Darlene Edwards"/>
    <s v="xreed@example.net"/>
    <s v="xreed"/>
    <d v="1941-09-07T00:00:00"/>
    <x v="1"/>
    <s v="Deannabury"/>
    <d v="2026-03-13T00:00:00"/>
    <d v="2027-03-13T00:00:00"/>
    <x v="1"/>
    <s v="Visa"/>
    <x v="1"/>
    <s v="Regular"/>
    <x v="0"/>
    <x v="6"/>
    <x v="2"/>
    <s v="Low"/>
    <n v="4.3"/>
    <n v="10"/>
    <n v="365"/>
    <x v="2"/>
    <x v="0"/>
    <n v="58.408554057428219"/>
  </r>
  <r>
    <n v="790"/>
    <s v="Samantha Wang"/>
    <s v="cmoreno@example.org"/>
    <s v="cmoreno"/>
    <d v="1997-03-26T00:00:00"/>
    <x v="0"/>
    <s v="Wrightchester"/>
    <d v="2026-03-14T00:00:00"/>
    <d v="2027-03-14T00:00:00"/>
    <x v="0"/>
    <s v="Visa"/>
    <x v="1"/>
    <s v="Regular"/>
    <x v="1"/>
    <x v="3"/>
    <x v="2"/>
    <s v="High"/>
    <n v="3.1"/>
    <n v="7"/>
    <n v="365"/>
    <x v="2"/>
    <x v="0"/>
    <n v="58.408554057428219"/>
  </r>
  <r>
    <n v="791"/>
    <s v="Rachel Bartlett"/>
    <s v="christopher09@example.net"/>
    <s v="christopher09"/>
    <d v="1994-05-14T00:00:00"/>
    <x v="0"/>
    <s v="Port Jefferystad"/>
    <d v="2026-03-15T00:00:00"/>
    <d v="2027-03-15T00:00:00"/>
    <x v="0"/>
    <s v="Visa"/>
    <x v="1"/>
    <s v="Occasional"/>
    <x v="0"/>
    <x v="4"/>
    <x v="1"/>
    <s v="High"/>
    <n v="4.0999999999999996"/>
    <n v="2"/>
    <n v="365"/>
    <x v="2"/>
    <x v="0"/>
    <n v="58.408554057428219"/>
  </r>
  <r>
    <n v="792"/>
    <s v="Denise Cain"/>
    <s v="michaeltownsend@example.com"/>
    <s v="michaeltownsend"/>
    <d v="1965-05-24T00:00:00"/>
    <x v="1"/>
    <s v="Oconnellmouth"/>
    <d v="2026-03-16T00:00:00"/>
    <d v="2027-03-16T00:00:00"/>
    <x v="0"/>
    <s v="Mastercard"/>
    <x v="0"/>
    <s v="Regular"/>
    <x v="0"/>
    <x v="6"/>
    <x v="1"/>
    <s v="High"/>
    <n v="3.7"/>
    <n v="7"/>
    <n v="365"/>
    <x v="2"/>
    <x v="0"/>
    <n v="58.408554057428219"/>
  </r>
  <r>
    <n v="793"/>
    <s v="Monique Morris"/>
    <s v="christinapratt@example.com"/>
    <s v="christinapratt"/>
    <d v="1965-07-13T00:00:00"/>
    <x v="1"/>
    <s v="Jamesfort"/>
    <d v="2026-03-17T00:00:00"/>
    <d v="2027-03-17T00:00:00"/>
    <x v="0"/>
    <s v="Visa"/>
    <x v="0"/>
    <s v="Regular"/>
    <x v="2"/>
    <x v="5"/>
    <x v="0"/>
    <s v="Low"/>
    <n v="3.8"/>
    <n v="3"/>
    <n v="365"/>
    <x v="2"/>
    <x v="0"/>
    <n v="58.408554057428219"/>
  </r>
  <r>
    <n v="794"/>
    <s v="Brian Chan MD"/>
    <s v="joseph96@example.com"/>
    <s v="joseph96"/>
    <d v="1970-02-26T00:00:00"/>
    <x v="1"/>
    <s v="Harperborough"/>
    <d v="2026-03-18T00:00:00"/>
    <d v="2027-03-18T00:00:00"/>
    <x v="1"/>
    <s v="Mastercard"/>
    <x v="1"/>
    <s v="Occasional"/>
    <x v="1"/>
    <x v="6"/>
    <x v="0"/>
    <s v="Low"/>
    <n v="4.4000000000000004"/>
    <n v="6"/>
    <n v="365"/>
    <x v="2"/>
    <x v="0"/>
    <n v="58.408554057428219"/>
  </r>
  <r>
    <n v="795"/>
    <s v="Thomas Bradley"/>
    <s v="hayden35@example.net"/>
    <s v="hayden35"/>
    <d v="1948-02-14T00:00:00"/>
    <x v="0"/>
    <s v="New Amandaview"/>
    <d v="2026-03-19T00:00:00"/>
    <d v="2027-03-19T00:00:00"/>
    <x v="0"/>
    <s v="Mastercard"/>
    <x v="0"/>
    <s v="Frequent"/>
    <x v="1"/>
    <x v="0"/>
    <x v="1"/>
    <s v="Medium"/>
    <n v="4.7"/>
    <n v="8"/>
    <n v="365"/>
    <x v="2"/>
    <x v="0"/>
    <n v="58.408554057428219"/>
  </r>
  <r>
    <n v="796"/>
    <s v="Andrea Montgomery"/>
    <s v="huangnicholas@example.net"/>
    <s v="huangnicholas"/>
    <d v="1991-03-10T00:00:00"/>
    <x v="0"/>
    <s v="Lake Sarah"/>
    <d v="2026-03-20T00:00:00"/>
    <d v="2027-03-20T00:00:00"/>
    <x v="1"/>
    <s v="Amex"/>
    <x v="1"/>
    <s v="Occasional"/>
    <x v="0"/>
    <x v="4"/>
    <x v="2"/>
    <s v="Medium"/>
    <n v="3.9"/>
    <n v="2"/>
    <n v="365"/>
    <x v="2"/>
    <x v="0"/>
    <n v="58.408554057428219"/>
  </r>
  <r>
    <n v="797"/>
    <s v="Mallory Castro"/>
    <s v="erica88@example.net"/>
    <s v="erica88"/>
    <d v="1939-12-30T00:00:00"/>
    <x v="1"/>
    <s v="South Harry"/>
    <d v="2026-03-21T00:00:00"/>
    <d v="2027-03-21T00:00:00"/>
    <x v="1"/>
    <s v="Mastercard"/>
    <x v="1"/>
    <s v="Occasional"/>
    <x v="2"/>
    <x v="0"/>
    <x v="2"/>
    <s v="Medium"/>
    <n v="3.1"/>
    <n v="7"/>
    <n v="365"/>
    <x v="2"/>
    <x v="0"/>
    <n v="58.408554057428219"/>
  </r>
  <r>
    <n v="798"/>
    <s v="Jamie Mitchell"/>
    <s v="brianwatkins@example.net"/>
    <s v="brianwatkins"/>
    <d v="1964-11-16T00:00:00"/>
    <x v="1"/>
    <s v="Shelbyhaven"/>
    <d v="2026-03-22T00:00:00"/>
    <d v="2027-03-22T00:00:00"/>
    <x v="1"/>
    <s v="Amex"/>
    <x v="1"/>
    <s v="Occasional"/>
    <x v="1"/>
    <x v="5"/>
    <x v="1"/>
    <s v="Medium"/>
    <n v="3"/>
    <n v="1"/>
    <n v="365"/>
    <x v="2"/>
    <x v="0"/>
    <n v="58.408554057428219"/>
  </r>
  <r>
    <n v="799"/>
    <s v="Wanda Johnson"/>
    <s v="lewisrobert@example.com"/>
    <s v="lewisrobert"/>
    <d v="1993-03-08T00:00:00"/>
    <x v="0"/>
    <s v="New Dana"/>
    <d v="2026-03-23T00:00:00"/>
    <d v="2027-03-23T00:00:00"/>
    <x v="0"/>
    <s v="Mastercard"/>
    <x v="0"/>
    <s v="Frequent"/>
    <x v="1"/>
    <x v="4"/>
    <x v="0"/>
    <s v="High"/>
    <n v="4.3"/>
    <n v="3"/>
    <n v="365"/>
    <x v="2"/>
    <x v="0"/>
    <n v="58.408554057428219"/>
  </r>
  <r>
    <n v="800"/>
    <s v="Angela Barnes"/>
    <s v="laura45@example.net"/>
    <s v="laura45"/>
    <d v="1933-04-26T00:00:00"/>
    <x v="0"/>
    <s v="North Kathleentown"/>
    <d v="2026-03-24T00:00:00"/>
    <d v="2027-03-24T00:00:00"/>
    <x v="1"/>
    <s v="Mastercard"/>
    <x v="1"/>
    <s v="Occasional"/>
    <x v="1"/>
    <x v="3"/>
    <x v="0"/>
    <s v="Medium"/>
    <n v="3.2"/>
    <n v="6"/>
    <n v="365"/>
    <x v="2"/>
    <x v="0"/>
    <n v="58.408554057428219"/>
  </r>
  <r>
    <n v="801"/>
    <s v="Benjamin Guzman"/>
    <s v="kimberlyblake@example.net"/>
    <s v="kimberlyblake"/>
    <d v="1959-12-09T00:00:00"/>
    <x v="0"/>
    <s v="Fergusonton"/>
    <d v="2026-03-25T00:00:00"/>
    <d v="2027-03-25T00:00:00"/>
    <x v="0"/>
    <s v="Visa"/>
    <x v="0"/>
    <s v="Regular"/>
    <x v="0"/>
    <x v="6"/>
    <x v="1"/>
    <s v="Medium"/>
    <n v="4.8"/>
    <n v="9"/>
    <n v="365"/>
    <x v="2"/>
    <x v="0"/>
    <n v="58.408554057428219"/>
  </r>
  <r>
    <n v="802"/>
    <s v="Eric Edwards"/>
    <s v="laurarodriguez@example.com"/>
    <s v="laurarodriguez"/>
    <d v="1961-01-08T00:00:00"/>
    <x v="0"/>
    <s v="Lake Lisa"/>
    <d v="2026-03-26T00:00:00"/>
    <d v="2027-03-26T00:00:00"/>
    <x v="0"/>
    <s v="Visa"/>
    <x v="1"/>
    <s v="Occasional"/>
    <x v="1"/>
    <x v="5"/>
    <x v="0"/>
    <s v="Medium"/>
    <n v="4"/>
    <n v="2"/>
    <n v="365"/>
    <x v="2"/>
    <x v="0"/>
    <n v="58.408554057428219"/>
  </r>
  <r>
    <n v="803"/>
    <s v="Priscilla Jacobs"/>
    <s v="brandon94@example.com"/>
    <s v="brandon94"/>
    <d v="1990-10-13T00:00:00"/>
    <x v="0"/>
    <s v="Silvahaven"/>
    <d v="2026-03-27T00:00:00"/>
    <d v="2027-03-27T00:00:00"/>
    <x v="0"/>
    <s v="Amex"/>
    <x v="0"/>
    <s v="Frequent"/>
    <x v="1"/>
    <x v="6"/>
    <x v="0"/>
    <s v="Low"/>
    <n v="4.8"/>
    <n v="3"/>
    <n v="365"/>
    <x v="2"/>
    <x v="0"/>
    <n v="58.408554057428219"/>
  </r>
  <r>
    <n v="804"/>
    <s v="Melissa Peterson"/>
    <s v="kwalters@example.com"/>
    <s v="kwalters"/>
    <d v="1940-06-05T00:00:00"/>
    <x v="1"/>
    <s v="Juarezview"/>
    <d v="2026-03-28T00:00:00"/>
    <d v="2027-03-28T00:00:00"/>
    <x v="1"/>
    <s v="Amex"/>
    <x v="1"/>
    <s v="Regular"/>
    <x v="0"/>
    <x v="4"/>
    <x v="0"/>
    <s v="High"/>
    <n v="3.9"/>
    <n v="10"/>
    <n v="365"/>
    <x v="2"/>
    <x v="0"/>
    <n v="58.408554057428219"/>
  </r>
  <r>
    <n v="805"/>
    <s v="Jeffrey Hays"/>
    <s v="sandersjohn@example.org"/>
    <s v="sandersjohn"/>
    <d v="1997-10-14T00:00:00"/>
    <x v="0"/>
    <s v="Lake Christopher"/>
    <d v="2026-03-29T00:00:00"/>
    <d v="2027-03-29T00:00:00"/>
    <x v="1"/>
    <s v="Visa"/>
    <x v="0"/>
    <s v="Occasional"/>
    <x v="2"/>
    <x v="2"/>
    <x v="1"/>
    <s v="High"/>
    <n v="4.7"/>
    <n v="6"/>
    <n v="365"/>
    <x v="2"/>
    <x v="0"/>
    <n v="58.408554057428219"/>
  </r>
  <r>
    <n v="806"/>
    <s v="Preston Molina"/>
    <s v="qfisher@example.net"/>
    <s v="qfisher"/>
    <d v="1977-12-29T00:00:00"/>
    <x v="0"/>
    <s v="Lake Matthew"/>
    <d v="2026-03-30T00:00:00"/>
    <d v="2027-03-30T00:00:00"/>
    <x v="1"/>
    <s v="Mastercard"/>
    <x v="0"/>
    <s v="Regular"/>
    <x v="1"/>
    <x v="0"/>
    <x v="2"/>
    <s v="Low"/>
    <n v="4.9000000000000004"/>
    <n v="6"/>
    <n v="365"/>
    <x v="2"/>
    <x v="0"/>
    <n v="58.408554057428219"/>
  </r>
  <r>
    <n v="807"/>
    <s v="Sherry Walter"/>
    <s v="burnsamber@example.com"/>
    <s v="burnsamber"/>
    <d v="2003-10-26T00:00:00"/>
    <x v="0"/>
    <s v="South Johnmouth"/>
    <d v="2026-03-31T00:00:00"/>
    <d v="2027-03-31T00:00:00"/>
    <x v="1"/>
    <s v="Amex"/>
    <x v="0"/>
    <s v="Frequent"/>
    <x v="0"/>
    <x v="3"/>
    <x v="2"/>
    <s v="High"/>
    <n v="3"/>
    <n v="8"/>
    <n v="365"/>
    <x v="2"/>
    <x v="0"/>
    <n v="58.408554057428219"/>
  </r>
  <r>
    <n v="808"/>
    <s v="Kimberly Cooper"/>
    <s v="robert47@example.com"/>
    <s v="robert47"/>
    <d v="1973-06-15T00:00:00"/>
    <x v="1"/>
    <s v="New Josephfurt"/>
    <d v="2026-04-01T00:00:00"/>
    <d v="2027-04-01T00:00:00"/>
    <x v="0"/>
    <s v="Amex"/>
    <x v="1"/>
    <s v="Occasional"/>
    <x v="1"/>
    <x v="6"/>
    <x v="0"/>
    <s v="Medium"/>
    <n v="3.8"/>
    <n v="2"/>
    <n v="365"/>
    <x v="2"/>
    <x v="1"/>
    <n v="31.786177777777784"/>
  </r>
  <r>
    <n v="809"/>
    <s v="Lauren Dudley"/>
    <s v="smithjane@example.org"/>
    <s v="smithjane"/>
    <d v="1978-11-18T00:00:00"/>
    <x v="1"/>
    <s v="Barnesport"/>
    <d v="2026-04-02T00:00:00"/>
    <d v="2027-04-02T00:00:00"/>
    <x v="0"/>
    <s v="Amex"/>
    <x v="0"/>
    <s v="Occasional"/>
    <x v="1"/>
    <x v="6"/>
    <x v="2"/>
    <s v="Low"/>
    <n v="4.5"/>
    <n v="2"/>
    <n v="365"/>
    <x v="2"/>
    <x v="1"/>
    <n v="31.786177777777784"/>
  </r>
  <r>
    <n v="810"/>
    <s v="Heather Mosley"/>
    <s v="ucarpenter@example.org"/>
    <s v="ucarpenter"/>
    <d v="1992-11-24T00:00:00"/>
    <x v="1"/>
    <s v="South Samantha"/>
    <d v="2026-04-03T00:00:00"/>
    <d v="2027-04-03T00:00:00"/>
    <x v="0"/>
    <s v="Visa"/>
    <x v="0"/>
    <s v="Regular"/>
    <x v="0"/>
    <x v="0"/>
    <x v="1"/>
    <s v="High"/>
    <n v="3"/>
    <n v="2"/>
    <n v="365"/>
    <x v="2"/>
    <x v="1"/>
    <n v="31.786177777777784"/>
  </r>
  <r>
    <n v="811"/>
    <s v="Casey Collins"/>
    <s v="fyoung@example.org"/>
    <s v="fyoung"/>
    <d v="1942-03-27T00:00:00"/>
    <x v="0"/>
    <s v="South Jonathanland"/>
    <d v="2026-04-04T00:00:00"/>
    <d v="2027-04-04T00:00:00"/>
    <x v="0"/>
    <s v="Amex"/>
    <x v="1"/>
    <s v="Occasional"/>
    <x v="1"/>
    <x v="0"/>
    <x v="1"/>
    <s v="High"/>
    <n v="4.5"/>
    <n v="0"/>
    <n v="365"/>
    <x v="2"/>
    <x v="1"/>
    <n v="31.786177777777784"/>
  </r>
  <r>
    <n v="812"/>
    <s v="Hailey Blevins"/>
    <s v="rioscynthia@example.net"/>
    <s v="rioscynthia"/>
    <d v="1947-09-26T00:00:00"/>
    <x v="0"/>
    <s v="South James"/>
    <d v="2026-04-05T00:00:00"/>
    <d v="2027-04-05T00:00:00"/>
    <x v="1"/>
    <s v="Amex"/>
    <x v="0"/>
    <s v="Frequent"/>
    <x v="0"/>
    <x v="0"/>
    <x v="1"/>
    <s v="Low"/>
    <n v="3.9"/>
    <n v="6"/>
    <n v="365"/>
    <x v="2"/>
    <x v="1"/>
    <n v="31.786177777777784"/>
  </r>
  <r>
    <n v="813"/>
    <s v="Christine Hayden"/>
    <s v="uwalker@example.org"/>
    <s v="uwalker"/>
    <d v="1962-08-12T00:00:00"/>
    <x v="1"/>
    <s v="Port Martha"/>
    <d v="2026-04-06T00:00:00"/>
    <d v="2027-04-06T00:00:00"/>
    <x v="0"/>
    <s v="Amex"/>
    <x v="1"/>
    <s v="Regular"/>
    <x v="1"/>
    <x v="1"/>
    <x v="0"/>
    <s v="High"/>
    <n v="3.7"/>
    <n v="9"/>
    <n v="365"/>
    <x v="2"/>
    <x v="1"/>
    <n v="31.786177777777784"/>
  </r>
  <r>
    <n v="814"/>
    <s v="Amber Clark"/>
    <s v="clementsrichard@example.net"/>
    <s v="clementsrichard"/>
    <d v="1994-04-17T00:00:00"/>
    <x v="0"/>
    <s v="Perkinsside"/>
    <d v="2026-04-07T00:00:00"/>
    <d v="2027-04-07T00:00:00"/>
    <x v="1"/>
    <s v="Mastercard"/>
    <x v="1"/>
    <s v="Frequent"/>
    <x v="1"/>
    <x v="2"/>
    <x v="2"/>
    <s v="Medium"/>
    <n v="5"/>
    <n v="6"/>
    <n v="365"/>
    <x v="2"/>
    <x v="1"/>
    <n v="31.786177777777784"/>
  </r>
  <r>
    <n v="815"/>
    <s v="Mark Sims"/>
    <s v="carolyn88@example.net"/>
    <s v="carolyn88"/>
    <d v="1953-12-25T00:00:00"/>
    <x v="0"/>
    <s v="North Steven"/>
    <d v="2026-04-08T00:00:00"/>
    <d v="2027-04-08T00:00:00"/>
    <x v="1"/>
    <s v="Visa"/>
    <x v="1"/>
    <s v="Occasional"/>
    <x v="0"/>
    <x v="0"/>
    <x v="1"/>
    <s v="Medium"/>
    <n v="4.9000000000000004"/>
    <n v="8"/>
    <n v="365"/>
    <x v="2"/>
    <x v="1"/>
    <n v="31.786177777777784"/>
  </r>
  <r>
    <n v="816"/>
    <s v="Patrick Rosales"/>
    <s v="kaitlynoliver@example.org"/>
    <s v="kaitlynoliver"/>
    <d v="1941-09-09T00:00:00"/>
    <x v="0"/>
    <s v="Port Lauriefort"/>
    <d v="2026-04-09T00:00:00"/>
    <d v="2027-04-09T00:00:00"/>
    <x v="1"/>
    <s v="Mastercard"/>
    <x v="1"/>
    <s v="Occasional"/>
    <x v="1"/>
    <x v="1"/>
    <x v="2"/>
    <s v="High"/>
    <n v="4.5"/>
    <n v="6"/>
    <n v="365"/>
    <x v="2"/>
    <x v="1"/>
    <n v="31.786177777777784"/>
  </r>
  <r>
    <n v="817"/>
    <s v="James Delgado"/>
    <s v="summerstheresa@example.com"/>
    <s v="summerstheresa"/>
    <d v="1939-12-28T00:00:00"/>
    <x v="1"/>
    <s v="Harringtonville"/>
    <d v="2026-04-10T00:00:00"/>
    <d v="2027-04-10T00:00:00"/>
    <x v="0"/>
    <s v="Mastercard"/>
    <x v="1"/>
    <s v="Occasional"/>
    <x v="1"/>
    <x v="3"/>
    <x v="0"/>
    <s v="High"/>
    <n v="4.4000000000000004"/>
    <n v="5"/>
    <n v="365"/>
    <x v="2"/>
    <x v="1"/>
    <n v="31.786177777777784"/>
  </r>
  <r>
    <n v="818"/>
    <s v="Todd Anderson"/>
    <s v="jamie78@example.com"/>
    <s v="jamie78"/>
    <d v="1997-03-28T00:00:00"/>
    <x v="1"/>
    <s v="North Erika"/>
    <d v="2026-04-11T00:00:00"/>
    <d v="2027-04-11T00:00:00"/>
    <x v="1"/>
    <s v="Mastercard"/>
    <x v="0"/>
    <s v="Frequent"/>
    <x v="1"/>
    <x v="5"/>
    <x v="2"/>
    <s v="Medium"/>
    <n v="4.9000000000000004"/>
    <n v="3"/>
    <n v="365"/>
    <x v="2"/>
    <x v="1"/>
    <n v="31.786177777777784"/>
  </r>
  <r>
    <n v="819"/>
    <s v="Tanya Ruiz"/>
    <s v="moorejames@example.com"/>
    <s v="moorejames"/>
    <d v="1969-05-09T00:00:00"/>
    <x v="0"/>
    <s v="Lake Nichole"/>
    <d v="2026-04-12T00:00:00"/>
    <d v="2027-04-12T00:00:00"/>
    <x v="1"/>
    <s v="Amex"/>
    <x v="1"/>
    <s v="Occasional"/>
    <x v="1"/>
    <x v="2"/>
    <x v="2"/>
    <s v="Medium"/>
    <n v="3.8"/>
    <n v="8"/>
    <n v="365"/>
    <x v="2"/>
    <x v="1"/>
    <n v="31.786177777777784"/>
  </r>
  <r>
    <n v="820"/>
    <s v="Wendy Rodriguez"/>
    <s v="amclaughlin@example.net"/>
    <s v="amclaughlin"/>
    <d v="1982-07-08T00:00:00"/>
    <x v="0"/>
    <s v="Obrienchester"/>
    <d v="2026-04-13T00:00:00"/>
    <d v="2027-04-13T00:00:00"/>
    <x v="1"/>
    <s v="Mastercard"/>
    <x v="0"/>
    <s v="Occasional"/>
    <x v="1"/>
    <x v="0"/>
    <x v="0"/>
    <s v="Low"/>
    <n v="3.6"/>
    <n v="7"/>
    <n v="365"/>
    <x v="2"/>
    <x v="1"/>
    <n v="31.786177777777784"/>
  </r>
  <r>
    <n v="821"/>
    <s v="Susan Forbes"/>
    <s v="snelson@example.com"/>
    <s v="snelson"/>
    <d v="1987-01-25T00:00:00"/>
    <x v="1"/>
    <s v="Waynefurt"/>
    <d v="2026-04-14T00:00:00"/>
    <d v="2027-04-14T00:00:00"/>
    <x v="0"/>
    <s v="Visa"/>
    <x v="0"/>
    <s v="Frequent"/>
    <x v="2"/>
    <x v="1"/>
    <x v="1"/>
    <s v="Low"/>
    <n v="5"/>
    <n v="6"/>
    <n v="365"/>
    <x v="2"/>
    <x v="1"/>
    <n v="31.786177777777784"/>
  </r>
  <r>
    <n v="822"/>
    <s v="Matthew Walker"/>
    <s v="gabrielramirez@example.net"/>
    <s v="gabrielramirez"/>
    <d v="1981-01-27T00:00:00"/>
    <x v="1"/>
    <s v="Jenniferland"/>
    <d v="2026-04-15T00:00:00"/>
    <d v="2027-04-15T00:00:00"/>
    <x v="0"/>
    <s v="Visa"/>
    <x v="1"/>
    <s v="Occasional"/>
    <x v="2"/>
    <x v="2"/>
    <x v="0"/>
    <s v="Low"/>
    <n v="4.9000000000000004"/>
    <n v="1"/>
    <n v="365"/>
    <x v="2"/>
    <x v="1"/>
    <n v="31.786177777777784"/>
  </r>
  <r>
    <n v="823"/>
    <s v="Robert Weaver"/>
    <s v="thompsoncolleen@example.org"/>
    <s v="thompsoncolleen"/>
    <d v="2002-04-03T00:00:00"/>
    <x v="0"/>
    <s v="Dudleybury"/>
    <d v="2026-04-16T00:00:00"/>
    <d v="2027-04-16T00:00:00"/>
    <x v="0"/>
    <s v="Mastercard"/>
    <x v="1"/>
    <s v="Occasional"/>
    <x v="2"/>
    <x v="4"/>
    <x v="1"/>
    <s v="Medium"/>
    <n v="3.3"/>
    <n v="3"/>
    <n v="365"/>
    <x v="2"/>
    <x v="1"/>
    <n v="31.786177777777784"/>
  </r>
  <r>
    <n v="824"/>
    <s v="Elizabeth Lambert"/>
    <s v="qmccarthy@example.net"/>
    <s v="qmccarthy"/>
    <d v="1986-03-19T00:00:00"/>
    <x v="1"/>
    <s v="Port Mary"/>
    <d v="2026-04-17T00:00:00"/>
    <d v="2027-04-17T00:00:00"/>
    <x v="1"/>
    <s v="Amex"/>
    <x v="1"/>
    <s v="Regular"/>
    <x v="1"/>
    <x v="2"/>
    <x v="2"/>
    <s v="Medium"/>
    <n v="4.3"/>
    <n v="9"/>
    <n v="365"/>
    <x v="2"/>
    <x v="1"/>
    <n v="31.786177777777784"/>
  </r>
  <r>
    <n v="825"/>
    <s v="Alex Bridges"/>
    <s v="robert34@example.net"/>
    <s v="robert34"/>
    <d v="1954-03-02T00:00:00"/>
    <x v="1"/>
    <s v="Nortonville"/>
    <d v="2026-04-18T00:00:00"/>
    <d v="2027-04-18T00:00:00"/>
    <x v="0"/>
    <s v="Amex"/>
    <x v="1"/>
    <s v="Regular"/>
    <x v="0"/>
    <x v="3"/>
    <x v="2"/>
    <s v="High"/>
    <n v="3.9"/>
    <n v="4"/>
    <n v="365"/>
    <x v="2"/>
    <x v="1"/>
    <n v="31.786177777777784"/>
  </r>
  <r>
    <n v="826"/>
    <s v="Paul Wong"/>
    <s v="danielle98@example.net"/>
    <s v="danielle98"/>
    <d v="2004-02-09T00:00:00"/>
    <x v="1"/>
    <s v="Davidview"/>
    <d v="2026-04-19T00:00:00"/>
    <d v="2027-04-19T00:00:00"/>
    <x v="1"/>
    <s v="Visa"/>
    <x v="0"/>
    <s v="Frequent"/>
    <x v="2"/>
    <x v="5"/>
    <x v="2"/>
    <s v="High"/>
    <n v="3.8"/>
    <n v="0"/>
    <n v="365"/>
    <x v="2"/>
    <x v="1"/>
    <n v="31.786177777777784"/>
  </r>
  <r>
    <n v="827"/>
    <s v="Nathan Rogers"/>
    <s v="virginia70@example.net"/>
    <s v="virginia70"/>
    <d v="1964-09-10T00:00:00"/>
    <x v="1"/>
    <s v="Andrewbury"/>
    <d v="2026-04-20T00:00:00"/>
    <d v="2027-04-20T00:00:00"/>
    <x v="1"/>
    <s v="Visa"/>
    <x v="1"/>
    <s v="Occasional"/>
    <x v="2"/>
    <x v="1"/>
    <x v="1"/>
    <s v="Low"/>
    <n v="4"/>
    <n v="6"/>
    <n v="365"/>
    <x v="2"/>
    <x v="1"/>
    <n v="31.786177777777784"/>
  </r>
  <r>
    <n v="828"/>
    <s v="Amber Alexander"/>
    <s v="marywood@example.net"/>
    <s v="marywood"/>
    <d v="1939-08-10T00:00:00"/>
    <x v="0"/>
    <s v="Sarafort"/>
    <d v="2026-04-21T00:00:00"/>
    <d v="2027-04-21T00:00:00"/>
    <x v="0"/>
    <s v="Mastercard"/>
    <x v="0"/>
    <s v="Regular"/>
    <x v="0"/>
    <x v="2"/>
    <x v="0"/>
    <s v="Medium"/>
    <n v="4.7"/>
    <n v="7"/>
    <n v="365"/>
    <x v="2"/>
    <x v="1"/>
    <n v="31.786177777777784"/>
  </r>
  <r>
    <n v="829"/>
    <s v="Charles Chavez"/>
    <s v="kramerterry@example.com"/>
    <s v="kramerterry"/>
    <d v="2002-07-07T00:00:00"/>
    <x v="0"/>
    <s v="South Chase"/>
    <d v="2026-04-22T00:00:00"/>
    <d v="2027-04-22T00:00:00"/>
    <x v="1"/>
    <s v="Mastercard"/>
    <x v="1"/>
    <s v="Occasional"/>
    <x v="1"/>
    <x v="4"/>
    <x v="0"/>
    <s v="Low"/>
    <n v="4.3"/>
    <n v="9"/>
    <n v="365"/>
    <x v="2"/>
    <x v="1"/>
    <n v="31.786177777777784"/>
  </r>
  <r>
    <n v="830"/>
    <s v="Michael Ingram"/>
    <s v="williamsvictoria@example.com"/>
    <s v="williamsvictoria"/>
    <d v="1942-01-16T00:00:00"/>
    <x v="1"/>
    <s v="South Teresaburgh"/>
    <d v="2026-04-23T00:00:00"/>
    <d v="2027-04-23T00:00:00"/>
    <x v="0"/>
    <s v="Visa"/>
    <x v="1"/>
    <s v="Frequent"/>
    <x v="2"/>
    <x v="5"/>
    <x v="1"/>
    <s v="Medium"/>
    <n v="3.1"/>
    <n v="10"/>
    <n v="365"/>
    <x v="2"/>
    <x v="1"/>
    <n v="31.786177777777784"/>
  </r>
  <r>
    <n v="831"/>
    <s v="John Norton"/>
    <s v="george78@example.net"/>
    <s v="george78"/>
    <d v="1985-09-21T00:00:00"/>
    <x v="1"/>
    <s v="Christineland"/>
    <d v="2026-04-24T00:00:00"/>
    <d v="2027-04-24T00:00:00"/>
    <x v="1"/>
    <s v="Visa"/>
    <x v="1"/>
    <s v="Regular"/>
    <x v="0"/>
    <x v="0"/>
    <x v="1"/>
    <s v="High"/>
    <n v="4.7"/>
    <n v="10"/>
    <n v="365"/>
    <x v="2"/>
    <x v="1"/>
    <n v="31.786177777777784"/>
  </r>
  <r>
    <n v="832"/>
    <s v="Natasha Collins"/>
    <s v="uhall@example.org"/>
    <s v="uhall"/>
    <d v="2004-04-22T00:00:00"/>
    <x v="0"/>
    <s v="South Jessica"/>
    <d v="2026-04-25T00:00:00"/>
    <d v="2027-04-25T00:00:00"/>
    <x v="1"/>
    <s v="Amex"/>
    <x v="0"/>
    <s v="Occasional"/>
    <x v="2"/>
    <x v="0"/>
    <x v="1"/>
    <s v="Medium"/>
    <n v="3.1"/>
    <n v="10"/>
    <n v="365"/>
    <x v="2"/>
    <x v="1"/>
    <n v="31.786177777777784"/>
  </r>
  <r>
    <n v="833"/>
    <s v="Beth Lopez"/>
    <s v="debra58@example.net"/>
    <s v="debra58"/>
    <d v="1960-10-01T00:00:00"/>
    <x v="1"/>
    <s v="Kendraland"/>
    <d v="2026-04-26T00:00:00"/>
    <d v="2027-04-26T00:00:00"/>
    <x v="1"/>
    <s v="Amex"/>
    <x v="0"/>
    <s v="Regular"/>
    <x v="2"/>
    <x v="4"/>
    <x v="2"/>
    <s v="Low"/>
    <n v="3.6"/>
    <n v="10"/>
    <n v="365"/>
    <x v="2"/>
    <x v="1"/>
    <n v="31.786177777777784"/>
  </r>
  <r>
    <n v="834"/>
    <s v="Scott Duncan"/>
    <s v="hfitzgerald@example.org"/>
    <s v="hfitzgerald"/>
    <d v="1973-02-19T00:00:00"/>
    <x v="0"/>
    <s v="Pittmanmouth"/>
    <d v="2026-04-27T00:00:00"/>
    <d v="2027-04-27T00:00:00"/>
    <x v="1"/>
    <s v="Amex"/>
    <x v="0"/>
    <s v="Occasional"/>
    <x v="1"/>
    <x v="0"/>
    <x v="2"/>
    <s v="Medium"/>
    <n v="3.3"/>
    <n v="5"/>
    <n v="365"/>
    <x v="2"/>
    <x v="1"/>
    <n v="31.786177777777784"/>
  </r>
  <r>
    <n v="835"/>
    <s v="Jennifer Mendoza"/>
    <s v="wmendoza@example.net"/>
    <s v="wmendoza"/>
    <d v="1989-06-27T00:00:00"/>
    <x v="1"/>
    <s v="South Jose"/>
    <d v="2026-04-28T00:00:00"/>
    <d v="2027-04-28T00:00:00"/>
    <x v="0"/>
    <s v="Amex"/>
    <x v="0"/>
    <s v="Occasional"/>
    <x v="2"/>
    <x v="5"/>
    <x v="0"/>
    <s v="Medium"/>
    <n v="3.6"/>
    <n v="9"/>
    <n v="365"/>
    <x v="2"/>
    <x v="1"/>
    <n v="31.786177777777784"/>
  </r>
  <r>
    <n v="836"/>
    <s v="Christopher Foster"/>
    <s v="fperez@example.com"/>
    <s v="fperez"/>
    <d v="1977-09-16T00:00:00"/>
    <x v="1"/>
    <s v="Smithstad"/>
    <d v="2026-04-29T00:00:00"/>
    <d v="2027-04-29T00:00:00"/>
    <x v="0"/>
    <s v="Visa"/>
    <x v="0"/>
    <s v="Frequent"/>
    <x v="2"/>
    <x v="2"/>
    <x v="2"/>
    <s v="Medium"/>
    <n v="4.2"/>
    <n v="1"/>
    <n v="365"/>
    <x v="2"/>
    <x v="1"/>
    <n v="31.786177777777784"/>
  </r>
  <r>
    <n v="837"/>
    <s v="Alexander Lee"/>
    <s v="trevordavis@example.org"/>
    <s v="trevordavis"/>
    <d v="1957-05-06T00:00:00"/>
    <x v="0"/>
    <s v="Wilsonshire"/>
    <d v="2026-04-30T00:00:00"/>
    <d v="2027-04-30T00:00:00"/>
    <x v="0"/>
    <s v="Mastercard"/>
    <x v="1"/>
    <s v="Regular"/>
    <x v="0"/>
    <x v="3"/>
    <x v="2"/>
    <s v="Low"/>
    <n v="3.8"/>
    <n v="1"/>
    <n v="365"/>
    <x v="2"/>
    <x v="1"/>
    <n v="31.786177777777784"/>
  </r>
  <r>
    <n v="838"/>
    <s v="Nicholas Giles"/>
    <s v="hopkinsjimmy@example.com"/>
    <s v="hopkinsjimmy"/>
    <d v="1989-03-26T00:00:00"/>
    <x v="0"/>
    <s v="Millermouth"/>
    <d v="2026-05-01T00:00:00"/>
    <d v="2027-05-01T00:00:00"/>
    <x v="1"/>
    <s v="Mastercard"/>
    <x v="1"/>
    <s v="Frequent"/>
    <x v="1"/>
    <x v="1"/>
    <x v="2"/>
    <s v="Medium"/>
    <n v="3.5"/>
    <n v="5"/>
    <n v="365"/>
    <x v="2"/>
    <x v="1"/>
    <n v="31.786177777777784"/>
  </r>
  <r>
    <n v="839"/>
    <s v="Karen Lamb"/>
    <s v="wcaldwell@example.com"/>
    <s v="wcaldwell"/>
    <d v="1998-05-21T00:00:00"/>
    <x v="1"/>
    <s v="West Joel"/>
    <d v="2026-05-02T00:00:00"/>
    <d v="2027-05-02T00:00:00"/>
    <x v="0"/>
    <s v="Mastercard"/>
    <x v="0"/>
    <s v="Frequent"/>
    <x v="1"/>
    <x v="5"/>
    <x v="0"/>
    <s v="High"/>
    <n v="3.7"/>
    <n v="4"/>
    <n v="365"/>
    <x v="2"/>
    <x v="1"/>
    <n v="31.786177777777784"/>
  </r>
  <r>
    <n v="840"/>
    <s v="Brian Key"/>
    <s v="cassandra10@example.org"/>
    <s v="cassandra10"/>
    <d v="1962-01-17T00:00:00"/>
    <x v="1"/>
    <s v="East Donnafurt"/>
    <d v="2026-05-03T00:00:00"/>
    <d v="2027-05-03T00:00:00"/>
    <x v="1"/>
    <s v="Amex"/>
    <x v="0"/>
    <s v="Frequent"/>
    <x v="0"/>
    <x v="6"/>
    <x v="0"/>
    <s v="Medium"/>
    <n v="3.8"/>
    <n v="10"/>
    <n v="365"/>
    <x v="2"/>
    <x v="1"/>
    <n v="31.786177777777784"/>
  </r>
  <r>
    <n v="841"/>
    <s v="Stephanie Suarez"/>
    <s v="chadaguilar@example.com"/>
    <s v="chadaguilar"/>
    <d v="1941-04-20T00:00:00"/>
    <x v="1"/>
    <s v="West Mariah"/>
    <d v="2026-05-04T00:00:00"/>
    <d v="2027-05-04T00:00:00"/>
    <x v="0"/>
    <s v="Amex"/>
    <x v="1"/>
    <s v="Regular"/>
    <x v="2"/>
    <x v="3"/>
    <x v="2"/>
    <s v="Low"/>
    <n v="4"/>
    <n v="10"/>
    <n v="365"/>
    <x v="2"/>
    <x v="1"/>
    <n v="31.786177777777784"/>
  </r>
  <r>
    <n v="842"/>
    <s v="Zachary Griffith"/>
    <s v="ymartinez@example.org"/>
    <s v="ymartinez"/>
    <d v="1941-07-10T00:00:00"/>
    <x v="0"/>
    <s v="Port William"/>
    <d v="2026-05-05T00:00:00"/>
    <d v="2027-05-05T00:00:00"/>
    <x v="1"/>
    <s v="Amex"/>
    <x v="0"/>
    <s v="Occasional"/>
    <x v="0"/>
    <x v="5"/>
    <x v="0"/>
    <s v="High"/>
    <n v="5"/>
    <n v="0"/>
    <n v="365"/>
    <x v="2"/>
    <x v="1"/>
    <n v="31.786177777777784"/>
  </r>
  <r>
    <n v="843"/>
    <s v="Nathan Bishop"/>
    <s v="gary53@example.org"/>
    <s v="gary53"/>
    <d v="1987-03-14T00:00:00"/>
    <x v="1"/>
    <s v="Brooksstad"/>
    <d v="2026-05-06T00:00:00"/>
    <d v="2027-05-06T00:00:00"/>
    <x v="1"/>
    <s v="Visa"/>
    <x v="1"/>
    <s v="Frequent"/>
    <x v="0"/>
    <x v="3"/>
    <x v="1"/>
    <s v="High"/>
    <n v="4.5999999999999996"/>
    <n v="2"/>
    <n v="365"/>
    <x v="2"/>
    <x v="1"/>
    <n v="31.786177777777784"/>
  </r>
  <r>
    <n v="844"/>
    <s v="Krista Garcia"/>
    <s v="lauramiller@example.net"/>
    <s v="lauramiller"/>
    <d v="1996-05-28T00:00:00"/>
    <x v="1"/>
    <s v="New Alexander"/>
    <d v="2026-05-07T00:00:00"/>
    <d v="2027-05-07T00:00:00"/>
    <x v="0"/>
    <s v="Visa"/>
    <x v="0"/>
    <s v="Frequent"/>
    <x v="2"/>
    <x v="2"/>
    <x v="2"/>
    <s v="High"/>
    <n v="3.4"/>
    <n v="7"/>
    <n v="365"/>
    <x v="2"/>
    <x v="1"/>
    <n v="31.786177777777784"/>
  </r>
  <r>
    <n v="845"/>
    <s v="Deborah Ortega"/>
    <s v="adam28@example.org"/>
    <s v="adam28"/>
    <d v="1949-04-01T00:00:00"/>
    <x v="1"/>
    <s v="New Sandraport"/>
    <d v="2026-05-08T00:00:00"/>
    <d v="2027-05-08T00:00:00"/>
    <x v="1"/>
    <s v="Amex"/>
    <x v="0"/>
    <s v="Frequent"/>
    <x v="2"/>
    <x v="3"/>
    <x v="0"/>
    <s v="Low"/>
    <n v="3.4"/>
    <n v="4"/>
    <n v="365"/>
    <x v="2"/>
    <x v="1"/>
    <n v="31.786177777777784"/>
  </r>
  <r>
    <n v="846"/>
    <s v="Stephen Moyer"/>
    <s v="jesse26@example.org"/>
    <s v="jesse26"/>
    <d v="1937-09-24T00:00:00"/>
    <x v="0"/>
    <s v="Georgeberg"/>
    <d v="2026-05-09T00:00:00"/>
    <d v="2027-05-09T00:00:00"/>
    <x v="1"/>
    <s v="Amex"/>
    <x v="0"/>
    <s v="Occasional"/>
    <x v="0"/>
    <x v="2"/>
    <x v="0"/>
    <s v="High"/>
    <n v="3.7"/>
    <n v="6"/>
    <n v="365"/>
    <x v="2"/>
    <x v="1"/>
    <n v="31.786177777777784"/>
  </r>
  <r>
    <n v="847"/>
    <s v="Timothy Lane"/>
    <s v="annanguyen@example.com"/>
    <s v="annanguyen"/>
    <d v="1936-08-04T00:00:00"/>
    <x v="0"/>
    <s v="Johnsonshire"/>
    <d v="2026-05-10T00:00:00"/>
    <d v="2027-05-10T00:00:00"/>
    <x v="1"/>
    <s v="Amex"/>
    <x v="1"/>
    <s v="Regular"/>
    <x v="1"/>
    <x v="0"/>
    <x v="1"/>
    <s v="High"/>
    <n v="3.6"/>
    <n v="7"/>
    <n v="365"/>
    <x v="2"/>
    <x v="1"/>
    <n v="31.786177777777784"/>
  </r>
  <r>
    <n v="848"/>
    <s v="Jason Long"/>
    <s v="swansonchelsea@example.org"/>
    <s v="swansonchelsea"/>
    <d v="1986-06-21T00:00:00"/>
    <x v="1"/>
    <s v="Lake Sabrinahaven"/>
    <d v="2026-05-11T00:00:00"/>
    <d v="2027-05-11T00:00:00"/>
    <x v="1"/>
    <s v="Mastercard"/>
    <x v="1"/>
    <s v="Frequent"/>
    <x v="2"/>
    <x v="6"/>
    <x v="0"/>
    <s v="Medium"/>
    <n v="4.4000000000000004"/>
    <n v="4"/>
    <n v="365"/>
    <x v="2"/>
    <x v="1"/>
    <n v="31.786177777777784"/>
  </r>
  <r>
    <n v="849"/>
    <s v="Edward Mcfarland"/>
    <s v="qcampbell@example.com"/>
    <s v="qcampbell"/>
    <d v="1974-11-01T00:00:00"/>
    <x v="1"/>
    <s v="West Pamelamouth"/>
    <d v="2026-05-12T00:00:00"/>
    <d v="2027-05-12T00:00:00"/>
    <x v="0"/>
    <s v="Visa"/>
    <x v="1"/>
    <s v="Occasional"/>
    <x v="1"/>
    <x v="4"/>
    <x v="1"/>
    <s v="High"/>
    <n v="5"/>
    <n v="1"/>
    <n v="365"/>
    <x v="2"/>
    <x v="1"/>
    <n v="31.786177777777784"/>
  </r>
  <r>
    <n v="850"/>
    <s v="Chris Reyes Jr."/>
    <s v="michael35@example.com"/>
    <s v="michael35"/>
    <d v="1947-11-17T00:00:00"/>
    <x v="1"/>
    <s v="Lake Amber"/>
    <d v="2026-05-13T00:00:00"/>
    <d v="2027-05-13T00:00:00"/>
    <x v="1"/>
    <s v="Mastercard"/>
    <x v="0"/>
    <s v="Frequent"/>
    <x v="2"/>
    <x v="0"/>
    <x v="1"/>
    <s v="Low"/>
    <n v="4.4000000000000004"/>
    <n v="5"/>
    <n v="365"/>
    <x v="2"/>
    <x v="1"/>
    <n v="31.786177777777784"/>
  </r>
  <r>
    <n v="851"/>
    <s v="Kenneth Morris"/>
    <s v="petermcgrath@example.net"/>
    <s v="petermcgrath"/>
    <d v="1998-08-04T00:00:00"/>
    <x v="0"/>
    <s v="Brownville"/>
    <d v="2026-05-14T00:00:00"/>
    <d v="2027-05-14T00:00:00"/>
    <x v="1"/>
    <s v="Mastercard"/>
    <x v="1"/>
    <s v="Occasional"/>
    <x v="2"/>
    <x v="6"/>
    <x v="1"/>
    <s v="High"/>
    <n v="3.1"/>
    <n v="2"/>
    <n v="365"/>
    <x v="2"/>
    <x v="1"/>
    <n v="31.786177777777784"/>
  </r>
  <r>
    <n v="852"/>
    <s v="Jesse Bautista"/>
    <s v="reyesmarie@example.net"/>
    <s v="reyesmarie"/>
    <d v="1962-11-17T00:00:00"/>
    <x v="1"/>
    <s v="Sandersberg"/>
    <d v="2026-05-15T00:00:00"/>
    <d v="2027-05-15T00:00:00"/>
    <x v="1"/>
    <s v="Amex"/>
    <x v="0"/>
    <s v="Occasional"/>
    <x v="2"/>
    <x v="6"/>
    <x v="2"/>
    <s v="Medium"/>
    <n v="3.9"/>
    <n v="7"/>
    <n v="365"/>
    <x v="2"/>
    <x v="1"/>
    <n v="31.786177777777784"/>
  </r>
  <r>
    <n v="853"/>
    <s v="Kimberly Perez"/>
    <s v="kathy16@example.org"/>
    <s v="kathy16"/>
    <d v="1970-03-28T00:00:00"/>
    <x v="1"/>
    <s v="Gonzaleztown"/>
    <d v="2026-05-16T00:00:00"/>
    <d v="2027-05-16T00:00:00"/>
    <x v="1"/>
    <s v="Mastercard"/>
    <x v="1"/>
    <s v="Occasional"/>
    <x v="1"/>
    <x v="2"/>
    <x v="0"/>
    <s v="Medium"/>
    <n v="4.5"/>
    <n v="5"/>
    <n v="365"/>
    <x v="2"/>
    <x v="1"/>
    <n v="31.786177777777784"/>
  </r>
  <r>
    <n v="854"/>
    <s v="Richard Thompson"/>
    <s v="shannonmurphy@example.org"/>
    <s v="shannonmurphy"/>
    <d v="1944-09-12T00:00:00"/>
    <x v="0"/>
    <s v="West Whitneybury"/>
    <d v="2026-05-17T00:00:00"/>
    <d v="2027-05-17T00:00:00"/>
    <x v="0"/>
    <s v="Mastercard"/>
    <x v="1"/>
    <s v="Regular"/>
    <x v="0"/>
    <x v="5"/>
    <x v="1"/>
    <s v="High"/>
    <n v="3.1"/>
    <n v="1"/>
    <n v="365"/>
    <x v="2"/>
    <x v="1"/>
    <n v="31.786177777777784"/>
  </r>
  <r>
    <n v="855"/>
    <s v="Martin Perez"/>
    <s v="roger65@example.org"/>
    <s v="roger65"/>
    <d v="1946-12-24T00:00:00"/>
    <x v="0"/>
    <s v="Ashleyshire"/>
    <d v="2026-05-18T00:00:00"/>
    <d v="2027-05-18T00:00:00"/>
    <x v="1"/>
    <s v="Amex"/>
    <x v="0"/>
    <s v="Frequent"/>
    <x v="1"/>
    <x v="3"/>
    <x v="1"/>
    <s v="Low"/>
    <n v="3.5"/>
    <n v="9"/>
    <n v="365"/>
    <x v="2"/>
    <x v="1"/>
    <n v="31.786177777777784"/>
  </r>
  <r>
    <n v="856"/>
    <s v="Robert Bradley"/>
    <s v="mcruz@example.org"/>
    <s v="mcruz"/>
    <d v="1979-08-29T00:00:00"/>
    <x v="0"/>
    <s v="South Cody"/>
    <d v="2026-05-19T00:00:00"/>
    <d v="2027-05-19T00:00:00"/>
    <x v="0"/>
    <s v="Mastercard"/>
    <x v="1"/>
    <s v="Occasional"/>
    <x v="0"/>
    <x v="1"/>
    <x v="2"/>
    <s v="Medium"/>
    <n v="3.3"/>
    <n v="8"/>
    <n v="365"/>
    <x v="2"/>
    <x v="1"/>
    <n v="31.786177777777784"/>
  </r>
  <r>
    <n v="857"/>
    <s v="Blake Johnson"/>
    <s v="keithbell@example.net"/>
    <s v="keithbell"/>
    <d v="1935-08-18T00:00:00"/>
    <x v="0"/>
    <s v="Chavezberg"/>
    <d v="2026-05-20T00:00:00"/>
    <d v="2027-05-20T00:00:00"/>
    <x v="0"/>
    <s v="Visa"/>
    <x v="1"/>
    <s v="Occasional"/>
    <x v="0"/>
    <x v="1"/>
    <x v="0"/>
    <s v="High"/>
    <n v="3.7"/>
    <n v="7"/>
    <n v="365"/>
    <x v="2"/>
    <x v="1"/>
    <n v="31.786177777777784"/>
  </r>
  <r>
    <n v="858"/>
    <s v="Becky Jones"/>
    <s v="mcbridetina@example.net"/>
    <s v="mcbridetina"/>
    <d v="1986-04-06T00:00:00"/>
    <x v="0"/>
    <s v="Dillonmouth"/>
    <d v="2026-05-21T00:00:00"/>
    <d v="2027-05-21T00:00:00"/>
    <x v="1"/>
    <s v="Visa"/>
    <x v="1"/>
    <s v="Regular"/>
    <x v="2"/>
    <x v="3"/>
    <x v="2"/>
    <s v="High"/>
    <n v="4.8"/>
    <n v="3"/>
    <n v="365"/>
    <x v="2"/>
    <x v="1"/>
    <n v="31.786177777777784"/>
  </r>
  <r>
    <n v="859"/>
    <s v="Austin Nelson"/>
    <s v="urobles@example.com"/>
    <s v="urobles"/>
    <d v="1972-05-14T00:00:00"/>
    <x v="1"/>
    <s v="Lake Justin"/>
    <d v="2026-05-22T00:00:00"/>
    <d v="2027-05-22T00:00:00"/>
    <x v="0"/>
    <s v="Mastercard"/>
    <x v="1"/>
    <s v="Occasional"/>
    <x v="2"/>
    <x v="5"/>
    <x v="1"/>
    <s v="Medium"/>
    <n v="3.4"/>
    <n v="0"/>
    <n v="365"/>
    <x v="2"/>
    <x v="1"/>
    <n v="31.786177777777784"/>
  </r>
  <r>
    <n v="860"/>
    <s v="Raymond Martin"/>
    <s v="jamesbullock@example.net"/>
    <s v="jamesbullock"/>
    <d v="1982-11-02T00:00:00"/>
    <x v="1"/>
    <s v="New Frank"/>
    <d v="2026-05-23T00:00:00"/>
    <d v="2027-05-23T00:00:00"/>
    <x v="0"/>
    <s v="Amex"/>
    <x v="0"/>
    <s v="Occasional"/>
    <x v="2"/>
    <x v="2"/>
    <x v="1"/>
    <s v="Medium"/>
    <n v="4.5"/>
    <n v="4"/>
    <n v="365"/>
    <x v="2"/>
    <x v="1"/>
    <n v="31.786177777777784"/>
  </r>
  <r>
    <n v="861"/>
    <s v="Paul Hull"/>
    <s v="catherine47@example.net"/>
    <s v="catherine47"/>
    <d v="1988-03-22T00:00:00"/>
    <x v="0"/>
    <s v="Michelleburgh"/>
    <d v="2026-05-24T00:00:00"/>
    <d v="2027-05-24T00:00:00"/>
    <x v="1"/>
    <s v="Amex"/>
    <x v="0"/>
    <s v="Frequent"/>
    <x v="1"/>
    <x v="1"/>
    <x v="2"/>
    <s v="High"/>
    <n v="3.3"/>
    <n v="1"/>
    <n v="365"/>
    <x v="2"/>
    <x v="1"/>
    <n v="31.786177777777784"/>
  </r>
  <r>
    <n v="862"/>
    <s v="Kimberly Harris"/>
    <s v="brendarobinson@example.org"/>
    <s v="brendarobinson"/>
    <d v="2004-05-21T00:00:00"/>
    <x v="1"/>
    <s v="South Travisside"/>
    <d v="2026-05-25T00:00:00"/>
    <d v="2027-05-25T00:00:00"/>
    <x v="1"/>
    <s v="Mastercard"/>
    <x v="0"/>
    <s v="Occasional"/>
    <x v="1"/>
    <x v="3"/>
    <x v="0"/>
    <s v="Low"/>
    <n v="4.5"/>
    <n v="8"/>
    <n v="365"/>
    <x v="2"/>
    <x v="1"/>
    <n v="31.786177777777784"/>
  </r>
  <r>
    <n v="863"/>
    <s v="Travis Ward"/>
    <s v="nashheather@example.net"/>
    <s v="nashheather"/>
    <d v="2005-07-02T00:00:00"/>
    <x v="1"/>
    <s v="Jacobstad"/>
    <d v="2026-05-26T00:00:00"/>
    <d v="2027-05-26T00:00:00"/>
    <x v="0"/>
    <s v="Amex"/>
    <x v="1"/>
    <s v="Regular"/>
    <x v="2"/>
    <x v="6"/>
    <x v="2"/>
    <s v="Medium"/>
    <n v="3.9"/>
    <n v="5"/>
    <n v="365"/>
    <x v="2"/>
    <x v="1"/>
    <n v="31.786177777777784"/>
  </r>
  <r>
    <n v="864"/>
    <s v="Jennifer Weber"/>
    <s v="pamelabrown@example.org"/>
    <s v="pamelabrown"/>
    <d v="1997-01-18T00:00:00"/>
    <x v="0"/>
    <s v="Solomonstad"/>
    <d v="2026-05-27T00:00:00"/>
    <d v="2027-05-27T00:00:00"/>
    <x v="0"/>
    <s v="Visa"/>
    <x v="1"/>
    <s v="Frequent"/>
    <x v="2"/>
    <x v="4"/>
    <x v="0"/>
    <s v="Medium"/>
    <n v="3.4"/>
    <n v="2"/>
    <n v="365"/>
    <x v="2"/>
    <x v="1"/>
    <n v="31.786177777777784"/>
  </r>
  <r>
    <n v="865"/>
    <s v="Mark Zuniga"/>
    <s v="scottthomas@example.net"/>
    <s v="scottthomas"/>
    <d v="1942-12-27T00:00:00"/>
    <x v="1"/>
    <s v="East Brendahaven"/>
    <d v="2026-05-28T00:00:00"/>
    <d v="2027-05-28T00:00:00"/>
    <x v="1"/>
    <s v="Visa"/>
    <x v="0"/>
    <s v="Regular"/>
    <x v="2"/>
    <x v="5"/>
    <x v="2"/>
    <s v="Medium"/>
    <n v="3.5"/>
    <n v="6"/>
    <n v="365"/>
    <x v="2"/>
    <x v="1"/>
    <n v="31.786177777777784"/>
  </r>
  <r>
    <n v="866"/>
    <s v="Samuel Ellison"/>
    <s v="plittle@example.com"/>
    <s v="plittle"/>
    <d v="1959-05-31T00:00:00"/>
    <x v="1"/>
    <s v="Lake Christopher"/>
    <d v="2026-05-29T00:00:00"/>
    <d v="2027-05-29T00:00:00"/>
    <x v="0"/>
    <s v="Mastercard"/>
    <x v="1"/>
    <s v="Occasional"/>
    <x v="1"/>
    <x v="4"/>
    <x v="0"/>
    <s v="High"/>
    <n v="4.4000000000000004"/>
    <n v="10"/>
    <n v="365"/>
    <x v="2"/>
    <x v="1"/>
    <n v="31.786177777777784"/>
  </r>
  <r>
    <n v="867"/>
    <s v="Dr. Jennifer Robinson"/>
    <s v="craigpacheco@example.net"/>
    <s v="craigpacheco"/>
    <d v="1933-09-14T00:00:00"/>
    <x v="0"/>
    <s v="Taylorfurt"/>
    <d v="2026-05-30T00:00:00"/>
    <d v="2027-05-30T00:00:00"/>
    <x v="0"/>
    <s v="Mastercard"/>
    <x v="1"/>
    <s v="Frequent"/>
    <x v="1"/>
    <x v="0"/>
    <x v="0"/>
    <s v="High"/>
    <n v="4.9000000000000004"/>
    <n v="5"/>
    <n v="365"/>
    <x v="2"/>
    <x v="1"/>
    <n v="31.786177777777784"/>
  </r>
  <r>
    <n v="868"/>
    <s v="Dr. Phillip Martin Jr."/>
    <s v="uwood@example.net"/>
    <s v="uwood"/>
    <d v="1934-07-03T00:00:00"/>
    <x v="1"/>
    <s v="Kylieside"/>
    <d v="2026-05-31T00:00:00"/>
    <d v="2027-05-31T00:00:00"/>
    <x v="0"/>
    <s v="Visa"/>
    <x v="1"/>
    <s v="Frequent"/>
    <x v="0"/>
    <x v="2"/>
    <x v="2"/>
    <s v="Low"/>
    <n v="4.0999999999999996"/>
    <n v="4"/>
    <n v="365"/>
    <x v="2"/>
    <x v="1"/>
    <n v="31.786177777777784"/>
  </r>
  <r>
    <n v="869"/>
    <s v="Cassidy Davis"/>
    <s v="flloyd@example.net"/>
    <s v="flloyd"/>
    <d v="1997-10-22T00:00:00"/>
    <x v="1"/>
    <s v="North Ericmouth"/>
    <d v="2026-06-01T00:00:00"/>
    <d v="2027-06-01T00:00:00"/>
    <x v="1"/>
    <s v="Visa"/>
    <x v="0"/>
    <s v="Frequent"/>
    <x v="0"/>
    <x v="5"/>
    <x v="1"/>
    <s v="High"/>
    <n v="3.4"/>
    <n v="7"/>
    <n v="365"/>
    <x v="2"/>
    <x v="1"/>
    <n v="31.786177777777784"/>
  </r>
  <r>
    <n v="870"/>
    <s v="April Miller"/>
    <s v="davidrodriguez@example.com"/>
    <s v="davidrodriguez"/>
    <d v="1947-03-31T00:00:00"/>
    <x v="0"/>
    <s v="New Justinburgh"/>
    <d v="2026-06-02T00:00:00"/>
    <d v="2027-06-02T00:00:00"/>
    <x v="0"/>
    <s v="Amex"/>
    <x v="1"/>
    <s v="Occasional"/>
    <x v="0"/>
    <x v="6"/>
    <x v="2"/>
    <s v="Medium"/>
    <n v="3.1"/>
    <n v="9"/>
    <n v="365"/>
    <x v="2"/>
    <x v="1"/>
    <n v="31.786177777777784"/>
  </r>
  <r>
    <n v="871"/>
    <s v="Haley Andrade"/>
    <s v="craigkrueger@example.org"/>
    <s v="craigkrueger"/>
    <d v="1999-09-14T00:00:00"/>
    <x v="1"/>
    <s v="New Jo"/>
    <d v="2026-06-03T00:00:00"/>
    <d v="2027-06-03T00:00:00"/>
    <x v="0"/>
    <s v="Mastercard"/>
    <x v="0"/>
    <s v="Frequent"/>
    <x v="0"/>
    <x v="6"/>
    <x v="1"/>
    <s v="High"/>
    <n v="3.9"/>
    <n v="3"/>
    <n v="365"/>
    <x v="2"/>
    <x v="1"/>
    <n v="31.786177777777784"/>
  </r>
  <r>
    <n v="872"/>
    <s v="Casey Smith"/>
    <s v="terrelljoshua@example.net"/>
    <s v="terrelljoshua"/>
    <d v="1999-08-08T00:00:00"/>
    <x v="1"/>
    <s v="West Jennifer"/>
    <d v="2026-06-04T00:00:00"/>
    <d v="2027-06-04T00:00:00"/>
    <x v="1"/>
    <s v="Amex"/>
    <x v="1"/>
    <s v="Occasional"/>
    <x v="1"/>
    <x v="4"/>
    <x v="1"/>
    <s v="High"/>
    <n v="3.9"/>
    <n v="7"/>
    <n v="365"/>
    <x v="2"/>
    <x v="1"/>
    <n v="31.786177777777784"/>
  </r>
  <r>
    <n v="873"/>
    <s v="Dustin Vega"/>
    <s v="jenniferwilkins@example.com"/>
    <s v="jenniferwilkins"/>
    <d v="2000-03-16T00:00:00"/>
    <x v="0"/>
    <s v="Michaelland"/>
    <d v="2026-06-05T00:00:00"/>
    <d v="2027-06-05T00:00:00"/>
    <x v="0"/>
    <s v="Visa"/>
    <x v="0"/>
    <s v="Regular"/>
    <x v="1"/>
    <x v="0"/>
    <x v="0"/>
    <s v="Low"/>
    <n v="3.8"/>
    <n v="7"/>
    <n v="365"/>
    <x v="2"/>
    <x v="1"/>
    <n v="31.786177777777784"/>
  </r>
  <r>
    <n v="874"/>
    <s v="Jennifer Daugherty"/>
    <s v="courtneyandersen@example.net"/>
    <s v="courtneyandersen"/>
    <d v="1952-01-28T00:00:00"/>
    <x v="0"/>
    <s v="Port Justinton"/>
    <d v="2026-06-06T00:00:00"/>
    <d v="2027-06-06T00:00:00"/>
    <x v="0"/>
    <s v="Mastercard"/>
    <x v="1"/>
    <s v="Occasional"/>
    <x v="1"/>
    <x v="3"/>
    <x v="2"/>
    <s v="Low"/>
    <n v="3.4"/>
    <n v="0"/>
    <n v="365"/>
    <x v="2"/>
    <x v="1"/>
    <n v="31.786177777777784"/>
  </r>
  <r>
    <n v="875"/>
    <s v="Christopher Bailey"/>
    <s v="morgansandoval@example.org"/>
    <s v="morgansandoval"/>
    <d v="1968-04-15T00:00:00"/>
    <x v="1"/>
    <s v="New Thomasfort"/>
    <d v="2026-06-07T00:00:00"/>
    <d v="2027-06-07T00:00:00"/>
    <x v="0"/>
    <s v="Mastercard"/>
    <x v="0"/>
    <s v="Regular"/>
    <x v="0"/>
    <x v="5"/>
    <x v="0"/>
    <s v="High"/>
    <n v="4.5"/>
    <n v="2"/>
    <n v="365"/>
    <x v="2"/>
    <x v="1"/>
    <n v="31.786177777777784"/>
  </r>
  <r>
    <n v="876"/>
    <s v="Eric Davis"/>
    <s v="imadden@example.com"/>
    <s v="imadden"/>
    <d v="1940-10-09T00:00:00"/>
    <x v="0"/>
    <s v="Lake Jonathan"/>
    <d v="2026-06-08T00:00:00"/>
    <d v="2027-06-08T00:00:00"/>
    <x v="0"/>
    <s v="Mastercard"/>
    <x v="1"/>
    <s v="Frequent"/>
    <x v="0"/>
    <x v="2"/>
    <x v="0"/>
    <s v="High"/>
    <n v="4.9000000000000004"/>
    <n v="6"/>
    <n v="365"/>
    <x v="2"/>
    <x v="1"/>
    <n v="31.786177777777784"/>
  </r>
  <r>
    <n v="877"/>
    <s v="Tamara Lee"/>
    <s v="taylor49@example.com"/>
    <s v="taylor49"/>
    <d v="1988-05-24T00:00:00"/>
    <x v="1"/>
    <s v="North Peterborough"/>
    <d v="2026-06-09T00:00:00"/>
    <d v="2027-06-09T00:00:00"/>
    <x v="1"/>
    <s v="Amex"/>
    <x v="1"/>
    <s v="Occasional"/>
    <x v="2"/>
    <x v="4"/>
    <x v="1"/>
    <s v="High"/>
    <n v="3.9"/>
    <n v="6"/>
    <n v="365"/>
    <x v="2"/>
    <x v="1"/>
    <n v="31.786177777777784"/>
  </r>
  <r>
    <n v="878"/>
    <s v="Lisa Wallace"/>
    <s v="etucker@example.net"/>
    <s v="etucker"/>
    <d v="1950-10-02T00:00:00"/>
    <x v="0"/>
    <s v="West Pamfort"/>
    <d v="2026-06-10T00:00:00"/>
    <d v="2027-06-10T00:00:00"/>
    <x v="0"/>
    <s v="Amex"/>
    <x v="1"/>
    <s v="Regular"/>
    <x v="1"/>
    <x v="0"/>
    <x v="2"/>
    <s v="Low"/>
    <n v="4.3"/>
    <n v="5"/>
    <n v="365"/>
    <x v="2"/>
    <x v="1"/>
    <n v="31.786177777777784"/>
  </r>
  <r>
    <n v="879"/>
    <s v="Larry Thompson"/>
    <s v="chadpacheco@example.org"/>
    <s v="chadpacheco"/>
    <d v="1951-10-01T00:00:00"/>
    <x v="0"/>
    <s v="Ryanbury"/>
    <d v="2026-06-11T00:00:00"/>
    <d v="2027-06-11T00:00:00"/>
    <x v="0"/>
    <s v="Visa"/>
    <x v="0"/>
    <s v="Regular"/>
    <x v="1"/>
    <x v="4"/>
    <x v="2"/>
    <s v="Low"/>
    <n v="4.9000000000000004"/>
    <n v="6"/>
    <n v="365"/>
    <x v="2"/>
    <x v="1"/>
    <n v="31.786177777777784"/>
  </r>
  <r>
    <n v="880"/>
    <s v="Derek Rogers"/>
    <s v="wilcoxsarah@example.com"/>
    <s v="wilcoxsarah"/>
    <d v="1975-06-30T00:00:00"/>
    <x v="0"/>
    <s v="Lake Joshua"/>
    <d v="2026-06-12T00:00:00"/>
    <d v="2027-06-12T00:00:00"/>
    <x v="0"/>
    <s v="Mastercard"/>
    <x v="0"/>
    <s v="Regular"/>
    <x v="2"/>
    <x v="3"/>
    <x v="1"/>
    <s v="Low"/>
    <n v="4.0999999999999996"/>
    <n v="2"/>
    <n v="365"/>
    <x v="2"/>
    <x v="1"/>
    <n v="31.786177777777784"/>
  </r>
  <r>
    <n v="881"/>
    <s v="Lindsay Burnett"/>
    <s v="lhoward@example.com"/>
    <s v="lhoward"/>
    <d v="1934-04-25T00:00:00"/>
    <x v="0"/>
    <s v="Lake Erik"/>
    <d v="2026-06-13T00:00:00"/>
    <d v="2027-06-13T00:00:00"/>
    <x v="1"/>
    <s v="Mastercard"/>
    <x v="0"/>
    <s v="Regular"/>
    <x v="1"/>
    <x v="1"/>
    <x v="2"/>
    <s v="High"/>
    <n v="4.0999999999999996"/>
    <n v="4"/>
    <n v="365"/>
    <x v="2"/>
    <x v="1"/>
    <n v="31.786177777777784"/>
  </r>
  <r>
    <n v="882"/>
    <s v="David Frederick"/>
    <s v="averykylie@example.net"/>
    <s v="averykylie"/>
    <d v="1962-11-02T00:00:00"/>
    <x v="0"/>
    <s v="Barbarastad"/>
    <d v="2026-06-14T00:00:00"/>
    <d v="2027-06-14T00:00:00"/>
    <x v="1"/>
    <s v="Amex"/>
    <x v="0"/>
    <s v="Occasional"/>
    <x v="0"/>
    <x v="4"/>
    <x v="2"/>
    <s v="Low"/>
    <n v="3.7"/>
    <n v="3"/>
    <n v="365"/>
    <x v="2"/>
    <x v="1"/>
    <n v="31.786177777777784"/>
  </r>
  <r>
    <n v="883"/>
    <s v="Cheryl Cooper"/>
    <s v="patriciabond@example.com"/>
    <s v="patriciabond"/>
    <d v="1999-01-21T00:00:00"/>
    <x v="0"/>
    <s v="Pattersonburgh"/>
    <d v="2026-06-15T00:00:00"/>
    <d v="2027-06-15T00:00:00"/>
    <x v="0"/>
    <s v="Mastercard"/>
    <x v="1"/>
    <s v="Regular"/>
    <x v="0"/>
    <x v="5"/>
    <x v="2"/>
    <s v="High"/>
    <n v="5"/>
    <n v="0"/>
    <n v="365"/>
    <x v="2"/>
    <x v="1"/>
    <n v="31.786177777777784"/>
  </r>
  <r>
    <n v="884"/>
    <s v="Elizabeth Mills"/>
    <s v="carolmccarthy@example.com"/>
    <s v="carolmccarthy"/>
    <d v="1964-07-10T00:00:00"/>
    <x v="0"/>
    <s v="East Donald"/>
    <d v="2026-06-16T00:00:00"/>
    <d v="2027-06-16T00:00:00"/>
    <x v="1"/>
    <s v="Mastercard"/>
    <x v="1"/>
    <s v="Occasional"/>
    <x v="1"/>
    <x v="0"/>
    <x v="1"/>
    <s v="High"/>
    <n v="4.3"/>
    <n v="8"/>
    <n v="365"/>
    <x v="2"/>
    <x v="1"/>
    <n v="31.786177777777784"/>
  </r>
  <r>
    <n v="885"/>
    <s v="Lisa Rosales"/>
    <s v="jonthomas@example.org"/>
    <s v="jonthomas"/>
    <d v="1965-10-26T00:00:00"/>
    <x v="0"/>
    <s v="Port Patricia"/>
    <d v="2026-06-17T00:00:00"/>
    <d v="2027-06-17T00:00:00"/>
    <x v="1"/>
    <s v="Visa"/>
    <x v="0"/>
    <s v="Regular"/>
    <x v="1"/>
    <x v="3"/>
    <x v="2"/>
    <s v="Medium"/>
    <n v="5"/>
    <n v="2"/>
    <n v="365"/>
    <x v="2"/>
    <x v="1"/>
    <n v="31.786177777777784"/>
  </r>
  <r>
    <n v="886"/>
    <s v="Rick Gonzalez"/>
    <s v="mfoster@example.org"/>
    <s v="mfoster"/>
    <d v="1973-10-15T00:00:00"/>
    <x v="1"/>
    <s v="Bondchester"/>
    <d v="2026-06-18T00:00:00"/>
    <d v="2027-06-18T00:00:00"/>
    <x v="1"/>
    <s v="Visa"/>
    <x v="1"/>
    <s v="Occasional"/>
    <x v="1"/>
    <x v="1"/>
    <x v="1"/>
    <s v="High"/>
    <n v="3.2"/>
    <n v="0"/>
    <n v="365"/>
    <x v="2"/>
    <x v="1"/>
    <n v="31.786177777777784"/>
  </r>
  <r>
    <n v="887"/>
    <s v="Daniel Cooper"/>
    <s v="jennifer06@example.com"/>
    <s v="jennifer06"/>
    <d v="1938-06-13T00:00:00"/>
    <x v="0"/>
    <s v="New Ericaburgh"/>
    <d v="2026-06-19T00:00:00"/>
    <d v="2027-06-19T00:00:00"/>
    <x v="1"/>
    <s v="Visa"/>
    <x v="0"/>
    <s v="Occasional"/>
    <x v="2"/>
    <x v="4"/>
    <x v="1"/>
    <s v="High"/>
    <n v="4"/>
    <n v="5"/>
    <n v="365"/>
    <x v="2"/>
    <x v="1"/>
    <n v="31.786177777777784"/>
  </r>
  <r>
    <n v="888"/>
    <s v="Nathan Morrow"/>
    <s v="cherylduran@example.net"/>
    <s v="cherylduran"/>
    <d v="1954-07-04T00:00:00"/>
    <x v="0"/>
    <s v="North Wandatown"/>
    <d v="2026-06-20T00:00:00"/>
    <d v="2027-06-20T00:00:00"/>
    <x v="0"/>
    <s v="Mastercard"/>
    <x v="0"/>
    <s v="Regular"/>
    <x v="2"/>
    <x v="1"/>
    <x v="1"/>
    <s v="Medium"/>
    <n v="3.8"/>
    <n v="10"/>
    <n v="365"/>
    <x v="2"/>
    <x v="1"/>
    <n v="31.786177777777784"/>
  </r>
  <r>
    <n v="889"/>
    <s v="Richard Gutierrez"/>
    <s v="barbaragarcia@example.org"/>
    <s v="barbaragarcia"/>
    <d v="1991-06-12T00:00:00"/>
    <x v="0"/>
    <s v="Floreston"/>
    <d v="2026-06-21T00:00:00"/>
    <d v="2027-06-21T00:00:00"/>
    <x v="1"/>
    <s v="Visa"/>
    <x v="1"/>
    <s v="Regular"/>
    <x v="1"/>
    <x v="6"/>
    <x v="2"/>
    <s v="High"/>
    <n v="3.7"/>
    <n v="0"/>
    <n v="365"/>
    <x v="2"/>
    <x v="1"/>
    <n v="31.786177777777784"/>
  </r>
  <r>
    <n v="890"/>
    <s v="Christina Gay"/>
    <s v="rhondanguyen@example.com"/>
    <s v="rhondanguyen"/>
    <d v="1974-10-27T00:00:00"/>
    <x v="0"/>
    <s v="Sarachester"/>
    <d v="2026-06-22T00:00:00"/>
    <d v="2027-06-22T00:00:00"/>
    <x v="0"/>
    <s v="Visa"/>
    <x v="1"/>
    <s v="Frequent"/>
    <x v="0"/>
    <x v="4"/>
    <x v="1"/>
    <s v="Medium"/>
    <n v="3.3"/>
    <n v="7"/>
    <n v="365"/>
    <x v="2"/>
    <x v="1"/>
    <n v="31.786177777777784"/>
  </r>
  <r>
    <n v="891"/>
    <s v="Bruce Barrett"/>
    <s v="samantha04@example.com"/>
    <s v="samantha04"/>
    <d v="1977-06-16T00:00:00"/>
    <x v="0"/>
    <s v="Parkerton"/>
    <d v="2026-06-23T00:00:00"/>
    <d v="2027-06-23T00:00:00"/>
    <x v="0"/>
    <s v="Mastercard"/>
    <x v="1"/>
    <s v="Frequent"/>
    <x v="2"/>
    <x v="5"/>
    <x v="0"/>
    <s v="Low"/>
    <n v="4.3"/>
    <n v="9"/>
    <n v="365"/>
    <x v="2"/>
    <x v="1"/>
    <n v="31.786177777777784"/>
  </r>
  <r>
    <n v="892"/>
    <s v="William Jacobson"/>
    <s v="obyrd@example.org"/>
    <s v="obyrd"/>
    <d v="1971-07-10T00:00:00"/>
    <x v="0"/>
    <s v="West Whitneystad"/>
    <d v="2026-06-24T00:00:00"/>
    <d v="2027-06-24T00:00:00"/>
    <x v="1"/>
    <s v="Visa"/>
    <x v="0"/>
    <s v="Regular"/>
    <x v="1"/>
    <x v="5"/>
    <x v="1"/>
    <s v="High"/>
    <n v="3.1"/>
    <n v="6"/>
    <n v="365"/>
    <x v="2"/>
    <x v="1"/>
    <n v="31.786177777777784"/>
  </r>
  <r>
    <n v="893"/>
    <s v="Melissa Miller"/>
    <s v="smithjacob@example.com"/>
    <s v="smithjacob"/>
    <d v="1933-11-19T00:00:00"/>
    <x v="1"/>
    <s v="North David"/>
    <d v="2026-06-25T00:00:00"/>
    <d v="2027-06-25T00:00:00"/>
    <x v="1"/>
    <s v="Amex"/>
    <x v="1"/>
    <s v="Frequent"/>
    <x v="0"/>
    <x v="1"/>
    <x v="1"/>
    <s v="Medium"/>
    <n v="4.0999999999999996"/>
    <n v="5"/>
    <n v="365"/>
    <x v="2"/>
    <x v="1"/>
    <n v="31.786177777777784"/>
  </r>
  <r>
    <n v="894"/>
    <s v="Andrea Graves"/>
    <s v="lindacrawford@example.com"/>
    <s v="lindacrawford"/>
    <d v="1993-07-16T00:00:00"/>
    <x v="0"/>
    <s v="South Mariastad"/>
    <d v="2026-06-26T00:00:00"/>
    <d v="2027-06-26T00:00:00"/>
    <x v="0"/>
    <s v="Amex"/>
    <x v="0"/>
    <s v="Regular"/>
    <x v="0"/>
    <x v="5"/>
    <x v="1"/>
    <s v="Low"/>
    <n v="4.5"/>
    <n v="1"/>
    <n v="365"/>
    <x v="2"/>
    <x v="1"/>
    <n v="31.786177777777784"/>
  </r>
  <r>
    <n v="895"/>
    <s v="Samuel Floyd"/>
    <s v="uwilliams@example.net"/>
    <s v="uwilliams"/>
    <d v="1971-08-13T00:00:00"/>
    <x v="0"/>
    <s v="Floydside"/>
    <d v="2026-06-27T00:00:00"/>
    <d v="2027-06-27T00:00:00"/>
    <x v="1"/>
    <s v="Mastercard"/>
    <x v="0"/>
    <s v="Occasional"/>
    <x v="2"/>
    <x v="1"/>
    <x v="0"/>
    <s v="Medium"/>
    <n v="4.4000000000000004"/>
    <n v="9"/>
    <n v="365"/>
    <x v="2"/>
    <x v="1"/>
    <n v="31.786177777777784"/>
  </r>
  <r>
    <n v="896"/>
    <s v="Jeremy Robertson"/>
    <s v="patricia62@example.com"/>
    <s v="patricia62"/>
    <d v="1995-03-22T00:00:00"/>
    <x v="1"/>
    <s v="Port Toddport"/>
    <d v="2026-06-28T00:00:00"/>
    <d v="2027-06-28T00:00:00"/>
    <x v="0"/>
    <s v="Mastercard"/>
    <x v="1"/>
    <s v="Occasional"/>
    <x v="0"/>
    <x v="5"/>
    <x v="2"/>
    <s v="Low"/>
    <n v="4.5999999999999996"/>
    <n v="6"/>
    <n v="365"/>
    <x v="2"/>
    <x v="1"/>
    <n v="31.786177777777784"/>
  </r>
  <r>
    <n v="897"/>
    <s v="Michael Sweeney"/>
    <s v="hendersondustin@example.org"/>
    <s v="hendersondustin"/>
    <d v="1993-11-22T00:00:00"/>
    <x v="1"/>
    <s v="Michellemouth"/>
    <d v="2026-06-29T00:00:00"/>
    <d v="2027-06-29T00:00:00"/>
    <x v="1"/>
    <s v="Mastercard"/>
    <x v="1"/>
    <s v="Frequent"/>
    <x v="1"/>
    <x v="6"/>
    <x v="0"/>
    <s v="High"/>
    <n v="3.9"/>
    <n v="6"/>
    <n v="365"/>
    <x v="2"/>
    <x v="1"/>
    <n v="31.786177777777784"/>
  </r>
  <r>
    <n v="898"/>
    <s v="Mark Wilson"/>
    <s v="danielmoore@example.com"/>
    <s v="danielmoore"/>
    <d v="1990-05-03T00:00:00"/>
    <x v="0"/>
    <s v="Mitchellstad"/>
    <d v="2026-06-30T00:00:00"/>
    <d v="2027-06-30T00:00:00"/>
    <x v="1"/>
    <s v="Visa"/>
    <x v="1"/>
    <s v="Occasional"/>
    <x v="2"/>
    <x v="3"/>
    <x v="2"/>
    <s v="High"/>
    <n v="3.3"/>
    <n v="3"/>
    <n v="365"/>
    <x v="2"/>
    <x v="1"/>
    <n v="31.786177777777784"/>
  </r>
  <r>
    <n v="899"/>
    <s v="Matthew Rocha"/>
    <s v="johnskelly@example.com"/>
    <s v="johnskelly"/>
    <d v="1947-02-05T00:00:00"/>
    <x v="1"/>
    <s v="Blakemouth"/>
    <d v="2026-07-01T00:00:00"/>
    <d v="2027-07-01T00:00:00"/>
    <x v="1"/>
    <s v="Visa"/>
    <x v="0"/>
    <s v="Regular"/>
    <x v="1"/>
    <x v="1"/>
    <x v="0"/>
    <s v="Medium"/>
    <n v="4.5999999999999996"/>
    <n v="2"/>
    <n v="365"/>
    <x v="2"/>
    <x v="2"/>
    <n v="22.966429667519179"/>
  </r>
  <r>
    <n v="900"/>
    <s v="Tracy Davis"/>
    <s v="rachel46@example.org"/>
    <s v="rachel46"/>
    <d v="1982-05-13T00:00:00"/>
    <x v="1"/>
    <s v="East Jessica"/>
    <d v="2026-07-02T00:00:00"/>
    <d v="2027-07-02T00:00:00"/>
    <x v="1"/>
    <s v="Amex"/>
    <x v="1"/>
    <s v="Regular"/>
    <x v="2"/>
    <x v="4"/>
    <x v="0"/>
    <s v="Medium"/>
    <n v="3.1"/>
    <n v="1"/>
    <n v="365"/>
    <x v="2"/>
    <x v="2"/>
    <n v="22.966429667519179"/>
  </r>
  <r>
    <n v="901"/>
    <s v="Lisa Johnson"/>
    <s v="shale@example.org"/>
    <s v="shale"/>
    <d v="1982-04-04T00:00:00"/>
    <x v="0"/>
    <s v="Lake Sabrina"/>
    <d v="2026-07-03T00:00:00"/>
    <d v="2027-07-03T00:00:00"/>
    <x v="1"/>
    <s v="Mastercard"/>
    <x v="1"/>
    <s v="Regular"/>
    <x v="0"/>
    <x v="6"/>
    <x v="1"/>
    <s v="Medium"/>
    <n v="3.1"/>
    <n v="1"/>
    <n v="365"/>
    <x v="2"/>
    <x v="2"/>
    <n v="22.966429667519179"/>
  </r>
  <r>
    <n v="902"/>
    <s v="Sandra Tucker"/>
    <s v="matthew51@example.com"/>
    <s v="matthew51"/>
    <d v="1982-12-14T00:00:00"/>
    <x v="1"/>
    <s v="Lake Gloria"/>
    <d v="2026-07-04T00:00:00"/>
    <d v="2027-07-04T00:00:00"/>
    <x v="1"/>
    <s v="Visa"/>
    <x v="1"/>
    <s v="Frequent"/>
    <x v="2"/>
    <x v="2"/>
    <x v="0"/>
    <s v="High"/>
    <n v="4.0999999999999996"/>
    <n v="4"/>
    <n v="365"/>
    <x v="2"/>
    <x v="2"/>
    <n v="22.966429667519179"/>
  </r>
  <r>
    <n v="903"/>
    <s v="Emily Potter"/>
    <s v="jacob66@example.com"/>
    <s v="jacob66"/>
    <d v="1987-09-12T00:00:00"/>
    <x v="0"/>
    <s v="Port Kimberlyview"/>
    <d v="2026-07-05T00:00:00"/>
    <d v="2027-07-05T00:00:00"/>
    <x v="1"/>
    <s v="Amex"/>
    <x v="1"/>
    <s v="Occasional"/>
    <x v="1"/>
    <x v="3"/>
    <x v="0"/>
    <s v="Medium"/>
    <n v="3.6"/>
    <n v="9"/>
    <n v="365"/>
    <x v="2"/>
    <x v="2"/>
    <n v="22.966429667519179"/>
  </r>
  <r>
    <n v="904"/>
    <s v="Ricky Johnson"/>
    <s v="hugheskristin@example.org"/>
    <s v="hugheskristin"/>
    <d v="1943-06-20T00:00:00"/>
    <x v="1"/>
    <s v="Byrdside"/>
    <d v="2026-07-06T00:00:00"/>
    <d v="2027-07-06T00:00:00"/>
    <x v="1"/>
    <s v="Amex"/>
    <x v="1"/>
    <s v="Frequent"/>
    <x v="1"/>
    <x v="5"/>
    <x v="2"/>
    <s v="Medium"/>
    <n v="4.7"/>
    <n v="5"/>
    <n v="365"/>
    <x v="2"/>
    <x v="2"/>
    <n v="22.966429667519179"/>
  </r>
  <r>
    <n v="905"/>
    <s v="William Strong"/>
    <s v="robersonchristina@example.com"/>
    <s v="robersonchristina"/>
    <d v="1969-09-26T00:00:00"/>
    <x v="0"/>
    <s v="North Judith"/>
    <d v="2026-07-07T00:00:00"/>
    <d v="2027-07-07T00:00:00"/>
    <x v="1"/>
    <s v="Amex"/>
    <x v="0"/>
    <s v="Regular"/>
    <x v="0"/>
    <x v="5"/>
    <x v="1"/>
    <s v="Medium"/>
    <n v="4"/>
    <n v="0"/>
    <n v="365"/>
    <x v="2"/>
    <x v="2"/>
    <n v="22.966429667519179"/>
  </r>
  <r>
    <n v="906"/>
    <s v="Emily Turner"/>
    <s v="uherrera@example.org"/>
    <s v="uherrera"/>
    <d v="1984-03-16T00:00:00"/>
    <x v="1"/>
    <s v="West Hannah"/>
    <d v="2026-07-08T00:00:00"/>
    <d v="2027-07-08T00:00:00"/>
    <x v="0"/>
    <s v="Amex"/>
    <x v="1"/>
    <s v="Occasional"/>
    <x v="2"/>
    <x v="6"/>
    <x v="1"/>
    <s v="Medium"/>
    <n v="3.9"/>
    <n v="2"/>
    <n v="365"/>
    <x v="2"/>
    <x v="2"/>
    <n v="22.966429667519179"/>
  </r>
  <r>
    <n v="907"/>
    <s v="Kimberly Perry"/>
    <s v="blackburnjames@example.com"/>
    <s v="blackburnjames"/>
    <d v="1991-06-18T00:00:00"/>
    <x v="0"/>
    <s v="Smithberg"/>
    <d v="2026-07-09T00:00:00"/>
    <d v="2027-07-09T00:00:00"/>
    <x v="1"/>
    <s v="Visa"/>
    <x v="1"/>
    <s v="Regular"/>
    <x v="1"/>
    <x v="0"/>
    <x v="0"/>
    <s v="Low"/>
    <n v="5"/>
    <n v="3"/>
    <n v="365"/>
    <x v="2"/>
    <x v="2"/>
    <n v="22.966429667519179"/>
  </r>
  <r>
    <n v="908"/>
    <s v="Carl Fields"/>
    <s v="pking@example.org"/>
    <s v="pking"/>
    <d v="1985-12-17T00:00:00"/>
    <x v="1"/>
    <s v="Amberhaven"/>
    <d v="2026-07-10T00:00:00"/>
    <d v="2027-07-10T00:00:00"/>
    <x v="1"/>
    <s v="Amex"/>
    <x v="1"/>
    <s v="Frequent"/>
    <x v="2"/>
    <x v="4"/>
    <x v="2"/>
    <s v="Low"/>
    <n v="4.5"/>
    <n v="10"/>
    <n v="365"/>
    <x v="2"/>
    <x v="2"/>
    <n v="22.966429667519179"/>
  </r>
  <r>
    <n v="909"/>
    <s v="Donna Delgado"/>
    <s v="bradsnyder@example.com"/>
    <s v="bradsnyder"/>
    <d v="1985-05-06T00:00:00"/>
    <x v="1"/>
    <s v="New Matthew"/>
    <d v="2026-07-11T00:00:00"/>
    <d v="2027-07-11T00:00:00"/>
    <x v="0"/>
    <s v="Visa"/>
    <x v="1"/>
    <s v="Occasional"/>
    <x v="2"/>
    <x v="6"/>
    <x v="2"/>
    <s v="Medium"/>
    <n v="3.9"/>
    <n v="4"/>
    <n v="365"/>
    <x v="2"/>
    <x v="2"/>
    <n v="22.966429667519179"/>
  </r>
  <r>
    <n v="910"/>
    <s v="Kathryn Cooper"/>
    <s v="larry21@example.org"/>
    <s v="larry21"/>
    <d v="1938-12-28T00:00:00"/>
    <x v="1"/>
    <s v="North Christopher"/>
    <d v="2026-07-12T00:00:00"/>
    <d v="2027-07-12T00:00:00"/>
    <x v="1"/>
    <s v="Visa"/>
    <x v="1"/>
    <s v="Occasional"/>
    <x v="0"/>
    <x v="1"/>
    <x v="1"/>
    <s v="Low"/>
    <n v="3.4"/>
    <n v="10"/>
    <n v="365"/>
    <x v="2"/>
    <x v="2"/>
    <n v="22.966429667519179"/>
  </r>
  <r>
    <n v="911"/>
    <s v="Brittany Smith"/>
    <s v="ginadean@example.com"/>
    <s v="ginadean"/>
    <d v="1960-08-19T00:00:00"/>
    <x v="1"/>
    <s v="South Elizabeth"/>
    <d v="2026-07-13T00:00:00"/>
    <d v="2027-07-13T00:00:00"/>
    <x v="0"/>
    <s v="Amex"/>
    <x v="1"/>
    <s v="Frequent"/>
    <x v="1"/>
    <x v="5"/>
    <x v="1"/>
    <s v="Medium"/>
    <n v="3.1"/>
    <n v="2"/>
    <n v="365"/>
    <x v="2"/>
    <x v="2"/>
    <n v="22.966429667519179"/>
  </r>
  <r>
    <n v="912"/>
    <s v="Collin Carey"/>
    <s v="housejames@example.org"/>
    <s v="housejames"/>
    <d v="1988-01-08T00:00:00"/>
    <x v="0"/>
    <s v="Ibarraland"/>
    <d v="2026-07-14T00:00:00"/>
    <d v="2027-07-14T00:00:00"/>
    <x v="0"/>
    <s v="Visa"/>
    <x v="1"/>
    <s v="Occasional"/>
    <x v="1"/>
    <x v="6"/>
    <x v="2"/>
    <s v="Medium"/>
    <n v="4.3"/>
    <n v="8"/>
    <n v="365"/>
    <x v="2"/>
    <x v="2"/>
    <n v="22.966429667519179"/>
  </r>
  <r>
    <n v="913"/>
    <s v="Devin Higgins"/>
    <s v="leepatrick@example.org"/>
    <s v="leepatrick"/>
    <d v="1991-09-26T00:00:00"/>
    <x v="0"/>
    <s v="Annshire"/>
    <d v="2026-07-15T00:00:00"/>
    <d v="2027-07-15T00:00:00"/>
    <x v="0"/>
    <s v="Visa"/>
    <x v="1"/>
    <s v="Regular"/>
    <x v="0"/>
    <x v="6"/>
    <x v="0"/>
    <s v="High"/>
    <n v="4.5999999999999996"/>
    <n v="8"/>
    <n v="365"/>
    <x v="2"/>
    <x v="2"/>
    <n v="22.966429667519179"/>
  </r>
  <r>
    <n v="914"/>
    <s v="David Davis"/>
    <s v="perezaaron@example.net"/>
    <s v="perezaaron"/>
    <d v="1958-10-07T00:00:00"/>
    <x v="0"/>
    <s v="Holtville"/>
    <d v="2026-07-16T00:00:00"/>
    <d v="2027-07-16T00:00:00"/>
    <x v="0"/>
    <s v="Amex"/>
    <x v="0"/>
    <s v="Occasional"/>
    <x v="0"/>
    <x v="6"/>
    <x v="1"/>
    <s v="High"/>
    <n v="3.4"/>
    <n v="10"/>
    <n v="365"/>
    <x v="2"/>
    <x v="2"/>
    <n v="22.966429667519179"/>
  </r>
  <r>
    <n v="915"/>
    <s v="William Briggs"/>
    <s v="reginahammond@example.net"/>
    <s v="reginahammond"/>
    <d v="1949-10-06T00:00:00"/>
    <x v="1"/>
    <s v="North Meganside"/>
    <d v="2026-07-17T00:00:00"/>
    <d v="2027-07-17T00:00:00"/>
    <x v="0"/>
    <s v="Mastercard"/>
    <x v="1"/>
    <s v="Frequent"/>
    <x v="2"/>
    <x v="3"/>
    <x v="1"/>
    <s v="High"/>
    <n v="4.2"/>
    <n v="9"/>
    <n v="365"/>
    <x v="2"/>
    <x v="2"/>
    <n v="22.966429667519179"/>
  </r>
  <r>
    <n v="916"/>
    <s v="Mrs. Heather Phillips"/>
    <s v="zhutchinson@example.org"/>
    <s v="zhutchinson"/>
    <d v="1942-02-22T00:00:00"/>
    <x v="0"/>
    <s v="Kimberlyberg"/>
    <d v="2026-07-18T00:00:00"/>
    <d v="2027-07-18T00:00:00"/>
    <x v="0"/>
    <s v="Mastercard"/>
    <x v="0"/>
    <s v="Occasional"/>
    <x v="2"/>
    <x v="5"/>
    <x v="1"/>
    <s v="High"/>
    <n v="3.3"/>
    <n v="4"/>
    <n v="365"/>
    <x v="2"/>
    <x v="2"/>
    <n v="22.966429667519179"/>
  </r>
  <r>
    <n v="917"/>
    <s v="Hunter Patterson"/>
    <s v="brianhernandez@example.com"/>
    <s v="brianhernandez"/>
    <d v="1981-04-15T00:00:00"/>
    <x v="0"/>
    <s v="East Scott"/>
    <d v="2026-07-19T00:00:00"/>
    <d v="2027-07-19T00:00:00"/>
    <x v="0"/>
    <s v="Visa"/>
    <x v="0"/>
    <s v="Frequent"/>
    <x v="2"/>
    <x v="3"/>
    <x v="0"/>
    <s v="Low"/>
    <n v="4"/>
    <n v="2"/>
    <n v="365"/>
    <x v="2"/>
    <x v="2"/>
    <n v="22.966429667519179"/>
  </r>
  <r>
    <n v="918"/>
    <s v="Robert Phillips"/>
    <s v="xconrad@example.org"/>
    <s v="xconrad"/>
    <d v="1979-12-03T00:00:00"/>
    <x v="1"/>
    <s v="Port Jennifer"/>
    <d v="2026-07-20T00:00:00"/>
    <d v="2027-07-20T00:00:00"/>
    <x v="0"/>
    <s v="Amex"/>
    <x v="1"/>
    <s v="Regular"/>
    <x v="0"/>
    <x v="0"/>
    <x v="1"/>
    <s v="Low"/>
    <n v="3.9"/>
    <n v="7"/>
    <n v="365"/>
    <x v="2"/>
    <x v="2"/>
    <n v="22.966429667519179"/>
  </r>
  <r>
    <n v="919"/>
    <s v="Jeffrey Oconnor"/>
    <s v="watsoncrystal@example.com"/>
    <s v="watsoncrystal"/>
    <d v="1970-12-27T00:00:00"/>
    <x v="0"/>
    <s v="North Janetfort"/>
    <d v="2026-07-21T00:00:00"/>
    <d v="2027-07-21T00:00:00"/>
    <x v="1"/>
    <s v="Amex"/>
    <x v="0"/>
    <s v="Frequent"/>
    <x v="2"/>
    <x v="6"/>
    <x v="0"/>
    <s v="High"/>
    <n v="5"/>
    <n v="6"/>
    <n v="365"/>
    <x v="2"/>
    <x v="2"/>
    <n v="22.966429667519179"/>
  </r>
  <r>
    <n v="920"/>
    <s v="Jason Martin"/>
    <s v="hstevens@example.net"/>
    <s v="hstevens"/>
    <d v="1940-10-04T00:00:00"/>
    <x v="0"/>
    <s v="West Hunterberg"/>
    <d v="2026-07-22T00:00:00"/>
    <d v="2027-07-22T00:00:00"/>
    <x v="0"/>
    <s v="Mastercard"/>
    <x v="1"/>
    <s v="Occasional"/>
    <x v="2"/>
    <x v="2"/>
    <x v="2"/>
    <s v="Medium"/>
    <n v="4.9000000000000004"/>
    <n v="2"/>
    <n v="365"/>
    <x v="2"/>
    <x v="2"/>
    <n v="22.966429667519179"/>
  </r>
  <r>
    <n v="921"/>
    <s v="Anna Tran"/>
    <s v="kennedynicole@example.net"/>
    <s v="kennedynicole"/>
    <d v="1955-08-14T00:00:00"/>
    <x v="1"/>
    <s v="Port Laura"/>
    <d v="2026-07-23T00:00:00"/>
    <d v="2027-07-23T00:00:00"/>
    <x v="1"/>
    <s v="Amex"/>
    <x v="1"/>
    <s v="Regular"/>
    <x v="1"/>
    <x v="4"/>
    <x v="2"/>
    <s v="High"/>
    <n v="3.3"/>
    <n v="0"/>
    <n v="365"/>
    <x v="2"/>
    <x v="2"/>
    <n v="22.966429667519179"/>
  </r>
  <r>
    <n v="922"/>
    <s v="Brittany Harmon MD"/>
    <s v="jameswhite@example.net"/>
    <s v="jameswhite"/>
    <d v="1979-01-01T00:00:00"/>
    <x v="0"/>
    <s v="Lake Jodi"/>
    <d v="2026-07-24T00:00:00"/>
    <d v="2027-07-24T00:00:00"/>
    <x v="1"/>
    <s v="Visa"/>
    <x v="0"/>
    <s v="Occasional"/>
    <x v="1"/>
    <x v="1"/>
    <x v="2"/>
    <s v="Medium"/>
    <n v="3.8"/>
    <n v="1"/>
    <n v="365"/>
    <x v="2"/>
    <x v="2"/>
    <n v="22.966429667519179"/>
  </r>
  <r>
    <n v="923"/>
    <s v="Natalie Burgess"/>
    <s v="robert63@example.com"/>
    <s v="robert63"/>
    <d v="1973-05-24T00:00:00"/>
    <x v="0"/>
    <s v="North Michael"/>
    <d v="2026-07-25T00:00:00"/>
    <d v="2027-07-25T00:00:00"/>
    <x v="0"/>
    <s v="Mastercard"/>
    <x v="0"/>
    <s v="Frequent"/>
    <x v="0"/>
    <x v="3"/>
    <x v="2"/>
    <s v="High"/>
    <n v="4.5"/>
    <n v="8"/>
    <n v="365"/>
    <x v="2"/>
    <x v="2"/>
    <n v="22.966429667519179"/>
  </r>
  <r>
    <n v="924"/>
    <s v="John Watson"/>
    <s v="hcooper@example.com"/>
    <s v="hcooper"/>
    <d v="1970-02-13T00:00:00"/>
    <x v="0"/>
    <s v="Lisaberg"/>
    <d v="2026-07-26T00:00:00"/>
    <d v="2027-07-26T00:00:00"/>
    <x v="1"/>
    <s v="Amex"/>
    <x v="1"/>
    <s v="Occasional"/>
    <x v="2"/>
    <x v="0"/>
    <x v="1"/>
    <s v="Medium"/>
    <n v="3.4"/>
    <n v="8"/>
    <n v="365"/>
    <x v="2"/>
    <x v="2"/>
    <n v="22.966429667519179"/>
  </r>
  <r>
    <n v="925"/>
    <s v="Madeline Mcmahon"/>
    <s v="vali@example.net"/>
    <s v="vali"/>
    <d v="1997-09-17T00:00:00"/>
    <x v="1"/>
    <s v="Port Amanda"/>
    <d v="2026-07-27T00:00:00"/>
    <d v="2027-07-27T00:00:00"/>
    <x v="1"/>
    <s v="Mastercard"/>
    <x v="1"/>
    <s v="Frequent"/>
    <x v="0"/>
    <x v="3"/>
    <x v="0"/>
    <s v="High"/>
    <n v="4.3"/>
    <n v="2"/>
    <n v="365"/>
    <x v="2"/>
    <x v="2"/>
    <n v="22.966429667519179"/>
  </r>
  <r>
    <n v="926"/>
    <s v="Heather Salas"/>
    <s v="mhobbs@example.org"/>
    <s v="mhobbs"/>
    <d v="1963-11-07T00:00:00"/>
    <x v="0"/>
    <s v="Loweville"/>
    <d v="2026-07-28T00:00:00"/>
    <d v="2027-07-28T00:00:00"/>
    <x v="1"/>
    <s v="Mastercard"/>
    <x v="1"/>
    <s v="Regular"/>
    <x v="1"/>
    <x v="4"/>
    <x v="1"/>
    <s v="Low"/>
    <n v="4.9000000000000004"/>
    <n v="1"/>
    <n v="365"/>
    <x v="2"/>
    <x v="2"/>
    <n v="22.966429667519179"/>
  </r>
  <r>
    <n v="927"/>
    <s v="Marie Pittman"/>
    <s v="patricksnyder@example.net"/>
    <s v="patricksnyder"/>
    <d v="1980-12-18T00:00:00"/>
    <x v="1"/>
    <s v="New Emilyberg"/>
    <d v="2026-07-29T00:00:00"/>
    <d v="2027-07-29T00:00:00"/>
    <x v="1"/>
    <s v="Visa"/>
    <x v="1"/>
    <s v="Occasional"/>
    <x v="0"/>
    <x v="5"/>
    <x v="0"/>
    <s v="Medium"/>
    <n v="3.4"/>
    <n v="5"/>
    <n v="365"/>
    <x v="2"/>
    <x v="2"/>
    <n v="22.966429667519179"/>
  </r>
  <r>
    <n v="928"/>
    <s v="Cynthia Reynolds"/>
    <s v="raymond76@example.net"/>
    <s v="raymond76"/>
    <d v="1991-08-13T00:00:00"/>
    <x v="0"/>
    <s v="Johnsonborough"/>
    <d v="2026-07-30T00:00:00"/>
    <d v="2027-07-30T00:00:00"/>
    <x v="0"/>
    <s v="Mastercard"/>
    <x v="0"/>
    <s v="Regular"/>
    <x v="2"/>
    <x v="0"/>
    <x v="2"/>
    <s v="High"/>
    <n v="5"/>
    <n v="10"/>
    <n v="365"/>
    <x v="2"/>
    <x v="2"/>
    <n v="22.966429667519179"/>
  </r>
  <r>
    <n v="929"/>
    <s v="Yvette Hurley"/>
    <s v="fcoleman@example.net"/>
    <s v="fcoleman"/>
    <d v="1996-06-12T00:00:00"/>
    <x v="1"/>
    <s v="Douglasport"/>
    <d v="2026-07-31T00:00:00"/>
    <d v="2027-07-31T00:00:00"/>
    <x v="1"/>
    <s v="Mastercard"/>
    <x v="1"/>
    <s v="Frequent"/>
    <x v="1"/>
    <x v="2"/>
    <x v="0"/>
    <s v="High"/>
    <n v="3.3"/>
    <n v="7"/>
    <n v="365"/>
    <x v="2"/>
    <x v="2"/>
    <n v="22.966429667519179"/>
  </r>
  <r>
    <n v="930"/>
    <s v="Elizabeth Howard"/>
    <s v="uholloway@example.net"/>
    <s v="uholloway"/>
    <d v="1985-03-07T00:00:00"/>
    <x v="0"/>
    <s v="Rossport"/>
    <d v="2026-08-01T00:00:00"/>
    <d v="2027-08-01T00:00:00"/>
    <x v="1"/>
    <s v="Visa"/>
    <x v="1"/>
    <s v="Occasional"/>
    <x v="2"/>
    <x v="2"/>
    <x v="0"/>
    <s v="High"/>
    <n v="4.4000000000000004"/>
    <n v="0"/>
    <n v="365"/>
    <x v="2"/>
    <x v="2"/>
    <n v="22.966429667519179"/>
  </r>
  <r>
    <n v="931"/>
    <s v="Robert Frazier"/>
    <s v="madison12@example.com"/>
    <s v="madison12"/>
    <d v="1996-06-14T00:00:00"/>
    <x v="0"/>
    <s v="Simpsonside"/>
    <d v="2026-08-02T00:00:00"/>
    <d v="2027-08-02T00:00:00"/>
    <x v="0"/>
    <s v="Amex"/>
    <x v="1"/>
    <s v="Frequent"/>
    <x v="1"/>
    <x v="5"/>
    <x v="2"/>
    <s v="High"/>
    <n v="3.8"/>
    <n v="9"/>
    <n v="365"/>
    <x v="2"/>
    <x v="2"/>
    <n v="22.966429667519179"/>
  </r>
  <r>
    <n v="932"/>
    <s v="Audrey Villa"/>
    <s v="imartin@example.net"/>
    <s v="imartin"/>
    <d v="1978-09-08T00:00:00"/>
    <x v="0"/>
    <s v="Gregorybury"/>
    <d v="2026-08-03T00:00:00"/>
    <d v="2027-08-03T00:00:00"/>
    <x v="1"/>
    <s v="Amex"/>
    <x v="0"/>
    <s v="Regular"/>
    <x v="2"/>
    <x v="5"/>
    <x v="2"/>
    <s v="Medium"/>
    <n v="3.1"/>
    <n v="0"/>
    <n v="365"/>
    <x v="2"/>
    <x v="2"/>
    <n v="22.966429667519179"/>
  </r>
  <r>
    <n v="933"/>
    <s v="Sarah Baker"/>
    <s v="joshua98@example.org"/>
    <s v="joshua98"/>
    <d v="1943-07-30T00:00:00"/>
    <x v="0"/>
    <s v="West Brian"/>
    <d v="2026-08-04T00:00:00"/>
    <d v="2027-08-04T00:00:00"/>
    <x v="1"/>
    <s v="Amex"/>
    <x v="0"/>
    <s v="Frequent"/>
    <x v="2"/>
    <x v="1"/>
    <x v="0"/>
    <s v="High"/>
    <n v="4.9000000000000004"/>
    <n v="7"/>
    <n v="365"/>
    <x v="2"/>
    <x v="2"/>
    <n v="22.966429667519179"/>
  </r>
  <r>
    <n v="934"/>
    <s v="Jesse Davila"/>
    <s v="karen06@example.com"/>
    <s v="karen06"/>
    <d v="1961-06-18T00:00:00"/>
    <x v="1"/>
    <s v="Cannonchester"/>
    <d v="2026-08-05T00:00:00"/>
    <d v="2027-08-05T00:00:00"/>
    <x v="1"/>
    <s v="Mastercard"/>
    <x v="0"/>
    <s v="Frequent"/>
    <x v="2"/>
    <x v="2"/>
    <x v="0"/>
    <s v="Medium"/>
    <n v="4.8"/>
    <n v="1"/>
    <n v="365"/>
    <x v="2"/>
    <x v="2"/>
    <n v="22.966429667519179"/>
  </r>
  <r>
    <n v="935"/>
    <s v="Susan Murray"/>
    <s v="pamelaroach@example.net"/>
    <s v="pamelaroach"/>
    <d v="1994-05-13T00:00:00"/>
    <x v="0"/>
    <s v="West Jessicatown"/>
    <d v="2026-08-06T00:00:00"/>
    <d v="2027-08-06T00:00:00"/>
    <x v="1"/>
    <s v="Amex"/>
    <x v="0"/>
    <s v="Regular"/>
    <x v="0"/>
    <x v="2"/>
    <x v="0"/>
    <s v="High"/>
    <n v="3.6"/>
    <n v="10"/>
    <n v="365"/>
    <x v="2"/>
    <x v="2"/>
    <n v="22.966429667519179"/>
  </r>
  <r>
    <n v="936"/>
    <s v="Howard Coleman"/>
    <s v="carol09@example.org"/>
    <s v="carol09"/>
    <d v="1959-04-13T00:00:00"/>
    <x v="1"/>
    <s v="East Debra"/>
    <d v="2026-08-07T00:00:00"/>
    <d v="2027-08-07T00:00:00"/>
    <x v="1"/>
    <s v="Visa"/>
    <x v="0"/>
    <s v="Occasional"/>
    <x v="0"/>
    <x v="5"/>
    <x v="2"/>
    <s v="Low"/>
    <n v="3.1"/>
    <n v="4"/>
    <n v="365"/>
    <x v="2"/>
    <x v="2"/>
    <n v="22.966429667519179"/>
  </r>
  <r>
    <n v="937"/>
    <s v="Robert Murphy"/>
    <s v="ibailey@example.org"/>
    <s v="ibailey"/>
    <d v="1993-07-23T00:00:00"/>
    <x v="0"/>
    <s v="Harmonmouth"/>
    <d v="2026-08-08T00:00:00"/>
    <d v="2027-08-08T00:00:00"/>
    <x v="0"/>
    <s v="Amex"/>
    <x v="0"/>
    <s v="Occasional"/>
    <x v="0"/>
    <x v="3"/>
    <x v="0"/>
    <s v="Low"/>
    <n v="4.3"/>
    <n v="2"/>
    <n v="365"/>
    <x v="2"/>
    <x v="2"/>
    <n v="22.966429667519179"/>
  </r>
  <r>
    <n v="938"/>
    <s v="Danielle Shelton"/>
    <s v="kevin36@example.org"/>
    <s v="kevin36"/>
    <d v="1943-01-17T00:00:00"/>
    <x v="1"/>
    <s v="Robinsonmouth"/>
    <d v="2026-08-09T00:00:00"/>
    <d v="2027-08-09T00:00:00"/>
    <x v="0"/>
    <s v="Mastercard"/>
    <x v="1"/>
    <s v="Regular"/>
    <x v="0"/>
    <x v="1"/>
    <x v="0"/>
    <s v="Medium"/>
    <n v="4.2"/>
    <n v="10"/>
    <n v="365"/>
    <x v="2"/>
    <x v="2"/>
    <n v="22.966429667519179"/>
  </r>
  <r>
    <n v="939"/>
    <s v="Daniel Rodgers"/>
    <s v="kingsamantha@example.org"/>
    <s v="kingsamantha"/>
    <d v="1998-05-01T00:00:00"/>
    <x v="0"/>
    <s v="Sandrastad"/>
    <d v="2026-08-10T00:00:00"/>
    <d v="2027-08-10T00:00:00"/>
    <x v="1"/>
    <s v="Visa"/>
    <x v="1"/>
    <s v="Regular"/>
    <x v="1"/>
    <x v="5"/>
    <x v="0"/>
    <s v="High"/>
    <n v="3.9"/>
    <n v="1"/>
    <n v="365"/>
    <x v="2"/>
    <x v="2"/>
    <n v="22.966429667519179"/>
  </r>
  <r>
    <n v="940"/>
    <s v="Steven Morgan"/>
    <s v="denisemiddleton@example.com"/>
    <s v="denisemiddleton"/>
    <d v="2003-07-11T00:00:00"/>
    <x v="1"/>
    <s v="Hudsonfurt"/>
    <d v="2026-08-11T00:00:00"/>
    <d v="2027-08-11T00:00:00"/>
    <x v="1"/>
    <s v="Mastercard"/>
    <x v="0"/>
    <s v="Frequent"/>
    <x v="1"/>
    <x v="0"/>
    <x v="1"/>
    <s v="High"/>
    <n v="4.5"/>
    <n v="0"/>
    <n v="365"/>
    <x v="2"/>
    <x v="2"/>
    <n v="22.966429667519179"/>
  </r>
  <r>
    <n v="941"/>
    <s v="Jessica Monroe"/>
    <s v="marysherman@example.net"/>
    <s v="marysherman"/>
    <d v="1936-03-27T00:00:00"/>
    <x v="0"/>
    <s v="East Wayne"/>
    <d v="2026-08-12T00:00:00"/>
    <d v="2027-08-12T00:00:00"/>
    <x v="1"/>
    <s v="Amex"/>
    <x v="1"/>
    <s v="Regular"/>
    <x v="1"/>
    <x v="6"/>
    <x v="0"/>
    <s v="Low"/>
    <n v="4.0999999999999996"/>
    <n v="2"/>
    <n v="365"/>
    <x v="2"/>
    <x v="2"/>
    <n v="22.966429667519179"/>
  </r>
  <r>
    <n v="942"/>
    <s v="Michael Boyd"/>
    <s v="norma38@example.net"/>
    <s v="norma38"/>
    <d v="1955-11-22T00:00:00"/>
    <x v="0"/>
    <s v="Brettview"/>
    <d v="2026-08-13T00:00:00"/>
    <d v="2027-08-13T00:00:00"/>
    <x v="1"/>
    <s v="Visa"/>
    <x v="1"/>
    <s v="Occasional"/>
    <x v="0"/>
    <x v="4"/>
    <x v="2"/>
    <s v="Medium"/>
    <n v="4.5999999999999996"/>
    <n v="4"/>
    <n v="365"/>
    <x v="2"/>
    <x v="2"/>
    <n v="22.966429667519179"/>
  </r>
  <r>
    <n v="943"/>
    <s v="Ian Johnson"/>
    <s v="raymondlozano@example.net"/>
    <s v="raymondlozano"/>
    <d v="1955-01-11T00:00:00"/>
    <x v="0"/>
    <s v="Michaelborough"/>
    <d v="2026-08-14T00:00:00"/>
    <d v="2027-08-14T00:00:00"/>
    <x v="0"/>
    <s v="Mastercard"/>
    <x v="1"/>
    <s v="Frequent"/>
    <x v="0"/>
    <x v="1"/>
    <x v="2"/>
    <s v="High"/>
    <n v="3.8"/>
    <n v="8"/>
    <n v="365"/>
    <x v="2"/>
    <x v="2"/>
    <n v="22.966429667519179"/>
  </r>
  <r>
    <n v="944"/>
    <s v="Robert Zuniga"/>
    <s v="angela64@example.com"/>
    <s v="angela64"/>
    <d v="1937-02-21T00:00:00"/>
    <x v="1"/>
    <s v="Simsland"/>
    <d v="2026-08-15T00:00:00"/>
    <d v="2027-08-15T00:00:00"/>
    <x v="1"/>
    <s v="Amex"/>
    <x v="0"/>
    <s v="Frequent"/>
    <x v="0"/>
    <x v="6"/>
    <x v="0"/>
    <s v="Low"/>
    <n v="3.3"/>
    <n v="9"/>
    <n v="365"/>
    <x v="2"/>
    <x v="2"/>
    <n v="22.966429667519179"/>
  </r>
  <r>
    <n v="945"/>
    <s v="Brian Cook"/>
    <s v="danielwatson@example.org"/>
    <s v="danielwatson"/>
    <d v="1955-02-16T00:00:00"/>
    <x v="0"/>
    <s v="North Tanya"/>
    <d v="2026-08-16T00:00:00"/>
    <d v="2027-08-16T00:00:00"/>
    <x v="1"/>
    <s v="Amex"/>
    <x v="0"/>
    <s v="Occasional"/>
    <x v="0"/>
    <x v="4"/>
    <x v="1"/>
    <s v="High"/>
    <n v="3.4"/>
    <n v="9"/>
    <n v="365"/>
    <x v="2"/>
    <x v="2"/>
    <n v="22.966429667519179"/>
  </r>
  <r>
    <n v="946"/>
    <s v="Kathryn Shepherd"/>
    <s v="simpsonmary@example.org"/>
    <s v="simpsonmary"/>
    <d v="1969-09-15T00:00:00"/>
    <x v="1"/>
    <s v="Brianville"/>
    <d v="2026-08-17T00:00:00"/>
    <d v="2027-08-17T00:00:00"/>
    <x v="0"/>
    <s v="Mastercard"/>
    <x v="1"/>
    <s v="Frequent"/>
    <x v="1"/>
    <x v="1"/>
    <x v="1"/>
    <s v="Medium"/>
    <n v="3.4"/>
    <n v="2"/>
    <n v="365"/>
    <x v="2"/>
    <x v="2"/>
    <n v="22.966429667519179"/>
  </r>
  <r>
    <n v="947"/>
    <s v="Justin Garcia"/>
    <s v="kathleen66@example.com"/>
    <s v="kathleen66"/>
    <d v="1950-09-13T00:00:00"/>
    <x v="1"/>
    <s v="South Sherry"/>
    <d v="2026-08-18T00:00:00"/>
    <d v="2027-08-18T00:00:00"/>
    <x v="0"/>
    <s v="Mastercard"/>
    <x v="0"/>
    <s v="Regular"/>
    <x v="2"/>
    <x v="4"/>
    <x v="2"/>
    <s v="High"/>
    <n v="3.1"/>
    <n v="5"/>
    <n v="365"/>
    <x v="2"/>
    <x v="2"/>
    <n v="22.966429667519179"/>
  </r>
  <r>
    <n v="948"/>
    <s v="Ashley Jordan"/>
    <s v="juanknapp@example.com"/>
    <s v="juanknapp"/>
    <d v="1991-05-19T00:00:00"/>
    <x v="0"/>
    <s v="Walterston"/>
    <d v="2026-08-19T00:00:00"/>
    <d v="2027-08-19T00:00:00"/>
    <x v="1"/>
    <s v="Visa"/>
    <x v="1"/>
    <s v="Occasional"/>
    <x v="2"/>
    <x v="1"/>
    <x v="2"/>
    <s v="Low"/>
    <n v="4.4000000000000004"/>
    <n v="0"/>
    <n v="365"/>
    <x v="2"/>
    <x v="2"/>
    <n v="22.966429667519179"/>
  </r>
  <r>
    <n v="949"/>
    <s v="Julie York"/>
    <s v="sarajenkins@example.net"/>
    <s v="sarajenkins"/>
    <d v="1985-11-06T00:00:00"/>
    <x v="1"/>
    <s v="Kellybury"/>
    <d v="2026-08-20T00:00:00"/>
    <d v="2027-08-20T00:00:00"/>
    <x v="1"/>
    <s v="Mastercard"/>
    <x v="1"/>
    <s v="Regular"/>
    <x v="2"/>
    <x v="2"/>
    <x v="1"/>
    <s v="Low"/>
    <n v="3.7"/>
    <n v="7"/>
    <n v="365"/>
    <x v="2"/>
    <x v="2"/>
    <n v="22.966429667519179"/>
  </r>
  <r>
    <n v="950"/>
    <s v="Timothy Jones"/>
    <s v="howardpamela@example.net"/>
    <s v="howardpamela"/>
    <d v="1994-11-29T00:00:00"/>
    <x v="1"/>
    <s v="Perryfurt"/>
    <d v="2026-08-21T00:00:00"/>
    <d v="2027-08-21T00:00:00"/>
    <x v="1"/>
    <s v="Mastercard"/>
    <x v="0"/>
    <s v="Regular"/>
    <x v="2"/>
    <x v="1"/>
    <x v="1"/>
    <s v="Low"/>
    <n v="3.5"/>
    <n v="4"/>
    <n v="365"/>
    <x v="2"/>
    <x v="2"/>
    <n v="22.966429667519179"/>
  </r>
  <r>
    <n v="951"/>
    <s v="Margaret Davis"/>
    <s v="staceyyoung@example.com"/>
    <s v="staceyyoung"/>
    <d v="1975-04-09T00:00:00"/>
    <x v="0"/>
    <s v="North Krystalside"/>
    <d v="2026-08-22T00:00:00"/>
    <d v="2027-08-22T00:00:00"/>
    <x v="0"/>
    <s v="Visa"/>
    <x v="1"/>
    <s v="Occasional"/>
    <x v="1"/>
    <x v="6"/>
    <x v="2"/>
    <s v="High"/>
    <n v="4.5999999999999996"/>
    <n v="7"/>
    <n v="365"/>
    <x v="2"/>
    <x v="2"/>
    <n v="22.966429667519179"/>
  </r>
  <r>
    <n v="952"/>
    <s v="Jesus Cox"/>
    <s v="justingreen@example.org"/>
    <s v="justingreen"/>
    <d v="1947-06-08T00:00:00"/>
    <x v="0"/>
    <s v="Jackland"/>
    <d v="2026-08-23T00:00:00"/>
    <d v="2027-08-23T00:00:00"/>
    <x v="1"/>
    <s v="Visa"/>
    <x v="1"/>
    <s v="Occasional"/>
    <x v="2"/>
    <x v="6"/>
    <x v="2"/>
    <s v="Low"/>
    <n v="3"/>
    <n v="1"/>
    <n v="365"/>
    <x v="2"/>
    <x v="2"/>
    <n v="22.966429667519179"/>
  </r>
  <r>
    <n v="953"/>
    <s v="Loretta Richard"/>
    <s v="vdaniels@example.org"/>
    <s v="vdaniels"/>
    <d v="1943-02-06T00:00:00"/>
    <x v="1"/>
    <s v="Smithmouth"/>
    <d v="2026-08-24T00:00:00"/>
    <d v="2027-08-24T00:00:00"/>
    <x v="1"/>
    <s v="Visa"/>
    <x v="0"/>
    <s v="Regular"/>
    <x v="1"/>
    <x v="0"/>
    <x v="1"/>
    <s v="High"/>
    <n v="4.9000000000000004"/>
    <n v="10"/>
    <n v="365"/>
    <x v="2"/>
    <x v="2"/>
    <n v="22.966429667519179"/>
  </r>
  <r>
    <n v="954"/>
    <s v="Alison Davies"/>
    <s v="isaacramos@example.net"/>
    <s v="isaacramos"/>
    <d v="1962-02-12T00:00:00"/>
    <x v="1"/>
    <s v="East Jeffrey"/>
    <d v="2026-08-25T00:00:00"/>
    <d v="2027-08-25T00:00:00"/>
    <x v="1"/>
    <s v="Amex"/>
    <x v="0"/>
    <s v="Regular"/>
    <x v="2"/>
    <x v="4"/>
    <x v="0"/>
    <s v="Low"/>
    <n v="3.8"/>
    <n v="7"/>
    <n v="365"/>
    <x v="2"/>
    <x v="2"/>
    <n v="22.966429667519179"/>
  </r>
  <r>
    <n v="955"/>
    <s v="Ashley Collier"/>
    <s v="lucas35@example.com"/>
    <s v="lucas35"/>
    <d v="1986-08-04T00:00:00"/>
    <x v="1"/>
    <s v="Andrewside"/>
    <d v="2026-08-26T00:00:00"/>
    <d v="2027-08-26T00:00:00"/>
    <x v="1"/>
    <s v="Mastercard"/>
    <x v="0"/>
    <s v="Frequent"/>
    <x v="2"/>
    <x v="5"/>
    <x v="2"/>
    <s v="Medium"/>
    <n v="4.3"/>
    <n v="6"/>
    <n v="365"/>
    <x v="2"/>
    <x v="2"/>
    <n v="22.966429667519179"/>
  </r>
  <r>
    <n v="956"/>
    <s v="Alan Jackson"/>
    <s v="ewade@example.net"/>
    <s v="ewade"/>
    <d v="2005-04-18T00:00:00"/>
    <x v="1"/>
    <s v="North Tylershire"/>
    <d v="2026-08-27T00:00:00"/>
    <d v="2027-08-27T00:00:00"/>
    <x v="1"/>
    <s v="Mastercard"/>
    <x v="0"/>
    <s v="Occasional"/>
    <x v="2"/>
    <x v="6"/>
    <x v="2"/>
    <s v="Medium"/>
    <n v="4.4000000000000004"/>
    <n v="4"/>
    <n v="365"/>
    <x v="2"/>
    <x v="2"/>
    <n v="22.966429667519179"/>
  </r>
  <r>
    <n v="957"/>
    <s v="Anthony Crawford"/>
    <s v="janice29@example.net"/>
    <s v="janice29"/>
    <d v="2004-06-25T00:00:00"/>
    <x v="0"/>
    <s v="Michaelburgh"/>
    <d v="2026-08-28T00:00:00"/>
    <d v="2027-08-28T00:00:00"/>
    <x v="1"/>
    <s v="Visa"/>
    <x v="1"/>
    <s v="Regular"/>
    <x v="0"/>
    <x v="2"/>
    <x v="2"/>
    <s v="Medium"/>
    <n v="4.9000000000000004"/>
    <n v="9"/>
    <n v="365"/>
    <x v="2"/>
    <x v="2"/>
    <n v="22.966429667519179"/>
  </r>
  <r>
    <n v="958"/>
    <s v="Gregory Moody"/>
    <s v="imurphy@example.com"/>
    <s v="imurphy"/>
    <d v="1999-09-29T00:00:00"/>
    <x v="1"/>
    <s v="Lewisfurt"/>
    <d v="2026-08-29T00:00:00"/>
    <d v="2027-08-29T00:00:00"/>
    <x v="1"/>
    <s v="Mastercard"/>
    <x v="1"/>
    <s v="Regular"/>
    <x v="0"/>
    <x v="5"/>
    <x v="2"/>
    <s v="Low"/>
    <n v="4.4000000000000004"/>
    <n v="1"/>
    <n v="365"/>
    <x v="2"/>
    <x v="2"/>
    <n v="22.966429667519179"/>
  </r>
  <r>
    <n v="959"/>
    <s v="Robin Stephens"/>
    <s v="anthony39@example.net"/>
    <s v="anthony39"/>
    <d v="1963-10-20T00:00:00"/>
    <x v="1"/>
    <s v="Esparzaton"/>
    <d v="2026-08-30T00:00:00"/>
    <d v="2027-08-30T00:00:00"/>
    <x v="0"/>
    <s v="Mastercard"/>
    <x v="1"/>
    <s v="Frequent"/>
    <x v="1"/>
    <x v="1"/>
    <x v="1"/>
    <s v="Low"/>
    <n v="4"/>
    <n v="5"/>
    <n v="365"/>
    <x v="2"/>
    <x v="2"/>
    <n v="22.966429667519179"/>
  </r>
  <r>
    <n v="960"/>
    <s v="Adam Harris"/>
    <s v="nelsonjoseph@example.com"/>
    <s v="nelsonjoseph"/>
    <d v="1941-08-26T00:00:00"/>
    <x v="1"/>
    <s v="Port Jenniferland"/>
    <d v="2026-08-31T00:00:00"/>
    <d v="2027-08-31T00:00:00"/>
    <x v="1"/>
    <s v="Mastercard"/>
    <x v="1"/>
    <s v="Regular"/>
    <x v="1"/>
    <x v="3"/>
    <x v="0"/>
    <s v="High"/>
    <n v="4.5999999999999996"/>
    <n v="8"/>
    <n v="365"/>
    <x v="2"/>
    <x v="2"/>
    <n v="22.966429667519179"/>
  </r>
  <r>
    <n v="961"/>
    <s v="Dale Hernandez"/>
    <s v="lewisjames@example.org"/>
    <s v="lewisjames"/>
    <d v="2004-12-29T00:00:00"/>
    <x v="1"/>
    <s v="East Aprilborough"/>
    <d v="2026-09-01T00:00:00"/>
    <d v="2027-09-01T00:00:00"/>
    <x v="0"/>
    <s v="Mastercard"/>
    <x v="0"/>
    <s v="Regular"/>
    <x v="0"/>
    <x v="3"/>
    <x v="2"/>
    <s v="Low"/>
    <n v="4.7"/>
    <n v="4"/>
    <n v="365"/>
    <x v="2"/>
    <x v="2"/>
    <n v="22.966429667519179"/>
  </r>
  <r>
    <n v="962"/>
    <s v="Lisa Holt"/>
    <s v="devinlarsen@example.org"/>
    <s v="devinlarsen"/>
    <d v="1938-07-24T00:00:00"/>
    <x v="0"/>
    <s v="Sandovalview"/>
    <d v="2026-09-02T00:00:00"/>
    <d v="2027-09-02T00:00:00"/>
    <x v="0"/>
    <s v="Amex"/>
    <x v="0"/>
    <s v="Occasional"/>
    <x v="2"/>
    <x v="5"/>
    <x v="0"/>
    <s v="Medium"/>
    <n v="4.0999999999999996"/>
    <n v="2"/>
    <n v="365"/>
    <x v="2"/>
    <x v="2"/>
    <n v="22.966429667519179"/>
  </r>
  <r>
    <n v="963"/>
    <s v="Darren Watson"/>
    <s v="benjamin46@example.org"/>
    <s v="benjamin46"/>
    <d v="2004-02-07T00:00:00"/>
    <x v="0"/>
    <s v="Port Ryanside"/>
    <d v="2026-09-03T00:00:00"/>
    <d v="2027-09-03T00:00:00"/>
    <x v="0"/>
    <s v="Mastercard"/>
    <x v="1"/>
    <s v="Occasional"/>
    <x v="2"/>
    <x v="2"/>
    <x v="2"/>
    <s v="Medium"/>
    <n v="4.8"/>
    <n v="6"/>
    <n v="365"/>
    <x v="2"/>
    <x v="2"/>
    <n v="22.966429667519179"/>
  </r>
  <r>
    <n v="964"/>
    <s v="John Johnson"/>
    <s v="kristy28@example.org"/>
    <s v="kristy28"/>
    <d v="1939-07-06T00:00:00"/>
    <x v="0"/>
    <s v="Jessicahaven"/>
    <d v="2026-09-04T00:00:00"/>
    <d v="2027-09-04T00:00:00"/>
    <x v="1"/>
    <s v="Amex"/>
    <x v="1"/>
    <s v="Occasional"/>
    <x v="1"/>
    <x v="2"/>
    <x v="1"/>
    <s v="Low"/>
    <n v="4.7"/>
    <n v="1"/>
    <n v="365"/>
    <x v="2"/>
    <x v="2"/>
    <n v="22.966429667519179"/>
  </r>
  <r>
    <n v="965"/>
    <s v="Lisa Stafford"/>
    <s v="joel09@example.org"/>
    <s v="joel09"/>
    <d v="1990-09-16T00:00:00"/>
    <x v="0"/>
    <s v="Morrisonhaven"/>
    <d v="2026-09-05T00:00:00"/>
    <d v="2027-09-05T00:00:00"/>
    <x v="0"/>
    <s v="Amex"/>
    <x v="1"/>
    <s v="Regular"/>
    <x v="2"/>
    <x v="2"/>
    <x v="1"/>
    <s v="High"/>
    <n v="4.2"/>
    <n v="0"/>
    <n v="365"/>
    <x v="2"/>
    <x v="2"/>
    <n v="22.966429667519179"/>
  </r>
  <r>
    <n v="966"/>
    <s v="Daniel Miller"/>
    <s v="chavezbrooke@example.com"/>
    <s v="chavezbrooke"/>
    <d v="1980-10-27T00:00:00"/>
    <x v="1"/>
    <s v="Sabrinahaven"/>
    <d v="2026-09-06T00:00:00"/>
    <d v="2027-09-06T00:00:00"/>
    <x v="0"/>
    <s v="Visa"/>
    <x v="1"/>
    <s v="Regular"/>
    <x v="0"/>
    <x v="0"/>
    <x v="0"/>
    <s v="Low"/>
    <n v="4.8"/>
    <n v="4"/>
    <n v="365"/>
    <x v="2"/>
    <x v="2"/>
    <n v="22.966429667519179"/>
  </r>
  <r>
    <n v="967"/>
    <s v="Stacy Burke"/>
    <s v="christensenadam@example.com"/>
    <s v="christensenadam"/>
    <d v="1946-12-13T00:00:00"/>
    <x v="1"/>
    <s v="Carolynfort"/>
    <d v="2026-09-07T00:00:00"/>
    <d v="2027-09-07T00:00:00"/>
    <x v="0"/>
    <s v="Amex"/>
    <x v="0"/>
    <s v="Regular"/>
    <x v="0"/>
    <x v="4"/>
    <x v="2"/>
    <s v="Low"/>
    <n v="4.3"/>
    <n v="1"/>
    <n v="365"/>
    <x v="2"/>
    <x v="2"/>
    <n v="22.966429667519179"/>
  </r>
  <r>
    <n v="968"/>
    <s v="James Dominguez"/>
    <s v="paulawagner@example.com"/>
    <s v="paulawagner"/>
    <d v="1990-04-02T00:00:00"/>
    <x v="0"/>
    <s v="Moraleshaven"/>
    <d v="2026-09-08T00:00:00"/>
    <d v="2027-09-08T00:00:00"/>
    <x v="1"/>
    <s v="Visa"/>
    <x v="0"/>
    <s v="Regular"/>
    <x v="1"/>
    <x v="3"/>
    <x v="2"/>
    <s v="High"/>
    <n v="4.8"/>
    <n v="9"/>
    <n v="365"/>
    <x v="2"/>
    <x v="2"/>
    <n v="22.966429667519179"/>
  </r>
  <r>
    <n v="969"/>
    <s v="Wyatt Davis"/>
    <s v="hillmike@example.net"/>
    <s v="hillmike"/>
    <d v="1954-08-31T00:00:00"/>
    <x v="0"/>
    <s v="Angelaland"/>
    <d v="2026-09-09T00:00:00"/>
    <d v="2027-09-09T00:00:00"/>
    <x v="1"/>
    <s v="Mastercard"/>
    <x v="1"/>
    <s v="Occasional"/>
    <x v="2"/>
    <x v="4"/>
    <x v="2"/>
    <s v="High"/>
    <n v="3.8"/>
    <n v="4"/>
    <n v="365"/>
    <x v="2"/>
    <x v="2"/>
    <n v="22.966429667519179"/>
  </r>
  <r>
    <n v="970"/>
    <s v="Jason Rojas"/>
    <s v="ronald26@example.net"/>
    <s v="ronald26"/>
    <d v="1995-11-02T00:00:00"/>
    <x v="1"/>
    <s v="West Arthur"/>
    <d v="2026-09-10T00:00:00"/>
    <d v="2027-09-10T00:00:00"/>
    <x v="1"/>
    <s v="Visa"/>
    <x v="1"/>
    <s v="Regular"/>
    <x v="1"/>
    <x v="2"/>
    <x v="1"/>
    <s v="Low"/>
    <n v="4.5"/>
    <n v="3"/>
    <n v="365"/>
    <x v="2"/>
    <x v="2"/>
    <n v="22.966429667519179"/>
  </r>
  <r>
    <n v="971"/>
    <s v="Alison Peterson"/>
    <s v="erica72@example.org"/>
    <s v="erica72"/>
    <d v="1956-04-02T00:00:00"/>
    <x v="0"/>
    <s v="North Andrew"/>
    <d v="2026-09-11T00:00:00"/>
    <d v="2027-09-11T00:00:00"/>
    <x v="0"/>
    <s v="Amex"/>
    <x v="0"/>
    <s v="Regular"/>
    <x v="0"/>
    <x v="6"/>
    <x v="1"/>
    <s v="Medium"/>
    <n v="4.2"/>
    <n v="8"/>
    <n v="365"/>
    <x v="2"/>
    <x v="2"/>
    <n v="22.966429667519179"/>
  </r>
  <r>
    <n v="972"/>
    <s v="Thomas English"/>
    <s v="gparrish@example.net"/>
    <s v="gparrish"/>
    <d v="1941-01-13T00:00:00"/>
    <x v="0"/>
    <s v="East Jillton"/>
    <d v="2026-09-12T00:00:00"/>
    <d v="2027-09-12T00:00:00"/>
    <x v="1"/>
    <s v="Amex"/>
    <x v="1"/>
    <s v="Frequent"/>
    <x v="2"/>
    <x v="4"/>
    <x v="2"/>
    <s v="High"/>
    <n v="3.6"/>
    <n v="9"/>
    <n v="365"/>
    <x v="2"/>
    <x v="2"/>
    <n v="22.966429667519179"/>
  </r>
  <r>
    <n v="973"/>
    <s v="Gregory Reyes"/>
    <s v="nicole84@example.com"/>
    <s v="nicole84"/>
    <d v="1934-11-05T00:00:00"/>
    <x v="1"/>
    <s v="Stevensfurt"/>
    <d v="2026-09-13T00:00:00"/>
    <d v="2027-09-13T00:00:00"/>
    <x v="0"/>
    <s v="Visa"/>
    <x v="1"/>
    <s v="Frequent"/>
    <x v="0"/>
    <x v="6"/>
    <x v="1"/>
    <s v="High"/>
    <n v="3.8"/>
    <n v="1"/>
    <n v="365"/>
    <x v="2"/>
    <x v="2"/>
    <n v="22.966429667519179"/>
  </r>
  <r>
    <n v="974"/>
    <s v="Michael Moore"/>
    <s v="xcraig@example.net"/>
    <s v="xcraig"/>
    <d v="1957-10-12T00:00:00"/>
    <x v="1"/>
    <s v="Amyport"/>
    <d v="2026-09-14T00:00:00"/>
    <d v="2027-09-14T00:00:00"/>
    <x v="0"/>
    <s v="Visa"/>
    <x v="0"/>
    <s v="Occasional"/>
    <x v="0"/>
    <x v="4"/>
    <x v="2"/>
    <s v="Medium"/>
    <n v="4.0999999999999996"/>
    <n v="0"/>
    <n v="365"/>
    <x v="2"/>
    <x v="2"/>
    <n v="22.966429667519179"/>
  </r>
  <r>
    <n v="975"/>
    <s v="Dale Gomez"/>
    <s v="erin46@example.com"/>
    <s v="erin46"/>
    <d v="1940-06-27T00:00:00"/>
    <x v="1"/>
    <s v="Ryanshire"/>
    <d v="2026-09-15T00:00:00"/>
    <d v="2027-09-15T00:00:00"/>
    <x v="0"/>
    <s v="Mastercard"/>
    <x v="0"/>
    <s v="Frequent"/>
    <x v="2"/>
    <x v="6"/>
    <x v="2"/>
    <s v="Medium"/>
    <n v="3.1"/>
    <n v="8"/>
    <n v="365"/>
    <x v="2"/>
    <x v="2"/>
    <n v="22.966429667519179"/>
  </r>
  <r>
    <n v="976"/>
    <s v="Alisha Murray"/>
    <s v="timothycollins@example.org"/>
    <s v="timothycollins"/>
    <d v="1952-12-19T00:00:00"/>
    <x v="0"/>
    <s v="North Williamtown"/>
    <d v="2026-09-16T00:00:00"/>
    <d v="2027-09-16T00:00:00"/>
    <x v="0"/>
    <s v="Mastercard"/>
    <x v="1"/>
    <s v="Regular"/>
    <x v="1"/>
    <x v="0"/>
    <x v="1"/>
    <s v="High"/>
    <n v="3.5"/>
    <n v="10"/>
    <n v="365"/>
    <x v="2"/>
    <x v="2"/>
    <n v="22.966429667519179"/>
  </r>
  <r>
    <n v="977"/>
    <s v="Mr. Jeffrey Jones"/>
    <s v="humphreyanthony@example.org"/>
    <s v="humphreyanthony"/>
    <d v="1981-03-06T00:00:00"/>
    <x v="1"/>
    <s v="Gloriaside"/>
    <d v="2026-09-17T00:00:00"/>
    <d v="2027-09-17T00:00:00"/>
    <x v="1"/>
    <s v="Amex"/>
    <x v="1"/>
    <s v="Regular"/>
    <x v="0"/>
    <x v="1"/>
    <x v="1"/>
    <s v="Medium"/>
    <n v="4.7"/>
    <n v="6"/>
    <n v="365"/>
    <x v="2"/>
    <x v="2"/>
    <n v="22.966429667519179"/>
  </r>
  <r>
    <n v="978"/>
    <s v="Mikayla Lindsey"/>
    <s v="ann95@example.org"/>
    <s v="ann95"/>
    <d v="1992-02-19T00:00:00"/>
    <x v="1"/>
    <s v="Jonesmouth"/>
    <d v="2026-09-18T00:00:00"/>
    <d v="2027-09-18T00:00:00"/>
    <x v="0"/>
    <s v="Mastercard"/>
    <x v="1"/>
    <s v="Frequent"/>
    <x v="2"/>
    <x v="3"/>
    <x v="2"/>
    <s v="High"/>
    <n v="3.6"/>
    <n v="8"/>
    <n v="365"/>
    <x v="2"/>
    <x v="2"/>
    <n v="22.966429667519179"/>
  </r>
  <r>
    <n v="979"/>
    <s v="Paul Dalton"/>
    <s v="austinburton@example.com"/>
    <s v="austinburton"/>
    <d v="1963-01-02T00:00:00"/>
    <x v="1"/>
    <s v="Phillipsfurt"/>
    <d v="2026-09-19T00:00:00"/>
    <d v="2027-09-19T00:00:00"/>
    <x v="1"/>
    <s v="Mastercard"/>
    <x v="1"/>
    <s v="Occasional"/>
    <x v="0"/>
    <x v="2"/>
    <x v="0"/>
    <s v="Medium"/>
    <n v="3.8"/>
    <n v="3"/>
    <n v="365"/>
    <x v="2"/>
    <x v="2"/>
    <n v="22.966429667519179"/>
  </r>
  <r>
    <n v="980"/>
    <s v="Karen Hodges"/>
    <s v="ebauer@example.org"/>
    <s v="ebauer"/>
    <d v="1953-05-20T00:00:00"/>
    <x v="0"/>
    <s v="Anthonytown"/>
    <d v="2026-09-20T00:00:00"/>
    <d v="2027-09-20T00:00:00"/>
    <x v="0"/>
    <s v="Amex"/>
    <x v="1"/>
    <s v="Regular"/>
    <x v="0"/>
    <x v="1"/>
    <x v="1"/>
    <s v="Low"/>
    <n v="4.5999999999999996"/>
    <n v="1"/>
    <n v="365"/>
    <x v="2"/>
    <x v="2"/>
    <n v="22.966429667519179"/>
  </r>
  <r>
    <n v="981"/>
    <s v="David George"/>
    <s v="wheelercaroline@example.net"/>
    <s v="wheelercaroline"/>
    <d v="1984-01-25T00:00:00"/>
    <x v="1"/>
    <s v="New Chloeberg"/>
    <d v="2026-09-21T00:00:00"/>
    <d v="2027-09-21T00:00:00"/>
    <x v="0"/>
    <s v="Mastercard"/>
    <x v="0"/>
    <s v="Frequent"/>
    <x v="2"/>
    <x v="5"/>
    <x v="0"/>
    <s v="High"/>
    <n v="4.5999999999999996"/>
    <n v="10"/>
    <n v="365"/>
    <x v="2"/>
    <x v="2"/>
    <n v="22.966429667519179"/>
  </r>
  <r>
    <n v="982"/>
    <s v="Mary Underwood"/>
    <s v="derrick67@example.com"/>
    <s v="derrick67"/>
    <d v="1984-09-28T00:00:00"/>
    <x v="1"/>
    <s v="Beckymouth"/>
    <d v="2026-09-22T00:00:00"/>
    <d v="2027-09-22T00:00:00"/>
    <x v="1"/>
    <s v="Mastercard"/>
    <x v="1"/>
    <s v="Regular"/>
    <x v="1"/>
    <x v="1"/>
    <x v="0"/>
    <s v="High"/>
    <n v="3.2"/>
    <n v="3"/>
    <n v="365"/>
    <x v="2"/>
    <x v="2"/>
    <n v="22.966429667519179"/>
  </r>
  <r>
    <n v="983"/>
    <s v="Robin Davidson"/>
    <s v="carltate@example.org"/>
    <s v="carltate"/>
    <d v="1977-10-22T00:00:00"/>
    <x v="1"/>
    <s v="Meyerstad"/>
    <d v="2026-09-23T00:00:00"/>
    <d v="2027-09-23T00:00:00"/>
    <x v="0"/>
    <s v="Mastercard"/>
    <x v="1"/>
    <s v="Occasional"/>
    <x v="2"/>
    <x v="0"/>
    <x v="0"/>
    <s v="Low"/>
    <n v="3.3"/>
    <n v="8"/>
    <n v="365"/>
    <x v="2"/>
    <x v="2"/>
    <n v="22.966429667519179"/>
  </r>
  <r>
    <n v="984"/>
    <s v="Kathryn Lopez PhD"/>
    <s v="davidarmstrong@example.com"/>
    <s v="davidarmstrong"/>
    <d v="1978-02-20T00:00:00"/>
    <x v="0"/>
    <s v="Ramirezberg"/>
    <d v="2026-09-24T00:00:00"/>
    <d v="2027-09-24T00:00:00"/>
    <x v="0"/>
    <s v="Mastercard"/>
    <x v="1"/>
    <s v="Regular"/>
    <x v="2"/>
    <x v="2"/>
    <x v="1"/>
    <s v="Medium"/>
    <n v="3.7"/>
    <n v="1"/>
    <n v="365"/>
    <x v="2"/>
    <x v="2"/>
    <n v="22.966429667519179"/>
  </r>
  <r>
    <n v="985"/>
    <s v="Robert Robinson"/>
    <s v="davidmorrison@example.net"/>
    <s v="davidmorrison"/>
    <d v="1952-11-16T00:00:00"/>
    <x v="1"/>
    <s v="Newtonview"/>
    <d v="2026-09-25T00:00:00"/>
    <d v="2027-09-25T00:00:00"/>
    <x v="0"/>
    <s v="Amex"/>
    <x v="1"/>
    <s v="Regular"/>
    <x v="0"/>
    <x v="3"/>
    <x v="2"/>
    <s v="Medium"/>
    <n v="4.0999999999999996"/>
    <n v="6"/>
    <n v="365"/>
    <x v="2"/>
    <x v="2"/>
    <n v="22.966429667519179"/>
  </r>
  <r>
    <n v="986"/>
    <s v="Tina Schmitt"/>
    <s v="harveymargaret@example.org"/>
    <s v="harveymargaret"/>
    <d v="1976-09-24T00:00:00"/>
    <x v="1"/>
    <s v="East Aaron"/>
    <d v="2026-09-26T00:00:00"/>
    <d v="2027-09-26T00:00:00"/>
    <x v="1"/>
    <s v="Amex"/>
    <x v="1"/>
    <s v="Regular"/>
    <x v="2"/>
    <x v="4"/>
    <x v="2"/>
    <s v="Low"/>
    <n v="3.1"/>
    <n v="6"/>
    <n v="365"/>
    <x v="2"/>
    <x v="2"/>
    <n v="22.966429667519179"/>
  </r>
  <r>
    <n v="987"/>
    <s v="Christina Serrano"/>
    <s v="marycook@example.org"/>
    <s v="marycook"/>
    <d v="1983-08-24T00:00:00"/>
    <x v="1"/>
    <s v="Shanestad"/>
    <d v="2026-09-27T00:00:00"/>
    <d v="2027-09-27T00:00:00"/>
    <x v="0"/>
    <s v="Mastercard"/>
    <x v="0"/>
    <s v="Regular"/>
    <x v="2"/>
    <x v="5"/>
    <x v="1"/>
    <s v="Medium"/>
    <n v="4.9000000000000004"/>
    <n v="9"/>
    <n v="365"/>
    <x v="2"/>
    <x v="2"/>
    <n v="22.966429667519179"/>
  </r>
  <r>
    <n v="988"/>
    <s v="Jacob Quinn"/>
    <s v="jensenkaren@example.net"/>
    <s v="jensenkaren"/>
    <d v="1954-03-21T00:00:00"/>
    <x v="0"/>
    <s v="Combsberg"/>
    <d v="2026-09-28T00:00:00"/>
    <d v="2027-09-28T00:00:00"/>
    <x v="1"/>
    <s v="Visa"/>
    <x v="0"/>
    <s v="Occasional"/>
    <x v="2"/>
    <x v="0"/>
    <x v="1"/>
    <s v="High"/>
    <n v="3.2"/>
    <n v="4"/>
    <n v="365"/>
    <x v="2"/>
    <x v="2"/>
    <n v="22.966429667519179"/>
  </r>
  <r>
    <n v="989"/>
    <s v="Paul Torres"/>
    <s v="joshua13@example.org"/>
    <s v="joshua13"/>
    <d v="1959-02-13T00:00:00"/>
    <x v="0"/>
    <s v="Port Angela"/>
    <d v="2026-09-29T00:00:00"/>
    <d v="2027-09-29T00:00:00"/>
    <x v="0"/>
    <s v="Amex"/>
    <x v="1"/>
    <s v="Occasional"/>
    <x v="0"/>
    <x v="4"/>
    <x v="2"/>
    <s v="High"/>
    <n v="4.5999999999999996"/>
    <n v="3"/>
    <n v="365"/>
    <x v="2"/>
    <x v="2"/>
    <n v="22.966429667519179"/>
  </r>
  <r>
    <n v="990"/>
    <s v="Glenda Brown"/>
    <s v="kathryn87@example.org"/>
    <s v="kathryn87"/>
    <d v="2002-07-17T00:00:00"/>
    <x v="0"/>
    <s v="Palmerside"/>
    <d v="2026-09-30T00:00:00"/>
    <d v="2027-09-30T00:00:00"/>
    <x v="1"/>
    <s v="Amex"/>
    <x v="1"/>
    <s v="Occasional"/>
    <x v="2"/>
    <x v="1"/>
    <x v="1"/>
    <s v="Low"/>
    <n v="3.3"/>
    <n v="2"/>
    <n v="365"/>
    <x v="2"/>
    <x v="2"/>
    <n v="22.966429667519179"/>
  </r>
  <r>
    <n v="991"/>
    <s v="Amy Fleming"/>
    <s v="robert59@example.org"/>
    <s v="robert59"/>
    <d v="1984-01-19T00:00:00"/>
    <x v="1"/>
    <s v="New Dawnton"/>
    <d v="2026-10-01T00:00:00"/>
    <d v="2027-10-01T00:00:00"/>
    <x v="1"/>
    <s v="Mastercard"/>
    <x v="1"/>
    <s v="Frequent"/>
    <x v="1"/>
    <x v="6"/>
    <x v="1"/>
    <s v="High"/>
    <n v="3"/>
    <n v="4"/>
    <n v="365"/>
    <x v="2"/>
    <x v="3"/>
    <n v="18.771412685140945"/>
  </r>
  <r>
    <n v="992"/>
    <s v="Susan Rivera"/>
    <s v="kcrawford@example.net"/>
    <s v="kcrawford"/>
    <d v="1950-07-26T00:00:00"/>
    <x v="0"/>
    <s v="Davidsonview"/>
    <d v="2026-10-02T00:00:00"/>
    <d v="2027-10-02T00:00:00"/>
    <x v="1"/>
    <s v="Mastercard"/>
    <x v="1"/>
    <s v="Regular"/>
    <x v="1"/>
    <x v="6"/>
    <x v="2"/>
    <s v="High"/>
    <n v="3"/>
    <n v="6"/>
    <n v="365"/>
    <x v="2"/>
    <x v="3"/>
    <n v="18.771412685140945"/>
  </r>
  <r>
    <n v="993"/>
    <s v="Suzanne Gordon"/>
    <s v="edwardsbrandon@example.net"/>
    <s v="edwardsbrandon"/>
    <d v="1970-07-30T00:00:00"/>
    <x v="0"/>
    <s v="Bishopberg"/>
    <d v="2026-10-03T00:00:00"/>
    <d v="2027-10-03T00:00:00"/>
    <x v="0"/>
    <s v="Mastercard"/>
    <x v="0"/>
    <s v="Regular"/>
    <x v="0"/>
    <x v="2"/>
    <x v="1"/>
    <s v="Medium"/>
    <n v="3.4"/>
    <n v="9"/>
    <n v="365"/>
    <x v="2"/>
    <x v="3"/>
    <n v="18.771412685140945"/>
  </r>
  <r>
    <n v="994"/>
    <s v="Ann Murphy"/>
    <s v="melissa81@example.com"/>
    <s v="melissa81"/>
    <d v="1961-02-17T00:00:00"/>
    <x v="0"/>
    <s v="West Seanbury"/>
    <d v="2026-10-04T00:00:00"/>
    <d v="2027-10-04T00:00:00"/>
    <x v="1"/>
    <s v="Visa"/>
    <x v="1"/>
    <s v="Frequent"/>
    <x v="1"/>
    <x v="4"/>
    <x v="0"/>
    <s v="Low"/>
    <n v="4.5"/>
    <n v="9"/>
    <n v="365"/>
    <x v="2"/>
    <x v="3"/>
    <n v="18.771412685140945"/>
  </r>
  <r>
    <n v="995"/>
    <s v="Brandon Richardson"/>
    <s v="msmith@example.net"/>
    <s v="msmith"/>
    <d v="1998-09-24T00:00:00"/>
    <x v="1"/>
    <s v="South William"/>
    <d v="2026-10-05T00:00:00"/>
    <d v="2027-10-05T00:00:00"/>
    <x v="0"/>
    <s v="Mastercard"/>
    <x v="1"/>
    <s v="Frequent"/>
    <x v="1"/>
    <x v="1"/>
    <x v="1"/>
    <s v="Medium"/>
    <n v="3.3"/>
    <n v="3"/>
    <n v="365"/>
    <x v="2"/>
    <x v="3"/>
    <n v="18.771412685140945"/>
  </r>
  <r>
    <n v="996"/>
    <s v="Anna Wilson"/>
    <s v="curtispotter@example.org"/>
    <s v="curtispotter"/>
    <d v="1977-12-26T00:00:00"/>
    <x v="0"/>
    <s v="West Cathy"/>
    <d v="2026-10-06T00:00:00"/>
    <d v="2027-10-06T00:00:00"/>
    <x v="1"/>
    <s v="Amex"/>
    <x v="1"/>
    <s v="Frequent"/>
    <x v="1"/>
    <x v="4"/>
    <x v="1"/>
    <s v="Low"/>
    <n v="3.7"/>
    <n v="2"/>
    <n v="365"/>
    <x v="2"/>
    <x v="3"/>
    <n v="18.771412685140945"/>
  </r>
  <r>
    <n v="997"/>
    <s v="Amanda Whitehead"/>
    <s v="youngamanda@example.org"/>
    <s v="youngamanda"/>
    <d v="1978-01-23T00:00:00"/>
    <x v="1"/>
    <s v="Port Ryan"/>
    <d v="2026-10-07T00:00:00"/>
    <d v="2027-10-07T00:00:00"/>
    <x v="0"/>
    <s v="Visa"/>
    <x v="0"/>
    <s v="Regular"/>
    <x v="0"/>
    <x v="6"/>
    <x v="1"/>
    <s v="Low"/>
    <n v="3.2"/>
    <n v="7"/>
    <n v="365"/>
    <x v="2"/>
    <x v="3"/>
    <n v="18.771412685140945"/>
  </r>
  <r>
    <n v="998"/>
    <s v="Melinda Hicks"/>
    <s v="pellison@example.com"/>
    <s v="pellison"/>
    <d v="1987-11-21T00:00:00"/>
    <x v="0"/>
    <s v="Jacquelineland"/>
    <d v="2026-10-08T00:00:00"/>
    <d v="2027-10-08T00:00:00"/>
    <x v="1"/>
    <s v="Amex"/>
    <x v="0"/>
    <s v="Regular"/>
    <x v="0"/>
    <x v="1"/>
    <x v="2"/>
    <s v="High"/>
    <n v="4.5999999999999996"/>
    <n v="3"/>
    <n v="365"/>
    <x v="2"/>
    <x v="3"/>
    <n v="18.771412685140945"/>
  </r>
  <r>
    <n v="999"/>
    <s v="Dr. Kimberly Jackson"/>
    <s v="nicolerose@example.net"/>
    <s v="nicolerose"/>
    <d v="1986-05-08T00:00:00"/>
    <x v="1"/>
    <s v="Cervanteshaven"/>
    <d v="2026-10-09T00:00:00"/>
    <d v="2027-10-09T00:00:00"/>
    <x v="0"/>
    <s v="Visa"/>
    <x v="1"/>
    <s v="Regular"/>
    <x v="1"/>
    <x v="4"/>
    <x v="1"/>
    <s v="High"/>
    <n v="3.2"/>
    <n v="3"/>
    <n v="365"/>
    <x v="2"/>
    <x v="3"/>
    <n v="18.771412685140945"/>
  </r>
  <r>
    <n v="1000"/>
    <s v="Ryan Allen"/>
    <s v="aross@example.net"/>
    <s v="aross"/>
    <d v="1945-12-17T00:00:00"/>
    <x v="1"/>
    <s v="Robinsonchester"/>
    <d v="2026-10-10T00:00:00"/>
    <d v="2027-10-10T00:00:00"/>
    <x v="0"/>
    <s v="Visa"/>
    <x v="1"/>
    <s v="Occasional"/>
    <x v="0"/>
    <x v="4"/>
    <x v="0"/>
    <s v="High"/>
    <n v="4.5"/>
    <n v="5"/>
    <n v="365"/>
    <x v="2"/>
    <x v="3"/>
    <n v="18.771412685140945"/>
  </r>
  <r>
    <n v="1001"/>
    <s v="Jennifer Gomez"/>
    <s v="scottsara@example.net"/>
    <s v="scottsara"/>
    <d v="1996-11-09T00:00:00"/>
    <x v="1"/>
    <s v="Port Christopher"/>
    <d v="2026-10-11T00:00:00"/>
    <d v="2027-10-11T00:00:00"/>
    <x v="1"/>
    <s v="Amex"/>
    <x v="0"/>
    <s v="Occasional"/>
    <x v="2"/>
    <x v="5"/>
    <x v="2"/>
    <s v="Low"/>
    <n v="3.2"/>
    <n v="5"/>
    <n v="365"/>
    <x v="2"/>
    <x v="3"/>
    <n v="18.771412685140945"/>
  </r>
  <r>
    <n v="1002"/>
    <s v="John White"/>
    <s v="kimzoe@example.org"/>
    <s v="kimzoe"/>
    <d v="1969-04-27T00:00:00"/>
    <x v="1"/>
    <s v="South Tony"/>
    <d v="2026-10-12T00:00:00"/>
    <d v="2027-10-12T00:00:00"/>
    <x v="0"/>
    <s v="Visa"/>
    <x v="0"/>
    <s v="Occasional"/>
    <x v="2"/>
    <x v="5"/>
    <x v="2"/>
    <s v="Medium"/>
    <n v="5"/>
    <n v="8"/>
    <n v="365"/>
    <x v="2"/>
    <x v="3"/>
    <n v="18.771412685140945"/>
  </r>
  <r>
    <n v="1003"/>
    <s v="Andrew Griffith"/>
    <s v="elizabeth37@example.org"/>
    <s v="elizabeth37"/>
    <d v="1979-06-10T00:00:00"/>
    <x v="1"/>
    <s v="Lake Kristin"/>
    <d v="2026-10-13T00:00:00"/>
    <d v="2027-10-13T00:00:00"/>
    <x v="0"/>
    <s v="Visa"/>
    <x v="1"/>
    <s v="Frequent"/>
    <x v="1"/>
    <x v="6"/>
    <x v="1"/>
    <s v="High"/>
    <n v="4.9000000000000004"/>
    <n v="1"/>
    <n v="365"/>
    <x v="2"/>
    <x v="3"/>
    <n v="18.771412685140945"/>
  </r>
  <r>
    <n v="1004"/>
    <s v="Walter Brown"/>
    <s v="jonathonavila@example.net"/>
    <s v="jonathonavila"/>
    <d v="1948-02-06T00:00:00"/>
    <x v="0"/>
    <s v="East Timothystad"/>
    <d v="2026-10-14T00:00:00"/>
    <d v="2027-10-14T00:00:00"/>
    <x v="0"/>
    <s v="Amex"/>
    <x v="0"/>
    <s v="Frequent"/>
    <x v="1"/>
    <x v="1"/>
    <x v="1"/>
    <s v="Medium"/>
    <n v="3.6"/>
    <n v="10"/>
    <n v="365"/>
    <x v="2"/>
    <x v="3"/>
    <n v="18.771412685140945"/>
  </r>
  <r>
    <n v="1005"/>
    <s v="Laurie Price"/>
    <s v="stewartjulie@example.org"/>
    <s v="stewartjulie"/>
    <d v="1956-06-04T00:00:00"/>
    <x v="0"/>
    <s v="South Thomasborough"/>
    <d v="2026-10-15T00:00:00"/>
    <d v="2027-10-15T00:00:00"/>
    <x v="1"/>
    <s v="Mastercard"/>
    <x v="0"/>
    <s v="Frequent"/>
    <x v="1"/>
    <x v="0"/>
    <x v="2"/>
    <s v="Medium"/>
    <n v="3.1"/>
    <n v="7"/>
    <n v="365"/>
    <x v="2"/>
    <x v="3"/>
    <n v="18.771412685140945"/>
  </r>
  <r>
    <n v="1006"/>
    <s v="Holly Odom"/>
    <s v="matthewburke@example.com"/>
    <s v="matthewburke"/>
    <d v="1953-05-13T00:00:00"/>
    <x v="1"/>
    <s v="Robinsonview"/>
    <d v="2026-10-16T00:00:00"/>
    <d v="2027-10-16T00:00:00"/>
    <x v="0"/>
    <s v="Amex"/>
    <x v="0"/>
    <s v="Regular"/>
    <x v="2"/>
    <x v="1"/>
    <x v="0"/>
    <s v="Low"/>
    <n v="3.8"/>
    <n v="9"/>
    <n v="365"/>
    <x v="2"/>
    <x v="3"/>
    <n v="18.771412685140945"/>
  </r>
  <r>
    <n v="1007"/>
    <s v="Beth Michael"/>
    <s v="natalie09@example.com"/>
    <s v="natalie09"/>
    <d v="1997-03-29T00:00:00"/>
    <x v="1"/>
    <s v="Amyhaven"/>
    <d v="2026-10-17T00:00:00"/>
    <d v="2027-10-17T00:00:00"/>
    <x v="1"/>
    <s v="Visa"/>
    <x v="1"/>
    <s v="Frequent"/>
    <x v="0"/>
    <x v="4"/>
    <x v="1"/>
    <s v="High"/>
    <n v="3.9"/>
    <n v="0"/>
    <n v="365"/>
    <x v="2"/>
    <x v="3"/>
    <n v="18.771412685140945"/>
  </r>
  <r>
    <n v="1008"/>
    <s v="Stephen Moreno"/>
    <s v="elizabeth09@example.com"/>
    <s v="elizabeth09"/>
    <d v="1944-03-23T00:00:00"/>
    <x v="1"/>
    <s v="West Michael"/>
    <d v="2026-10-18T00:00:00"/>
    <d v="2027-10-18T00:00:00"/>
    <x v="1"/>
    <s v="Mastercard"/>
    <x v="1"/>
    <s v="Occasional"/>
    <x v="1"/>
    <x v="2"/>
    <x v="2"/>
    <s v="High"/>
    <n v="4.5"/>
    <n v="4"/>
    <n v="365"/>
    <x v="2"/>
    <x v="3"/>
    <n v="18.771412685140945"/>
  </r>
  <r>
    <n v="1009"/>
    <s v="Luis Chavez"/>
    <s v="benjaminthomas@example.org"/>
    <s v="benjaminthomas"/>
    <d v="1966-07-31T00:00:00"/>
    <x v="0"/>
    <s v="Davidtown"/>
    <d v="2026-10-19T00:00:00"/>
    <d v="2027-10-19T00:00:00"/>
    <x v="1"/>
    <s v="Amex"/>
    <x v="1"/>
    <s v="Occasional"/>
    <x v="2"/>
    <x v="0"/>
    <x v="1"/>
    <s v="Medium"/>
    <n v="3.1"/>
    <n v="8"/>
    <n v="365"/>
    <x v="2"/>
    <x v="3"/>
    <n v="18.771412685140945"/>
  </r>
  <r>
    <n v="1010"/>
    <s v="Raymond Armstrong"/>
    <s v="dgarcia@example.com"/>
    <s v="dgarcia"/>
    <d v="1999-04-03T00:00:00"/>
    <x v="0"/>
    <s v="East Carrieville"/>
    <d v="2026-10-20T00:00:00"/>
    <d v="2027-10-20T00:00:00"/>
    <x v="1"/>
    <s v="Mastercard"/>
    <x v="0"/>
    <s v="Frequent"/>
    <x v="0"/>
    <x v="4"/>
    <x v="2"/>
    <s v="High"/>
    <n v="4.2"/>
    <n v="8"/>
    <n v="365"/>
    <x v="2"/>
    <x v="3"/>
    <n v="18.771412685140945"/>
  </r>
  <r>
    <n v="1011"/>
    <s v="Laura Conrad"/>
    <s v="xsanchez@example.com"/>
    <s v="xsanchez"/>
    <d v="1941-04-04T00:00:00"/>
    <x v="0"/>
    <s v="Lake Tina"/>
    <d v="2026-10-21T00:00:00"/>
    <d v="2027-10-21T00:00:00"/>
    <x v="0"/>
    <s v="Mastercard"/>
    <x v="0"/>
    <s v="Occasional"/>
    <x v="2"/>
    <x v="1"/>
    <x v="0"/>
    <s v="Low"/>
    <n v="4.8"/>
    <n v="5"/>
    <n v="365"/>
    <x v="2"/>
    <x v="3"/>
    <n v="18.771412685140945"/>
  </r>
  <r>
    <n v="1012"/>
    <s v="Sharon White"/>
    <s v="sjones@example.net"/>
    <s v="sjones"/>
    <d v="1992-01-28T00:00:00"/>
    <x v="1"/>
    <s v="East Anthonyhaven"/>
    <d v="2026-10-22T00:00:00"/>
    <d v="2027-10-22T00:00:00"/>
    <x v="0"/>
    <s v="Amex"/>
    <x v="0"/>
    <s v="Occasional"/>
    <x v="1"/>
    <x v="2"/>
    <x v="0"/>
    <s v="Low"/>
    <n v="3.8"/>
    <n v="9"/>
    <n v="365"/>
    <x v="2"/>
    <x v="3"/>
    <n v="18.771412685140945"/>
  </r>
  <r>
    <n v="1013"/>
    <s v="Nicole Lopez"/>
    <s v="washingtondanielle@example.net"/>
    <s v="washingtondanielle"/>
    <d v="1990-02-13T00:00:00"/>
    <x v="1"/>
    <s v="New Ryan"/>
    <d v="2026-10-23T00:00:00"/>
    <d v="2027-10-23T00:00:00"/>
    <x v="0"/>
    <s v="Mastercard"/>
    <x v="0"/>
    <s v="Regular"/>
    <x v="0"/>
    <x v="2"/>
    <x v="0"/>
    <s v="High"/>
    <n v="3.7"/>
    <n v="5"/>
    <n v="365"/>
    <x v="2"/>
    <x v="3"/>
    <n v="18.771412685140945"/>
  </r>
  <r>
    <n v="1014"/>
    <s v="Daniel Goodman"/>
    <s v="paynejill@example.com"/>
    <s v="paynejill"/>
    <d v="1937-05-20T00:00:00"/>
    <x v="0"/>
    <s v="New Robert"/>
    <d v="2026-10-24T00:00:00"/>
    <d v="2027-10-24T00:00:00"/>
    <x v="1"/>
    <s v="Mastercard"/>
    <x v="1"/>
    <s v="Regular"/>
    <x v="0"/>
    <x v="6"/>
    <x v="0"/>
    <s v="Low"/>
    <n v="4"/>
    <n v="10"/>
    <n v="365"/>
    <x v="2"/>
    <x v="3"/>
    <n v="18.771412685140945"/>
  </r>
  <r>
    <n v="1015"/>
    <s v="Dawn Burke"/>
    <s v="jimmymeyers@example.net"/>
    <s v="jimmymeyers"/>
    <d v="1945-11-22T00:00:00"/>
    <x v="0"/>
    <s v="Rodriguezport"/>
    <d v="2026-10-25T00:00:00"/>
    <d v="2027-10-25T00:00:00"/>
    <x v="0"/>
    <s v="Amex"/>
    <x v="0"/>
    <s v="Regular"/>
    <x v="0"/>
    <x v="4"/>
    <x v="2"/>
    <s v="Low"/>
    <n v="3.2"/>
    <n v="0"/>
    <n v="365"/>
    <x v="2"/>
    <x v="3"/>
    <n v="18.771412685140945"/>
  </r>
  <r>
    <n v="1016"/>
    <s v="Matthew Salinas"/>
    <s v="martinezkatherine@example.org"/>
    <s v="martinezkatherine"/>
    <d v="1992-03-16T00:00:00"/>
    <x v="1"/>
    <s v="Johnhaven"/>
    <d v="2026-10-26T00:00:00"/>
    <d v="2027-10-26T00:00:00"/>
    <x v="1"/>
    <s v="Visa"/>
    <x v="1"/>
    <s v="Regular"/>
    <x v="1"/>
    <x v="1"/>
    <x v="0"/>
    <s v="High"/>
    <n v="4.9000000000000004"/>
    <n v="10"/>
    <n v="365"/>
    <x v="2"/>
    <x v="3"/>
    <n v="18.771412685140945"/>
  </r>
  <r>
    <n v="1017"/>
    <s v="Deborah Andrade"/>
    <s v="nhayden@example.net"/>
    <s v="nhayden"/>
    <d v="1944-03-15T00:00:00"/>
    <x v="1"/>
    <s v="West Jessica"/>
    <d v="2026-10-27T00:00:00"/>
    <d v="2027-10-27T00:00:00"/>
    <x v="1"/>
    <s v="Mastercard"/>
    <x v="1"/>
    <s v="Frequent"/>
    <x v="1"/>
    <x v="3"/>
    <x v="2"/>
    <s v="Low"/>
    <n v="3.4"/>
    <n v="0"/>
    <n v="365"/>
    <x v="2"/>
    <x v="3"/>
    <n v="18.771412685140945"/>
  </r>
  <r>
    <n v="1018"/>
    <s v="Beth Schmidt"/>
    <s v="nfarrell@example.com"/>
    <s v="nfarrell"/>
    <d v="1956-02-01T00:00:00"/>
    <x v="1"/>
    <s v="Judithville"/>
    <d v="2026-10-28T00:00:00"/>
    <d v="2027-10-28T00:00:00"/>
    <x v="0"/>
    <s v="Mastercard"/>
    <x v="0"/>
    <s v="Regular"/>
    <x v="2"/>
    <x v="0"/>
    <x v="1"/>
    <s v="High"/>
    <n v="4.3"/>
    <n v="9"/>
    <n v="365"/>
    <x v="2"/>
    <x v="3"/>
    <n v="18.771412685140945"/>
  </r>
  <r>
    <n v="1019"/>
    <s v="Joseph Harrison"/>
    <s v="jose85@example.net"/>
    <s v="jose85"/>
    <d v="1950-03-27T00:00:00"/>
    <x v="0"/>
    <s v="Rodriguezborough"/>
    <d v="2026-10-29T00:00:00"/>
    <d v="2027-10-29T00:00:00"/>
    <x v="1"/>
    <s v="Amex"/>
    <x v="1"/>
    <s v="Regular"/>
    <x v="1"/>
    <x v="5"/>
    <x v="0"/>
    <s v="Medium"/>
    <n v="4"/>
    <n v="2"/>
    <n v="365"/>
    <x v="2"/>
    <x v="3"/>
    <n v="18.771412685140945"/>
  </r>
  <r>
    <n v="1020"/>
    <s v="Austin Mosley"/>
    <s v="reginarichards@example.org"/>
    <s v="reginarichards"/>
    <d v="1939-05-30T00:00:00"/>
    <x v="0"/>
    <s v="Joshualand"/>
    <d v="2026-10-30T00:00:00"/>
    <d v="2027-10-30T00:00:00"/>
    <x v="1"/>
    <s v="Amex"/>
    <x v="1"/>
    <s v="Frequent"/>
    <x v="1"/>
    <x v="1"/>
    <x v="0"/>
    <s v="Medium"/>
    <n v="3.7"/>
    <n v="7"/>
    <n v="365"/>
    <x v="2"/>
    <x v="3"/>
    <n v="18.771412685140945"/>
  </r>
  <r>
    <n v="1021"/>
    <s v="Devin Watkins"/>
    <s v="morenoanna@example.net"/>
    <s v="morenoanna"/>
    <d v="1988-08-05T00:00:00"/>
    <x v="0"/>
    <s v="West Theresa"/>
    <d v="2026-10-31T00:00:00"/>
    <d v="2027-10-31T00:00:00"/>
    <x v="1"/>
    <s v="Mastercard"/>
    <x v="1"/>
    <s v="Occasional"/>
    <x v="0"/>
    <x v="6"/>
    <x v="2"/>
    <s v="High"/>
    <n v="4.5999999999999996"/>
    <n v="2"/>
    <n v="365"/>
    <x v="2"/>
    <x v="3"/>
    <n v="18.771412685140945"/>
  </r>
  <r>
    <n v="1022"/>
    <s v="Amanda Wilson"/>
    <s v="guerrerojessica@example.com"/>
    <s v="guerrerojessica"/>
    <d v="1955-01-27T00:00:00"/>
    <x v="0"/>
    <s v="Flynnbury"/>
    <d v="2026-11-01T00:00:00"/>
    <d v="2027-11-01T00:00:00"/>
    <x v="1"/>
    <s v="Visa"/>
    <x v="0"/>
    <s v="Regular"/>
    <x v="0"/>
    <x v="1"/>
    <x v="0"/>
    <s v="Medium"/>
    <n v="3.5"/>
    <n v="3"/>
    <n v="365"/>
    <x v="2"/>
    <x v="3"/>
    <n v="18.771412685140945"/>
  </r>
  <r>
    <n v="1023"/>
    <s v="Michael Willis"/>
    <s v="chaveznatasha@example.net"/>
    <s v="chaveznatasha"/>
    <d v="1936-05-17T00:00:00"/>
    <x v="1"/>
    <s v="South Jason"/>
    <d v="2026-11-02T00:00:00"/>
    <d v="2027-11-02T00:00:00"/>
    <x v="0"/>
    <s v="Visa"/>
    <x v="1"/>
    <s v="Frequent"/>
    <x v="0"/>
    <x v="3"/>
    <x v="2"/>
    <s v="High"/>
    <n v="3.2"/>
    <n v="2"/>
    <n v="365"/>
    <x v="2"/>
    <x v="3"/>
    <n v="18.771412685140945"/>
  </r>
  <r>
    <n v="1024"/>
    <s v="Donna Trevino"/>
    <s v="steven89@example.org"/>
    <s v="steven89"/>
    <d v="1983-11-17T00:00:00"/>
    <x v="1"/>
    <s v="Sandrafurt"/>
    <d v="2026-11-03T00:00:00"/>
    <d v="2027-11-03T00:00:00"/>
    <x v="0"/>
    <s v="Amex"/>
    <x v="1"/>
    <s v="Occasional"/>
    <x v="0"/>
    <x v="0"/>
    <x v="2"/>
    <s v="Low"/>
    <n v="4.0999999999999996"/>
    <n v="5"/>
    <n v="365"/>
    <x v="2"/>
    <x v="3"/>
    <n v="18.771412685140945"/>
  </r>
  <r>
    <n v="1025"/>
    <s v="Susan Smith"/>
    <s v="rossdeborah@example.net"/>
    <s v="rossdeborah"/>
    <d v="1984-02-07T00:00:00"/>
    <x v="1"/>
    <s v="West Crystal"/>
    <d v="2026-11-04T00:00:00"/>
    <d v="2027-11-04T00:00:00"/>
    <x v="1"/>
    <s v="Mastercard"/>
    <x v="1"/>
    <s v="Occasional"/>
    <x v="0"/>
    <x v="2"/>
    <x v="2"/>
    <s v="Medium"/>
    <n v="4.8"/>
    <n v="4"/>
    <n v="365"/>
    <x v="2"/>
    <x v="3"/>
    <n v="18.771412685140945"/>
  </r>
  <r>
    <n v="1026"/>
    <s v="Heather Snyder"/>
    <s v="francisco20@example.com"/>
    <s v="francisco20"/>
    <d v="1982-10-08T00:00:00"/>
    <x v="1"/>
    <s v="South Ashleymouth"/>
    <d v="2026-11-05T00:00:00"/>
    <d v="2027-11-05T00:00:00"/>
    <x v="1"/>
    <s v="Visa"/>
    <x v="1"/>
    <s v="Occasional"/>
    <x v="2"/>
    <x v="2"/>
    <x v="1"/>
    <s v="Low"/>
    <n v="3.2"/>
    <n v="1"/>
    <n v="365"/>
    <x v="2"/>
    <x v="3"/>
    <n v="18.771412685140945"/>
  </r>
  <r>
    <n v="1027"/>
    <s v="Corey Riley"/>
    <s v="michaeljohnson@example.net"/>
    <s v="michaeljohnson"/>
    <d v="1947-07-30T00:00:00"/>
    <x v="0"/>
    <s v="West Lisaport"/>
    <d v="2026-11-06T00:00:00"/>
    <d v="2027-11-06T00:00:00"/>
    <x v="1"/>
    <s v="Visa"/>
    <x v="1"/>
    <s v="Frequent"/>
    <x v="1"/>
    <x v="2"/>
    <x v="1"/>
    <s v="High"/>
    <n v="4.9000000000000004"/>
    <n v="2"/>
    <n v="365"/>
    <x v="2"/>
    <x v="3"/>
    <n v="18.771412685140945"/>
  </r>
  <r>
    <n v="1028"/>
    <s v="Deanna Burke"/>
    <s v="jessicagraham@example.net"/>
    <s v="jessicagraham"/>
    <d v="1973-05-19T00:00:00"/>
    <x v="1"/>
    <s v="Port Amanda"/>
    <d v="2026-11-07T00:00:00"/>
    <d v="2027-11-07T00:00:00"/>
    <x v="1"/>
    <s v="Amex"/>
    <x v="1"/>
    <s v="Occasional"/>
    <x v="0"/>
    <x v="0"/>
    <x v="0"/>
    <s v="Medium"/>
    <n v="3.6"/>
    <n v="9"/>
    <n v="365"/>
    <x v="2"/>
    <x v="3"/>
    <n v="18.771412685140945"/>
  </r>
  <r>
    <n v="1029"/>
    <s v="Eric Hernandez"/>
    <s v="richarddickson@example.com"/>
    <s v="richarddickson"/>
    <d v="1975-02-04T00:00:00"/>
    <x v="0"/>
    <s v="New Robert"/>
    <d v="2026-11-08T00:00:00"/>
    <d v="2027-11-08T00:00:00"/>
    <x v="0"/>
    <s v="Visa"/>
    <x v="1"/>
    <s v="Regular"/>
    <x v="2"/>
    <x v="2"/>
    <x v="0"/>
    <s v="Low"/>
    <n v="3.6"/>
    <n v="4"/>
    <n v="365"/>
    <x v="2"/>
    <x v="3"/>
    <n v="18.771412685140945"/>
  </r>
  <r>
    <n v="1030"/>
    <s v="Valerie Mendoza"/>
    <s v="nicole85@example.net"/>
    <s v="nicole85"/>
    <d v="1935-05-22T00:00:00"/>
    <x v="0"/>
    <s v="West Jessica"/>
    <d v="2026-11-09T00:00:00"/>
    <d v="2027-11-09T00:00:00"/>
    <x v="0"/>
    <s v="Mastercard"/>
    <x v="0"/>
    <s v="Regular"/>
    <x v="1"/>
    <x v="6"/>
    <x v="0"/>
    <s v="Low"/>
    <n v="3.1"/>
    <n v="0"/>
    <n v="365"/>
    <x v="2"/>
    <x v="3"/>
    <n v="18.771412685140945"/>
  </r>
  <r>
    <n v="1031"/>
    <s v="Tammy Chapman"/>
    <s v="marysmall@example.net"/>
    <s v="marysmall"/>
    <d v="1971-11-23T00:00:00"/>
    <x v="1"/>
    <s v="Gomezburgh"/>
    <d v="2026-11-10T00:00:00"/>
    <d v="2027-11-10T00:00:00"/>
    <x v="0"/>
    <s v="Mastercard"/>
    <x v="1"/>
    <s v="Frequent"/>
    <x v="2"/>
    <x v="3"/>
    <x v="1"/>
    <s v="Low"/>
    <n v="4.5999999999999996"/>
    <n v="4"/>
    <n v="365"/>
    <x v="2"/>
    <x v="3"/>
    <n v="18.771412685140945"/>
  </r>
  <r>
    <n v="1032"/>
    <s v="Shawn Simpson"/>
    <s v="cervantesjames@example.org"/>
    <s v="cervantesjames"/>
    <d v="1941-10-17T00:00:00"/>
    <x v="0"/>
    <s v="East Robert"/>
    <d v="2026-11-11T00:00:00"/>
    <d v="2027-11-11T00:00:00"/>
    <x v="1"/>
    <s v="Visa"/>
    <x v="1"/>
    <s v="Regular"/>
    <x v="0"/>
    <x v="6"/>
    <x v="1"/>
    <s v="High"/>
    <n v="3.3"/>
    <n v="8"/>
    <n v="365"/>
    <x v="2"/>
    <x v="3"/>
    <n v="18.771412685140945"/>
  </r>
  <r>
    <n v="1033"/>
    <s v="Michael Webb"/>
    <s v="taylorjose@example.com"/>
    <s v="taylorjose"/>
    <d v="1963-06-29T00:00:00"/>
    <x v="0"/>
    <s v="South Nancyborough"/>
    <d v="2026-11-12T00:00:00"/>
    <d v="2027-11-12T00:00:00"/>
    <x v="1"/>
    <s v="Amex"/>
    <x v="1"/>
    <s v="Regular"/>
    <x v="2"/>
    <x v="1"/>
    <x v="1"/>
    <s v="Medium"/>
    <n v="4.5999999999999996"/>
    <n v="10"/>
    <n v="365"/>
    <x v="2"/>
    <x v="3"/>
    <n v="18.771412685140945"/>
  </r>
  <r>
    <n v="1034"/>
    <s v="Alexandra Gonzales DVM"/>
    <s v="htorres@example.org"/>
    <s v="htorres"/>
    <d v="2006-04-09T00:00:00"/>
    <x v="1"/>
    <s v="South Kelsey"/>
    <d v="2026-11-13T00:00:00"/>
    <d v="2027-11-13T00:00:00"/>
    <x v="1"/>
    <s v="Mastercard"/>
    <x v="1"/>
    <s v="Frequent"/>
    <x v="2"/>
    <x v="3"/>
    <x v="1"/>
    <s v="High"/>
    <n v="4.2"/>
    <n v="4"/>
    <n v="365"/>
    <x v="2"/>
    <x v="3"/>
    <n v="18.771412685140945"/>
  </r>
  <r>
    <n v="1035"/>
    <s v="Christopher Maddox"/>
    <s v="wandamendoza@example.com"/>
    <s v="wandamendoza"/>
    <d v="1945-02-28T00:00:00"/>
    <x v="1"/>
    <s v="Lake Yvonne"/>
    <d v="2026-11-14T00:00:00"/>
    <d v="2027-11-14T00:00:00"/>
    <x v="1"/>
    <s v="Amex"/>
    <x v="0"/>
    <s v="Frequent"/>
    <x v="1"/>
    <x v="3"/>
    <x v="0"/>
    <s v="Low"/>
    <n v="4.2"/>
    <n v="9"/>
    <n v="365"/>
    <x v="2"/>
    <x v="3"/>
    <n v="18.771412685140945"/>
  </r>
  <r>
    <n v="1036"/>
    <s v="Jose Hunt"/>
    <s v="jonbrooks@example.org"/>
    <s v="jonbrooks"/>
    <d v="1992-06-19T00:00:00"/>
    <x v="0"/>
    <s v="Robinsonfurt"/>
    <d v="2026-11-15T00:00:00"/>
    <d v="2027-11-15T00:00:00"/>
    <x v="1"/>
    <s v="Mastercard"/>
    <x v="1"/>
    <s v="Occasional"/>
    <x v="2"/>
    <x v="6"/>
    <x v="1"/>
    <s v="Low"/>
    <n v="4.5999999999999996"/>
    <n v="2"/>
    <n v="365"/>
    <x v="2"/>
    <x v="3"/>
    <n v="18.771412685140945"/>
  </r>
  <r>
    <n v="1037"/>
    <s v="Robert Woods"/>
    <s v="russellantonio@example.com"/>
    <s v="russellantonio"/>
    <d v="1992-05-12T00:00:00"/>
    <x v="0"/>
    <s v="Chapmanfort"/>
    <d v="2026-11-16T00:00:00"/>
    <d v="2027-11-16T00:00:00"/>
    <x v="0"/>
    <s v="Visa"/>
    <x v="1"/>
    <s v="Occasional"/>
    <x v="1"/>
    <x v="5"/>
    <x v="2"/>
    <s v="Medium"/>
    <n v="3.3"/>
    <n v="9"/>
    <n v="365"/>
    <x v="2"/>
    <x v="3"/>
    <n v="18.771412685140945"/>
  </r>
  <r>
    <n v="1038"/>
    <s v="Diana Garcia"/>
    <s v="austin32@example.com"/>
    <s v="austin32"/>
    <d v="1990-04-13T00:00:00"/>
    <x v="0"/>
    <s v="Port Jessica"/>
    <d v="2026-11-17T00:00:00"/>
    <d v="2027-11-17T00:00:00"/>
    <x v="1"/>
    <s v="Visa"/>
    <x v="0"/>
    <s v="Frequent"/>
    <x v="1"/>
    <x v="0"/>
    <x v="2"/>
    <s v="Medium"/>
    <n v="3.5"/>
    <n v="3"/>
    <n v="365"/>
    <x v="2"/>
    <x v="3"/>
    <n v="18.771412685140945"/>
  </r>
  <r>
    <n v="1039"/>
    <s v="Crystal Ewing"/>
    <s v="stephenweiss@example.org"/>
    <s v="stephenweiss"/>
    <d v="2002-09-24T00:00:00"/>
    <x v="1"/>
    <s v="Shawnmouth"/>
    <d v="2026-11-18T00:00:00"/>
    <d v="2027-11-18T00:00:00"/>
    <x v="1"/>
    <s v="Mastercard"/>
    <x v="0"/>
    <s v="Occasional"/>
    <x v="2"/>
    <x v="5"/>
    <x v="2"/>
    <s v="Medium"/>
    <n v="4"/>
    <n v="8"/>
    <n v="365"/>
    <x v="2"/>
    <x v="3"/>
    <n v="18.771412685140945"/>
  </r>
  <r>
    <n v="1040"/>
    <s v="Amber Webster"/>
    <s v="masonmorrison@example.net"/>
    <s v="masonmorrison"/>
    <d v="1936-06-21T00:00:00"/>
    <x v="0"/>
    <s v="Gilbertbury"/>
    <d v="2026-11-19T00:00:00"/>
    <d v="2027-11-19T00:00:00"/>
    <x v="0"/>
    <s v="Mastercard"/>
    <x v="0"/>
    <s v="Regular"/>
    <x v="0"/>
    <x v="5"/>
    <x v="1"/>
    <s v="High"/>
    <n v="4.9000000000000004"/>
    <n v="2"/>
    <n v="365"/>
    <x v="2"/>
    <x v="3"/>
    <n v="18.771412685140945"/>
  </r>
  <r>
    <n v="1041"/>
    <s v="Tyler Hernandez"/>
    <s v="jenniferroberts@example.net"/>
    <s v="jenniferroberts"/>
    <d v="1970-04-13T00:00:00"/>
    <x v="1"/>
    <s v="Michaelmouth"/>
    <d v="2026-11-20T00:00:00"/>
    <d v="2027-11-20T00:00:00"/>
    <x v="1"/>
    <s v="Visa"/>
    <x v="1"/>
    <s v="Frequent"/>
    <x v="1"/>
    <x v="2"/>
    <x v="0"/>
    <s v="Medium"/>
    <n v="3.7"/>
    <n v="1"/>
    <n v="365"/>
    <x v="2"/>
    <x v="3"/>
    <n v="18.771412685140945"/>
  </r>
  <r>
    <n v="1042"/>
    <s v="Keith Torres"/>
    <s v="powersmary@example.net"/>
    <s v="powersmary"/>
    <d v="1937-01-23T00:00:00"/>
    <x v="0"/>
    <s v="North Michaelborough"/>
    <d v="2026-11-21T00:00:00"/>
    <d v="2027-11-21T00:00:00"/>
    <x v="1"/>
    <s v="Visa"/>
    <x v="1"/>
    <s v="Frequent"/>
    <x v="2"/>
    <x v="2"/>
    <x v="2"/>
    <s v="High"/>
    <n v="4.5"/>
    <n v="3"/>
    <n v="365"/>
    <x v="2"/>
    <x v="3"/>
    <n v="18.771412685140945"/>
  </r>
  <r>
    <n v="1043"/>
    <s v="Leslie Phillips"/>
    <s v="glarsen@example.org"/>
    <s v="glarsen"/>
    <d v="1935-02-28T00:00:00"/>
    <x v="1"/>
    <s v="New Andrea"/>
    <d v="2026-11-22T00:00:00"/>
    <d v="2027-11-22T00:00:00"/>
    <x v="0"/>
    <s v="Amex"/>
    <x v="0"/>
    <s v="Frequent"/>
    <x v="0"/>
    <x v="3"/>
    <x v="1"/>
    <s v="Medium"/>
    <n v="3.9"/>
    <n v="4"/>
    <n v="365"/>
    <x v="2"/>
    <x v="3"/>
    <n v="18.771412685140945"/>
  </r>
  <r>
    <n v="1044"/>
    <s v="Michelle Thompson"/>
    <s v="kellyortega@example.net"/>
    <s v="kellyortega"/>
    <d v="1939-02-11T00:00:00"/>
    <x v="0"/>
    <s v="New Steven"/>
    <d v="2026-11-23T00:00:00"/>
    <d v="2027-11-23T00:00:00"/>
    <x v="0"/>
    <s v="Visa"/>
    <x v="0"/>
    <s v="Regular"/>
    <x v="0"/>
    <x v="1"/>
    <x v="2"/>
    <s v="Low"/>
    <n v="3.3"/>
    <n v="10"/>
    <n v="365"/>
    <x v="2"/>
    <x v="3"/>
    <n v="18.771412685140945"/>
  </r>
  <r>
    <n v="1045"/>
    <s v="Connie Brown"/>
    <s v="summer40@example.net"/>
    <s v="summer40"/>
    <d v="1933-11-24T00:00:00"/>
    <x v="0"/>
    <s v="Lopezmouth"/>
    <d v="2026-11-24T00:00:00"/>
    <d v="2027-11-24T00:00:00"/>
    <x v="1"/>
    <s v="Visa"/>
    <x v="0"/>
    <s v="Occasional"/>
    <x v="0"/>
    <x v="1"/>
    <x v="1"/>
    <s v="Low"/>
    <n v="4.8"/>
    <n v="0"/>
    <n v="365"/>
    <x v="2"/>
    <x v="3"/>
    <n v="18.771412685140945"/>
  </r>
  <r>
    <n v="1046"/>
    <s v="Nathaniel Shepherd"/>
    <s v="lamblaurie@example.org"/>
    <s v="lamblaurie"/>
    <d v="1940-02-04T00:00:00"/>
    <x v="1"/>
    <s v="Brighttown"/>
    <d v="2026-11-25T00:00:00"/>
    <d v="2027-11-25T00:00:00"/>
    <x v="1"/>
    <s v="Visa"/>
    <x v="0"/>
    <s v="Frequent"/>
    <x v="2"/>
    <x v="5"/>
    <x v="2"/>
    <s v="Medium"/>
    <n v="3.6"/>
    <n v="8"/>
    <n v="365"/>
    <x v="2"/>
    <x v="3"/>
    <n v="18.771412685140945"/>
  </r>
  <r>
    <n v="1047"/>
    <s v="Tara Bowman"/>
    <s v="penny06@example.net"/>
    <s v="penny06"/>
    <d v="1939-03-02T00:00:00"/>
    <x v="0"/>
    <s v="East Brittany"/>
    <d v="2026-11-26T00:00:00"/>
    <d v="2027-11-26T00:00:00"/>
    <x v="0"/>
    <s v="Mastercard"/>
    <x v="0"/>
    <s v="Frequent"/>
    <x v="0"/>
    <x v="2"/>
    <x v="1"/>
    <s v="Medium"/>
    <n v="4.2"/>
    <n v="6"/>
    <n v="365"/>
    <x v="2"/>
    <x v="3"/>
    <n v="18.771412685140945"/>
  </r>
  <r>
    <n v="1048"/>
    <s v="Rhonda Foster"/>
    <s v="ymurphy@example.net"/>
    <s v="ymurphy"/>
    <d v="1997-08-22T00:00:00"/>
    <x v="1"/>
    <s v="Davisville"/>
    <d v="2026-11-27T00:00:00"/>
    <d v="2027-11-27T00:00:00"/>
    <x v="0"/>
    <s v="Amex"/>
    <x v="1"/>
    <s v="Regular"/>
    <x v="2"/>
    <x v="4"/>
    <x v="2"/>
    <s v="Medium"/>
    <n v="4"/>
    <n v="9"/>
    <n v="365"/>
    <x v="2"/>
    <x v="3"/>
    <n v="18.771412685140945"/>
  </r>
  <r>
    <n v="1049"/>
    <s v="Joseph Park"/>
    <s v="qwhite@example.com"/>
    <s v="qwhite"/>
    <d v="1953-01-11T00:00:00"/>
    <x v="0"/>
    <s v="North Angela"/>
    <d v="2026-11-28T00:00:00"/>
    <d v="2027-11-28T00:00:00"/>
    <x v="1"/>
    <s v="Mastercard"/>
    <x v="0"/>
    <s v="Occasional"/>
    <x v="2"/>
    <x v="5"/>
    <x v="2"/>
    <s v="High"/>
    <n v="3.2"/>
    <n v="4"/>
    <n v="365"/>
    <x v="2"/>
    <x v="3"/>
    <n v="18.771412685140945"/>
  </r>
  <r>
    <n v="1050"/>
    <s v="David James"/>
    <s v="scott74@example.com"/>
    <s v="scott74"/>
    <d v="1938-08-03T00:00:00"/>
    <x v="0"/>
    <s v="North Jamiestad"/>
    <d v="2026-11-29T00:00:00"/>
    <d v="2027-11-29T00:00:00"/>
    <x v="1"/>
    <s v="Mastercard"/>
    <x v="1"/>
    <s v="Frequent"/>
    <x v="2"/>
    <x v="4"/>
    <x v="2"/>
    <s v="Medium"/>
    <n v="3.5"/>
    <n v="3"/>
    <n v="365"/>
    <x v="2"/>
    <x v="3"/>
    <n v="18.771412685140945"/>
  </r>
  <r>
    <n v="1051"/>
    <s v="Cheryl Oneill"/>
    <s v="nathanielkennedy@example.org"/>
    <s v="nathanielkennedy"/>
    <d v="1963-02-11T00:00:00"/>
    <x v="0"/>
    <s v="East Henry"/>
    <d v="2026-11-30T00:00:00"/>
    <d v="2027-11-30T00:00:00"/>
    <x v="1"/>
    <s v="Mastercard"/>
    <x v="1"/>
    <s v="Frequent"/>
    <x v="2"/>
    <x v="0"/>
    <x v="1"/>
    <s v="Medium"/>
    <n v="4.3"/>
    <n v="6"/>
    <n v="365"/>
    <x v="2"/>
    <x v="3"/>
    <n v="18.771412685140945"/>
  </r>
  <r>
    <n v="1052"/>
    <s v="Doris Stevens"/>
    <s v="tuckerkelsey@example.org"/>
    <s v="tuckerkelsey"/>
    <d v="1956-07-12T00:00:00"/>
    <x v="0"/>
    <s v="Shawnaside"/>
    <d v="2026-12-01T00:00:00"/>
    <d v="2027-12-01T00:00:00"/>
    <x v="0"/>
    <s v="Visa"/>
    <x v="0"/>
    <s v="Occasional"/>
    <x v="2"/>
    <x v="6"/>
    <x v="0"/>
    <s v="Low"/>
    <n v="3.8"/>
    <n v="5"/>
    <n v="365"/>
    <x v="2"/>
    <x v="3"/>
    <n v="18.771412685140945"/>
  </r>
  <r>
    <n v="1053"/>
    <s v="Meghan Mathews"/>
    <s v="ruiznathan@example.net"/>
    <s v="ruiznathan"/>
    <d v="1946-12-30T00:00:00"/>
    <x v="1"/>
    <s v="Vazqueztown"/>
    <d v="2026-12-02T00:00:00"/>
    <d v="2027-12-02T00:00:00"/>
    <x v="1"/>
    <s v="Mastercard"/>
    <x v="1"/>
    <s v="Occasional"/>
    <x v="0"/>
    <x v="6"/>
    <x v="1"/>
    <s v="Low"/>
    <n v="4.5999999999999996"/>
    <n v="6"/>
    <n v="365"/>
    <x v="2"/>
    <x v="3"/>
    <n v="18.771412685140945"/>
  </r>
  <r>
    <n v="1054"/>
    <s v="Anne Rush"/>
    <s v="kwaller@example.com"/>
    <s v="kwaller"/>
    <d v="1959-10-31T00:00:00"/>
    <x v="0"/>
    <s v="West Michael"/>
    <d v="2026-12-03T00:00:00"/>
    <d v="2027-12-03T00:00:00"/>
    <x v="1"/>
    <s v="Visa"/>
    <x v="0"/>
    <s v="Occasional"/>
    <x v="1"/>
    <x v="4"/>
    <x v="0"/>
    <s v="Low"/>
    <n v="3.7"/>
    <n v="7"/>
    <n v="365"/>
    <x v="2"/>
    <x v="3"/>
    <n v="18.771412685140945"/>
  </r>
  <r>
    <n v="1055"/>
    <s v="Loretta Bentley"/>
    <s v="dbailey@example.net"/>
    <s v="dbailey"/>
    <d v="1969-06-24T00:00:00"/>
    <x v="1"/>
    <s v="Mitchellland"/>
    <d v="2026-12-04T00:00:00"/>
    <d v="2027-12-04T00:00:00"/>
    <x v="0"/>
    <s v="Mastercard"/>
    <x v="0"/>
    <s v="Frequent"/>
    <x v="0"/>
    <x v="1"/>
    <x v="1"/>
    <s v="Medium"/>
    <n v="3.9"/>
    <n v="2"/>
    <n v="365"/>
    <x v="2"/>
    <x v="3"/>
    <n v="18.771412685140945"/>
  </r>
  <r>
    <n v="1056"/>
    <s v="Samantha Miller"/>
    <s v="ywhitehead@example.com"/>
    <s v="ywhitehead"/>
    <d v="1989-03-09T00:00:00"/>
    <x v="0"/>
    <s v="Johnborough"/>
    <d v="2026-12-05T00:00:00"/>
    <d v="2027-12-05T00:00:00"/>
    <x v="0"/>
    <s v="Mastercard"/>
    <x v="0"/>
    <s v="Occasional"/>
    <x v="1"/>
    <x v="2"/>
    <x v="1"/>
    <s v="Medium"/>
    <n v="4.3"/>
    <n v="5"/>
    <n v="365"/>
    <x v="2"/>
    <x v="3"/>
    <n v="18.771412685140945"/>
  </r>
  <r>
    <n v="1057"/>
    <s v="William George"/>
    <s v="andrealevy@example.net"/>
    <s v="andrealevy"/>
    <d v="1960-10-02T00:00:00"/>
    <x v="0"/>
    <s v="Feliciafort"/>
    <d v="2026-12-06T00:00:00"/>
    <d v="2027-12-06T00:00:00"/>
    <x v="0"/>
    <s v="Visa"/>
    <x v="0"/>
    <s v="Regular"/>
    <x v="2"/>
    <x v="4"/>
    <x v="2"/>
    <s v="High"/>
    <n v="4.7"/>
    <n v="0"/>
    <n v="365"/>
    <x v="2"/>
    <x v="3"/>
    <n v="18.771412685140945"/>
  </r>
  <r>
    <n v="1058"/>
    <s v="Miguel Dean"/>
    <s v="adam73@example.com"/>
    <s v="adam73"/>
    <d v="1941-10-16T00:00:00"/>
    <x v="1"/>
    <s v="East Jesse"/>
    <d v="2026-12-07T00:00:00"/>
    <d v="2027-12-07T00:00:00"/>
    <x v="1"/>
    <s v="Amex"/>
    <x v="1"/>
    <s v="Frequent"/>
    <x v="0"/>
    <x v="5"/>
    <x v="0"/>
    <s v="Low"/>
    <n v="4.0999999999999996"/>
    <n v="2"/>
    <n v="365"/>
    <x v="2"/>
    <x v="3"/>
    <n v="18.771412685140945"/>
  </r>
  <r>
    <n v="1059"/>
    <s v="Scott Wagner"/>
    <s v="bridgethill@example.org"/>
    <s v="bridgethill"/>
    <d v="1978-08-29T00:00:00"/>
    <x v="1"/>
    <s v="South Kellyhaven"/>
    <d v="2026-12-08T00:00:00"/>
    <d v="2027-12-08T00:00:00"/>
    <x v="0"/>
    <s v="Mastercard"/>
    <x v="1"/>
    <s v="Regular"/>
    <x v="1"/>
    <x v="1"/>
    <x v="0"/>
    <s v="Medium"/>
    <n v="3"/>
    <n v="7"/>
    <n v="365"/>
    <x v="2"/>
    <x v="3"/>
    <n v="18.771412685140945"/>
  </r>
  <r>
    <n v="1060"/>
    <s v="Robert Campbell"/>
    <s v="randalljames@example.org"/>
    <s v="randalljames"/>
    <d v="1998-12-27T00:00:00"/>
    <x v="1"/>
    <s v="North Hannahtown"/>
    <d v="2026-12-09T00:00:00"/>
    <d v="2027-12-09T00:00:00"/>
    <x v="0"/>
    <s v="Visa"/>
    <x v="1"/>
    <s v="Regular"/>
    <x v="0"/>
    <x v="2"/>
    <x v="2"/>
    <s v="Low"/>
    <n v="3.5"/>
    <n v="2"/>
    <n v="365"/>
    <x v="2"/>
    <x v="3"/>
    <n v="18.771412685140945"/>
  </r>
  <r>
    <n v="1061"/>
    <s v="Jack Williams"/>
    <s v="brendan37@example.com"/>
    <s v="brendan37"/>
    <d v="1948-05-27T00:00:00"/>
    <x v="0"/>
    <s v="East Jackieberg"/>
    <d v="2026-12-10T00:00:00"/>
    <d v="2027-12-10T00:00:00"/>
    <x v="1"/>
    <s v="Mastercard"/>
    <x v="1"/>
    <s v="Occasional"/>
    <x v="0"/>
    <x v="2"/>
    <x v="2"/>
    <s v="High"/>
    <n v="3.6"/>
    <n v="4"/>
    <n v="365"/>
    <x v="2"/>
    <x v="3"/>
    <n v="18.771412685140945"/>
  </r>
  <r>
    <n v="1062"/>
    <s v="Melissa Horn"/>
    <s v="trichardson@example.net"/>
    <s v="trichardson"/>
    <d v="1944-03-17T00:00:00"/>
    <x v="0"/>
    <s v="Briannachester"/>
    <d v="2026-12-11T00:00:00"/>
    <d v="2027-12-11T00:00:00"/>
    <x v="1"/>
    <s v="Amex"/>
    <x v="1"/>
    <s v="Frequent"/>
    <x v="0"/>
    <x v="1"/>
    <x v="0"/>
    <s v="High"/>
    <n v="3.4"/>
    <n v="10"/>
    <n v="365"/>
    <x v="2"/>
    <x v="3"/>
    <n v="18.771412685140945"/>
  </r>
  <r>
    <n v="1063"/>
    <s v="Paula Smith"/>
    <s v="kbates@example.org"/>
    <s v="kbates"/>
    <d v="1984-01-20T00:00:00"/>
    <x v="1"/>
    <s v="New Charles"/>
    <d v="2026-12-12T00:00:00"/>
    <d v="2027-12-12T00:00:00"/>
    <x v="1"/>
    <s v="Mastercard"/>
    <x v="0"/>
    <s v="Frequent"/>
    <x v="0"/>
    <x v="5"/>
    <x v="2"/>
    <s v="High"/>
    <n v="3.8"/>
    <n v="4"/>
    <n v="365"/>
    <x v="2"/>
    <x v="3"/>
    <n v="18.771412685140945"/>
  </r>
  <r>
    <n v="1064"/>
    <s v="Scott Huynh"/>
    <s v="umontes@example.com"/>
    <s v="umontes"/>
    <d v="1955-06-23T00:00:00"/>
    <x v="1"/>
    <s v="Howeborough"/>
    <d v="2026-12-13T00:00:00"/>
    <d v="2027-12-13T00:00:00"/>
    <x v="0"/>
    <s v="Amex"/>
    <x v="0"/>
    <s v="Occasional"/>
    <x v="2"/>
    <x v="6"/>
    <x v="1"/>
    <s v="Medium"/>
    <n v="4.8"/>
    <n v="0"/>
    <n v="365"/>
    <x v="2"/>
    <x v="3"/>
    <n v="18.771412685140945"/>
  </r>
  <r>
    <n v="1065"/>
    <s v="Amber Levy"/>
    <s v="ubrooks@example.org"/>
    <s v="ubrooks"/>
    <d v="1955-06-16T00:00:00"/>
    <x v="1"/>
    <s v="East Christina"/>
    <d v="2026-12-14T00:00:00"/>
    <d v="2027-12-14T00:00:00"/>
    <x v="1"/>
    <s v="Mastercard"/>
    <x v="1"/>
    <s v="Occasional"/>
    <x v="0"/>
    <x v="2"/>
    <x v="2"/>
    <s v="High"/>
    <n v="3.1"/>
    <n v="5"/>
    <n v="365"/>
    <x v="2"/>
    <x v="3"/>
    <n v="18.771412685140945"/>
  </r>
  <r>
    <n v="1066"/>
    <s v="Lisa Mendez"/>
    <s v="strongkristen@example.com"/>
    <s v="strongkristen"/>
    <d v="1967-10-17T00:00:00"/>
    <x v="1"/>
    <s v="Port Martin"/>
    <d v="2026-12-15T00:00:00"/>
    <d v="2027-12-15T00:00:00"/>
    <x v="0"/>
    <s v="Visa"/>
    <x v="0"/>
    <s v="Frequent"/>
    <x v="1"/>
    <x v="0"/>
    <x v="2"/>
    <s v="Low"/>
    <n v="3.8"/>
    <n v="1"/>
    <n v="365"/>
    <x v="2"/>
    <x v="3"/>
    <n v="18.771412685140945"/>
  </r>
  <r>
    <n v="1067"/>
    <s v="Sean Young"/>
    <s v="amyfloyd@example.com"/>
    <s v="amyfloyd"/>
    <d v="2004-03-20T00:00:00"/>
    <x v="0"/>
    <s v="Markfort"/>
    <d v="2026-12-16T00:00:00"/>
    <d v="2027-12-16T00:00:00"/>
    <x v="1"/>
    <s v="Amex"/>
    <x v="1"/>
    <s v="Frequent"/>
    <x v="2"/>
    <x v="0"/>
    <x v="2"/>
    <s v="High"/>
    <n v="4.0999999999999996"/>
    <n v="7"/>
    <n v="365"/>
    <x v="2"/>
    <x v="3"/>
    <n v="18.771412685140945"/>
  </r>
  <r>
    <n v="1068"/>
    <s v="Malik Soto"/>
    <s v="rebecca57@example.org"/>
    <s v="rebecca57"/>
    <d v="1940-02-02T00:00:00"/>
    <x v="1"/>
    <s v="Wardhaven"/>
    <d v="2026-12-17T00:00:00"/>
    <d v="2027-12-17T00:00:00"/>
    <x v="1"/>
    <s v="Amex"/>
    <x v="1"/>
    <s v="Regular"/>
    <x v="2"/>
    <x v="0"/>
    <x v="0"/>
    <s v="Medium"/>
    <n v="4.5"/>
    <n v="7"/>
    <n v="365"/>
    <x v="2"/>
    <x v="3"/>
    <n v="18.771412685140945"/>
  </r>
  <r>
    <n v="1069"/>
    <s v="Brittany Lang"/>
    <s v="esmith@example.org"/>
    <s v="esmith"/>
    <d v="1969-10-18T00:00:00"/>
    <x v="1"/>
    <s v="Hillhaven"/>
    <d v="2026-12-18T00:00:00"/>
    <d v="2027-12-18T00:00:00"/>
    <x v="0"/>
    <s v="Visa"/>
    <x v="0"/>
    <s v="Frequent"/>
    <x v="2"/>
    <x v="0"/>
    <x v="1"/>
    <s v="High"/>
    <n v="3.5"/>
    <n v="3"/>
    <n v="365"/>
    <x v="2"/>
    <x v="3"/>
    <n v="18.771412685140945"/>
  </r>
  <r>
    <n v="1070"/>
    <s v="Kendra Williams"/>
    <s v="andreabutler@example.org"/>
    <s v="andreabutler"/>
    <d v="1937-02-19T00:00:00"/>
    <x v="0"/>
    <s v="Dawnton"/>
    <d v="2026-12-19T00:00:00"/>
    <d v="2027-12-19T00:00:00"/>
    <x v="0"/>
    <s v="Visa"/>
    <x v="0"/>
    <s v="Occasional"/>
    <x v="1"/>
    <x v="4"/>
    <x v="1"/>
    <s v="Medium"/>
    <n v="3.1"/>
    <n v="0"/>
    <n v="365"/>
    <x v="2"/>
    <x v="3"/>
    <n v="18.771412685140945"/>
  </r>
  <r>
    <n v="1071"/>
    <s v="John Spencer"/>
    <s v="megan63@example.org"/>
    <s v="megan63"/>
    <d v="1951-07-01T00:00:00"/>
    <x v="1"/>
    <s v="Mercerbury"/>
    <d v="2026-12-20T00:00:00"/>
    <d v="2027-12-20T00:00:00"/>
    <x v="0"/>
    <s v="Amex"/>
    <x v="1"/>
    <s v="Regular"/>
    <x v="2"/>
    <x v="3"/>
    <x v="1"/>
    <s v="Low"/>
    <n v="3.7"/>
    <n v="6"/>
    <n v="365"/>
    <x v="2"/>
    <x v="3"/>
    <n v="18.771412685140945"/>
  </r>
  <r>
    <n v="1072"/>
    <s v="Donald Flowers"/>
    <s v="stacey20@example.com"/>
    <s v="stacey20"/>
    <d v="1994-04-22T00:00:00"/>
    <x v="0"/>
    <s v="West Markmouth"/>
    <d v="2026-12-21T00:00:00"/>
    <d v="2027-12-21T00:00:00"/>
    <x v="1"/>
    <s v="Amex"/>
    <x v="0"/>
    <s v="Regular"/>
    <x v="2"/>
    <x v="1"/>
    <x v="0"/>
    <s v="Low"/>
    <n v="4.0999999999999996"/>
    <n v="4"/>
    <n v="365"/>
    <x v="2"/>
    <x v="3"/>
    <n v="18.771412685140945"/>
  </r>
  <r>
    <n v="1073"/>
    <s v="Andre Webb"/>
    <s v="wbrown@example.com"/>
    <s v="wbrown"/>
    <d v="1935-08-20T00:00:00"/>
    <x v="1"/>
    <s v="Patriciafurt"/>
    <d v="2026-12-22T00:00:00"/>
    <d v="2027-12-22T00:00:00"/>
    <x v="0"/>
    <s v="Visa"/>
    <x v="0"/>
    <s v="Frequent"/>
    <x v="1"/>
    <x v="1"/>
    <x v="0"/>
    <s v="Medium"/>
    <n v="3.2"/>
    <n v="2"/>
    <n v="365"/>
    <x v="2"/>
    <x v="3"/>
    <n v="18.771412685140945"/>
  </r>
  <r>
    <n v="1074"/>
    <s v="Courtney Morrison"/>
    <s v="harriswilliam@example.com"/>
    <s v="harriswilliam"/>
    <d v="1948-05-15T00:00:00"/>
    <x v="0"/>
    <s v="Lake Karen"/>
    <d v="2026-12-23T00:00:00"/>
    <d v="2027-12-23T00:00:00"/>
    <x v="0"/>
    <s v="Mastercard"/>
    <x v="0"/>
    <s v="Frequent"/>
    <x v="0"/>
    <x v="3"/>
    <x v="2"/>
    <s v="Low"/>
    <n v="4"/>
    <n v="7"/>
    <n v="365"/>
    <x v="2"/>
    <x v="3"/>
    <n v="18.771412685140945"/>
  </r>
  <r>
    <n v="1075"/>
    <s v="Daniel Baker"/>
    <s v="hbrowning@example.com"/>
    <s v="hbrowning"/>
    <d v="1957-01-05T00:00:00"/>
    <x v="0"/>
    <s v="Lake Marymouth"/>
    <d v="2026-12-24T00:00:00"/>
    <d v="2027-12-24T00:00:00"/>
    <x v="1"/>
    <s v="Visa"/>
    <x v="1"/>
    <s v="Regular"/>
    <x v="0"/>
    <x v="5"/>
    <x v="1"/>
    <s v="Medium"/>
    <n v="3.9"/>
    <n v="3"/>
    <n v="365"/>
    <x v="2"/>
    <x v="3"/>
    <n v="18.771412685140945"/>
  </r>
  <r>
    <n v="1076"/>
    <s v="Kathryn Smith"/>
    <s v="lindawilliams@example.net"/>
    <s v="lindawilliams"/>
    <d v="1941-05-18T00:00:00"/>
    <x v="1"/>
    <s v="Williamsview"/>
    <d v="2026-12-25T00:00:00"/>
    <d v="2027-12-25T00:00:00"/>
    <x v="1"/>
    <s v="Visa"/>
    <x v="1"/>
    <s v="Frequent"/>
    <x v="2"/>
    <x v="3"/>
    <x v="0"/>
    <s v="Medium"/>
    <n v="3.9"/>
    <n v="2"/>
    <n v="365"/>
    <x v="2"/>
    <x v="3"/>
    <n v="18.771412685140945"/>
  </r>
  <r>
    <n v="1077"/>
    <s v="Scott Love"/>
    <s v="newmaneric@example.org"/>
    <s v="newmaneric"/>
    <d v="1988-11-23T00:00:00"/>
    <x v="0"/>
    <s v="Jeromefort"/>
    <d v="2026-12-26T00:00:00"/>
    <d v="2027-12-26T00:00:00"/>
    <x v="1"/>
    <s v="Mastercard"/>
    <x v="1"/>
    <s v="Regular"/>
    <x v="1"/>
    <x v="5"/>
    <x v="2"/>
    <s v="Low"/>
    <n v="3.4"/>
    <n v="3"/>
    <n v="365"/>
    <x v="2"/>
    <x v="3"/>
    <n v="18.771412685140945"/>
  </r>
  <r>
    <n v="1078"/>
    <s v="Crystal Johnson"/>
    <s v="cwallace@example.org"/>
    <s v="cwallace"/>
    <d v="2002-02-18T00:00:00"/>
    <x v="0"/>
    <s v="South James"/>
    <d v="2026-12-27T00:00:00"/>
    <d v="2027-12-27T00:00:00"/>
    <x v="0"/>
    <s v="Visa"/>
    <x v="0"/>
    <s v="Regular"/>
    <x v="2"/>
    <x v="2"/>
    <x v="1"/>
    <s v="Low"/>
    <n v="4.4000000000000004"/>
    <n v="7"/>
    <n v="365"/>
    <x v="2"/>
    <x v="3"/>
    <n v="18.771412685140945"/>
  </r>
  <r>
    <n v="1079"/>
    <s v="Grant Silva"/>
    <s v="rogerperry@example.com"/>
    <s v="rogerperry"/>
    <d v="1979-03-03T00:00:00"/>
    <x v="0"/>
    <s v="Dianaborough"/>
    <d v="2026-12-28T00:00:00"/>
    <d v="2027-12-28T00:00:00"/>
    <x v="0"/>
    <s v="Mastercard"/>
    <x v="0"/>
    <s v="Frequent"/>
    <x v="1"/>
    <x v="6"/>
    <x v="1"/>
    <s v="Medium"/>
    <n v="4.5999999999999996"/>
    <n v="4"/>
    <n v="365"/>
    <x v="2"/>
    <x v="3"/>
    <n v="18.771412685140945"/>
  </r>
  <r>
    <n v="1080"/>
    <s v="Jennifer Farrell"/>
    <s v="christina85@example.net"/>
    <s v="christina85"/>
    <d v="1984-04-12T00:00:00"/>
    <x v="0"/>
    <s v="Caseville"/>
    <d v="2026-12-29T00:00:00"/>
    <d v="2027-12-29T00:00:00"/>
    <x v="0"/>
    <s v="Visa"/>
    <x v="1"/>
    <s v="Regular"/>
    <x v="0"/>
    <x v="0"/>
    <x v="0"/>
    <s v="Medium"/>
    <n v="3.2"/>
    <n v="5"/>
    <n v="365"/>
    <x v="2"/>
    <x v="3"/>
    <n v="18.771412685140945"/>
  </r>
  <r>
    <n v="1081"/>
    <s v="Jay Miller"/>
    <s v="darlenemorgan@example.net"/>
    <s v="darlenemorgan"/>
    <d v="1986-03-28T00:00:00"/>
    <x v="0"/>
    <s v="East Joe"/>
    <d v="2026-12-30T00:00:00"/>
    <d v="2027-12-30T00:00:00"/>
    <x v="1"/>
    <s v="Mastercard"/>
    <x v="1"/>
    <s v="Frequent"/>
    <x v="1"/>
    <x v="1"/>
    <x v="1"/>
    <s v="High"/>
    <n v="3.9"/>
    <n v="2"/>
    <n v="365"/>
    <x v="2"/>
    <x v="3"/>
    <n v="18.771412685140945"/>
  </r>
  <r>
    <n v="1082"/>
    <s v="Sharon Smith"/>
    <s v="kimberly94@example.org"/>
    <s v="kimberly94"/>
    <d v="1941-03-17T00:00:00"/>
    <x v="0"/>
    <s v="Ericastad"/>
    <d v="2026-12-31T00:00:00"/>
    <d v="2027-12-31T00:00:00"/>
    <x v="1"/>
    <s v="Mastercard"/>
    <x v="1"/>
    <s v="Regular"/>
    <x v="2"/>
    <x v="5"/>
    <x v="1"/>
    <s v="Low"/>
    <n v="3.5"/>
    <n v="5"/>
    <n v="365"/>
    <x v="2"/>
    <x v="3"/>
    <n v="18.771412685140945"/>
  </r>
  <r>
    <n v="1083"/>
    <s v="Karla Lopez"/>
    <s v="michaellarson@example.com"/>
    <s v="michaellarson"/>
    <d v="1980-05-05T00:00:00"/>
    <x v="0"/>
    <s v="North Tammy"/>
    <d v="2027-01-01T00:00:00"/>
    <d v="2028-01-01T00:00:00"/>
    <x v="0"/>
    <s v="Visa"/>
    <x v="0"/>
    <s v="Frequent"/>
    <x v="2"/>
    <x v="0"/>
    <x v="0"/>
    <s v="Low"/>
    <n v="3.9"/>
    <n v="8"/>
    <n v="365"/>
    <x v="3"/>
    <x v="0"/>
    <n v="85.215885642946319"/>
  </r>
  <r>
    <n v="1084"/>
    <s v="Ashley Henry"/>
    <s v="fwallace@example.com"/>
    <s v="fwallace"/>
    <d v="1993-03-29T00:00:00"/>
    <x v="1"/>
    <s v="Riverabury"/>
    <d v="2027-01-02T00:00:00"/>
    <d v="2028-01-02T00:00:00"/>
    <x v="1"/>
    <s v="Mastercard"/>
    <x v="0"/>
    <s v="Regular"/>
    <x v="1"/>
    <x v="0"/>
    <x v="0"/>
    <s v="Low"/>
    <n v="4"/>
    <n v="10"/>
    <n v="365"/>
    <x v="3"/>
    <x v="0"/>
    <n v="85.215885642946319"/>
  </r>
  <r>
    <n v="1085"/>
    <s v="James Smith"/>
    <s v="jose31@example.org"/>
    <s v="jose31"/>
    <d v="1974-08-03T00:00:00"/>
    <x v="0"/>
    <s v="South Krystal"/>
    <d v="2027-01-03T00:00:00"/>
    <d v="2028-01-03T00:00:00"/>
    <x v="0"/>
    <s v="Visa"/>
    <x v="1"/>
    <s v="Occasional"/>
    <x v="1"/>
    <x v="0"/>
    <x v="1"/>
    <s v="High"/>
    <n v="3.2"/>
    <n v="6"/>
    <n v="365"/>
    <x v="3"/>
    <x v="0"/>
    <n v="85.215885642946319"/>
  </r>
  <r>
    <n v="1086"/>
    <s v="Ms. Patricia Williams"/>
    <s v="rosemelissa@example.com"/>
    <s v="rosemelissa"/>
    <d v="1951-10-03T00:00:00"/>
    <x v="1"/>
    <s v="Torresport"/>
    <d v="2027-01-04T00:00:00"/>
    <d v="2028-01-04T00:00:00"/>
    <x v="1"/>
    <s v="Mastercard"/>
    <x v="1"/>
    <s v="Frequent"/>
    <x v="2"/>
    <x v="4"/>
    <x v="2"/>
    <s v="Medium"/>
    <n v="5"/>
    <n v="10"/>
    <n v="365"/>
    <x v="3"/>
    <x v="0"/>
    <n v="85.215885642946319"/>
  </r>
  <r>
    <n v="1087"/>
    <s v="Christopher Harding"/>
    <s v="pmedina@example.com"/>
    <s v="pmedina"/>
    <d v="1993-01-19T00:00:00"/>
    <x v="1"/>
    <s v="East Jesseville"/>
    <d v="2027-01-05T00:00:00"/>
    <d v="2028-01-05T00:00:00"/>
    <x v="0"/>
    <s v="Visa"/>
    <x v="0"/>
    <s v="Frequent"/>
    <x v="0"/>
    <x v="1"/>
    <x v="0"/>
    <s v="Medium"/>
    <n v="3.5"/>
    <n v="1"/>
    <n v="365"/>
    <x v="3"/>
    <x v="0"/>
    <n v="85.215885642946319"/>
  </r>
  <r>
    <n v="1088"/>
    <s v="Katherine Carter"/>
    <s v="burnsscott@example.com"/>
    <s v="burnsscott"/>
    <d v="1957-04-17T00:00:00"/>
    <x v="0"/>
    <s v="Hernandezmouth"/>
    <d v="2027-01-06T00:00:00"/>
    <d v="2028-01-06T00:00:00"/>
    <x v="1"/>
    <s v="Visa"/>
    <x v="1"/>
    <s v="Frequent"/>
    <x v="1"/>
    <x v="5"/>
    <x v="0"/>
    <s v="High"/>
    <n v="3.5"/>
    <n v="7"/>
    <n v="365"/>
    <x v="3"/>
    <x v="0"/>
    <n v="85.215885642946319"/>
  </r>
  <r>
    <n v="1089"/>
    <s v="Gabriel Day"/>
    <s v="johnsontravis@example.org"/>
    <s v="johnsontravis"/>
    <d v="2002-11-20T00:00:00"/>
    <x v="0"/>
    <s v="North Isabellaton"/>
    <d v="2027-01-07T00:00:00"/>
    <d v="2028-01-07T00:00:00"/>
    <x v="1"/>
    <s v="Mastercard"/>
    <x v="1"/>
    <s v="Frequent"/>
    <x v="0"/>
    <x v="3"/>
    <x v="2"/>
    <s v="High"/>
    <n v="5"/>
    <n v="2"/>
    <n v="365"/>
    <x v="3"/>
    <x v="0"/>
    <n v="85.215885642946319"/>
  </r>
  <r>
    <n v="1090"/>
    <s v="Steve Smith"/>
    <s v="deborahrodgers@example.org"/>
    <s v="deborahrodgers"/>
    <d v="1979-01-11T00:00:00"/>
    <x v="1"/>
    <s v="Williamshire"/>
    <d v="2027-01-08T00:00:00"/>
    <d v="2028-01-08T00:00:00"/>
    <x v="0"/>
    <s v="Amex"/>
    <x v="0"/>
    <s v="Frequent"/>
    <x v="1"/>
    <x v="4"/>
    <x v="0"/>
    <s v="Medium"/>
    <n v="3"/>
    <n v="9"/>
    <n v="365"/>
    <x v="3"/>
    <x v="0"/>
    <n v="85.215885642946319"/>
  </r>
  <r>
    <n v="1091"/>
    <s v="Michael Lopez"/>
    <s v="rortiz@example.org"/>
    <s v="rortiz"/>
    <d v="1974-07-13T00:00:00"/>
    <x v="0"/>
    <s v="Johnsonside"/>
    <d v="2027-01-09T00:00:00"/>
    <d v="2028-01-09T00:00:00"/>
    <x v="0"/>
    <s v="Mastercard"/>
    <x v="1"/>
    <s v="Regular"/>
    <x v="1"/>
    <x v="2"/>
    <x v="1"/>
    <s v="Low"/>
    <n v="4.5999999999999996"/>
    <n v="3"/>
    <n v="365"/>
    <x v="3"/>
    <x v="0"/>
    <n v="85.215885642946319"/>
  </r>
  <r>
    <n v="1092"/>
    <s v="Rachel Moses"/>
    <s v="yvaughn@example.org"/>
    <s v="yvaughn"/>
    <d v="1991-10-30T00:00:00"/>
    <x v="0"/>
    <s v="Mitchellchester"/>
    <d v="2027-01-10T00:00:00"/>
    <d v="2028-01-10T00:00:00"/>
    <x v="1"/>
    <s v="Visa"/>
    <x v="1"/>
    <s v="Regular"/>
    <x v="1"/>
    <x v="4"/>
    <x v="0"/>
    <s v="Medium"/>
    <n v="4.4000000000000004"/>
    <n v="10"/>
    <n v="365"/>
    <x v="3"/>
    <x v="0"/>
    <n v="85.215885642946319"/>
  </r>
  <r>
    <n v="1093"/>
    <s v="Michael Gardner"/>
    <s v="gutierreznicholas@example.com"/>
    <s v="gutierreznicholas"/>
    <d v="1970-01-02T00:00:00"/>
    <x v="1"/>
    <s v="Cookside"/>
    <d v="2027-01-11T00:00:00"/>
    <d v="2028-01-11T00:00:00"/>
    <x v="0"/>
    <s v="Visa"/>
    <x v="0"/>
    <s v="Occasional"/>
    <x v="2"/>
    <x v="2"/>
    <x v="2"/>
    <s v="Low"/>
    <n v="4"/>
    <n v="10"/>
    <n v="365"/>
    <x v="3"/>
    <x v="0"/>
    <n v="85.215885642946319"/>
  </r>
  <r>
    <n v="1094"/>
    <s v="John Roy"/>
    <s v="aaronmiller@example.org"/>
    <s v="aaronmiller"/>
    <d v="1948-10-04T00:00:00"/>
    <x v="0"/>
    <s v="Port Stephanie"/>
    <d v="2027-01-12T00:00:00"/>
    <d v="2028-01-12T00:00:00"/>
    <x v="1"/>
    <s v="Amex"/>
    <x v="0"/>
    <s v="Occasional"/>
    <x v="1"/>
    <x v="2"/>
    <x v="1"/>
    <s v="High"/>
    <n v="4.8"/>
    <n v="10"/>
    <n v="365"/>
    <x v="3"/>
    <x v="0"/>
    <n v="85.215885642946319"/>
  </r>
  <r>
    <n v="1095"/>
    <s v="Michael Ramirez"/>
    <s v="mramos@example.com"/>
    <s v="mramos"/>
    <d v="1991-08-05T00:00:00"/>
    <x v="1"/>
    <s v="South Angela"/>
    <d v="2027-01-13T00:00:00"/>
    <d v="2028-01-13T00:00:00"/>
    <x v="0"/>
    <s v="Visa"/>
    <x v="0"/>
    <s v="Regular"/>
    <x v="0"/>
    <x v="3"/>
    <x v="1"/>
    <s v="Low"/>
    <n v="4.9000000000000004"/>
    <n v="5"/>
    <n v="365"/>
    <x v="3"/>
    <x v="0"/>
    <n v="85.215885642946319"/>
  </r>
  <r>
    <n v="1096"/>
    <s v="Lynn Morris"/>
    <s v="guerrerosusan@example.org"/>
    <s v="guerrerosusan"/>
    <d v="2003-01-11T00:00:00"/>
    <x v="0"/>
    <s v="Davidton"/>
    <d v="2027-01-14T00:00:00"/>
    <d v="2028-01-14T00:00:00"/>
    <x v="0"/>
    <s v="Amex"/>
    <x v="0"/>
    <s v="Occasional"/>
    <x v="2"/>
    <x v="6"/>
    <x v="1"/>
    <s v="Low"/>
    <n v="3.3"/>
    <n v="8"/>
    <n v="365"/>
    <x v="3"/>
    <x v="0"/>
    <n v="85.215885642946319"/>
  </r>
  <r>
    <n v="1097"/>
    <s v="Benjamin Garcia"/>
    <s v="kathyluna@example.net"/>
    <s v="kathyluna"/>
    <d v="1952-07-31T00:00:00"/>
    <x v="1"/>
    <s v="Sarafurt"/>
    <d v="2027-01-15T00:00:00"/>
    <d v="2028-01-15T00:00:00"/>
    <x v="1"/>
    <s v="Visa"/>
    <x v="0"/>
    <s v="Occasional"/>
    <x v="0"/>
    <x v="2"/>
    <x v="2"/>
    <s v="Low"/>
    <n v="3.6"/>
    <n v="3"/>
    <n v="365"/>
    <x v="3"/>
    <x v="0"/>
    <n v="85.215885642946319"/>
  </r>
  <r>
    <n v="1098"/>
    <s v="Judy Smith"/>
    <s v="pclayton@example.net"/>
    <s v="pclayton"/>
    <d v="1958-08-01T00:00:00"/>
    <x v="0"/>
    <s v="New Jennifer"/>
    <d v="2027-01-16T00:00:00"/>
    <d v="2028-01-16T00:00:00"/>
    <x v="1"/>
    <s v="Amex"/>
    <x v="0"/>
    <s v="Frequent"/>
    <x v="0"/>
    <x v="0"/>
    <x v="0"/>
    <s v="Low"/>
    <n v="3.8"/>
    <n v="0"/>
    <n v="365"/>
    <x v="3"/>
    <x v="0"/>
    <n v="85.215885642946319"/>
  </r>
  <r>
    <n v="1099"/>
    <s v="Katherine Keith"/>
    <s v="evanselizabeth@example.com"/>
    <s v="evanselizabeth"/>
    <d v="2001-02-14T00:00:00"/>
    <x v="1"/>
    <s v="East Stephanie"/>
    <d v="2027-01-17T00:00:00"/>
    <d v="2028-01-17T00:00:00"/>
    <x v="0"/>
    <s v="Amex"/>
    <x v="1"/>
    <s v="Frequent"/>
    <x v="0"/>
    <x v="3"/>
    <x v="1"/>
    <s v="High"/>
    <n v="4.0999999999999996"/>
    <n v="1"/>
    <n v="365"/>
    <x v="3"/>
    <x v="0"/>
    <n v="85.215885642946319"/>
  </r>
  <r>
    <n v="1100"/>
    <s v="Micheal Mosley"/>
    <s v="adam03@example.org"/>
    <s v="adam03"/>
    <d v="1967-03-29T00:00:00"/>
    <x v="1"/>
    <s v="New Donnahaven"/>
    <d v="2027-01-18T00:00:00"/>
    <d v="2028-01-18T00:00:00"/>
    <x v="1"/>
    <s v="Mastercard"/>
    <x v="0"/>
    <s v="Frequent"/>
    <x v="2"/>
    <x v="4"/>
    <x v="1"/>
    <s v="Medium"/>
    <n v="4.7"/>
    <n v="6"/>
    <n v="365"/>
    <x v="3"/>
    <x v="0"/>
    <n v="85.215885642946319"/>
  </r>
  <r>
    <n v="1101"/>
    <s v="Daniel Anderson"/>
    <s v="shieldsmichelle@example.com"/>
    <s v="shieldsmichelle"/>
    <d v="2000-07-04T00:00:00"/>
    <x v="1"/>
    <s v="Sanfordberg"/>
    <d v="2027-01-19T00:00:00"/>
    <d v="2028-01-19T00:00:00"/>
    <x v="1"/>
    <s v="Mastercard"/>
    <x v="1"/>
    <s v="Frequent"/>
    <x v="1"/>
    <x v="2"/>
    <x v="2"/>
    <s v="High"/>
    <n v="3.5"/>
    <n v="0"/>
    <n v="365"/>
    <x v="3"/>
    <x v="0"/>
    <n v="85.215885642946319"/>
  </r>
  <r>
    <n v="1102"/>
    <s v="Kelli Johnson"/>
    <s v="evanchan@example.net"/>
    <s v="evanchan"/>
    <d v="2005-06-20T00:00:00"/>
    <x v="1"/>
    <s v="Davidmouth"/>
    <d v="2027-01-20T00:00:00"/>
    <d v="2028-01-20T00:00:00"/>
    <x v="0"/>
    <s v="Visa"/>
    <x v="1"/>
    <s v="Regular"/>
    <x v="0"/>
    <x v="1"/>
    <x v="0"/>
    <s v="High"/>
    <n v="4.4000000000000004"/>
    <n v="8"/>
    <n v="365"/>
    <x v="3"/>
    <x v="0"/>
    <n v="85.215885642946319"/>
  </r>
  <r>
    <n v="1103"/>
    <s v="Nicole Mitchell"/>
    <s v="wbaker@example.net"/>
    <s v="wbaker"/>
    <d v="1945-10-14T00:00:00"/>
    <x v="0"/>
    <s v="Port John"/>
    <d v="2027-01-21T00:00:00"/>
    <d v="2028-01-21T00:00:00"/>
    <x v="1"/>
    <s v="Amex"/>
    <x v="0"/>
    <s v="Regular"/>
    <x v="2"/>
    <x v="5"/>
    <x v="0"/>
    <s v="Medium"/>
    <n v="4"/>
    <n v="0"/>
    <n v="365"/>
    <x v="3"/>
    <x v="0"/>
    <n v="85.215885642946319"/>
  </r>
  <r>
    <n v="1104"/>
    <s v="Jill Alexander"/>
    <s v="hmercado@example.com"/>
    <s v="hmercado"/>
    <d v="1949-11-10T00:00:00"/>
    <x v="0"/>
    <s v="Lisatown"/>
    <d v="2027-01-22T00:00:00"/>
    <d v="2028-01-22T00:00:00"/>
    <x v="0"/>
    <s v="Amex"/>
    <x v="1"/>
    <s v="Occasional"/>
    <x v="0"/>
    <x v="6"/>
    <x v="0"/>
    <s v="High"/>
    <n v="4"/>
    <n v="1"/>
    <n v="365"/>
    <x v="3"/>
    <x v="0"/>
    <n v="85.215885642946319"/>
  </r>
  <r>
    <n v="1105"/>
    <s v="Cody Stone"/>
    <s v="prose@example.com"/>
    <s v="prose"/>
    <d v="1963-05-19T00:00:00"/>
    <x v="0"/>
    <s v="Jacobtown"/>
    <d v="2027-01-23T00:00:00"/>
    <d v="2028-01-23T00:00:00"/>
    <x v="1"/>
    <s v="Mastercard"/>
    <x v="0"/>
    <s v="Occasional"/>
    <x v="1"/>
    <x v="6"/>
    <x v="1"/>
    <s v="Medium"/>
    <n v="4.3"/>
    <n v="0"/>
    <n v="365"/>
    <x v="3"/>
    <x v="0"/>
    <n v="85.215885642946319"/>
  </r>
  <r>
    <n v="1106"/>
    <s v="Heather Ward"/>
    <s v="kingmaria@example.net"/>
    <s v="kingmaria"/>
    <d v="1973-10-08T00:00:00"/>
    <x v="1"/>
    <s v="Morrisshire"/>
    <d v="2027-01-24T00:00:00"/>
    <d v="2028-01-24T00:00:00"/>
    <x v="1"/>
    <s v="Visa"/>
    <x v="1"/>
    <s v="Occasional"/>
    <x v="0"/>
    <x v="5"/>
    <x v="1"/>
    <s v="High"/>
    <n v="4.0999999999999996"/>
    <n v="4"/>
    <n v="365"/>
    <x v="3"/>
    <x v="0"/>
    <n v="85.215885642946319"/>
  </r>
  <r>
    <n v="1107"/>
    <s v="Kyle Johnson"/>
    <s v="jodihanson@example.org"/>
    <s v="jodihanson"/>
    <d v="2002-04-22T00:00:00"/>
    <x v="0"/>
    <s v="Mcgeeshire"/>
    <d v="2027-01-25T00:00:00"/>
    <d v="2028-01-25T00:00:00"/>
    <x v="1"/>
    <s v="Mastercard"/>
    <x v="0"/>
    <s v="Regular"/>
    <x v="0"/>
    <x v="6"/>
    <x v="1"/>
    <s v="High"/>
    <n v="3.6"/>
    <n v="10"/>
    <n v="365"/>
    <x v="3"/>
    <x v="0"/>
    <n v="85.215885642946319"/>
  </r>
  <r>
    <n v="1108"/>
    <s v="Dale Cooley"/>
    <s v="ejensen@example.org"/>
    <s v="ejensen"/>
    <d v="1948-07-06T00:00:00"/>
    <x v="0"/>
    <s v="Danielleborough"/>
    <d v="2027-01-26T00:00:00"/>
    <d v="2028-01-26T00:00:00"/>
    <x v="1"/>
    <s v="Amex"/>
    <x v="0"/>
    <s v="Frequent"/>
    <x v="1"/>
    <x v="1"/>
    <x v="1"/>
    <s v="Low"/>
    <n v="4.7"/>
    <n v="5"/>
    <n v="365"/>
    <x v="3"/>
    <x v="0"/>
    <n v="85.215885642946319"/>
  </r>
  <r>
    <n v="1109"/>
    <s v="Megan Morgan"/>
    <s v="ashley76@example.com"/>
    <s v="ashley76"/>
    <d v="1989-12-05T00:00:00"/>
    <x v="1"/>
    <s v="Jacksonborough"/>
    <d v="2027-01-27T00:00:00"/>
    <d v="2028-01-27T00:00:00"/>
    <x v="1"/>
    <s v="Mastercard"/>
    <x v="1"/>
    <s v="Frequent"/>
    <x v="1"/>
    <x v="6"/>
    <x v="2"/>
    <s v="High"/>
    <n v="4.5"/>
    <n v="5"/>
    <n v="365"/>
    <x v="3"/>
    <x v="0"/>
    <n v="85.215885642946319"/>
  </r>
  <r>
    <n v="1110"/>
    <s v="Angela Duncan"/>
    <s v="maria76@example.net"/>
    <s v="maria76"/>
    <d v="1944-10-20T00:00:00"/>
    <x v="0"/>
    <s v="Larsonborough"/>
    <d v="2027-01-28T00:00:00"/>
    <d v="2028-01-28T00:00:00"/>
    <x v="1"/>
    <s v="Visa"/>
    <x v="0"/>
    <s v="Occasional"/>
    <x v="1"/>
    <x v="6"/>
    <x v="2"/>
    <s v="High"/>
    <n v="4.2"/>
    <n v="10"/>
    <n v="365"/>
    <x v="3"/>
    <x v="0"/>
    <n v="85.215885642946319"/>
  </r>
  <r>
    <n v="1111"/>
    <s v="Katherine Savage"/>
    <s v="michaelnelson@example.org"/>
    <s v="michaelnelson"/>
    <d v="1993-08-27T00:00:00"/>
    <x v="0"/>
    <s v="New Linda"/>
    <d v="2027-01-29T00:00:00"/>
    <d v="2028-01-29T00:00:00"/>
    <x v="0"/>
    <s v="Mastercard"/>
    <x v="0"/>
    <s v="Regular"/>
    <x v="1"/>
    <x v="6"/>
    <x v="2"/>
    <s v="High"/>
    <n v="3.1"/>
    <n v="8"/>
    <n v="365"/>
    <x v="3"/>
    <x v="0"/>
    <n v="85.215885642946319"/>
  </r>
  <r>
    <n v="1112"/>
    <s v="William Bates"/>
    <s v="lpadilla@example.net"/>
    <s v="lpadilla"/>
    <d v="1960-06-21T00:00:00"/>
    <x v="0"/>
    <s v="Alexisside"/>
    <d v="2027-01-30T00:00:00"/>
    <d v="2028-01-30T00:00:00"/>
    <x v="1"/>
    <s v="Amex"/>
    <x v="1"/>
    <s v="Frequent"/>
    <x v="2"/>
    <x v="6"/>
    <x v="1"/>
    <s v="Low"/>
    <n v="3.2"/>
    <n v="0"/>
    <n v="365"/>
    <x v="3"/>
    <x v="0"/>
    <n v="85.215885642946319"/>
  </r>
  <r>
    <n v="1113"/>
    <s v="Katie Rice"/>
    <s v="william10@example.net"/>
    <s v="william10"/>
    <d v="1981-05-25T00:00:00"/>
    <x v="1"/>
    <s v="Vangbury"/>
    <d v="2027-01-31T00:00:00"/>
    <d v="2028-01-31T00:00:00"/>
    <x v="1"/>
    <s v="Visa"/>
    <x v="0"/>
    <s v="Regular"/>
    <x v="2"/>
    <x v="4"/>
    <x v="1"/>
    <s v="High"/>
    <n v="4.0999999999999996"/>
    <n v="10"/>
    <n v="365"/>
    <x v="3"/>
    <x v="0"/>
    <n v="85.215885642946319"/>
  </r>
  <r>
    <n v="1114"/>
    <s v="Heidi Greer"/>
    <s v="valenciajoseph@example.org"/>
    <s v="valenciajoseph"/>
    <d v="1975-01-23T00:00:00"/>
    <x v="1"/>
    <s v="Greenburgh"/>
    <d v="2027-02-01T00:00:00"/>
    <d v="2028-02-01T00:00:00"/>
    <x v="0"/>
    <s v="Visa"/>
    <x v="1"/>
    <s v="Frequent"/>
    <x v="2"/>
    <x v="0"/>
    <x v="0"/>
    <s v="Low"/>
    <n v="4.0999999999999996"/>
    <n v="8"/>
    <n v="365"/>
    <x v="3"/>
    <x v="0"/>
    <n v="85.215885642946319"/>
  </r>
  <r>
    <n v="1115"/>
    <s v="Benjamin Simmons"/>
    <s v="boyersheri@example.com"/>
    <s v="boyersheri"/>
    <d v="1952-10-23T00:00:00"/>
    <x v="0"/>
    <s v="Mccartyview"/>
    <d v="2027-02-02T00:00:00"/>
    <d v="2028-02-02T00:00:00"/>
    <x v="0"/>
    <s v="Amex"/>
    <x v="1"/>
    <s v="Frequent"/>
    <x v="0"/>
    <x v="0"/>
    <x v="0"/>
    <s v="High"/>
    <n v="4.9000000000000004"/>
    <n v="1"/>
    <n v="365"/>
    <x v="3"/>
    <x v="0"/>
    <n v="85.215885642946319"/>
  </r>
  <r>
    <n v="1116"/>
    <s v="Richard Simpson"/>
    <s v="christina08@example.net"/>
    <s v="christina08"/>
    <d v="1962-07-05T00:00:00"/>
    <x v="0"/>
    <s v="North Christina"/>
    <d v="2027-02-03T00:00:00"/>
    <d v="2028-02-03T00:00:00"/>
    <x v="1"/>
    <s v="Amex"/>
    <x v="0"/>
    <s v="Occasional"/>
    <x v="1"/>
    <x v="0"/>
    <x v="2"/>
    <s v="High"/>
    <n v="3.4"/>
    <n v="8"/>
    <n v="365"/>
    <x v="3"/>
    <x v="0"/>
    <n v="85.215885642946319"/>
  </r>
  <r>
    <n v="1117"/>
    <s v="Johnathan Garcia"/>
    <s v="daniel93@example.com"/>
    <s v="daniel93"/>
    <d v="1999-05-12T00:00:00"/>
    <x v="1"/>
    <s v="Hurleyville"/>
    <d v="2027-02-04T00:00:00"/>
    <d v="2028-02-04T00:00:00"/>
    <x v="1"/>
    <s v="Mastercard"/>
    <x v="0"/>
    <s v="Frequent"/>
    <x v="0"/>
    <x v="6"/>
    <x v="2"/>
    <s v="High"/>
    <n v="4"/>
    <n v="10"/>
    <n v="365"/>
    <x v="3"/>
    <x v="0"/>
    <n v="85.215885642946319"/>
  </r>
  <r>
    <n v="1118"/>
    <s v="Jacqueline Robinson"/>
    <s v="kevinholt@example.com"/>
    <s v="kevinholt"/>
    <d v="1936-05-06T00:00:00"/>
    <x v="0"/>
    <s v="Suzannemouth"/>
    <d v="2027-02-05T00:00:00"/>
    <d v="2028-02-05T00:00:00"/>
    <x v="0"/>
    <s v="Visa"/>
    <x v="0"/>
    <s v="Occasional"/>
    <x v="0"/>
    <x v="2"/>
    <x v="1"/>
    <s v="High"/>
    <n v="4.9000000000000004"/>
    <n v="5"/>
    <n v="365"/>
    <x v="3"/>
    <x v="0"/>
    <n v="85.215885642946319"/>
  </r>
  <r>
    <n v="1119"/>
    <s v="Blake Welch"/>
    <s v="aroberts@example.net"/>
    <s v="aroberts"/>
    <d v="1992-03-27T00:00:00"/>
    <x v="0"/>
    <s v="Lake Corybury"/>
    <d v="2027-02-06T00:00:00"/>
    <d v="2028-02-06T00:00:00"/>
    <x v="0"/>
    <s v="Visa"/>
    <x v="1"/>
    <s v="Regular"/>
    <x v="1"/>
    <x v="3"/>
    <x v="2"/>
    <s v="Low"/>
    <n v="3.1"/>
    <n v="5"/>
    <n v="365"/>
    <x v="3"/>
    <x v="0"/>
    <n v="85.215885642946319"/>
  </r>
  <r>
    <n v="1120"/>
    <s v="Erik Williams"/>
    <s v="qmiller@example.net"/>
    <s v="qmiller"/>
    <d v="1957-04-15T00:00:00"/>
    <x v="1"/>
    <s v="Jimeneztown"/>
    <d v="2027-02-07T00:00:00"/>
    <d v="2028-02-07T00:00:00"/>
    <x v="0"/>
    <s v="Visa"/>
    <x v="1"/>
    <s v="Regular"/>
    <x v="0"/>
    <x v="1"/>
    <x v="0"/>
    <s v="High"/>
    <n v="4"/>
    <n v="3"/>
    <n v="365"/>
    <x v="3"/>
    <x v="0"/>
    <n v="85.215885642946319"/>
  </r>
  <r>
    <n v="1121"/>
    <s v="Laura Ross"/>
    <s v="bfoster@example.net"/>
    <s v="bfoster"/>
    <d v="1944-08-15T00:00:00"/>
    <x v="1"/>
    <s v="Armstrongberg"/>
    <d v="2027-02-08T00:00:00"/>
    <d v="2028-02-08T00:00:00"/>
    <x v="1"/>
    <s v="Amex"/>
    <x v="0"/>
    <s v="Frequent"/>
    <x v="0"/>
    <x v="3"/>
    <x v="1"/>
    <s v="High"/>
    <n v="4.5999999999999996"/>
    <n v="1"/>
    <n v="365"/>
    <x v="3"/>
    <x v="0"/>
    <n v="85.215885642946319"/>
  </r>
  <r>
    <n v="1122"/>
    <s v="Patrick Carter"/>
    <s v="andrew42@example.net"/>
    <s v="andrew42"/>
    <d v="1969-07-30T00:00:00"/>
    <x v="1"/>
    <s v="Angelahaven"/>
    <d v="2027-02-09T00:00:00"/>
    <d v="2028-02-09T00:00:00"/>
    <x v="1"/>
    <s v="Mastercard"/>
    <x v="1"/>
    <s v="Frequent"/>
    <x v="1"/>
    <x v="2"/>
    <x v="0"/>
    <s v="Medium"/>
    <n v="3.1"/>
    <n v="10"/>
    <n v="365"/>
    <x v="3"/>
    <x v="0"/>
    <n v="85.215885642946319"/>
  </r>
  <r>
    <n v="1123"/>
    <s v="Luis Mccoy"/>
    <s v="wilcoxkara@example.com"/>
    <s v="wilcoxkara"/>
    <d v="1953-11-19T00:00:00"/>
    <x v="1"/>
    <s v="Silvaton"/>
    <d v="2027-02-10T00:00:00"/>
    <d v="2028-02-10T00:00:00"/>
    <x v="1"/>
    <s v="Visa"/>
    <x v="0"/>
    <s v="Frequent"/>
    <x v="1"/>
    <x v="1"/>
    <x v="1"/>
    <s v="Medium"/>
    <n v="3.5"/>
    <n v="5"/>
    <n v="365"/>
    <x v="3"/>
    <x v="0"/>
    <n v="85.215885642946319"/>
  </r>
  <r>
    <n v="1124"/>
    <s v="Samuel James"/>
    <s v="julie98@example.net"/>
    <s v="julie98"/>
    <d v="1965-11-05T00:00:00"/>
    <x v="1"/>
    <s v="East Robert"/>
    <d v="2027-02-11T00:00:00"/>
    <d v="2028-02-11T00:00:00"/>
    <x v="1"/>
    <s v="Mastercard"/>
    <x v="1"/>
    <s v="Frequent"/>
    <x v="0"/>
    <x v="6"/>
    <x v="2"/>
    <s v="High"/>
    <n v="4.5"/>
    <n v="3"/>
    <n v="365"/>
    <x v="3"/>
    <x v="0"/>
    <n v="85.215885642946319"/>
  </r>
  <r>
    <n v="1125"/>
    <s v="James Moody"/>
    <s v="michele73@example.com"/>
    <s v="michele73"/>
    <d v="1995-06-29T00:00:00"/>
    <x v="1"/>
    <s v="East Sarahborough"/>
    <d v="2027-02-12T00:00:00"/>
    <d v="2028-02-12T00:00:00"/>
    <x v="1"/>
    <s v="Mastercard"/>
    <x v="1"/>
    <s v="Occasional"/>
    <x v="2"/>
    <x v="5"/>
    <x v="2"/>
    <s v="High"/>
    <n v="4.4000000000000004"/>
    <n v="1"/>
    <n v="365"/>
    <x v="3"/>
    <x v="0"/>
    <n v="85.215885642946319"/>
  </r>
  <r>
    <n v="1126"/>
    <s v="Crystal Horton"/>
    <s v="bkirby@example.net"/>
    <s v="bkirby"/>
    <d v="2003-04-24T00:00:00"/>
    <x v="0"/>
    <s v="Amyview"/>
    <d v="2027-02-13T00:00:00"/>
    <d v="2028-02-13T00:00:00"/>
    <x v="0"/>
    <s v="Mastercard"/>
    <x v="1"/>
    <s v="Occasional"/>
    <x v="0"/>
    <x v="4"/>
    <x v="1"/>
    <s v="Low"/>
    <n v="4.3"/>
    <n v="9"/>
    <n v="365"/>
    <x v="3"/>
    <x v="0"/>
    <n v="85.215885642946319"/>
  </r>
  <r>
    <n v="1127"/>
    <s v="Larry Bass"/>
    <s v="greese@example.net"/>
    <s v="greese"/>
    <d v="1949-06-03T00:00:00"/>
    <x v="0"/>
    <s v="Lake Samantha"/>
    <d v="2027-02-14T00:00:00"/>
    <d v="2028-02-14T00:00:00"/>
    <x v="1"/>
    <s v="Visa"/>
    <x v="0"/>
    <s v="Regular"/>
    <x v="1"/>
    <x v="1"/>
    <x v="2"/>
    <s v="Low"/>
    <n v="3.9"/>
    <n v="1"/>
    <n v="365"/>
    <x v="3"/>
    <x v="0"/>
    <n v="85.215885642946319"/>
  </r>
  <r>
    <n v="1128"/>
    <s v="Dennis Davis"/>
    <s v="isimmons@example.org"/>
    <s v="isimmons"/>
    <d v="1938-07-05T00:00:00"/>
    <x v="1"/>
    <s v="Johnfort"/>
    <d v="2027-02-15T00:00:00"/>
    <d v="2028-02-15T00:00:00"/>
    <x v="0"/>
    <s v="Mastercard"/>
    <x v="0"/>
    <s v="Occasional"/>
    <x v="1"/>
    <x v="6"/>
    <x v="2"/>
    <s v="Low"/>
    <n v="3.1"/>
    <n v="7"/>
    <n v="365"/>
    <x v="3"/>
    <x v="0"/>
    <n v="85.215885642946319"/>
  </r>
  <r>
    <n v="1129"/>
    <s v="Jeffrey Harris"/>
    <s v="georgemullins@example.net"/>
    <s v="georgemullins"/>
    <d v="1937-07-23T00:00:00"/>
    <x v="0"/>
    <s v="Rossmouth"/>
    <d v="2027-02-16T00:00:00"/>
    <d v="2028-02-16T00:00:00"/>
    <x v="0"/>
    <s v="Visa"/>
    <x v="1"/>
    <s v="Frequent"/>
    <x v="2"/>
    <x v="3"/>
    <x v="0"/>
    <s v="Medium"/>
    <n v="3.7"/>
    <n v="6"/>
    <n v="365"/>
    <x v="3"/>
    <x v="0"/>
    <n v="85.215885642946319"/>
  </r>
  <r>
    <n v="1130"/>
    <s v="Ashley Mendoza"/>
    <s v="carolyn16@example.net"/>
    <s v="carolyn16"/>
    <d v="1937-10-12T00:00:00"/>
    <x v="1"/>
    <s v="West Thomas"/>
    <d v="2027-02-17T00:00:00"/>
    <d v="2028-02-17T00:00:00"/>
    <x v="1"/>
    <s v="Visa"/>
    <x v="0"/>
    <s v="Regular"/>
    <x v="0"/>
    <x v="6"/>
    <x v="0"/>
    <s v="Low"/>
    <n v="4.9000000000000004"/>
    <n v="7"/>
    <n v="365"/>
    <x v="3"/>
    <x v="0"/>
    <n v="85.215885642946319"/>
  </r>
  <r>
    <n v="1131"/>
    <s v="Paul Jones"/>
    <s v="changchristy@example.net"/>
    <s v="changchristy"/>
    <d v="1973-12-29T00:00:00"/>
    <x v="1"/>
    <s v="West Andrea"/>
    <d v="2027-02-18T00:00:00"/>
    <d v="2028-02-18T00:00:00"/>
    <x v="0"/>
    <s v="Amex"/>
    <x v="0"/>
    <s v="Frequent"/>
    <x v="2"/>
    <x v="4"/>
    <x v="0"/>
    <s v="High"/>
    <n v="3.6"/>
    <n v="8"/>
    <n v="365"/>
    <x v="3"/>
    <x v="0"/>
    <n v="85.215885642946319"/>
  </r>
  <r>
    <n v="1132"/>
    <s v="David Kramer"/>
    <s v="wrightjennifer@example.net"/>
    <s v="wrightjennifer"/>
    <d v="1984-04-02T00:00:00"/>
    <x v="0"/>
    <s v="East Ivan"/>
    <d v="2027-02-19T00:00:00"/>
    <d v="2028-02-19T00:00:00"/>
    <x v="1"/>
    <s v="Amex"/>
    <x v="0"/>
    <s v="Frequent"/>
    <x v="2"/>
    <x v="5"/>
    <x v="1"/>
    <s v="Low"/>
    <n v="3.2"/>
    <n v="6"/>
    <n v="365"/>
    <x v="3"/>
    <x v="0"/>
    <n v="85.215885642946319"/>
  </r>
  <r>
    <n v="1133"/>
    <s v="Nichole Cobb"/>
    <s v="stephen50@example.com"/>
    <s v="stephen50"/>
    <d v="1943-03-27T00:00:00"/>
    <x v="1"/>
    <s v="East Kylestad"/>
    <d v="2027-02-20T00:00:00"/>
    <d v="2028-02-20T00:00:00"/>
    <x v="1"/>
    <s v="Visa"/>
    <x v="0"/>
    <s v="Occasional"/>
    <x v="1"/>
    <x v="6"/>
    <x v="2"/>
    <s v="Low"/>
    <n v="4.5999999999999996"/>
    <n v="10"/>
    <n v="365"/>
    <x v="3"/>
    <x v="0"/>
    <n v="85.215885642946319"/>
  </r>
  <r>
    <n v="1134"/>
    <s v="Brooke Moore"/>
    <s v="rickyrobinson@example.com"/>
    <s v="rickyrobinson"/>
    <d v="1977-03-15T00:00:00"/>
    <x v="1"/>
    <s v="North Hannahton"/>
    <d v="2027-02-21T00:00:00"/>
    <d v="2028-02-21T00:00:00"/>
    <x v="1"/>
    <s v="Mastercard"/>
    <x v="1"/>
    <s v="Regular"/>
    <x v="2"/>
    <x v="2"/>
    <x v="0"/>
    <s v="Low"/>
    <n v="3.6"/>
    <n v="2"/>
    <n v="365"/>
    <x v="3"/>
    <x v="0"/>
    <n v="85.215885642946319"/>
  </r>
  <r>
    <n v="1135"/>
    <s v="Margaret Harvey"/>
    <s v="emmawallace@example.com"/>
    <s v="emmawallace"/>
    <d v="1965-08-05T00:00:00"/>
    <x v="0"/>
    <s v="North Matthew"/>
    <d v="2027-02-22T00:00:00"/>
    <d v="2028-02-22T00:00:00"/>
    <x v="0"/>
    <s v="Visa"/>
    <x v="1"/>
    <s v="Occasional"/>
    <x v="1"/>
    <x v="3"/>
    <x v="0"/>
    <s v="High"/>
    <n v="4.3"/>
    <n v="2"/>
    <n v="365"/>
    <x v="3"/>
    <x v="0"/>
    <n v="85.215885642946319"/>
  </r>
  <r>
    <n v="1136"/>
    <s v="Carlos Myers"/>
    <s v="christinamiller@example.org"/>
    <s v="christinamiller"/>
    <d v="1952-09-18T00:00:00"/>
    <x v="1"/>
    <s v="Taylorburgh"/>
    <d v="2027-02-23T00:00:00"/>
    <d v="2028-02-23T00:00:00"/>
    <x v="1"/>
    <s v="Mastercard"/>
    <x v="1"/>
    <s v="Occasional"/>
    <x v="0"/>
    <x v="4"/>
    <x v="0"/>
    <s v="Low"/>
    <n v="3.5"/>
    <n v="1"/>
    <n v="365"/>
    <x v="3"/>
    <x v="0"/>
    <n v="85.215885642946319"/>
  </r>
  <r>
    <n v="1137"/>
    <s v="Kathleen Lloyd"/>
    <s v="ryanbarron@example.org"/>
    <s v="ryanbarron"/>
    <d v="1988-04-27T00:00:00"/>
    <x v="1"/>
    <s v="Port Erichaven"/>
    <d v="2027-02-24T00:00:00"/>
    <d v="2028-02-24T00:00:00"/>
    <x v="0"/>
    <s v="Amex"/>
    <x v="0"/>
    <s v="Regular"/>
    <x v="2"/>
    <x v="5"/>
    <x v="0"/>
    <s v="High"/>
    <n v="3.1"/>
    <n v="8"/>
    <n v="365"/>
    <x v="3"/>
    <x v="0"/>
    <n v="85.215885642946319"/>
  </r>
  <r>
    <n v="1138"/>
    <s v="Kevin Travis"/>
    <s v="brookemorales@example.net"/>
    <s v="brookemorales"/>
    <d v="1974-03-20T00:00:00"/>
    <x v="0"/>
    <s v="Garciafort"/>
    <d v="2027-02-25T00:00:00"/>
    <d v="2028-02-25T00:00:00"/>
    <x v="1"/>
    <s v="Amex"/>
    <x v="0"/>
    <s v="Regular"/>
    <x v="1"/>
    <x v="4"/>
    <x v="1"/>
    <s v="Low"/>
    <n v="4"/>
    <n v="6"/>
    <n v="365"/>
    <x v="3"/>
    <x v="0"/>
    <n v="85.215885642946319"/>
  </r>
  <r>
    <n v="1139"/>
    <s v="Thomas Russell"/>
    <s v="brian08@example.org"/>
    <s v="brian08"/>
    <d v="1991-03-23T00:00:00"/>
    <x v="1"/>
    <s v="Lake Margaretstad"/>
    <d v="2027-02-26T00:00:00"/>
    <d v="2028-02-26T00:00:00"/>
    <x v="0"/>
    <s v="Mastercard"/>
    <x v="1"/>
    <s v="Regular"/>
    <x v="1"/>
    <x v="2"/>
    <x v="1"/>
    <s v="High"/>
    <n v="3.5"/>
    <n v="6"/>
    <n v="365"/>
    <x v="3"/>
    <x v="0"/>
    <n v="85.215885642946319"/>
  </r>
  <r>
    <n v="1140"/>
    <s v="Gary White"/>
    <s v="lauramurray@example.com"/>
    <s v="lauramurray"/>
    <d v="1943-09-10T00:00:00"/>
    <x v="1"/>
    <s v="New Yolanda"/>
    <d v="2027-02-27T00:00:00"/>
    <d v="2028-02-27T00:00:00"/>
    <x v="0"/>
    <s v="Amex"/>
    <x v="1"/>
    <s v="Frequent"/>
    <x v="1"/>
    <x v="3"/>
    <x v="0"/>
    <s v="High"/>
    <n v="4.2"/>
    <n v="5"/>
    <n v="365"/>
    <x v="3"/>
    <x v="0"/>
    <n v="85.215885642946319"/>
  </r>
  <r>
    <n v="1141"/>
    <s v="Penny Chavez"/>
    <s v="pcrawford@example.net"/>
    <s v="pcrawford"/>
    <d v="1946-10-21T00:00:00"/>
    <x v="1"/>
    <s v="Brittanyport"/>
    <d v="2027-02-28T00:00:00"/>
    <d v="2028-02-28T00:00:00"/>
    <x v="0"/>
    <s v="Visa"/>
    <x v="1"/>
    <s v="Regular"/>
    <x v="1"/>
    <x v="2"/>
    <x v="0"/>
    <s v="Medium"/>
    <n v="4.5"/>
    <n v="4"/>
    <n v="365"/>
    <x v="3"/>
    <x v="0"/>
    <n v="85.215885642946319"/>
  </r>
  <r>
    <n v="1142"/>
    <s v="Michael Ponce"/>
    <s v="marshallryan@example.com"/>
    <s v="marshallryan"/>
    <d v="1995-05-16T00:00:00"/>
    <x v="0"/>
    <s v="Johntown"/>
    <d v="2027-03-01T00:00:00"/>
    <d v="2028-02-29T00:00:00"/>
    <x v="0"/>
    <s v="Visa"/>
    <x v="1"/>
    <s v="Regular"/>
    <x v="1"/>
    <x v="1"/>
    <x v="2"/>
    <s v="High"/>
    <n v="4.3"/>
    <n v="7"/>
    <n v="365"/>
    <x v="3"/>
    <x v="0"/>
    <n v="85.215885642946319"/>
  </r>
  <r>
    <n v="1143"/>
    <s v="Kaitlyn Kelley"/>
    <s v="aobrien@example.net"/>
    <s v="aobrien"/>
    <d v="1964-03-13T00:00:00"/>
    <x v="1"/>
    <s v="East Christian"/>
    <d v="2027-03-02T00:00:00"/>
    <d v="2028-03-01T00:00:00"/>
    <x v="1"/>
    <s v="Mastercard"/>
    <x v="1"/>
    <s v="Occasional"/>
    <x v="1"/>
    <x v="4"/>
    <x v="1"/>
    <s v="Low"/>
    <n v="4"/>
    <n v="4"/>
    <n v="365"/>
    <x v="3"/>
    <x v="0"/>
    <n v="85.215885642946319"/>
  </r>
  <r>
    <n v="1144"/>
    <s v="Lisa Oliver"/>
    <s v="laceywarren@example.net"/>
    <s v="laceywarren"/>
    <d v="1969-11-23T00:00:00"/>
    <x v="0"/>
    <s v="Ellisville"/>
    <d v="2027-03-03T00:00:00"/>
    <d v="2028-03-02T00:00:00"/>
    <x v="1"/>
    <s v="Amex"/>
    <x v="0"/>
    <s v="Regular"/>
    <x v="0"/>
    <x v="0"/>
    <x v="2"/>
    <s v="Medium"/>
    <n v="3.7"/>
    <n v="7"/>
    <n v="365"/>
    <x v="3"/>
    <x v="0"/>
    <n v="85.215885642946319"/>
  </r>
  <r>
    <n v="1145"/>
    <s v="Corey Jennings"/>
    <s v="kevinwalsh@example.net"/>
    <s v="kevinwalsh"/>
    <d v="1939-07-31T00:00:00"/>
    <x v="0"/>
    <s v="Wardfort"/>
    <d v="2027-03-04T00:00:00"/>
    <d v="2028-03-03T00:00:00"/>
    <x v="1"/>
    <s v="Mastercard"/>
    <x v="0"/>
    <s v="Frequent"/>
    <x v="2"/>
    <x v="0"/>
    <x v="2"/>
    <s v="High"/>
    <n v="4.4000000000000004"/>
    <n v="0"/>
    <n v="365"/>
    <x v="3"/>
    <x v="0"/>
    <n v="85.215885642946319"/>
  </r>
  <r>
    <n v="1146"/>
    <s v="Debra Arroyo"/>
    <s v="gclayton@example.org"/>
    <s v="gclayton"/>
    <d v="1933-04-26T00:00:00"/>
    <x v="0"/>
    <s v="Stacieville"/>
    <d v="2027-03-05T00:00:00"/>
    <d v="2028-03-04T00:00:00"/>
    <x v="0"/>
    <s v="Mastercard"/>
    <x v="1"/>
    <s v="Occasional"/>
    <x v="2"/>
    <x v="3"/>
    <x v="0"/>
    <s v="Medium"/>
    <n v="4.5"/>
    <n v="0"/>
    <n v="365"/>
    <x v="3"/>
    <x v="0"/>
    <n v="85.215885642946319"/>
  </r>
  <r>
    <n v="1147"/>
    <s v="Joe Diaz"/>
    <s v="romeromadison@example.org"/>
    <s v="romeromadison"/>
    <d v="1968-02-22T00:00:00"/>
    <x v="1"/>
    <s v="Richardshire"/>
    <d v="2027-03-06T00:00:00"/>
    <d v="2028-03-05T00:00:00"/>
    <x v="0"/>
    <s v="Visa"/>
    <x v="0"/>
    <s v="Occasional"/>
    <x v="1"/>
    <x v="5"/>
    <x v="2"/>
    <s v="Medium"/>
    <n v="4"/>
    <n v="4"/>
    <n v="365"/>
    <x v="3"/>
    <x v="0"/>
    <n v="85.215885642946319"/>
  </r>
  <r>
    <n v="1148"/>
    <s v="Tracy Davis"/>
    <s v="ngreen@example.com"/>
    <s v="ngreen"/>
    <d v="1966-06-03T00:00:00"/>
    <x v="0"/>
    <s v="West Matthew"/>
    <d v="2027-03-07T00:00:00"/>
    <d v="2028-03-06T00:00:00"/>
    <x v="0"/>
    <s v="Mastercard"/>
    <x v="0"/>
    <s v="Regular"/>
    <x v="2"/>
    <x v="5"/>
    <x v="2"/>
    <s v="High"/>
    <n v="4.4000000000000004"/>
    <n v="10"/>
    <n v="365"/>
    <x v="3"/>
    <x v="0"/>
    <n v="85.215885642946319"/>
  </r>
  <r>
    <n v="1149"/>
    <s v="Doris Wilson"/>
    <s v="sararoberson@example.org"/>
    <s v="sararoberson"/>
    <d v="1981-03-03T00:00:00"/>
    <x v="0"/>
    <s v="Pittmanbury"/>
    <d v="2027-03-08T00:00:00"/>
    <d v="2028-03-07T00:00:00"/>
    <x v="1"/>
    <s v="Amex"/>
    <x v="1"/>
    <s v="Regular"/>
    <x v="2"/>
    <x v="0"/>
    <x v="1"/>
    <s v="Medium"/>
    <n v="3.8"/>
    <n v="10"/>
    <n v="365"/>
    <x v="3"/>
    <x v="0"/>
    <n v="85.215885642946319"/>
  </r>
  <r>
    <n v="1150"/>
    <s v="Patricia Miller"/>
    <s v="micheleramirez@example.net"/>
    <s v="micheleramirez"/>
    <d v="1943-03-29T00:00:00"/>
    <x v="1"/>
    <s v="Lowefort"/>
    <d v="2027-03-09T00:00:00"/>
    <d v="2028-03-08T00:00:00"/>
    <x v="1"/>
    <s v="Amex"/>
    <x v="0"/>
    <s v="Occasional"/>
    <x v="1"/>
    <x v="0"/>
    <x v="2"/>
    <s v="Medium"/>
    <n v="4.0999999999999996"/>
    <n v="6"/>
    <n v="365"/>
    <x v="3"/>
    <x v="0"/>
    <n v="85.215885642946319"/>
  </r>
  <r>
    <n v="1151"/>
    <s v="Robin Jackson"/>
    <s v="kmorrison@example.org"/>
    <s v="kmorrison"/>
    <d v="1979-07-03T00:00:00"/>
    <x v="0"/>
    <s v="New Gavinhaven"/>
    <d v="2027-03-10T00:00:00"/>
    <d v="2028-03-09T00:00:00"/>
    <x v="0"/>
    <s v="Visa"/>
    <x v="0"/>
    <s v="Occasional"/>
    <x v="1"/>
    <x v="5"/>
    <x v="0"/>
    <s v="High"/>
    <n v="4.9000000000000004"/>
    <n v="3"/>
    <n v="365"/>
    <x v="3"/>
    <x v="0"/>
    <n v="85.215885642946319"/>
  </r>
  <r>
    <n v="1152"/>
    <s v="Luke Johnson"/>
    <s v="hansenbrett@example.net"/>
    <s v="hansenbrett"/>
    <d v="2005-04-21T00:00:00"/>
    <x v="1"/>
    <s v="Lake Sherriberg"/>
    <d v="2027-03-11T00:00:00"/>
    <d v="2028-03-10T00:00:00"/>
    <x v="0"/>
    <s v="Visa"/>
    <x v="1"/>
    <s v="Frequent"/>
    <x v="1"/>
    <x v="1"/>
    <x v="1"/>
    <s v="High"/>
    <n v="4.0999999999999996"/>
    <n v="7"/>
    <n v="365"/>
    <x v="3"/>
    <x v="0"/>
    <n v="85.215885642946319"/>
  </r>
  <r>
    <n v="1153"/>
    <s v="Julie Daniels"/>
    <s v="brandyburton@example.org"/>
    <s v="brandyburton"/>
    <d v="1953-04-12T00:00:00"/>
    <x v="0"/>
    <s v="North Eric"/>
    <d v="2027-03-12T00:00:00"/>
    <d v="2028-03-11T00:00:00"/>
    <x v="0"/>
    <s v="Visa"/>
    <x v="1"/>
    <s v="Frequent"/>
    <x v="1"/>
    <x v="5"/>
    <x v="0"/>
    <s v="High"/>
    <n v="3.5"/>
    <n v="1"/>
    <n v="365"/>
    <x v="3"/>
    <x v="0"/>
    <n v="85.215885642946319"/>
  </r>
  <r>
    <n v="1154"/>
    <s v="Cassandra Leonard"/>
    <s v="sean54@example.org"/>
    <s v="sean54"/>
    <d v="1987-09-13T00:00:00"/>
    <x v="0"/>
    <s v="Lake Johnville"/>
    <d v="2027-03-13T00:00:00"/>
    <d v="2028-03-12T00:00:00"/>
    <x v="1"/>
    <s v="Visa"/>
    <x v="1"/>
    <s v="Regular"/>
    <x v="0"/>
    <x v="3"/>
    <x v="1"/>
    <s v="Low"/>
    <n v="5"/>
    <n v="0"/>
    <n v="365"/>
    <x v="3"/>
    <x v="0"/>
    <n v="85.215885642946319"/>
  </r>
  <r>
    <n v="1155"/>
    <s v="Emily Castro"/>
    <s v="uwatts@example.net"/>
    <s v="uwatts"/>
    <d v="1983-11-23T00:00:00"/>
    <x v="0"/>
    <s v="South Scottshire"/>
    <d v="2027-03-14T00:00:00"/>
    <d v="2028-03-13T00:00:00"/>
    <x v="0"/>
    <s v="Visa"/>
    <x v="1"/>
    <s v="Regular"/>
    <x v="1"/>
    <x v="1"/>
    <x v="1"/>
    <s v="High"/>
    <n v="4.5999999999999996"/>
    <n v="2"/>
    <n v="365"/>
    <x v="3"/>
    <x v="0"/>
    <n v="85.215885642946319"/>
  </r>
  <r>
    <n v="1156"/>
    <s v="George James"/>
    <s v="kblack@example.net"/>
    <s v="kblack"/>
    <d v="1936-09-03T00:00:00"/>
    <x v="1"/>
    <s v="Blackside"/>
    <d v="2027-03-15T00:00:00"/>
    <d v="2028-03-14T00:00:00"/>
    <x v="1"/>
    <s v="Mastercard"/>
    <x v="1"/>
    <s v="Occasional"/>
    <x v="1"/>
    <x v="3"/>
    <x v="1"/>
    <s v="Low"/>
    <n v="4.5"/>
    <n v="0"/>
    <n v="365"/>
    <x v="3"/>
    <x v="0"/>
    <n v="85.215885642946319"/>
  </r>
  <r>
    <n v="1157"/>
    <s v="Sandra Flores"/>
    <s v="christopher45@example.net"/>
    <s v="christopher45"/>
    <d v="1964-04-21T00:00:00"/>
    <x v="1"/>
    <s v="East Richardhaven"/>
    <d v="2027-03-16T00:00:00"/>
    <d v="2028-03-15T00:00:00"/>
    <x v="0"/>
    <s v="Mastercard"/>
    <x v="0"/>
    <s v="Occasional"/>
    <x v="1"/>
    <x v="4"/>
    <x v="1"/>
    <s v="High"/>
    <n v="3.1"/>
    <n v="2"/>
    <n v="365"/>
    <x v="3"/>
    <x v="0"/>
    <n v="85.215885642946319"/>
  </r>
  <r>
    <n v="1158"/>
    <s v="Kathleen Reynolds"/>
    <s v="bhill@example.org"/>
    <s v="bhill"/>
    <d v="1952-12-10T00:00:00"/>
    <x v="1"/>
    <s v="New Timothystad"/>
    <d v="2027-03-17T00:00:00"/>
    <d v="2028-03-16T00:00:00"/>
    <x v="1"/>
    <s v="Amex"/>
    <x v="1"/>
    <s v="Frequent"/>
    <x v="0"/>
    <x v="1"/>
    <x v="2"/>
    <s v="Low"/>
    <n v="4.5999999999999996"/>
    <n v="10"/>
    <n v="365"/>
    <x v="3"/>
    <x v="0"/>
    <n v="85.215885642946319"/>
  </r>
  <r>
    <n v="1159"/>
    <s v="Frederick Wright"/>
    <s v="hhenry@example.org"/>
    <s v="hhenry"/>
    <d v="1968-01-13T00:00:00"/>
    <x v="0"/>
    <s v="Mcbridechester"/>
    <d v="2027-03-18T00:00:00"/>
    <d v="2028-03-17T00:00:00"/>
    <x v="1"/>
    <s v="Mastercard"/>
    <x v="0"/>
    <s v="Frequent"/>
    <x v="0"/>
    <x v="0"/>
    <x v="0"/>
    <s v="Medium"/>
    <n v="3.7"/>
    <n v="8"/>
    <n v="365"/>
    <x v="3"/>
    <x v="0"/>
    <n v="85.215885642946319"/>
  </r>
  <r>
    <n v="1160"/>
    <s v="Barbara Harper DDS"/>
    <s v="austinestrada@example.net"/>
    <s v="austinestrada"/>
    <d v="2004-02-17T00:00:00"/>
    <x v="0"/>
    <s v="Bryanmouth"/>
    <d v="2027-03-19T00:00:00"/>
    <d v="2028-03-18T00:00:00"/>
    <x v="0"/>
    <s v="Mastercard"/>
    <x v="0"/>
    <s v="Frequent"/>
    <x v="1"/>
    <x v="6"/>
    <x v="0"/>
    <s v="Medium"/>
    <n v="4.5"/>
    <n v="9"/>
    <n v="365"/>
    <x v="3"/>
    <x v="0"/>
    <n v="85.215885642946319"/>
  </r>
  <r>
    <n v="1161"/>
    <s v="Parker May"/>
    <s v="piercehector@example.org"/>
    <s v="piercehector"/>
    <d v="1946-01-21T00:00:00"/>
    <x v="1"/>
    <s v="East Jackton"/>
    <d v="2027-03-20T00:00:00"/>
    <d v="2028-03-19T00:00:00"/>
    <x v="1"/>
    <s v="Mastercard"/>
    <x v="1"/>
    <s v="Frequent"/>
    <x v="2"/>
    <x v="2"/>
    <x v="1"/>
    <s v="Low"/>
    <n v="3.9"/>
    <n v="5"/>
    <n v="365"/>
    <x v="3"/>
    <x v="0"/>
    <n v="85.215885642946319"/>
  </r>
  <r>
    <n v="1162"/>
    <s v="Bryan Bolton"/>
    <s v="carl18@example.net"/>
    <s v="carl18"/>
    <d v="1974-02-26T00:00:00"/>
    <x v="1"/>
    <s v="North Toni"/>
    <d v="2027-03-21T00:00:00"/>
    <d v="2028-03-20T00:00:00"/>
    <x v="1"/>
    <s v="Amex"/>
    <x v="0"/>
    <s v="Regular"/>
    <x v="0"/>
    <x v="2"/>
    <x v="2"/>
    <s v="High"/>
    <n v="4.4000000000000004"/>
    <n v="10"/>
    <n v="365"/>
    <x v="3"/>
    <x v="0"/>
    <n v="85.215885642946319"/>
  </r>
  <r>
    <n v="1163"/>
    <s v="Victoria Anderson"/>
    <s v="sanchezsherry@example.org"/>
    <s v="sanchezsherry"/>
    <d v="1967-07-16T00:00:00"/>
    <x v="0"/>
    <s v="North Randallfort"/>
    <d v="2027-03-22T00:00:00"/>
    <d v="2028-03-21T00:00:00"/>
    <x v="1"/>
    <s v="Visa"/>
    <x v="1"/>
    <s v="Occasional"/>
    <x v="1"/>
    <x v="4"/>
    <x v="2"/>
    <s v="Low"/>
    <n v="4.9000000000000004"/>
    <n v="0"/>
    <n v="365"/>
    <x v="3"/>
    <x v="0"/>
    <n v="85.215885642946319"/>
  </r>
  <r>
    <n v="1164"/>
    <s v="Julie Riley"/>
    <s v="dprice@example.org"/>
    <s v="dprice"/>
    <d v="1957-05-27T00:00:00"/>
    <x v="1"/>
    <s v="South Kim"/>
    <d v="2027-03-23T00:00:00"/>
    <d v="2028-03-22T00:00:00"/>
    <x v="1"/>
    <s v="Amex"/>
    <x v="1"/>
    <s v="Frequent"/>
    <x v="1"/>
    <x v="3"/>
    <x v="1"/>
    <s v="Low"/>
    <n v="3.9"/>
    <n v="6"/>
    <n v="365"/>
    <x v="3"/>
    <x v="0"/>
    <n v="85.215885642946319"/>
  </r>
  <r>
    <n v="1165"/>
    <s v="Christine Moore"/>
    <s v="keith59@example.org"/>
    <s v="keith59"/>
    <d v="1987-01-17T00:00:00"/>
    <x v="1"/>
    <s v="Youngland"/>
    <d v="2027-03-24T00:00:00"/>
    <d v="2028-03-23T00:00:00"/>
    <x v="1"/>
    <s v="Mastercard"/>
    <x v="0"/>
    <s v="Occasional"/>
    <x v="0"/>
    <x v="0"/>
    <x v="0"/>
    <s v="High"/>
    <n v="4.2"/>
    <n v="9"/>
    <n v="365"/>
    <x v="3"/>
    <x v="0"/>
    <n v="85.215885642946319"/>
  </r>
  <r>
    <n v="1166"/>
    <s v="Christopher Johnson"/>
    <s v="ashley32@example.org"/>
    <s v="ashley32"/>
    <d v="1988-09-14T00:00:00"/>
    <x v="1"/>
    <s v="Reedtown"/>
    <d v="2027-03-25T00:00:00"/>
    <d v="2028-03-24T00:00:00"/>
    <x v="1"/>
    <s v="Visa"/>
    <x v="0"/>
    <s v="Frequent"/>
    <x v="2"/>
    <x v="2"/>
    <x v="0"/>
    <s v="Low"/>
    <n v="4.5999999999999996"/>
    <n v="9"/>
    <n v="365"/>
    <x v="3"/>
    <x v="0"/>
    <n v="85.215885642946319"/>
  </r>
  <r>
    <n v="1167"/>
    <s v="Jason Ward"/>
    <s v="klopez@example.net"/>
    <s v="klopez"/>
    <d v="1972-04-29T00:00:00"/>
    <x v="1"/>
    <s v="Andrewmouth"/>
    <d v="2027-03-26T00:00:00"/>
    <d v="2028-03-25T00:00:00"/>
    <x v="0"/>
    <s v="Visa"/>
    <x v="0"/>
    <s v="Regular"/>
    <x v="1"/>
    <x v="1"/>
    <x v="1"/>
    <s v="Medium"/>
    <n v="4.9000000000000004"/>
    <n v="7"/>
    <n v="365"/>
    <x v="3"/>
    <x v="0"/>
    <n v="85.215885642946319"/>
  </r>
  <r>
    <n v="1168"/>
    <s v="Michelle Robinson"/>
    <s v="anna10@example.org"/>
    <s v="anna10"/>
    <d v="1934-03-31T00:00:00"/>
    <x v="1"/>
    <s v="Kevinchester"/>
    <d v="2027-03-27T00:00:00"/>
    <d v="2028-03-26T00:00:00"/>
    <x v="0"/>
    <s v="Mastercard"/>
    <x v="1"/>
    <s v="Regular"/>
    <x v="2"/>
    <x v="5"/>
    <x v="1"/>
    <s v="Medium"/>
    <n v="4.2"/>
    <n v="2"/>
    <n v="365"/>
    <x v="3"/>
    <x v="0"/>
    <n v="85.215885642946319"/>
  </r>
  <r>
    <n v="1169"/>
    <s v="Brianna Drake"/>
    <s v="vickierobinson@example.com"/>
    <s v="vickierobinson"/>
    <d v="1984-12-10T00:00:00"/>
    <x v="1"/>
    <s v="Nguyenberg"/>
    <d v="2027-03-28T00:00:00"/>
    <d v="2028-03-27T00:00:00"/>
    <x v="0"/>
    <s v="Mastercard"/>
    <x v="1"/>
    <s v="Occasional"/>
    <x v="0"/>
    <x v="0"/>
    <x v="0"/>
    <s v="Medium"/>
    <n v="4.2"/>
    <n v="9"/>
    <n v="365"/>
    <x v="3"/>
    <x v="0"/>
    <n v="85.215885642946319"/>
  </r>
  <r>
    <n v="1170"/>
    <s v="Sarah Mosley"/>
    <s v="fhughes@example.com"/>
    <s v="fhughes"/>
    <d v="2000-10-15T00:00:00"/>
    <x v="0"/>
    <s v="Harmonton"/>
    <d v="2027-03-29T00:00:00"/>
    <d v="2028-03-28T00:00:00"/>
    <x v="0"/>
    <s v="Visa"/>
    <x v="0"/>
    <s v="Regular"/>
    <x v="1"/>
    <x v="0"/>
    <x v="1"/>
    <s v="Medium"/>
    <n v="4"/>
    <n v="0"/>
    <n v="365"/>
    <x v="3"/>
    <x v="0"/>
    <n v="85.215885642946319"/>
  </r>
  <r>
    <n v="1171"/>
    <s v="Christopher Johnson"/>
    <s v="leonardharvey@example.org"/>
    <s v="leonardharvey"/>
    <d v="1957-09-27T00:00:00"/>
    <x v="1"/>
    <s v="Steinshire"/>
    <d v="2027-03-30T00:00:00"/>
    <d v="2028-03-29T00:00:00"/>
    <x v="0"/>
    <s v="Amex"/>
    <x v="0"/>
    <s v="Frequent"/>
    <x v="0"/>
    <x v="1"/>
    <x v="1"/>
    <s v="Low"/>
    <n v="4.4000000000000004"/>
    <n v="1"/>
    <n v="365"/>
    <x v="3"/>
    <x v="0"/>
    <n v="85.215885642946319"/>
  </r>
  <r>
    <n v="1172"/>
    <s v="Michelle West"/>
    <s v="normanjermaine@example.com"/>
    <s v="normanjermaine"/>
    <d v="1946-07-17T00:00:00"/>
    <x v="0"/>
    <s v="Joneshaven"/>
    <d v="2027-03-31T00:00:00"/>
    <d v="2028-03-30T00:00:00"/>
    <x v="0"/>
    <s v="Mastercard"/>
    <x v="0"/>
    <s v="Frequent"/>
    <x v="1"/>
    <x v="4"/>
    <x v="0"/>
    <s v="Medium"/>
    <n v="4.5999999999999996"/>
    <n v="7"/>
    <n v="365"/>
    <x v="3"/>
    <x v="0"/>
    <n v="85.215885642946319"/>
  </r>
  <r>
    <n v="1173"/>
    <s v="Crystal Gomez"/>
    <s v="xrodriguez@example.net"/>
    <s v="xrodriguez"/>
    <d v="1973-11-29T00:00:00"/>
    <x v="1"/>
    <s v="Contrerasshire"/>
    <d v="2027-04-01T00:00:00"/>
    <d v="2028-03-31T00:00:00"/>
    <x v="1"/>
    <s v="Amex"/>
    <x v="1"/>
    <s v="Frequent"/>
    <x v="1"/>
    <x v="3"/>
    <x v="2"/>
    <s v="Low"/>
    <n v="3.8"/>
    <n v="2"/>
    <n v="365"/>
    <x v="3"/>
    <x v="1"/>
    <n v="44.913476312576321"/>
  </r>
  <r>
    <n v="1174"/>
    <s v="Jennifer Pham"/>
    <s v="jonesalbert@example.net"/>
    <s v="jonesalbert"/>
    <d v="1940-01-26T00:00:00"/>
    <x v="0"/>
    <s v="Williamsport"/>
    <d v="2027-04-02T00:00:00"/>
    <d v="2028-04-01T00:00:00"/>
    <x v="1"/>
    <s v="Mastercard"/>
    <x v="1"/>
    <s v="Frequent"/>
    <x v="2"/>
    <x v="6"/>
    <x v="0"/>
    <s v="Medium"/>
    <n v="3.8"/>
    <n v="3"/>
    <n v="365"/>
    <x v="3"/>
    <x v="1"/>
    <n v="44.913476312576321"/>
  </r>
  <r>
    <n v="1175"/>
    <s v="Michael Smith"/>
    <s v="rrobles@example.org"/>
    <s v="rrobles"/>
    <d v="1982-09-16T00:00:00"/>
    <x v="1"/>
    <s v="Murphybury"/>
    <d v="2027-04-03T00:00:00"/>
    <d v="2028-04-02T00:00:00"/>
    <x v="0"/>
    <s v="Mastercard"/>
    <x v="1"/>
    <s v="Occasional"/>
    <x v="0"/>
    <x v="6"/>
    <x v="1"/>
    <s v="Low"/>
    <n v="3.8"/>
    <n v="1"/>
    <n v="365"/>
    <x v="3"/>
    <x v="1"/>
    <n v="44.913476312576321"/>
  </r>
  <r>
    <n v="1176"/>
    <s v="Mr. Corey Martin"/>
    <s v="hollandjustin@example.net"/>
    <s v="hollandjustin"/>
    <d v="1986-12-10T00:00:00"/>
    <x v="0"/>
    <s v="East David"/>
    <d v="2027-04-04T00:00:00"/>
    <d v="2028-04-03T00:00:00"/>
    <x v="0"/>
    <s v="Mastercard"/>
    <x v="0"/>
    <s v="Regular"/>
    <x v="0"/>
    <x v="4"/>
    <x v="2"/>
    <s v="High"/>
    <n v="3.9"/>
    <n v="6"/>
    <n v="365"/>
    <x v="3"/>
    <x v="1"/>
    <n v="44.913476312576321"/>
  </r>
  <r>
    <n v="1177"/>
    <s v="Dominique Barnett"/>
    <s v="fmoore@example.net"/>
    <s v="fmoore"/>
    <d v="2005-01-05T00:00:00"/>
    <x v="0"/>
    <s v="Sandersville"/>
    <d v="2027-04-05T00:00:00"/>
    <d v="2028-04-04T00:00:00"/>
    <x v="1"/>
    <s v="Amex"/>
    <x v="1"/>
    <s v="Regular"/>
    <x v="2"/>
    <x v="0"/>
    <x v="2"/>
    <s v="High"/>
    <n v="3.1"/>
    <n v="9"/>
    <n v="365"/>
    <x v="3"/>
    <x v="1"/>
    <n v="44.913476312576321"/>
  </r>
  <r>
    <n v="1178"/>
    <s v="Alexandra French"/>
    <s v="susangay@example.org"/>
    <s v="susangay"/>
    <d v="1961-09-20T00:00:00"/>
    <x v="1"/>
    <s v="Port David"/>
    <d v="2027-04-06T00:00:00"/>
    <d v="2028-04-05T00:00:00"/>
    <x v="1"/>
    <s v="Amex"/>
    <x v="0"/>
    <s v="Occasional"/>
    <x v="2"/>
    <x v="2"/>
    <x v="1"/>
    <s v="High"/>
    <n v="3.8"/>
    <n v="9"/>
    <n v="365"/>
    <x v="3"/>
    <x v="1"/>
    <n v="44.913476312576321"/>
  </r>
  <r>
    <n v="1179"/>
    <s v="Sandy Garcia"/>
    <s v="nsoto@example.org"/>
    <s v="nsoto"/>
    <d v="1988-12-13T00:00:00"/>
    <x v="1"/>
    <s v="East Danielstad"/>
    <d v="2027-04-07T00:00:00"/>
    <d v="2028-04-06T00:00:00"/>
    <x v="0"/>
    <s v="Amex"/>
    <x v="0"/>
    <s v="Regular"/>
    <x v="0"/>
    <x v="4"/>
    <x v="0"/>
    <s v="Low"/>
    <n v="4.9000000000000004"/>
    <n v="5"/>
    <n v="365"/>
    <x v="3"/>
    <x v="1"/>
    <n v="44.913476312576321"/>
  </r>
  <r>
    <n v="1180"/>
    <s v="Richard Morales"/>
    <s v="shaneandrade@example.com"/>
    <s v="shaneandrade"/>
    <d v="1992-07-30T00:00:00"/>
    <x v="1"/>
    <s v="Brettburgh"/>
    <d v="2027-04-08T00:00:00"/>
    <d v="2028-04-07T00:00:00"/>
    <x v="0"/>
    <s v="Mastercard"/>
    <x v="1"/>
    <s v="Frequent"/>
    <x v="0"/>
    <x v="2"/>
    <x v="0"/>
    <s v="Medium"/>
    <n v="4"/>
    <n v="6"/>
    <n v="365"/>
    <x v="3"/>
    <x v="1"/>
    <n v="44.913476312576321"/>
  </r>
  <r>
    <n v="1181"/>
    <s v="Martha Douglas"/>
    <s v="brian63@example.net"/>
    <s v="brian63"/>
    <d v="1997-05-04T00:00:00"/>
    <x v="1"/>
    <s v="East Ashley"/>
    <d v="2027-04-09T00:00:00"/>
    <d v="2028-04-08T00:00:00"/>
    <x v="1"/>
    <s v="Visa"/>
    <x v="1"/>
    <s v="Regular"/>
    <x v="1"/>
    <x v="6"/>
    <x v="0"/>
    <s v="Low"/>
    <n v="3.9"/>
    <n v="7"/>
    <n v="365"/>
    <x v="3"/>
    <x v="1"/>
    <n v="44.913476312576321"/>
  </r>
  <r>
    <n v="1182"/>
    <s v="John Campbell"/>
    <s v="anthonyjones@example.org"/>
    <s v="anthonyjones"/>
    <d v="1959-02-09T00:00:00"/>
    <x v="1"/>
    <s v="Juliemouth"/>
    <d v="2027-04-10T00:00:00"/>
    <d v="2028-04-09T00:00:00"/>
    <x v="0"/>
    <s v="Mastercard"/>
    <x v="0"/>
    <s v="Occasional"/>
    <x v="0"/>
    <x v="6"/>
    <x v="2"/>
    <s v="Low"/>
    <n v="3.1"/>
    <n v="9"/>
    <n v="365"/>
    <x v="3"/>
    <x v="1"/>
    <n v="44.913476312576321"/>
  </r>
  <r>
    <n v="1183"/>
    <s v="Michael Patton"/>
    <s v="jennifermiller@example.org"/>
    <s v="jennifermiller"/>
    <d v="1969-07-21T00:00:00"/>
    <x v="0"/>
    <s v="Annaville"/>
    <d v="2027-04-11T00:00:00"/>
    <d v="2028-04-10T00:00:00"/>
    <x v="1"/>
    <s v="Visa"/>
    <x v="1"/>
    <s v="Regular"/>
    <x v="0"/>
    <x v="3"/>
    <x v="1"/>
    <s v="Low"/>
    <n v="4.0999999999999996"/>
    <n v="5"/>
    <n v="365"/>
    <x v="3"/>
    <x v="1"/>
    <n v="44.913476312576321"/>
  </r>
  <r>
    <n v="1184"/>
    <s v="Emma Martinez"/>
    <s v="kerri32@example.org"/>
    <s v="kerri32"/>
    <d v="1970-10-23T00:00:00"/>
    <x v="1"/>
    <s v="Oliviaberg"/>
    <d v="2027-04-12T00:00:00"/>
    <d v="2028-04-11T00:00:00"/>
    <x v="1"/>
    <s v="Visa"/>
    <x v="1"/>
    <s v="Frequent"/>
    <x v="1"/>
    <x v="1"/>
    <x v="2"/>
    <s v="Low"/>
    <n v="3.1"/>
    <n v="8"/>
    <n v="365"/>
    <x v="3"/>
    <x v="1"/>
    <n v="44.913476312576321"/>
  </r>
  <r>
    <n v="1185"/>
    <s v="Kristopher Miller"/>
    <s v="jessicahernandez@example.com"/>
    <s v="jessicahernandez"/>
    <d v="1980-06-11T00:00:00"/>
    <x v="1"/>
    <s v="West Peterburgh"/>
    <d v="2027-04-13T00:00:00"/>
    <d v="2028-04-12T00:00:00"/>
    <x v="0"/>
    <s v="Mastercard"/>
    <x v="0"/>
    <s v="Occasional"/>
    <x v="2"/>
    <x v="5"/>
    <x v="0"/>
    <s v="High"/>
    <n v="3.1"/>
    <n v="3"/>
    <n v="365"/>
    <x v="3"/>
    <x v="1"/>
    <n v="44.913476312576321"/>
  </r>
  <r>
    <n v="1186"/>
    <s v="Antonio Chavez"/>
    <s v="vjohnson@example.net"/>
    <s v="vjohnson"/>
    <d v="1991-10-03T00:00:00"/>
    <x v="1"/>
    <s v="New Erinchester"/>
    <d v="2027-04-14T00:00:00"/>
    <d v="2028-04-13T00:00:00"/>
    <x v="1"/>
    <s v="Visa"/>
    <x v="1"/>
    <s v="Frequent"/>
    <x v="0"/>
    <x v="2"/>
    <x v="0"/>
    <s v="High"/>
    <n v="3.1"/>
    <n v="4"/>
    <n v="365"/>
    <x v="3"/>
    <x v="1"/>
    <n v="44.913476312576321"/>
  </r>
  <r>
    <n v="1187"/>
    <s v="Jordan Wallace"/>
    <s v="guerrerosheri@example.org"/>
    <s v="guerrerosheri"/>
    <d v="1937-11-13T00:00:00"/>
    <x v="1"/>
    <s v="Coxfurt"/>
    <d v="2027-04-15T00:00:00"/>
    <d v="2028-04-14T00:00:00"/>
    <x v="0"/>
    <s v="Mastercard"/>
    <x v="0"/>
    <s v="Occasional"/>
    <x v="2"/>
    <x v="4"/>
    <x v="1"/>
    <s v="High"/>
    <n v="4.3"/>
    <n v="2"/>
    <n v="365"/>
    <x v="3"/>
    <x v="1"/>
    <n v="44.913476312576321"/>
  </r>
  <r>
    <n v="1188"/>
    <s v="Alexander Pearson"/>
    <s v="heather26@example.net"/>
    <s v="heather26"/>
    <d v="1949-05-16T00:00:00"/>
    <x v="0"/>
    <s v="Manuelview"/>
    <d v="2027-04-16T00:00:00"/>
    <d v="2028-04-15T00:00:00"/>
    <x v="1"/>
    <s v="Amex"/>
    <x v="0"/>
    <s v="Frequent"/>
    <x v="0"/>
    <x v="6"/>
    <x v="0"/>
    <s v="Low"/>
    <n v="3.9"/>
    <n v="7"/>
    <n v="365"/>
    <x v="3"/>
    <x v="1"/>
    <n v="44.913476312576321"/>
  </r>
  <r>
    <n v="1189"/>
    <s v="Daniel Allen"/>
    <s v="amy73@example.com"/>
    <s v="amy73"/>
    <d v="1984-03-17T00:00:00"/>
    <x v="0"/>
    <s v="Lake Lindsey"/>
    <d v="2027-04-17T00:00:00"/>
    <d v="2028-04-16T00:00:00"/>
    <x v="1"/>
    <s v="Mastercard"/>
    <x v="1"/>
    <s v="Occasional"/>
    <x v="1"/>
    <x v="0"/>
    <x v="2"/>
    <s v="Low"/>
    <n v="4.5999999999999996"/>
    <n v="1"/>
    <n v="365"/>
    <x v="3"/>
    <x v="1"/>
    <n v="44.913476312576321"/>
  </r>
  <r>
    <n v="1190"/>
    <s v="Bryan Martin"/>
    <s v="hunterthomas@example.org"/>
    <s v="hunterthomas"/>
    <d v="1992-12-07T00:00:00"/>
    <x v="0"/>
    <s v="Hernandezmouth"/>
    <d v="2027-04-18T00:00:00"/>
    <d v="2028-04-17T00:00:00"/>
    <x v="0"/>
    <s v="Visa"/>
    <x v="1"/>
    <s v="Occasional"/>
    <x v="2"/>
    <x v="3"/>
    <x v="0"/>
    <s v="Medium"/>
    <n v="3.3"/>
    <n v="2"/>
    <n v="365"/>
    <x v="3"/>
    <x v="1"/>
    <n v="44.913476312576321"/>
  </r>
  <r>
    <n v="1191"/>
    <s v="Wyatt Li"/>
    <s v="rwest@example.org"/>
    <s v="rwest"/>
    <d v="1936-10-09T00:00:00"/>
    <x v="1"/>
    <s v="New Stephen"/>
    <d v="2027-04-19T00:00:00"/>
    <d v="2028-04-18T00:00:00"/>
    <x v="1"/>
    <s v="Mastercard"/>
    <x v="0"/>
    <s v="Frequent"/>
    <x v="1"/>
    <x v="4"/>
    <x v="1"/>
    <s v="Low"/>
    <n v="3.9"/>
    <n v="10"/>
    <n v="365"/>
    <x v="3"/>
    <x v="1"/>
    <n v="44.913476312576321"/>
  </r>
  <r>
    <n v="1192"/>
    <s v="Sean Berry"/>
    <s v="natalie27@example.com"/>
    <s v="natalie27"/>
    <d v="2002-06-21T00:00:00"/>
    <x v="1"/>
    <s v="Smithhaven"/>
    <d v="2027-04-20T00:00:00"/>
    <d v="2028-04-19T00:00:00"/>
    <x v="0"/>
    <s v="Mastercard"/>
    <x v="1"/>
    <s v="Occasional"/>
    <x v="2"/>
    <x v="6"/>
    <x v="0"/>
    <s v="Medium"/>
    <n v="3.9"/>
    <n v="8"/>
    <n v="365"/>
    <x v="3"/>
    <x v="1"/>
    <n v="44.913476312576321"/>
  </r>
  <r>
    <n v="1193"/>
    <s v="Laura Vega"/>
    <s v="zwilliams@example.net"/>
    <s v="zwilliams"/>
    <d v="1982-03-12T00:00:00"/>
    <x v="1"/>
    <s v="Samuelstad"/>
    <d v="2027-04-21T00:00:00"/>
    <d v="2028-04-20T00:00:00"/>
    <x v="0"/>
    <s v="Amex"/>
    <x v="0"/>
    <s v="Frequent"/>
    <x v="0"/>
    <x v="4"/>
    <x v="0"/>
    <s v="Low"/>
    <n v="3.8"/>
    <n v="6"/>
    <n v="365"/>
    <x v="3"/>
    <x v="1"/>
    <n v="44.913476312576321"/>
  </r>
  <r>
    <n v="1194"/>
    <s v="Lori Garcia MD"/>
    <s v="matthewjackson@example.net"/>
    <s v="matthewjackson"/>
    <d v="1982-08-22T00:00:00"/>
    <x v="0"/>
    <s v="South Marcusland"/>
    <d v="2027-04-22T00:00:00"/>
    <d v="2028-04-21T00:00:00"/>
    <x v="1"/>
    <s v="Mastercard"/>
    <x v="1"/>
    <s v="Regular"/>
    <x v="1"/>
    <x v="2"/>
    <x v="1"/>
    <s v="Medium"/>
    <n v="3.8"/>
    <n v="1"/>
    <n v="365"/>
    <x v="3"/>
    <x v="1"/>
    <n v="44.913476312576321"/>
  </r>
  <r>
    <n v="1195"/>
    <s v="Jenna Martinez"/>
    <s v="martin73@example.com"/>
    <s v="martin73"/>
    <d v="1978-12-13T00:00:00"/>
    <x v="0"/>
    <s v="Markton"/>
    <d v="2027-04-23T00:00:00"/>
    <d v="2028-04-22T00:00:00"/>
    <x v="1"/>
    <s v="Amex"/>
    <x v="0"/>
    <s v="Regular"/>
    <x v="0"/>
    <x v="2"/>
    <x v="2"/>
    <s v="Medium"/>
    <n v="4.8"/>
    <n v="1"/>
    <n v="365"/>
    <x v="3"/>
    <x v="1"/>
    <n v="44.913476312576321"/>
  </r>
  <r>
    <n v="1196"/>
    <s v="Clinton Greene"/>
    <s v="aaron27@example.com"/>
    <s v="aaron27"/>
    <d v="1965-08-22T00:00:00"/>
    <x v="1"/>
    <s v="Johnfurt"/>
    <d v="2027-04-24T00:00:00"/>
    <d v="2028-04-23T00:00:00"/>
    <x v="1"/>
    <s v="Visa"/>
    <x v="0"/>
    <s v="Regular"/>
    <x v="1"/>
    <x v="1"/>
    <x v="1"/>
    <s v="Low"/>
    <n v="4.0999999999999996"/>
    <n v="10"/>
    <n v="365"/>
    <x v="3"/>
    <x v="1"/>
    <n v="44.913476312576321"/>
  </r>
  <r>
    <n v="1197"/>
    <s v="Patrick Perez"/>
    <s v="bpatterson@example.net"/>
    <s v="bpatterson"/>
    <d v="1988-04-16T00:00:00"/>
    <x v="0"/>
    <s v="Dawnchester"/>
    <d v="2027-04-25T00:00:00"/>
    <d v="2028-04-24T00:00:00"/>
    <x v="1"/>
    <s v="Amex"/>
    <x v="0"/>
    <s v="Regular"/>
    <x v="2"/>
    <x v="0"/>
    <x v="0"/>
    <s v="Medium"/>
    <n v="4.9000000000000004"/>
    <n v="6"/>
    <n v="365"/>
    <x v="3"/>
    <x v="1"/>
    <n v="44.913476312576321"/>
  </r>
  <r>
    <n v="1198"/>
    <s v="Tiffany Oneill"/>
    <s v="xturner@example.org"/>
    <s v="xturner"/>
    <d v="1937-08-29T00:00:00"/>
    <x v="1"/>
    <s v="Douglasbury"/>
    <d v="2027-04-26T00:00:00"/>
    <d v="2028-04-25T00:00:00"/>
    <x v="0"/>
    <s v="Amex"/>
    <x v="1"/>
    <s v="Occasional"/>
    <x v="2"/>
    <x v="3"/>
    <x v="0"/>
    <s v="High"/>
    <n v="4.0999999999999996"/>
    <n v="2"/>
    <n v="365"/>
    <x v="3"/>
    <x v="1"/>
    <n v="44.913476312576321"/>
  </r>
  <r>
    <n v="1199"/>
    <s v="Tammy Jarvis"/>
    <s v="cruztodd@example.org"/>
    <s v="cruztodd"/>
    <d v="1976-11-30T00:00:00"/>
    <x v="1"/>
    <s v="Matthewbury"/>
    <d v="2027-04-27T00:00:00"/>
    <d v="2028-04-26T00:00:00"/>
    <x v="1"/>
    <s v="Amex"/>
    <x v="1"/>
    <s v="Frequent"/>
    <x v="1"/>
    <x v="2"/>
    <x v="0"/>
    <s v="High"/>
    <n v="3.4"/>
    <n v="5"/>
    <n v="365"/>
    <x v="3"/>
    <x v="1"/>
    <n v="44.913476312576321"/>
  </r>
  <r>
    <n v="1200"/>
    <s v="Joseph Taylor"/>
    <s v="brooksaudrey@example.com"/>
    <s v="brooksaudrey"/>
    <d v="1988-12-03T00:00:00"/>
    <x v="1"/>
    <s v="Port Michaelmouth"/>
    <d v="2027-04-28T00:00:00"/>
    <d v="2028-04-27T00:00:00"/>
    <x v="1"/>
    <s v="Visa"/>
    <x v="1"/>
    <s v="Frequent"/>
    <x v="1"/>
    <x v="6"/>
    <x v="1"/>
    <s v="Medium"/>
    <n v="4.7"/>
    <n v="2"/>
    <n v="365"/>
    <x v="3"/>
    <x v="1"/>
    <n v="44.913476312576321"/>
  </r>
  <r>
    <n v="1201"/>
    <s v="Jessica Chambers"/>
    <s v="christopher10@example.org"/>
    <s v="christopher10"/>
    <d v="1990-10-27T00:00:00"/>
    <x v="1"/>
    <s v="Kennedyview"/>
    <d v="2027-04-29T00:00:00"/>
    <d v="2028-04-28T00:00:00"/>
    <x v="1"/>
    <s v="Mastercard"/>
    <x v="1"/>
    <s v="Occasional"/>
    <x v="0"/>
    <x v="0"/>
    <x v="0"/>
    <s v="Medium"/>
    <n v="4"/>
    <n v="2"/>
    <n v="365"/>
    <x v="3"/>
    <x v="1"/>
    <n v="44.913476312576321"/>
  </r>
  <r>
    <n v="1202"/>
    <s v="Benjamin Harvey"/>
    <s v="amy83@example.net"/>
    <s v="amy83"/>
    <d v="1968-11-07T00:00:00"/>
    <x v="0"/>
    <s v="West Timothy"/>
    <d v="2027-04-30T00:00:00"/>
    <d v="2028-04-29T00:00:00"/>
    <x v="0"/>
    <s v="Visa"/>
    <x v="0"/>
    <s v="Occasional"/>
    <x v="2"/>
    <x v="0"/>
    <x v="1"/>
    <s v="Low"/>
    <n v="3.6"/>
    <n v="2"/>
    <n v="365"/>
    <x v="3"/>
    <x v="1"/>
    <n v="44.913476312576321"/>
  </r>
  <r>
    <n v="1203"/>
    <s v="Robert Harmon"/>
    <s v="elizabethkhan@example.org"/>
    <s v="elizabethkhan"/>
    <d v="1941-01-03T00:00:00"/>
    <x v="0"/>
    <s v="Jamesshire"/>
    <d v="2027-05-01T00:00:00"/>
    <d v="2028-04-30T00:00:00"/>
    <x v="1"/>
    <s v="Mastercard"/>
    <x v="1"/>
    <s v="Regular"/>
    <x v="0"/>
    <x v="6"/>
    <x v="0"/>
    <s v="Medium"/>
    <n v="3.1"/>
    <n v="3"/>
    <n v="365"/>
    <x v="3"/>
    <x v="1"/>
    <n v="44.913476312576321"/>
  </r>
  <r>
    <n v="1204"/>
    <s v="Andrew Smith"/>
    <s v="nwilliams@example.org"/>
    <s v="nwilliams"/>
    <d v="2004-08-17T00:00:00"/>
    <x v="1"/>
    <s v="East Christophertown"/>
    <d v="2027-05-02T00:00:00"/>
    <d v="2028-05-01T00:00:00"/>
    <x v="0"/>
    <s v="Mastercard"/>
    <x v="0"/>
    <s v="Frequent"/>
    <x v="2"/>
    <x v="0"/>
    <x v="2"/>
    <s v="High"/>
    <n v="3.8"/>
    <n v="5"/>
    <n v="365"/>
    <x v="3"/>
    <x v="1"/>
    <n v="44.913476312576321"/>
  </r>
  <r>
    <n v="1205"/>
    <s v="Sean Fitzgerald"/>
    <s v="simmonselizabeth@example.net"/>
    <s v="simmonselizabeth"/>
    <d v="1988-09-27T00:00:00"/>
    <x v="0"/>
    <s v="Port Scott"/>
    <d v="2027-05-03T00:00:00"/>
    <d v="2028-05-02T00:00:00"/>
    <x v="1"/>
    <s v="Visa"/>
    <x v="1"/>
    <s v="Frequent"/>
    <x v="0"/>
    <x v="2"/>
    <x v="1"/>
    <s v="Medium"/>
    <n v="4.3"/>
    <n v="1"/>
    <n v="365"/>
    <x v="3"/>
    <x v="1"/>
    <n v="44.913476312576321"/>
  </r>
  <r>
    <n v="1206"/>
    <s v="Alexander Anderson"/>
    <s v="lunderwood@example.net"/>
    <s v="lunderwood"/>
    <d v="1943-09-17T00:00:00"/>
    <x v="1"/>
    <s v="Carlland"/>
    <d v="2027-05-04T00:00:00"/>
    <d v="2028-05-03T00:00:00"/>
    <x v="0"/>
    <s v="Mastercard"/>
    <x v="1"/>
    <s v="Regular"/>
    <x v="1"/>
    <x v="5"/>
    <x v="1"/>
    <s v="Low"/>
    <n v="4.4000000000000004"/>
    <n v="3"/>
    <n v="365"/>
    <x v="3"/>
    <x v="1"/>
    <n v="44.913476312576321"/>
  </r>
  <r>
    <n v="1207"/>
    <s v="Jonathan Smith"/>
    <s v="cynthiasummers@example.net"/>
    <s v="cynthiasummers"/>
    <d v="1968-04-21T00:00:00"/>
    <x v="1"/>
    <s v="Lake Jeremystad"/>
    <d v="2027-05-05T00:00:00"/>
    <d v="2028-05-04T00:00:00"/>
    <x v="1"/>
    <s v="Amex"/>
    <x v="1"/>
    <s v="Regular"/>
    <x v="0"/>
    <x v="1"/>
    <x v="2"/>
    <s v="High"/>
    <n v="3.2"/>
    <n v="7"/>
    <n v="365"/>
    <x v="3"/>
    <x v="1"/>
    <n v="44.913476312576321"/>
  </r>
  <r>
    <n v="1208"/>
    <s v="James Wallace"/>
    <s v="justinwilson@example.com"/>
    <s v="justinwilson"/>
    <d v="1998-08-12T00:00:00"/>
    <x v="0"/>
    <s v="Jennatown"/>
    <d v="2027-05-06T00:00:00"/>
    <d v="2028-05-05T00:00:00"/>
    <x v="1"/>
    <s v="Amex"/>
    <x v="1"/>
    <s v="Occasional"/>
    <x v="1"/>
    <x v="1"/>
    <x v="2"/>
    <s v="High"/>
    <n v="4.2"/>
    <n v="2"/>
    <n v="365"/>
    <x v="3"/>
    <x v="1"/>
    <n v="44.913476312576321"/>
  </r>
  <r>
    <n v="1209"/>
    <s v="Andrew Moore"/>
    <s v="maldonadoashley@example.net"/>
    <s v="maldonadoashley"/>
    <d v="1936-07-03T00:00:00"/>
    <x v="1"/>
    <s v="Hernandezchester"/>
    <d v="2027-05-07T00:00:00"/>
    <d v="2028-05-06T00:00:00"/>
    <x v="0"/>
    <s v="Visa"/>
    <x v="1"/>
    <s v="Occasional"/>
    <x v="2"/>
    <x v="2"/>
    <x v="1"/>
    <s v="High"/>
    <n v="3.8"/>
    <n v="7"/>
    <n v="365"/>
    <x v="3"/>
    <x v="1"/>
    <n v="44.913476312576321"/>
  </r>
  <r>
    <n v="1210"/>
    <s v="Carmen Frazier"/>
    <s v="powersdavid@example.com"/>
    <s v="powersdavid"/>
    <d v="1994-08-19T00:00:00"/>
    <x v="0"/>
    <s v="North Sheriborough"/>
    <d v="2027-05-08T00:00:00"/>
    <d v="2028-05-07T00:00:00"/>
    <x v="0"/>
    <s v="Amex"/>
    <x v="1"/>
    <s v="Frequent"/>
    <x v="0"/>
    <x v="2"/>
    <x v="2"/>
    <s v="High"/>
    <n v="4.9000000000000004"/>
    <n v="1"/>
    <n v="365"/>
    <x v="3"/>
    <x v="1"/>
    <n v="44.913476312576321"/>
  </r>
  <r>
    <n v="1211"/>
    <s v="Leah Lee"/>
    <s v="kaylamckee@example.net"/>
    <s v="kaylamckee"/>
    <d v="1960-12-26T00:00:00"/>
    <x v="0"/>
    <s v="East Jessicabury"/>
    <d v="2027-05-09T00:00:00"/>
    <d v="2028-05-08T00:00:00"/>
    <x v="0"/>
    <s v="Amex"/>
    <x v="0"/>
    <s v="Frequent"/>
    <x v="0"/>
    <x v="1"/>
    <x v="0"/>
    <s v="High"/>
    <n v="4.0999999999999996"/>
    <n v="4"/>
    <n v="365"/>
    <x v="3"/>
    <x v="1"/>
    <n v="44.913476312576321"/>
  </r>
  <r>
    <n v="1212"/>
    <s v="Edward Miller"/>
    <s v="jeffrey42@example.net"/>
    <s v="jeffrey42"/>
    <d v="1945-12-30T00:00:00"/>
    <x v="0"/>
    <s v="Aaronfort"/>
    <d v="2027-05-10T00:00:00"/>
    <d v="2028-05-09T00:00:00"/>
    <x v="0"/>
    <s v="Amex"/>
    <x v="0"/>
    <s v="Occasional"/>
    <x v="1"/>
    <x v="5"/>
    <x v="0"/>
    <s v="High"/>
    <n v="4.5"/>
    <n v="4"/>
    <n v="365"/>
    <x v="3"/>
    <x v="1"/>
    <n v="44.913476312576321"/>
  </r>
  <r>
    <n v="1213"/>
    <s v="Holly Moreno"/>
    <s v="stokesandrew@example.com"/>
    <s v="stokesandrew"/>
    <d v="1942-07-20T00:00:00"/>
    <x v="0"/>
    <s v="Bestmouth"/>
    <d v="2027-05-11T00:00:00"/>
    <d v="2028-05-10T00:00:00"/>
    <x v="0"/>
    <s v="Amex"/>
    <x v="1"/>
    <s v="Regular"/>
    <x v="1"/>
    <x v="6"/>
    <x v="0"/>
    <s v="Medium"/>
    <n v="3.8"/>
    <n v="9"/>
    <n v="365"/>
    <x v="3"/>
    <x v="1"/>
    <n v="44.913476312576321"/>
  </r>
  <r>
    <n v="1214"/>
    <s v="Joseph Phillips"/>
    <s v="allisonpalmer@example.com"/>
    <s v="allisonpalmer"/>
    <d v="1997-08-11T00:00:00"/>
    <x v="0"/>
    <s v="Lake April"/>
    <d v="2027-05-12T00:00:00"/>
    <d v="2028-05-11T00:00:00"/>
    <x v="1"/>
    <s v="Mastercard"/>
    <x v="1"/>
    <s v="Occasional"/>
    <x v="0"/>
    <x v="3"/>
    <x v="1"/>
    <s v="High"/>
    <n v="4.2"/>
    <n v="6"/>
    <n v="365"/>
    <x v="3"/>
    <x v="1"/>
    <n v="44.913476312576321"/>
  </r>
  <r>
    <n v="1215"/>
    <s v="Christy Johnson"/>
    <s v="bradley65@example.com"/>
    <s v="bradley65"/>
    <d v="1961-01-08T00:00:00"/>
    <x v="1"/>
    <s v="East Erin"/>
    <d v="2027-05-13T00:00:00"/>
    <d v="2028-05-12T00:00:00"/>
    <x v="1"/>
    <s v="Visa"/>
    <x v="1"/>
    <s v="Occasional"/>
    <x v="1"/>
    <x v="3"/>
    <x v="2"/>
    <s v="Medium"/>
    <n v="3.4"/>
    <n v="2"/>
    <n v="365"/>
    <x v="3"/>
    <x v="1"/>
    <n v="44.913476312576321"/>
  </r>
  <r>
    <n v="1216"/>
    <s v="Christopher Christensen"/>
    <s v="lindseyharris@example.net"/>
    <s v="lindseyharris"/>
    <d v="1999-08-13T00:00:00"/>
    <x v="1"/>
    <s v="Catherineshire"/>
    <d v="2027-05-14T00:00:00"/>
    <d v="2028-05-13T00:00:00"/>
    <x v="1"/>
    <s v="Mastercard"/>
    <x v="0"/>
    <s v="Occasional"/>
    <x v="0"/>
    <x v="6"/>
    <x v="2"/>
    <s v="Medium"/>
    <n v="3.9"/>
    <n v="1"/>
    <n v="365"/>
    <x v="3"/>
    <x v="1"/>
    <n v="44.913476312576321"/>
  </r>
  <r>
    <n v="1217"/>
    <s v="William Hines"/>
    <s v="huntdaniel@example.com"/>
    <s v="huntdaniel"/>
    <d v="1994-02-08T00:00:00"/>
    <x v="1"/>
    <s v="Jacquelineshire"/>
    <d v="2027-05-15T00:00:00"/>
    <d v="2028-05-14T00:00:00"/>
    <x v="1"/>
    <s v="Amex"/>
    <x v="0"/>
    <s v="Regular"/>
    <x v="0"/>
    <x v="2"/>
    <x v="1"/>
    <s v="High"/>
    <n v="4"/>
    <n v="3"/>
    <n v="365"/>
    <x v="3"/>
    <x v="1"/>
    <n v="44.913476312576321"/>
  </r>
  <r>
    <n v="1218"/>
    <s v="Joel Garner"/>
    <s v="michaelespinoza@example.org"/>
    <s v="michaelespinoza"/>
    <d v="1969-10-31T00:00:00"/>
    <x v="0"/>
    <s v="Alexanderside"/>
    <d v="2027-05-16T00:00:00"/>
    <d v="2028-05-15T00:00:00"/>
    <x v="1"/>
    <s v="Visa"/>
    <x v="0"/>
    <s v="Occasional"/>
    <x v="2"/>
    <x v="1"/>
    <x v="1"/>
    <s v="Low"/>
    <n v="3.5"/>
    <n v="0"/>
    <n v="365"/>
    <x v="3"/>
    <x v="1"/>
    <n v="44.913476312576321"/>
  </r>
  <r>
    <n v="1219"/>
    <s v="George Jones"/>
    <s v="flandry@example.org"/>
    <s v="flandry"/>
    <d v="1936-08-02T00:00:00"/>
    <x v="0"/>
    <s v="Arellanomouth"/>
    <d v="2027-05-17T00:00:00"/>
    <d v="2028-05-16T00:00:00"/>
    <x v="1"/>
    <s v="Amex"/>
    <x v="1"/>
    <s v="Regular"/>
    <x v="2"/>
    <x v="2"/>
    <x v="1"/>
    <s v="Low"/>
    <n v="4.4000000000000004"/>
    <n v="8"/>
    <n v="365"/>
    <x v="3"/>
    <x v="1"/>
    <n v="44.913476312576321"/>
  </r>
  <r>
    <n v="1220"/>
    <s v="Reginald Smith"/>
    <s v="bbell@example.org"/>
    <s v="bbell"/>
    <d v="1966-06-03T00:00:00"/>
    <x v="1"/>
    <s v="West Samuelfort"/>
    <d v="2027-05-18T00:00:00"/>
    <d v="2028-05-17T00:00:00"/>
    <x v="0"/>
    <s v="Mastercard"/>
    <x v="0"/>
    <s v="Occasional"/>
    <x v="2"/>
    <x v="4"/>
    <x v="1"/>
    <s v="Low"/>
    <n v="4.7"/>
    <n v="1"/>
    <n v="365"/>
    <x v="3"/>
    <x v="1"/>
    <n v="44.913476312576321"/>
  </r>
  <r>
    <n v="1221"/>
    <s v="Alexander Whitaker"/>
    <s v="smithamy@example.net"/>
    <s v="smithamy"/>
    <d v="1964-04-12T00:00:00"/>
    <x v="0"/>
    <s v="South Caitlin"/>
    <d v="2027-05-19T00:00:00"/>
    <d v="2028-05-18T00:00:00"/>
    <x v="0"/>
    <s v="Visa"/>
    <x v="1"/>
    <s v="Frequent"/>
    <x v="2"/>
    <x v="4"/>
    <x v="1"/>
    <s v="Medium"/>
    <n v="3.5"/>
    <n v="2"/>
    <n v="365"/>
    <x v="3"/>
    <x v="1"/>
    <n v="44.913476312576321"/>
  </r>
  <r>
    <n v="1222"/>
    <s v="Jacob Stone"/>
    <s v="jhall@example.com"/>
    <s v="jhall"/>
    <d v="2006-02-20T00:00:00"/>
    <x v="0"/>
    <s v="New Pamela"/>
    <d v="2027-05-20T00:00:00"/>
    <d v="2028-05-19T00:00:00"/>
    <x v="1"/>
    <s v="Visa"/>
    <x v="0"/>
    <s v="Regular"/>
    <x v="2"/>
    <x v="5"/>
    <x v="1"/>
    <s v="Low"/>
    <n v="3.2"/>
    <n v="3"/>
    <n v="365"/>
    <x v="3"/>
    <x v="1"/>
    <n v="44.913476312576321"/>
  </r>
  <r>
    <n v="1223"/>
    <s v="Leslie Johnson"/>
    <s v="alec37@example.org"/>
    <s v="alec37"/>
    <d v="1944-05-12T00:00:00"/>
    <x v="0"/>
    <s v="Lake Alexandraborough"/>
    <d v="2027-05-21T00:00:00"/>
    <d v="2028-05-20T00:00:00"/>
    <x v="1"/>
    <s v="Mastercard"/>
    <x v="0"/>
    <s v="Regular"/>
    <x v="0"/>
    <x v="1"/>
    <x v="1"/>
    <s v="Low"/>
    <n v="3.8"/>
    <n v="7"/>
    <n v="365"/>
    <x v="3"/>
    <x v="1"/>
    <n v="44.913476312576321"/>
  </r>
  <r>
    <n v="1224"/>
    <s v="Becky Wilson"/>
    <s v="stephennewman@example.net"/>
    <s v="stephennewman"/>
    <d v="1966-11-05T00:00:00"/>
    <x v="0"/>
    <s v="Maldonadoshire"/>
    <d v="2027-05-22T00:00:00"/>
    <d v="2028-05-21T00:00:00"/>
    <x v="1"/>
    <s v="Visa"/>
    <x v="0"/>
    <s v="Frequent"/>
    <x v="1"/>
    <x v="6"/>
    <x v="2"/>
    <s v="High"/>
    <n v="4.2"/>
    <n v="8"/>
    <n v="365"/>
    <x v="3"/>
    <x v="1"/>
    <n v="44.913476312576321"/>
  </r>
  <r>
    <n v="1225"/>
    <s v="Carlos Hill"/>
    <s v="melissafleming@example.com"/>
    <s v="melissafleming"/>
    <d v="1936-12-20T00:00:00"/>
    <x v="0"/>
    <s v="East Amy"/>
    <d v="2027-05-23T00:00:00"/>
    <d v="2028-05-22T00:00:00"/>
    <x v="0"/>
    <s v="Visa"/>
    <x v="1"/>
    <s v="Regular"/>
    <x v="0"/>
    <x v="3"/>
    <x v="2"/>
    <s v="Low"/>
    <n v="3.6"/>
    <n v="5"/>
    <n v="365"/>
    <x v="3"/>
    <x v="1"/>
    <n v="44.913476312576321"/>
  </r>
  <r>
    <n v="1226"/>
    <s v="Evan Garcia"/>
    <s v="mike48@example.com"/>
    <s v="mike48"/>
    <d v="1995-03-13T00:00:00"/>
    <x v="1"/>
    <s v="Allisonborough"/>
    <d v="2027-05-24T00:00:00"/>
    <d v="2028-05-23T00:00:00"/>
    <x v="1"/>
    <s v="Amex"/>
    <x v="0"/>
    <s v="Frequent"/>
    <x v="1"/>
    <x v="4"/>
    <x v="0"/>
    <s v="Low"/>
    <n v="4.5"/>
    <n v="2"/>
    <n v="365"/>
    <x v="3"/>
    <x v="1"/>
    <n v="44.913476312576321"/>
  </r>
  <r>
    <n v="1227"/>
    <s v="Michael Evans"/>
    <s v="carolyn45@example.org"/>
    <s v="carolyn45"/>
    <d v="1950-02-13T00:00:00"/>
    <x v="0"/>
    <s v="East Laura"/>
    <d v="2027-05-25T00:00:00"/>
    <d v="2028-05-24T00:00:00"/>
    <x v="0"/>
    <s v="Visa"/>
    <x v="1"/>
    <s v="Frequent"/>
    <x v="0"/>
    <x v="6"/>
    <x v="1"/>
    <s v="Medium"/>
    <n v="4.4000000000000004"/>
    <n v="2"/>
    <n v="365"/>
    <x v="3"/>
    <x v="1"/>
    <n v="44.913476312576321"/>
  </r>
  <r>
    <n v="1228"/>
    <s v="Jesus Reynolds"/>
    <s v="jimenezgeoffrey@example.com"/>
    <s v="jimenezgeoffrey"/>
    <d v="1942-02-07T00:00:00"/>
    <x v="0"/>
    <s v="Lake Brittany"/>
    <d v="2027-05-26T00:00:00"/>
    <d v="2028-05-25T00:00:00"/>
    <x v="1"/>
    <s v="Mastercard"/>
    <x v="1"/>
    <s v="Regular"/>
    <x v="2"/>
    <x v="0"/>
    <x v="2"/>
    <s v="High"/>
    <n v="3.7"/>
    <n v="5"/>
    <n v="365"/>
    <x v="3"/>
    <x v="1"/>
    <n v="44.913476312576321"/>
  </r>
  <r>
    <n v="1229"/>
    <s v="Lisa Walker"/>
    <s v="reneecox@example.com"/>
    <s v="reneecox"/>
    <d v="1993-08-09T00:00:00"/>
    <x v="0"/>
    <s v="Lake Jordan"/>
    <d v="2027-05-27T00:00:00"/>
    <d v="2028-05-26T00:00:00"/>
    <x v="0"/>
    <s v="Visa"/>
    <x v="1"/>
    <s v="Occasional"/>
    <x v="0"/>
    <x v="2"/>
    <x v="0"/>
    <s v="Low"/>
    <n v="3.4"/>
    <n v="4"/>
    <n v="365"/>
    <x v="3"/>
    <x v="1"/>
    <n v="44.913476312576321"/>
  </r>
  <r>
    <n v="1230"/>
    <s v="Erik Gonzales"/>
    <s v="riosamber@example.org"/>
    <s v="riosamber"/>
    <d v="1976-03-30T00:00:00"/>
    <x v="0"/>
    <s v="Shortfurt"/>
    <d v="2027-05-28T00:00:00"/>
    <d v="2028-05-27T00:00:00"/>
    <x v="1"/>
    <s v="Mastercard"/>
    <x v="1"/>
    <s v="Regular"/>
    <x v="2"/>
    <x v="6"/>
    <x v="0"/>
    <s v="Low"/>
    <n v="4.3"/>
    <n v="8"/>
    <n v="365"/>
    <x v="3"/>
    <x v="1"/>
    <n v="44.913476312576321"/>
  </r>
  <r>
    <n v="1231"/>
    <s v="Richard Lang"/>
    <s v="jenniferodom@example.org"/>
    <s v="jenniferodom"/>
    <d v="1951-11-19T00:00:00"/>
    <x v="1"/>
    <s v="Port Thomasfort"/>
    <d v="2027-05-29T00:00:00"/>
    <d v="2028-05-28T00:00:00"/>
    <x v="1"/>
    <s v="Visa"/>
    <x v="1"/>
    <s v="Occasional"/>
    <x v="0"/>
    <x v="1"/>
    <x v="2"/>
    <s v="Medium"/>
    <n v="4.3"/>
    <n v="9"/>
    <n v="365"/>
    <x v="3"/>
    <x v="1"/>
    <n v="44.913476312576321"/>
  </r>
  <r>
    <n v="1232"/>
    <s v="Tracey Jenkins"/>
    <s v="annataylor@example.com"/>
    <s v="annataylor"/>
    <d v="1947-04-28T00:00:00"/>
    <x v="0"/>
    <s v="East Aaron"/>
    <d v="2027-05-30T00:00:00"/>
    <d v="2028-05-29T00:00:00"/>
    <x v="1"/>
    <s v="Amex"/>
    <x v="1"/>
    <s v="Occasional"/>
    <x v="2"/>
    <x v="1"/>
    <x v="1"/>
    <s v="Medium"/>
    <n v="3.2"/>
    <n v="2"/>
    <n v="365"/>
    <x v="3"/>
    <x v="1"/>
    <n v="44.913476312576321"/>
  </r>
  <r>
    <n v="1233"/>
    <s v="Travis Banks"/>
    <s v="gomezryan@example.org"/>
    <s v="gomezryan"/>
    <d v="1970-09-29T00:00:00"/>
    <x v="1"/>
    <s v="East Brian"/>
    <d v="2027-05-31T00:00:00"/>
    <d v="2028-05-30T00:00:00"/>
    <x v="1"/>
    <s v="Amex"/>
    <x v="1"/>
    <s v="Frequent"/>
    <x v="1"/>
    <x v="5"/>
    <x v="2"/>
    <s v="Low"/>
    <n v="3.6"/>
    <n v="5"/>
    <n v="365"/>
    <x v="3"/>
    <x v="1"/>
    <n v="44.913476312576321"/>
  </r>
  <r>
    <n v="1234"/>
    <s v="Denise Joseph"/>
    <s v="shirley12@example.org"/>
    <s v="shirley12"/>
    <d v="1979-12-02T00:00:00"/>
    <x v="1"/>
    <s v="East Corey"/>
    <d v="2027-06-01T00:00:00"/>
    <d v="2028-05-31T00:00:00"/>
    <x v="0"/>
    <s v="Visa"/>
    <x v="1"/>
    <s v="Occasional"/>
    <x v="0"/>
    <x v="6"/>
    <x v="1"/>
    <s v="Low"/>
    <n v="4.7"/>
    <n v="4"/>
    <n v="365"/>
    <x v="3"/>
    <x v="1"/>
    <n v="44.913476312576321"/>
  </r>
  <r>
    <n v="1235"/>
    <s v="Carrie Guerrero"/>
    <s v="destiny87@example.net"/>
    <s v="destiny87"/>
    <d v="1969-11-11T00:00:00"/>
    <x v="0"/>
    <s v="West Christopher"/>
    <d v="2027-06-02T00:00:00"/>
    <d v="2028-06-01T00:00:00"/>
    <x v="1"/>
    <s v="Amex"/>
    <x v="1"/>
    <s v="Regular"/>
    <x v="0"/>
    <x v="5"/>
    <x v="2"/>
    <s v="Medium"/>
    <n v="3.6"/>
    <n v="10"/>
    <n v="365"/>
    <x v="3"/>
    <x v="1"/>
    <n v="44.913476312576321"/>
  </r>
  <r>
    <n v="1236"/>
    <s v="Bruce Jacobs"/>
    <s v="benjaminbass@example.net"/>
    <s v="benjaminbass"/>
    <d v="1967-08-19T00:00:00"/>
    <x v="0"/>
    <s v="Pettyhaven"/>
    <d v="2027-06-03T00:00:00"/>
    <d v="2028-06-02T00:00:00"/>
    <x v="1"/>
    <s v="Visa"/>
    <x v="1"/>
    <s v="Occasional"/>
    <x v="2"/>
    <x v="4"/>
    <x v="1"/>
    <s v="Medium"/>
    <n v="4.2"/>
    <n v="4"/>
    <n v="365"/>
    <x v="3"/>
    <x v="1"/>
    <n v="44.913476312576321"/>
  </r>
  <r>
    <n v="1237"/>
    <s v="Robert Palmer"/>
    <s v="millertyler@example.net"/>
    <s v="millertyler"/>
    <d v="1981-11-04T00:00:00"/>
    <x v="0"/>
    <s v="Carolynview"/>
    <d v="2027-06-04T00:00:00"/>
    <d v="2028-06-03T00:00:00"/>
    <x v="1"/>
    <s v="Amex"/>
    <x v="0"/>
    <s v="Occasional"/>
    <x v="0"/>
    <x v="4"/>
    <x v="2"/>
    <s v="High"/>
    <n v="3.7"/>
    <n v="10"/>
    <n v="365"/>
    <x v="3"/>
    <x v="1"/>
    <n v="44.913476312576321"/>
  </r>
  <r>
    <n v="1238"/>
    <s v="Jessica Estes PhD"/>
    <s v="allennicole@example.org"/>
    <s v="allennicole"/>
    <d v="1943-05-07T00:00:00"/>
    <x v="1"/>
    <s v="Bushfort"/>
    <d v="2027-06-05T00:00:00"/>
    <d v="2028-06-04T00:00:00"/>
    <x v="0"/>
    <s v="Visa"/>
    <x v="1"/>
    <s v="Occasional"/>
    <x v="1"/>
    <x v="4"/>
    <x v="0"/>
    <s v="High"/>
    <n v="3.3"/>
    <n v="10"/>
    <n v="365"/>
    <x v="3"/>
    <x v="1"/>
    <n v="44.913476312576321"/>
  </r>
  <r>
    <n v="1239"/>
    <s v="Autumn Chambers"/>
    <s v="johnprice@example.net"/>
    <s v="johnprice"/>
    <d v="1936-09-04T00:00:00"/>
    <x v="1"/>
    <s v="Monicamouth"/>
    <d v="2027-06-06T00:00:00"/>
    <d v="2028-06-05T00:00:00"/>
    <x v="0"/>
    <s v="Mastercard"/>
    <x v="0"/>
    <s v="Occasional"/>
    <x v="1"/>
    <x v="6"/>
    <x v="0"/>
    <s v="Low"/>
    <n v="3.4"/>
    <n v="1"/>
    <n v="365"/>
    <x v="3"/>
    <x v="1"/>
    <n v="44.913476312576321"/>
  </r>
  <r>
    <n v="1240"/>
    <s v="David Harris"/>
    <s v="william88@example.net"/>
    <s v="william88"/>
    <d v="1935-02-11T00:00:00"/>
    <x v="1"/>
    <s v="West Danielburgh"/>
    <d v="2027-06-07T00:00:00"/>
    <d v="2028-06-06T00:00:00"/>
    <x v="1"/>
    <s v="Mastercard"/>
    <x v="1"/>
    <s v="Regular"/>
    <x v="1"/>
    <x v="3"/>
    <x v="0"/>
    <s v="Medium"/>
    <n v="4.5"/>
    <n v="4"/>
    <n v="365"/>
    <x v="3"/>
    <x v="1"/>
    <n v="44.913476312576321"/>
  </r>
  <r>
    <n v="1241"/>
    <s v="Jeffrey Becker"/>
    <s v="elizabethnelson@example.net"/>
    <s v="elizabethnelson"/>
    <d v="1952-05-15T00:00:00"/>
    <x v="1"/>
    <s v="Jenniferhaven"/>
    <d v="2027-06-08T00:00:00"/>
    <d v="2028-06-07T00:00:00"/>
    <x v="1"/>
    <s v="Visa"/>
    <x v="1"/>
    <s v="Regular"/>
    <x v="1"/>
    <x v="0"/>
    <x v="2"/>
    <s v="High"/>
    <n v="4.3"/>
    <n v="6"/>
    <n v="365"/>
    <x v="3"/>
    <x v="1"/>
    <n v="44.913476312576321"/>
  </r>
  <r>
    <n v="1242"/>
    <s v="Chris Humphrey"/>
    <s v="billy70@example.org"/>
    <s v="billy70"/>
    <d v="1958-06-21T00:00:00"/>
    <x v="0"/>
    <s v="East Charlesport"/>
    <d v="2027-06-09T00:00:00"/>
    <d v="2028-06-08T00:00:00"/>
    <x v="0"/>
    <s v="Mastercard"/>
    <x v="1"/>
    <s v="Occasional"/>
    <x v="1"/>
    <x v="1"/>
    <x v="2"/>
    <s v="High"/>
    <n v="3.6"/>
    <n v="5"/>
    <n v="365"/>
    <x v="3"/>
    <x v="1"/>
    <n v="44.913476312576321"/>
  </r>
  <r>
    <n v="1243"/>
    <s v="Henry Tucker"/>
    <s v="fjoyce@example.net"/>
    <s v="fjoyce"/>
    <d v="1968-01-02T00:00:00"/>
    <x v="0"/>
    <s v="North Thomasville"/>
    <d v="2027-06-10T00:00:00"/>
    <d v="2028-06-09T00:00:00"/>
    <x v="1"/>
    <s v="Mastercard"/>
    <x v="1"/>
    <s v="Regular"/>
    <x v="2"/>
    <x v="5"/>
    <x v="1"/>
    <s v="High"/>
    <n v="3.6"/>
    <n v="3"/>
    <n v="365"/>
    <x v="3"/>
    <x v="1"/>
    <n v="44.913476312576321"/>
  </r>
  <r>
    <n v="1244"/>
    <s v="Whitney Jones"/>
    <s v="gvega@example.net"/>
    <s v="gvega"/>
    <d v="1985-01-09T00:00:00"/>
    <x v="0"/>
    <s v="Loganstad"/>
    <d v="2027-06-11T00:00:00"/>
    <d v="2028-06-10T00:00:00"/>
    <x v="0"/>
    <s v="Amex"/>
    <x v="1"/>
    <s v="Occasional"/>
    <x v="1"/>
    <x v="3"/>
    <x v="0"/>
    <s v="High"/>
    <n v="4.8"/>
    <n v="7"/>
    <n v="365"/>
    <x v="3"/>
    <x v="1"/>
    <n v="44.913476312576321"/>
  </r>
  <r>
    <n v="1245"/>
    <s v="Edward Santiago"/>
    <s v="waremaria@example.com"/>
    <s v="waremaria"/>
    <d v="1942-11-11T00:00:00"/>
    <x v="1"/>
    <s v="New Joshua"/>
    <d v="2027-06-12T00:00:00"/>
    <d v="2028-06-11T00:00:00"/>
    <x v="0"/>
    <s v="Visa"/>
    <x v="1"/>
    <s v="Occasional"/>
    <x v="2"/>
    <x v="0"/>
    <x v="1"/>
    <s v="Low"/>
    <n v="3.3"/>
    <n v="9"/>
    <n v="365"/>
    <x v="3"/>
    <x v="1"/>
    <n v="44.913476312576321"/>
  </r>
  <r>
    <n v="1246"/>
    <s v="Whitney Cabrera"/>
    <s v="awest@example.com"/>
    <s v="awest"/>
    <d v="1990-07-02T00:00:00"/>
    <x v="1"/>
    <s v="Jenniferborough"/>
    <d v="2027-06-13T00:00:00"/>
    <d v="2028-06-12T00:00:00"/>
    <x v="0"/>
    <s v="Amex"/>
    <x v="0"/>
    <s v="Regular"/>
    <x v="1"/>
    <x v="5"/>
    <x v="1"/>
    <s v="Medium"/>
    <n v="4.8"/>
    <n v="9"/>
    <n v="365"/>
    <x v="3"/>
    <x v="1"/>
    <n v="44.913476312576321"/>
  </r>
  <r>
    <n v="1247"/>
    <s v="Andrew Greene"/>
    <s v="michael56@example.org"/>
    <s v="michael56"/>
    <d v="1979-12-15T00:00:00"/>
    <x v="1"/>
    <s v="Boyerchester"/>
    <d v="2027-06-14T00:00:00"/>
    <d v="2028-06-13T00:00:00"/>
    <x v="0"/>
    <s v="Visa"/>
    <x v="0"/>
    <s v="Regular"/>
    <x v="0"/>
    <x v="6"/>
    <x v="1"/>
    <s v="Medium"/>
    <n v="3"/>
    <n v="9"/>
    <n v="365"/>
    <x v="3"/>
    <x v="1"/>
    <n v="44.913476312576321"/>
  </r>
  <r>
    <n v="1248"/>
    <s v="Cody Cook"/>
    <s v="whitemichelle@example.net"/>
    <s v="whitemichelle"/>
    <d v="1966-06-22T00:00:00"/>
    <x v="1"/>
    <s v="North Aaron"/>
    <d v="2027-06-15T00:00:00"/>
    <d v="2028-06-14T00:00:00"/>
    <x v="1"/>
    <s v="Mastercard"/>
    <x v="0"/>
    <s v="Occasional"/>
    <x v="1"/>
    <x v="4"/>
    <x v="0"/>
    <s v="Low"/>
    <n v="3.8"/>
    <n v="4"/>
    <n v="365"/>
    <x v="3"/>
    <x v="1"/>
    <n v="44.913476312576321"/>
  </r>
  <r>
    <n v="1249"/>
    <s v="Haley Jackson"/>
    <s v="sbennett@example.org"/>
    <s v="sbennett"/>
    <d v="1991-02-15T00:00:00"/>
    <x v="0"/>
    <s v="Riversside"/>
    <d v="2027-06-16T00:00:00"/>
    <d v="2028-06-15T00:00:00"/>
    <x v="0"/>
    <s v="Amex"/>
    <x v="0"/>
    <s v="Occasional"/>
    <x v="2"/>
    <x v="4"/>
    <x v="2"/>
    <s v="Low"/>
    <n v="4.7"/>
    <n v="5"/>
    <n v="365"/>
    <x v="3"/>
    <x v="1"/>
    <n v="44.913476312576321"/>
  </r>
  <r>
    <n v="1250"/>
    <s v="Douglas Thomas"/>
    <s v="jasonrasmussen@example.com"/>
    <s v="jasonrasmussen"/>
    <d v="1937-05-22T00:00:00"/>
    <x v="0"/>
    <s v="Carolville"/>
    <d v="2027-06-17T00:00:00"/>
    <d v="2028-06-16T00:00:00"/>
    <x v="1"/>
    <s v="Visa"/>
    <x v="0"/>
    <s v="Frequent"/>
    <x v="1"/>
    <x v="5"/>
    <x v="0"/>
    <s v="Medium"/>
    <n v="3.5"/>
    <n v="2"/>
    <n v="365"/>
    <x v="3"/>
    <x v="1"/>
    <n v="44.913476312576321"/>
  </r>
  <r>
    <n v="1251"/>
    <s v="Keith Juarez"/>
    <s v="qbrown@example.net"/>
    <s v="qbrown"/>
    <d v="1944-04-06T00:00:00"/>
    <x v="0"/>
    <s v="Port Gary"/>
    <d v="2027-06-18T00:00:00"/>
    <d v="2028-06-17T00:00:00"/>
    <x v="0"/>
    <s v="Visa"/>
    <x v="0"/>
    <s v="Occasional"/>
    <x v="2"/>
    <x v="0"/>
    <x v="0"/>
    <s v="Low"/>
    <n v="3"/>
    <n v="1"/>
    <n v="365"/>
    <x v="3"/>
    <x v="1"/>
    <n v="44.913476312576321"/>
  </r>
  <r>
    <n v="1252"/>
    <s v="Maria Miller"/>
    <s v="dennis03@example.com"/>
    <s v="dennis03"/>
    <d v="1947-08-17T00:00:00"/>
    <x v="0"/>
    <s v="New Jacobfurt"/>
    <d v="2027-06-19T00:00:00"/>
    <d v="2028-06-18T00:00:00"/>
    <x v="0"/>
    <s v="Amex"/>
    <x v="0"/>
    <s v="Regular"/>
    <x v="2"/>
    <x v="6"/>
    <x v="0"/>
    <s v="High"/>
    <n v="3.6"/>
    <n v="9"/>
    <n v="365"/>
    <x v="3"/>
    <x v="1"/>
    <n v="44.913476312576321"/>
  </r>
  <r>
    <n v="1253"/>
    <s v="John Nichols"/>
    <s v="ashleygray@example.org"/>
    <s v="ashleygray"/>
    <d v="1988-06-24T00:00:00"/>
    <x v="0"/>
    <s v="West Jeffrey"/>
    <d v="2027-06-20T00:00:00"/>
    <d v="2028-06-19T00:00:00"/>
    <x v="0"/>
    <s v="Amex"/>
    <x v="0"/>
    <s v="Frequent"/>
    <x v="2"/>
    <x v="1"/>
    <x v="2"/>
    <s v="Low"/>
    <n v="3.8"/>
    <n v="3"/>
    <n v="365"/>
    <x v="3"/>
    <x v="1"/>
    <n v="44.913476312576321"/>
  </r>
  <r>
    <n v="1254"/>
    <s v="Angela Terry"/>
    <s v="baileynorton@example.org"/>
    <s v="baileynorton"/>
    <d v="1997-03-24T00:00:00"/>
    <x v="0"/>
    <s v="New Elizabeth"/>
    <d v="2027-06-21T00:00:00"/>
    <d v="2028-06-20T00:00:00"/>
    <x v="0"/>
    <s v="Mastercard"/>
    <x v="0"/>
    <s v="Regular"/>
    <x v="2"/>
    <x v="4"/>
    <x v="1"/>
    <s v="Medium"/>
    <n v="4.5999999999999996"/>
    <n v="6"/>
    <n v="365"/>
    <x v="3"/>
    <x v="1"/>
    <n v="44.913476312576321"/>
  </r>
  <r>
    <n v="1255"/>
    <s v="Tracie Thomas"/>
    <s v="justin95@example.com"/>
    <s v="justin95"/>
    <d v="1951-10-13T00:00:00"/>
    <x v="1"/>
    <s v="South Angelamouth"/>
    <d v="2027-06-22T00:00:00"/>
    <d v="2028-06-21T00:00:00"/>
    <x v="0"/>
    <s v="Amex"/>
    <x v="1"/>
    <s v="Frequent"/>
    <x v="0"/>
    <x v="1"/>
    <x v="2"/>
    <s v="Low"/>
    <n v="4.8"/>
    <n v="7"/>
    <n v="365"/>
    <x v="3"/>
    <x v="1"/>
    <n v="44.913476312576321"/>
  </r>
  <r>
    <n v="1256"/>
    <s v="Chad Kennedy"/>
    <s v="joshua03@example.org"/>
    <s v="joshua03"/>
    <d v="1950-08-25T00:00:00"/>
    <x v="1"/>
    <s v="Sotoville"/>
    <d v="2027-06-23T00:00:00"/>
    <d v="2028-06-22T00:00:00"/>
    <x v="0"/>
    <s v="Mastercard"/>
    <x v="1"/>
    <s v="Regular"/>
    <x v="2"/>
    <x v="2"/>
    <x v="2"/>
    <s v="Low"/>
    <n v="4.3"/>
    <n v="8"/>
    <n v="365"/>
    <x v="3"/>
    <x v="1"/>
    <n v="44.913476312576321"/>
  </r>
  <r>
    <n v="1257"/>
    <s v="Renee Green"/>
    <s v="nfoster@example.com"/>
    <s v="nfoster"/>
    <d v="1972-12-27T00:00:00"/>
    <x v="1"/>
    <s v="Larryshire"/>
    <d v="2027-06-24T00:00:00"/>
    <d v="2028-06-23T00:00:00"/>
    <x v="0"/>
    <s v="Amex"/>
    <x v="0"/>
    <s v="Frequent"/>
    <x v="2"/>
    <x v="4"/>
    <x v="1"/>
    <s v="Medium"/>
    <n v="3.6"/>
    <n v="10"/>
    <n v="365"/>
    <x v="3"/>
    <x v="1"/>
    <n v="44.913476312576321"/>
  </r>
  <r>
    <n v="1258"/>
    <s v="James Hubbard"/>
    <s v="erica62@example.org"/>
    <s v="erica62"/>
    <d v="1997-05-20T00:00:00"/>
    <x v="1"/>
    <s v="South Hannah"/>
    <d v="2027-06-25T00:00:00"/>
    <d v="2028-06-24T00:00:00"/>
    <x v="0"/>
    <s v="Mastercard"/>
    <x v="1"/>
    <s v="Frequent"/>
    <x v="0"/>
    <x v="6"/>
    <x v="0"/>
    <s v="Low"/>
    <n v="3.6"/>
    <n v="2"/>
    <n v="365"/>
    <x v="3"/>
    <x v="1"/>
    <n v="44.913476312576321"/>
  </r>
  <r>
    <n v="1259"/>
    <s v="Julie Wong"/>
    <s v="amanda85@example.net"/>
    <s v="amanda85"/>
    <d v="1974-04-02T00:00:00"/>
    <x v="1"/>
    <s v="Christinaton"/>
    <d v="2027-06-26T00:00:00"/>
    <d v="2028-06-25T00:00:00"/>
    <x v="1"/>
    <s v="Mastercard"/>
    <x v="0"/>
    <s v="Frequent"/>
    <x v="0"/>
    <x v="4"/>
    <x v="0"/>
    <s v="Medium"/>
    <n v="4.3"/>
    <n v="9"/>
    <n v="365"/>
    <x v="3"/>
    <x v="1"/>
    <n v="44.913476312576321"/>
  </r>
  <r>
    <n v="1260"/>
    <s v="Crystal Gonzalez"/>
    <s v="gbautista@example.net"/>
    <s v="gbautista"/>
    <d v="1937-10-16T00:00:00"/>
    <x v="1"/>
    <s v="Gilesport"/>
    <d v="2027-06-27T00:00:00"/>
    <d v="2028-06-26T00:00:00"/>
    <x v="0"/>
    <s v="Amex"/>
    <x v="0"/>
    <s v="Frequent"/>
    <x v="2"/>
    <x v="4"/>
    <x v="1"/>
    <s v="Medium"/>
    <n v="3.2"/>
    <n v="3"/>
    <n v="365"/>
    <x v="3"/>
    <x v="1"/>
    <n v="44.913476312576321"/>
  </r>
  <r>
    <n v="1261"/>
    <s v="Ryan Gallagher"/>
    <s v="randywhite@example.net"/>
    <s v="randywhite"/>
    <d v="1950-03-29T00:00:00"/>
    <x v="0"/>
    <s v="Danielsmouth"/>
    <d v="2027-06-28T00:00:00"/>
    <d v="2028-06-27T00:00:00"/>
    <x v="1"/>
    <s v="Amex"/>
    <x v="0"/>
    <s v="Frequent"/>
    <x v="1"/>
    <x v="2"/>
    <x v="1"/>
    <s v="Medium"/>
    <n v="4.0999999999999996"/>
    <n v="4"/>
    <n v="365"/>
    <x v="3"/>
    <x v="1"/>
    <n v="44.913476312576321"/>
  </r>
  <r>
    <n v="1262"/>
    <s v="Jose Taylor"/>
    <s v="uhall@example.com"/>
    <s v="uhall"/>
    <d v="1978-01-21T00:00:00"/>
    <x v="0"/>
    <s v="North Thomas"/>
    <d v="2027-06-29T00:00:00"/>
    <d v="2028-06-28T00:00:00"/>
    <x v="1"/>
    <s v="Mastercard"/>
    <x v="1"/>
    <s v="Frequent"/>
    <x v="1"/>
    <x v="3"/>
    <x v="0"/>
    <s v="High"/>
    <n v="4.2"/>
    <n v="7"/>
    <n v="365"/>
    <x v="3"/>
    <x v="1"/>
    <n v="44.913476312576321"/>
  </r>
  <r>
    <n v="1263"/>
    <s v="Leslie Morales"/>
    <s v="jaclyn86@example.com"/>
    <s v="jaclyn86"/>
    <d v="1969-09-14T00:00:00"/>
    <x v="1"/>
    <s v="Johnsonborough"/>
    <d v="2027-06-30T00:00:00"/>
    <d v="2028-06-29T00:00:00"/>
    <x v="1"/>
    <s v="Amex"/>
    <x v="0"/>
    <s v="Frequent"/>
    <x v="2"/>
    <x v="4"/>
    <x v="1"/>
    <s v="Medium"/>
    <n v="3.5"/>
    <n v="7"/>
    <n v="365"/>
    <x v="3"/>
    <x v="1"/>
    <n v="44.913476312576321"/>
  </r>
  <r>
    <n v="1264"/>
    <s v="Amber Peters"/>
    <s v="contrerasbrooke@example.org"/>
    <s v="contrerasbrooke"/>
    <d v="1992-05-06T00:00:00"/>
    <x v="0"/>
    <s v="Nancybury"/>
    <d v="2027-07-01T00:00:00"/>
    <d v="2028-06-30T00:00:00"/>
    <x v="0"/>
    <s v="Amex"/>
    <x v="1"/>
    <s v="Regular"/>
    <x v="2"/>
    <x v="1"/>
    <x v="2"/>
    <s v="Low"/>
    <n v="3.9"/>
    <n v="5"/>
    <n v="365"/>
    <x v="3"/>
    <x v="2"/>
    <n v="31.511484574808186"/>
  </r>
  <r>
    <n v="1265"/>
    <s v="Alex Mccall"/>
    <s v="mfreeman@example.com"/>
    <s v="mfreeman"/>
    <d v="1983-11-19T00:00:00"/>
    <x v="1"/>
    <s v="Nelsonhaven"/>
    <d v="2027-07-02T00:00:00"/>
    <d v="2028-07-01T00:00:00"/>
    <x v="1"/>
    <s v="Visa"/>
    <x v="1"/>
    <s v="Regular"/>
    <x v="1"/>
    <x v="5"/>
    <x v="1"/>
    <s v="Medium"/>
    <n v="3.7"/>
    <n v="6"/>
    <n v="365"/>
    <x v="3"/>
    <x v="2"/>
    <n v="31.511484574808186"/>
  </r>
  <r>
    <n v="1266"/>
    <s v="Briana Hall"/>
    <s v="mckinneykatherine@example.net"/>
    <s v="mckinneykatherine"/>
    <d v="1968-10-27T00:00:00"/>
    <x v="0"/>
    <s v="New Antonio"/>
    <d v="2027-07-03T00:00:00"/>
    <d v="2028-07-02T00:00:00"/>
    <x v="0"/>
    <s v="Amex"/>
    <x v="0"/>
    <s v="Frequent"/>
    <x v="1"/>
    <x v="4"/>
    <x v="2"/>
    <s v="Medium"/>
    <n v="4"/>
    <n v="0"/>
    <n v="365"/>
    <x v="3"/>
    <x v="2"/>
    <n v="31.511484574808186"/>
  </r>
  <r>
    <n v="1267"/>
    <s v="Christine Reed"/>
    <s v="rebeccahernandez@example.com"/>
    <s v="rebeccahernandez"/>
    <d v="1997-10-10T00:00:00"/>
    <x v="0"/>
    <s v="West Rachelstad"/>
    <d v="2027-07-04T00:00:00"/>
    <d v="2028-07-03T00:00:00"/>
    <x v="1"/>
    <s v="Amex"/>
    <x v="1"/>
    <s v="Regular"/>
    <x v="2"/>
    <x v="4"/>
    <x v="1"/>
    <s v="Medium"/>
    <n v="4.0999999999999996"/>
    <n v="7"/>
    <n v="365"/>
    <x v="3"/>
    <x v="2"/>
    <n v="31.511484574808186"/>
  </r>
  <r>
    <n v="1268"/>
    <s v="Joshua Kirk"/>
    <s v="forddouglas@example.net"/>
    <s v="forddouglas"/>
    <d v="1968-02-18T00:00:00"/>
    <x v="1"/>
    <s v="East Bettyfurt"/>
    <d v="2027-07-05T00:00:00"/>
    <d v="2028-07-04T00:00:00"/>
    <x v="0"/>
    <s v="Visa"/>
    <x v="0"/>
    <s v="Regular"/>
    <x v="1"/>
    <x v="6"/>
    <x v="0"/>
    <s v="Medium"/>
    <n v="3"/>
    <n v="0"/>
    <n v="365"/>
    <x v="3"/>
    <x v="2"/>
    <n v="31.511484574808186"/>
  </r>
  <r>
    <n v="1269"/>
    <s v="Sean Allen"/>
    <s v="rodriguezhenry@example.org"/>
    <s v="rodriguezhenry"/>
    <d v="1949-01-31T00:00:00"/>
    <x v="1"/>
    <s v="Christinaland"/>
    <d v="2027-07-06T00:00:00"/>
    <d v="2028-07-05T00:00:00"/>
    <x v="1"/>
    <s v="Mastercard"/>
    <x v="1"/>
    <s v="Frequent"/>
    <x v="0"/>
    <x v="5"/>
    <x v="1"/>
    <s v="Low"/>
    <n v="4.5"/>
    <n v="10"/>
    <n v="365"/>
    <x v="3"/>
    <x v="2"/>
    <n v="31.511484574808186"/>
  </r>
  <r>
    <n v="1270"/>
    <s v="Billy Wallace"/>
    <s v="pattersonandrea@example.org"/>
    <s v="pattersonandrea"/>
    <d v="1946-09-16T00:00:00"/>
    <x v="1"/>
    <s v="West Timothyborough"/>
    <d v="2027-07-07T00:00:00"/>
    <d v="2028-07-06T00:00:00"/>
    <x v="0"/>
    <s v="Visa"/>
    <x v="0"/>
    <s v="Regular"/>
    <x v="2"/>
    <x v="5"/>
    <x v="0"/>
    <s v="Low"/>
    <n v="4.3"/>
    <n v="5"/>
    <n v="365"/>
    <x v="3"/>
    <x v="2"/>
    <n v="31.511484574808186"/>
  </r>
  <r>
    <n v="1271"/>
    <s v="Kevin Allen"/>
    <s v="allisonstrong@example.org"/>
    <s v="allisonstrong"/>
    <d v="1939-04-20T00:00:00"/>
    <x v="0"/>
    <s v="New Rickymouth"/>
    <d v="2027-07-08T00:00:00"/>
    <d v="2028-07-07T00:00:00"/>
    <x v="0"/>
    <s v="Visa"/>
    <x v="0"/>
    <s v="Regular"/>
    <x v="1"/>
    <x v="6"/>
    <x v="2"/>
    <s v="Medium"/>
    <n v="3.5"/>
    <n v="8"/>
    <n v="365"/>
    <x v="3"/>
    <x v="2"/>
    <n v="31.511484574808186"/>
  </r>
  <r>
    <n v="1272"/>
    <s v="Andrew Johnson"/>
    <s v="matthewharrison@example.net"/>
    <s v="matthewharrison"/>
    <d v="1982-03-21T00:00:00"/>
    <x v="0"/>
    <s v="Meyerville"/>
    <d v="2027-07-09T00:00:00"/>
    <d v="2028-07-08T00:00:00"/>
    <x v="0"/>
    <s v="Visa"/>
    <x v="1"/>
    <s v="Regular"/>
    <x v="0"/>
    <x v="1"/>
    <x v="2"/>
    <s v="Medium"/>
    <n v="4.0999999999999996"/>
    <n v="10"/>
    <n v="365"/>
    <x v="3"/>
    <x v="2"/>
    <n v="31.511484574808186"/>
  </r>
  <r>
    <n v="1273"/>
    <s v="James Fritz"/>
    <s v="kparker@example.org"/>
    <s v="kparker"/>
    <d v="1940-05-07T00:00:00"/>
    <x v="1"/>
    <s v="Donnaview"/>
    <d v="2027-07-10T00:00:00"/>
    <d v="2028-07-09T00:00:00"/>
    <x v="1"/>
    <s v="Visa"/>
    <x v="1"/>
    <s v="Regular"/>
    <x v="2"/>
    <x v="2"/>
    <x v="1"/>
    <s v="High"/>
    <n v="3.2"/>
    <n v="4"/>
    <n v="365"/>
    <x v="3"/>
    <x v="2"/>
    <n v="31.511484574808186"/>
  </r>
  <r>
    <n v="1274"/>
    <s v="Lee Gonzalez DDS"/>
    <s v="kevin83@example.org"/>
    <s v="kevin83"/>
    <d v="1966-12-07T00:00:00"/>
    <x v="0"/>
    <s v="Adamsbury"/>
    <d v="2027-07-11T00:00:00"/>
    <d v="2028-07-10T00:00:00"/>
    <x v="1"/>
    <s v="Amex"/>
    <x v="1"/>
    <s v="Regular"/>
    <x v="1"/>
    <x v="0"/>
    <x v="2"/>
    <s v="Medium"/>
    <n v="3.2"/>
    <n v="1"/>
    <n v="365"/>
    <x v="3"/>
    <x v="2"/>
    <n v="31.511484574808186"/>
  </r>
  <r>
    <n v="1275"/>
    <s v="Katelyn Mccarthy"/>
    <s v="zwashington@example.net"/>
    <s v="zwashington"/>
    <d v="1937-05-16T00:00:00"/>
    <x v="1"/>
    <s v="North Steven"/>
    <d v="2027-07-12T00:00:00"/>
    <d v="2028-07-11T00:00:00"/>
    <x v="1"/>
    <s v="Amex"/>
    <x v="1"/>
    <s v="Regular"/>
    <x v="2"/>
    <x v="3"/>
    <x v="1"/>
    <s v="Low"/>
    <n v="3.5"/>
    <n v="5"/>
    <n v="365"/>
    <x v="3"/>
    <x v="2"/>
    <n v="31.511484574808186"/>
  </r>
  <r>
    <n v="1276"/>
    <s v="William Thomas"/>
    <s v="alyssa28@example.com"/>
    <s v="alyssa28"/>
    <d v="1952-05-02T00:00:00"/>
    <x v="0"/>
    <s v="Chelseamouth"/>
    <d v="2027-07-13T00:00:00"/>
    <d v="2028-07-12T00:00:00"/>
    <x v="1"/>
    <s v="Mastercard"/>
    <x v="0"/>
    <s v="Regular"/>
    <x v="0"/>
    <x v="0"/>
    <x v="1"/>
    <s v="Low"/>
    <n v="5"/>
    <n v="2"/>
    <n v="365"/>
    <x v="3"/>
    <x v="2"/>
    <n v="31.511484574808186"/>
  </r>
  <r>
    <n v="1277"/>
    <s v="Melanie Martin"/>
    <s v="riceallison@example.com"/>
    <s v="riceallison"/>
    <d v="1969-01-16T00:00:00"/>
    <x v="0"/>
    <s v="Simmonsside"/>
    <d v="2027-07-14T00:00:00"/>
    <d v="2028-07-13T00:00:00"/>
    <x v="0"/>
    <s v="Mastercard"/>
    <x v="1"/>
    <s v="Frequent"/>
    <x v="2"/>
    <x v="6"/>
    <x v="2"/>
    <s v="Low"/>
    <n v="4.9000000000000004"/>
    <n v="3"/>
    <n v="365"/>
    <x v="3"/>
    <x v="2"/>
    <n v="31.511484574808186"/>
  </r>
  <r>
    <n v="1278"/>
    <s v="Melissa Goodwin"/>
    <s v="garciajennifer@example.net"/>
    <s v="garciajennifer"/>
    <d v="1978-06-11T00:00:00"/>
    <x v="0"/>
    <s v="Butlerland"/>
    <d v="2027-07-15T00:00:00"/>
    <d v="2028-07-14T00:00:00"/>
    <x v="0"/>
    <s v="Visa"/>
    <x v="1"/>
    <s v="Occasional"/>
    <x v="2"/>
    <x v="3"/>
    <x v="2"/>
    <s v="Low"/>
    <n v="4.3"/>
    <n v="0"/>
    <n v="365"/>
    <x v="3"/>
    <x v="2"/>
    <n v="31.511484574808186"/>
  </r>
  <r>
    <n v="1279"/>
    <s v="Renee Hayes"/>
    <s v="dawnmiller@example.com"/>
    <s v="dawnmiller"/>
    <d v="1986-05-28T00:00:00"/>
    <x v="1"/>
    <s v="Pamelastad"/>
    <d v="2027-07-16T00:00:00"/>
    <d v="2028-07-15T00:00:00"/>
    <x v="1"/>
    <s v="Visa"/>
    <x v="0"/>
    <s v="Regular"/>
    <x v="2"/>
    <x v="0"/>
    <x v="1"/>
    <s v="Medium"/>
    <n v="4"/>
    <n v="2"/>
    <n v="365"/>
    <x v="3"/>
    <x v="2"/>
    <n v="31.511484574808186"/>
  </r>
  <r>
    <n v="1280"/>
    <s v="Edward Jenkins"/>
    <s v="leah52@example.com"/>
    <s v="leah52"/>
    <d v="1974-05-28T00:00:00"/>
    <x v="0"/>
    <s v="Grahamfort"/>
    <d v="2027-07-17T00:00:00"/>
    <d v="2028-07-16T00:00:00"/>
    <x v="1"/>
    <s v="Visa"/>
    <x v="1"/>
    <s v="Frequent"/>
    <x v="0"/>
    <x v="0"/>
    <x v="0"/>
    <s v="High"/>
    <n v="4.5"/>
    <n v="7"/>
    <n v="365"/>
    <x v="3"/>
    <x v="2"/>
    <n v="31.511484574808186"/>
  </r>
  <r>
    <n v="1281"/>
    <s v="Brandy Williamson"/>
    <s v="kevin03@example.com"/>
    <s v="kevin03"/>
    <d v="1981-08-06T00:00:00"/>
    <x v="0"/>
    <s v="Leeview"/>
    <d v="2027-07-18T00:00:00"/>
    <d v="2028-07-17T00:00:00"/>
    <x v="0"/>
    <s v="Amex"/>
    <x v="1"/>
    <s v="Occasional"/>
    <x v="0"/>
    <x v="6"/>
    <x v="1"/>
    <s v="Medium"/>
    <n v="4.3"/>
    <n v="2"/>
    <n v="365"/>
    <x v="3"/>
    <x v="2"/>
    <n v="31.511484574808186"/>
  </r>
  <r>
    <n v="1282"/>
    <s v="John Wolfe"/>
    <s v="lkent@example.net"/>
    <s v="lkent"/>
    <d v="1976-11-03T00:00:00"/>
    <x v="1"/>
    <s v="Campbellfurt"/>
    <d v="2027-07-19T00:00:00"/>
    <d v="2028-07-18T00:00:00"/>
    <x v="1"/>
    <s v="Visa"/>
    <x v="1"/>
    <s v="Regular"/>
    <x v="2"/>
    <x v="1"/>
    <x v="2"/>
    <s v="Low"/>
    <n v="3.8"/>
    <n v="5"/>
    <n v="365"/>
    <x v="3"/>
    <x v="2"/>
    <n v="31.511484574808186"/>
  </r>
  <r>
    <n v="1283"/>
    <s v="Michael Cole"/>
    <s v="jennifer96@example.com"/>
    <s v="jennifer96"/>
    <d v="1969-10-17T00:00:00"/>
    <x v="0"/>
    <s v="Owenschester"/>
    <d v="2027-07-20T00:00:00"/>
    <d v="2028-07-19T00:00:00"/>
    <x v="1"/>
    <s v="Mastercard"/>
    <x v="0"/>
    <s v="Frequent"/>
    <x v="1"/>
    <x v="1"/>
    <x v="2"/>
    <s v="Low"/>
    <n v="3.7"/>
    <n v="2"/>
    <n v="365"/>
    <x v="3"/>
    <x v="2"/>
    <n v="31.511484574808186"/>
  </r>
  <r>
    <n v="1284"/>
    <s v="Krystal Walker"/>
    <s v="nicholas17@example.com"/>
    <s v="nicholas17"/>
    <d v="2004-01-22T00:00:00"/>
    <x v="0"/>
    <s v="New Jennifer"/>
    <d v="2027-07-21T00:00:00"/>
    <d v="2028-07-20T00:00:00"/>
    <x v="0"/>
    <s v="Mastercard"/>
    <x v="0"/>
    <s v="Frequent"/>
    <x v="1"/>
    <x v="3"/>
    <x v="2"/>
    <s v="Medium"/>
    <n v="3.7"/>
    <n v="6"/>
    <n v="365"/>
    <x v="3"/>
    <x v="2"/>
    <n v="31.511484574808186"/>
  </r>
  <r>
    <n v="1285"/>
    <s v="Shawna Gonzales"/>
    <s v="robertking@example.net"/>
    <s v="robertking"/>
    <d v="1956-04-28T00:00:00"/>
    <x v="1"/>
    <s v="Port Joehaven"/>
    <d v="2027-07-22T00:00:00"/>
    <d v="2028-07-21T00:00:00"/>
    <x v="1"/>
    <s v="Mastercard"/>
    <x v="1"/>
    <s v="Frequent"/>
    <x v="1"/>
    <x v="2"/>
    <x v="0"/>
    <s v="Low"/>
    <n v="3.2"/>
    <n v="6"/>
    <n v="365"/>
    <x v="3"/>
    <x v="2"/>
    <n v="31.511484574808186"/>
  </r>
  <r>
    <n v="1286"/>
    <s v="Maria Jensen"/>
    <s v="williamrogers@example.com"/>
    <s v="williamrogers"/>
    <d v="1951-08-08T00:00:00"/>
    <x v="1"/>
    <s v="East Jorge"/>
    <d v="2027-07-23T00:00:00"/>
    <d v="2028-07-22T00:00:00"/>
    <x v="1"/>
    <s v="Visa"/>
    <x v="1"/>
    <s v="Regular"/>
    <x v="1"/>
    <x v="0"/>
    <x v="0"/>
    <s v="Medium"/>
    <n v="3.6"/>
    <n v="1"/>
    <n v="365"/>
    <x v="3"/>
    <x v="2"/>
    <n v="31.511484574808186"/>
  </r>
  <r>
    <n v="1287"/>
    <s v="Stephanie Randall"/>
    <s v="kathryn10@example.net"/>
    <s v="kathryn10"/>
    <d v="1970-06-30T00:00:00"/>
    <x v="1"/>
    <s v="East Ronald"/>
    <d v="2027-07-24T00:00:00"/>
    <d v="2028-07-23T00:00:00"/>
    <x v="0"/>
    <s v="Mastercard"/>
    <x v="1"/>
    <s v="Occasional"/>
    <x v="0"/>
    <x v="3"/>
    <x v="2"/>
    <s v="Low"/>
    <n v="4.4000000000000004"/>
    <n v="5"/>
    <n v="365"/>
    <x v="3"/>
    <x v="2"/>
    <n v="31.511484574808186"/>
  </r>
  <r>
    <n v="1288"/>
    <s v="John Bauer"/>
    <s v="amandamartin@example.com"/>
    <s v="amandamartin"/>
    <d v="1998-07-27T00:00:00"/>
    <x v="0"/>
    <s v="Adrianborough"/>
    <d v="2027-07-25T00:00:00"/>
    <d v="2028-07-24T00:00:00"/>
    <x v="1"/>
    <s v="Amex"/>
    <x v="0"/>
    <s v="Regular"/>
    <x v="1"/>
    <x v="5"/>
    <x v="0"/>
    <s v="High"/>
    <n v="3.3"/>
    <n v="8"/>
    <n v="365"/>
    <x v="3"/>
    <x v="2"/>
    <n v="31.511484574808186"/>
  </r>
  <r>
    <n v="1289"/>
    <s v="Sean Davis"/>
    <s v="clayjamie@example.org"/>
    <s v="clayjamie"/>
    <d v="1949-12-08T00:00:00"/>
    <x v="0"/>
    <s v="Howardmouth"/>
    <d v="2027-07-26T00:00:00"/>
    <d v="2028-07-25T00:00:00"/>
    <x v="0"/>
    <s v="Mastercard"/>
    <x v="1"/>
    <s v="Frequent"/>
    <x v="1"/>
    <x v="6"/>
    <x v="2"/>
    <s v="Low"/>
    <n v="3.8"/>
    <n v="10"/>
    <n v="365"/>
    <x v="3"/>
    <x v="2"/>
    <n v="31.511484574808186"/>
  </r>
  <r>
    <n v="1290"/>
    <s v="Maria Walsh"/>
    <s v="abigailconrad@example.com"/>
    <s v="abigailconrad"/>
    <d v="1978-06-03T00:00:00"/>
    <x v="0"/>
    <s v="Powellton"/>
    <d v="2027-07-27T00:00:00"/>
    <d v="2028-07-26T00:00:00"/>
    <x v="0"/>
    <s v="Mastercard"/>
    <x v="1"/>
    <s v="Frequent"/>
    <x v="1"/>
    <x v="6"/>
    <x v="1"/>
    <s v="Medium"/>
    <n v="3"/>
    <n v="4"/>
    <n v="365"/>
    <x v="3"/>
    <x v="2"/>
    <n v="31.511484574808186"/>
  </r>
  <r>
    <n v="1291"/>
    <s v="Damon Walker"/>
    <s v="brian46@example.org"/>
    <s v="brian46"/>
    <d v="1987-09-22T00:00:00"/>
    <x v="0"/>
    <s v="Craigville"/>
    <d v="2027-07-28T00:00:00"/>
    <d v="2028-07-27T00:00:00"/>
    <x v="0"/>
    <s v="Visa"/>
    <x v="1"/>
    <s v="Frequent"/>
    <x v="1"/>
    <x v="1"/>
    <x v="2"/>
    <s v="High"/>
    <n v="3.2"/>
    <n v="6"/>
    <n v="365"/>
    <x v="3"/>
    <x v="2"/>
    <n v="31.511484574808186"/>
  </r>
  <r>
    <n v="1292"/>
    <s v="Timothy Thompson"/>
    <s v="austin23@example.com"/>
    <s v="austin23"/>
    <d v="1959-03-22T00:00:00"/>
    <x v="1"/>
    <s v="Lake Samanthashire"/>
    <d v="2027-07-29T00:00:00"/>
    <d v="2028-07-28T00:00:00"/>
    <x v="0"/>
    <s v="Visa"/>
    <x v="0"/>
    <s v="Regular"/>
    <x v="1"/>
    <x v="3"/>
    <x v="2"/>
    <s v="High"/>
    <n v="3.9"/>
    <n v="8"/>
    <n v="365"/>
    <x v="3"/>
    <x v="2"/>
    <n v="31.511484574808186"/>
  </r>
  <r>
    <n v="1293"/>
    <s v="Tyler Morgan"/>
    <s v="garymeyers@example.org"/>
    <s v="garymeyers"/>
    <d v="1989-12-29T00:00:00"/>
    <x v="0"/>
    <s v="East Nathan"/>
    <d v="2027-07-30T00:00:00"/>
    <d v="2028-07-29T00:00:00"/>
    <x v="1"/>
    <s v="Amex"/>
    <x v="0"/>
    <s v="Regular"/>
    <x v="0"/>
    <x v="3"/>
    <x v="0"/>
    <s v="Medium"/>
    <n v="3.1"/>
    <n v="9"/>
    <n v="365"/>
    <x v="3"/>
    <x v="2"/>
    <n v="31.511484574808186"/>
  </r>
  <r>
    <n v="1294"/>
    <s v="David Davis"/>
    <s v="zpruitt@example.org"/>
    <s v="zpruitt"/>
    <d v="1995-08-14T00:00:00"/>
    <x v="1"/>
    <s v="North Megan"/>
    <d v="2027-07-31T00:00:00"/>
    <d v="2028-07-30T00:00:00"/>
    <x v="0"/>
    <s v="Amex"/>
    <x v="1"/>
    <s v="Occasional"/>
    <x v="2"/>
    <x v="6"/>
    <x v="2"/>
    <s v="Medium"/>
    <n v="4.3"/>
    <n v="0"/>
    <n v="365"/>
    <x v="3"/>
    <x v="2"/>
    <n v="31.511484574808186"/>
  </r>
  <r>
    <n v="1295"/>
    <s v="Cindy Decker"/>
    <s v="cohenpaul@example.net"/>
    <s v="cohenpaul"/>
    <d v="1976-02-03T00:00:00"/>
    <x v="0"/>
    <s v="South Michelle"/>
    <d v="2027-08-01T00:00:00"/>
    <d v="2028-07-31T00:00:00"/>
    <x v="0"/>
    <s v="Amex"/>
    <x v="0"/>
    <s v="Frequent"/>
    <x v="1"/>
    <x v="6"/>
    <x v="0"/>
    <s v="High"/>
    <n v="4.2"/>
    <n v="7"/>
    <n v="365"/>
    <x v="3"/>
    <x v="2"/>
    <n v="31.511484574808186"/>
  </r>
  <r>
    <n v="1296"/>
    <s v="Robert Wise"/>
    <s v="thomasthompson@example.net"/>
    <s v="thomasthompson"/>
    <d v="1977-02-18T00:00:00"/>
    <x v="0"/>
    <s v="New Katie"/>
    <d v="2027-08-02T00:00:00"/>
    <d v="2028-08-01T00:00:00"/>
    <x v="0"/>
    <s v="Visa"/>
    <x v="0"/>
    <s v="Regular"/>
    <x v="2"/>
    <x v="6"/>
    <x v="1"/>
    <s v="High"/>
    <n v="3.4"/>
    <n v="2"/>
    <n v="365"/>
    <x v="3"/>
    <x v="2"/>
    <n v="31.511484574808186"/>
  </r>
  <r>
    <n v="1297"/>
    <s v="Antonio Williams"/>
    <s v="hancockjesus@example.com"/>
    <s v="hancockjesus"/>
    <d v="1960-08-10T00:00:00"/>
    <x v="1"/>
    <s v="East Kristinmouth"/>
    <d v="2027-08-03T00:00:00"/>
    <d v="2028-08-02T00:00:00"/>
    <x v="1"/>
    <s v="Visa"/>
    <x v="1"/>
    <s v="Frequent"/>
    <x v="0"/>
    <x v="3"/>
    <x v="2"/>
    <s v="Medium"/>
    <n v="3.9"/>
    <n v="2"/>
    <n v="365"/>
    <x v="3"/>
    <x v="2"/>
    <n v="31.511484574808186"/>
  </r>
  <r>
    <n v="1298"/>
    <s v="Dominique Lucas"/>
    <s v="umclaughlin@example.net"/>
    <s v="umclaughlin"/>
    <d v="2003-04-09T00:00:00"/>
    <x v="0"/>
    <s v="Smithchester"/>
    <d v="2027-08-04T00:00:00"/>
    <d v="2028-08-03T00:00:00"/>
    <x v="0"/>
    <s v="Amex"/>
    <x v="1"/>
    <s v="Frequent"/>
    <x v="1"/>
    <x v="5"/>
    <x v="1"/>
    <s v="Medium"/>
    <n v="4.0999999999999996"/>
    <n v="3"/>
    <n v="365"/>
    <x v="3"/>
    <x v="2"/>
    <n v="31.511484574808186"/>
  </r>
  <r>
    <n v="1299"/>
    <s v="Megan Frank"/>
    <s v="ewilson@example.com"/>
    <s v="ewilson"/>
    <d v="1969-04-30T00:00:00"/>
    <x v="1"/>
    <s v="New Kimberlymouth"/>
    <d v="2027-08-05T00:00:00"/>
    <d v="2028-08-04T00:00:00"/>
    <x v="0"/>
    <s v="Amex"/>
    <x v="0"/>
    <s v="Frequent"/>
    <x v="1"/>
    <x v="2"/>
    <x v="2"/>
    <s v="High"/>
    <n v="4.5"/>
    <n v="0"/>
    <n v="365"/>
    <x v="3"/>
    <x v="2"/>
    <n v="31.511484574808186"/>
  </r>
  <r>
    <n v="1300"/>
    <s v="Troy Ramirez"/>
    <s v="kristy17@example.org"/>
    <s v="kristy17"/>
    <d v="1976-07-16T00:00:00"/>
    <x v="0"/>
    <s v="Timothyfurt"/>
    <d v="2027-08-06T00:00:00"/>
    <d v="2028-08-05T00:00:00"/>
    <x v="1"/>
    <s v="Visa"/>
    <x v="0"/>
    <s v="Frequent"/>
    <x v="1"/>
    <x v="0"/>
    <x v="0"/>
    <s v="Low"/>
    <n v="3.7"/>
    <n v="6"/>
    <n v="365"/>
    <x v="3"/>
    <x v="2"/>
    <n v="31.511484574808186"/>
  </r>
  <r>
    <n v="1301"/>
    <s v="Casey Perkins"/>
    <s v="cedwards@example.net"/>
    <s v="cedwards"/>
    <d v="1975-04-25T00:00:00"/>
    <x v="0"/>
    <s v="Natalieburgh"/>
    <d v="2027-08-07T00:00:00"/>
    <d v="2028-08-06T00:00:00"/>
    <x v="0"/>
    <s v="Mastercard"/>
    <x v="0"/>
    <s v="Frequent"/>
    <x v="1"/>
    <x v="1"/>
    <x v="1"/>
    <s v="Low"/>
    <n v="4.9000000000000004"/>
    <n v="1"/>
    <n v="365"/>
    <x v="3"/>
    <x v="2"/>
    <n v="31.511484574808186"/>
  </r>
  <r>
    <n v="1302"/>
    <s v="Ashley Moody"/>
    <s v="daniel24@example.net"/>
    <s v="daniel24"/>
    <d v="1967-01-25T00:00:00"/>
    <x v="1"/>
    <s v="Sherihaven"/>
    <d v="2027-08-08T00:00:00"/>
    <d v="2028-08-07T00:00:00"/>
    <x v="1"/>
    <s v="Amex"/>
    <x v="1"/>
    <s v="Occasional"/>
    <x v="0"/>
    <x v="4"/>
    <x v="0"/>
    <s v="Low"/>
    <n v="4.4000000000000004"/>
    <n v="5"/>
    <n v="365"/>
    <x v="3"/>
    <x v="2"/>
    <n v="31.511484574808186"/>
  </r>
  <r>
    <n v="1303"/>
    <s v="Jennifer Coleman"/>
    <s v="thomasedward@example.net"/>
    <s v="thomasedward"/>
    <d v="1969-12-08T00:00:00"/>
    <x v="1"/>
    <s v="East Tylerport"/>
    <d v="2027-08-09T00:00:00"/>
    <d v="2028-08-08T00:00:00"/>
    <x v="1"/>
    <s v="Visa"/>
    <x v="0"/>
    <s v="Occasional"/>
    <x v="2"/>
    <x v="5"/>
    <x v="2"/>
    <s v="Low"/>
    <n v="3.2"/>
    <n v="2"/>
    <n v="365"/>
    <x v="3"/>
    <x v="2"/>
    <n v="31.511484574808186"/>
  </r>
  <r>
    <n v="1304"/>
    <s v="Ryan Santiago"/>
    <s v="gtaylor@example.net"/>
    <s v="gtaylor"/>
    <d v="1982-03-30T00:00:00"/>
    <x v="0"/>
    <s v="East Amandafort"/>
    <d v="2027-08-10T00:00:00"/>
    <d v="2028-08-09T00:00:00"/>
    <x v="1"/>
    <s v="Amex"/>
    <x v="0"/>
    <s v="Frequent"/>
    <x v="0"/>
    <x v="3"/>
    <x v="0"/>
    <s v="Medium"/>
    <n v="4.2"/>
    <n v="9"/>
    <n v="365"/>
    <x v="3"/>
    <x v="2"/>
    <n v="31.511484574808186"/>
  </r>
  <r>
    <n v="1305"/>
    <s v="Craig Peters"/>
    <s v="williamsbenjamin@example.net"/>
    <s v="williamsbenjamin"/>
    <d v="1946-09-26T00:00:00"/>
    <x v="1"/>
    <s v="Lake Kim"/>
    <d v="2027-08-11T00:00:00"/>
    <d v="2028-08-10T00:00:00"/>
    <x v="1"/>
    <s v="Amex"/>
    <x v="1"/>
    <s v="Regular"/>
    <x v="1"/>
    <x v="3"/>
    <x v="1"/>
    <s v="Medium"/>
    <n v="3.5"/>
    <n v="1"/>
    <n v="365"/>
    <x v="3"/>
    <x v="2"/>
    <n v="31.511484574808186"/>
  </r>
  <r>
    <n v="1306"/>
    <s v="Sherri Banks"/>
    <s v="smithphillip@example.com"/>
    <s v="smithphillip"/>
    <d v="2002-08-13T00:00:00"/>
    <x v="1"/>
    <s v="Melissaside"/>
    <d v="2027-08-12T00:00:00"/>
    <d v="2028-08-11T00:00:00"/>
    <x v="1"/>
    <s v="Visa"/>
    <x v="0"/>
    <s v="Regular"/>
    <x v="1"/>
    <x v="4"/>
    <x v="0"/>
    <s v="High"/>
    <n v="4.3"/>
    <n v="7"/>
    <n v="365"/>
    <x v="3"/>
    <x v="2"/>
    <n v="31.511484574808186"/>
  </r>
  <r>
    <n v="1307"/>
    <s v="Monica Gomez"/>
    <s v="harringtonnicholas@example.org"/>
    <s v="harringtonnicholas"/>
    <d v="1959-04-11T00:00:00"/>
    <x v="0"/>
    <s v="Mcguireport"/>
    <d v="2027-08-13T00:00:00"/>
    <d v="2028-08-12T00:00:00"/>
    <x v="1"/>
    <s v="Visa"/>
    <x v="1"/>
    <s v="Occasional"/>
    <x v="2"/>
    <x v="3"/>
    <x v="1"/>
    <s v="High"/>
    <n v="4.8"/>
    <n v="9"/>
    <n v="365"/>
    <x v="3"/>
    <x v="2"/>
    <n v="31.511484574808186"/>
  </r>
  <r>
    <n v="1308"/>
    <s v="Cory Moreno"/>
    <s v="paul69@example.com"/>
    <s v="paul69"/>
    <d v="1995-05-16T00:00:00"/>
    <x v="0"/>
    <s v="Lake Nancyland"/>
    <d v="2027-08-14T00:00:00"/>
    <d v="2028-08-13T00:00:00"/>
    <x v="0"/>
    <s v="Visa"/>
    <x v="1"/>
    <s v="Frequent"/>
    <x v="0"/>
    <x v="3"/>
    <x v="1"/>
    <s v="Medium"/>
    <n v="3.9"/>
    <n v="10"/>
    <n v="365"/>
    <x v="3"/>
    <x v="2"/>
    <n v="31.511484574808186"/>
  </r>
  <r>
    <n v="1309"/>
    <s v="Alejandro Rojas"/>
    <s v="warren18@example.net"/>
    <s v="warren18"/>
    <d v="1999-02-08T00:00:00"/>
    <x v="1"/>
    <s v="Johnsonfort"/>
    <d v="2027-08-15T00:00:00"/>
    <d v="2028-08-14T00:00:00"/>
    <x v="0"/>
    <s v="Visa"/>
    <x v="1"/>
    <s v="Regular"/>
    <x v="1"/>
    <x v="2"/>
    <x v="1"/>
    <s v="Low"/>
    <n v="4.5"/>
    <n v="2"/>
    <n v="365"/>
    <x v="3"/>
    <x v="2"/>
    <n v="31.511484574808186"/>
  </r>
  <r>
    <n v="1310"/>
    <s v="Richard Rowe"/>
    <s v="victoriaowens@example.com"/>
    <s v="victoriaowens"/>
    <d v="1975-11-30T00:00:00"/>
    <x v="1"/>
    <s v="Hardinmouth"/>
    <d v="2027-08-16T00:00:00"/>
    <d v="2028-08-15T00:00:00"/>
    <x v="0"/>
    <s v="Amex"/>
    <x v="0"/>
    <s v="Frequent"/>
    <x v="1"/>
    <x v="4"/>
    <x v="2"/>
    <s v="Low"/>
    <n v="4.3"/>
    <n v="10"/>
    <n v="365"/>
    <x v="3"/>
    <x v="2"/>
    <n v="31.511484574808186"/>
  </r>
  <r>
    <n v="1311"/>
    <s v="Erica Weaver"/>
    <s v="alvarezkelly@example.net"/>
    <s v="alvarezkelly"/>
    <d v="1942-08-10T00:00:00"/>
    <x v="1"/>
    <s v="Ashleyland"/>
    <d v="2027-08-17T00:00:00"/>
    <d v="2028-08-16T00:00:00"/>
    <x v="1"/>
    <s v="Amex"/>
    <x v="0"/>
    <s v="Occasional"/>
    <x v="2"/>
    <x v="6"/>
    <x v="2"/>
    <s v="Medium"/>
    <n v="3.9"/>
    <n v="10"/>
    <n v="365"/>
    <x v="3"/>
    <x v="2"/>
    <n v="31.511484574808186"/>
  </r>
  <r>
    <n v="1312"/>
    <s v="David Parks"/>
    <s v="ruth36@example.net"/>
    <s v="ruth36"/>
    <d v="1997-10-15T00:00:00"/>
    <x v="0"/>
    <s v="Lake Tylerville"/>
    <d v="2027-08-18T00:00:00"/>
    <d v="2028-08-17T00:00:00"/>
    <x v="1"/>
    <s v="Visa"/>
    <x v="0"/>
    <s v="Occasional"/>
    <x v="1"/>
    <x v="3"/>
    <x v="1"/>
    <s v="Medium"/>
    <n v="4.7"/>
    <n v="4"/>
    <n v="365"/>
    <x v="3"/>
    <x v="2"/>
    <n v="31.511484574808186"/>
  </r>
  <r>
    <n v="1313"/>
    <s v="Donald Reynolds"/>
    <s v="miranda01@example.com"/>
    <s v="miranda01"/>
    <d v="2002-08-20T00:00:00"/>
    <x v="0"/>
    <s v="Jamesville"/>
    <d v="2027-08-19T00:00:00"/>
    <d v="2028-08-18T00:00:00"/>
    <x v="1"/>
    <s v="Amex"/>
    <x v="0"/>
    <s v="Occasional"/>
    <x v="2"/>
    <x v="4"/>
    <x v="0"/>
    <s v="High"/>
    <n v="4.8"/>
    <n v="8"/>
    <n v="365"/>
    <x v="3"/>
    <x v="2"/>
    <n v="31.511484574808186"/>
  </r>
  <r>
    <n v="1314"/>
    <s v="Tammy Santos DVM"/>
    <s v="mcculloughanthony@example.org"/>
    <s v="mcculloughanthony"/>
    <d v="1951-10-25T00:00:00"/>
    <x v="0"/>
    <s v="Fieldsbury"/>
    <d v="2027-08-20T00:00:00"/>
    <d v="2028-08-19T00:00:00"/>
    <x v="0"/>
    <s v="Mastercard"/>
    <x v="0"/>
    <s v="Frequent"/>
    <x v="2"/>
    <x v="6"/>
    <x v="2"/>
    <s v="High"/>
    <n v="4.5999999999999996"/>
    <n v="2"/>
    <n v="365"/>
    <x v="3"/>
    <x v="2"/>
    <n v="31.511484574808186"/>
  </r>
  <r>
    <n v="1315"/>
    <s v="Douglas Frank"/>
    <s v="joshua34@example.net"/>
    <s v="joshua34"/>
    <d v="1978-01-31T00:00:00"/>
    <x v="0"/>
    <s v="Port Christianview"/>
    <d v="2027-08-21T00:00:00"/>
    <d v="2028-08-20T00:00:00"/>
    <x v="0"/>
    <s v="Mastercard"/>
    <x v="1"/>
    <s v="Regular"/>
    <x v="2"/>
    <x v="1"/>
    <x v="0"/>
    <s v="High"/>
    <n v="3.7"/>
    <n v="9"/>
    <n v="365"/>
    <x v="3"/>
    <x v="2"/>
    <n v="31.511484574808186"/>
  </r>
  <r>
    <n v="1316"/>
    <s v="Juan Duran"/>
    <s v="murillomisty@example.org"/>
    <s v="murillomisty"/>
    <d v="1949-09-10T00:00:00"/>
    <x v="1"/>
    <s v="Erikberg"/>
    <d v="2027-08-22T00:00:00"/>
    <d v="2028-08-21T00:00:00"/>
    <x v="1"/>
    <s v="Visa"/>
    <x v="1"/>
    <s v="Frequent"/>
    <x v="2"/>
    <x v="5"/>
    <x v="1"/>
    <s v="Low"/>
    <n v="4.9000000000000004"/>
    <n v="2"/>
    <n v="365"/>
    <x v="3"/>
    <x v="2"/>
    <n v="31.511484574808186"/>
  </r>
  <r>
    <n v="1317"/>
    <s v="Mrs. Maria Holland MD"/>
    <s v="emma23@example.com"/>
    <s v="emma23"/>
    <d v="2001-12-18T00:00:00"/>
    <x v="1"/>
    <s v="North Eric"/>
    <d v="2027-08-23T00:00:00"/>
    <d v="2028-08-22T00:00:00"/>
    <x v="1"/>
    <s v="Visa"/>
    <x v="0"/>
    <s v="Frequent"/>
    <x v="1"/>
    <x v="4"/>
    <x v="2"/>
    <s v="Medium"/>
    <n v="3.9"/>
    <n v="1"/>
    <n v="365"/>
    <x v="3"/>
    <x v="2"/>
    <n v="31.511484574808186"/>
  </r>
  <r>
    <n v="1318"/>
    <s v="Rachael Miles DDS"/>
    <s v="michelle53@example.org"/>
    <s v="michelle53"/>
    <d v="1998-03-24T00:00:00"/>
    <x v="1"/>
    <s v="Greenechester"/>
    <d v="2027-08-24T00:00:00"/>
    <d v="2028-08-23T00:00:00"/>
    <x v="1"/>
    <s v="Mastercard"/>
    <x v="0"/>
    <s v="Occasional"/>
    <x v="1"/>
    <x v="3"/>
    <x v="1"/>
    <s v="High"/>
    <n v="4.5999999999999996"/>
    <n v="7"/>
    <n v="365"/>
    <x v="3"/>
    <x v="2"/>
    <n v="31.511484574808186"/>
  </r>
  <r>
    <n v="1319"/>
    <s v="Jeffrey Chambers"/>
    <s v="ocastillo@example.net"/>
    <s v="ocastillo"/>
    <d v="1935-03-08T00:00:00"/>
    <x v="1"/>
    <s v="Jerryfurt"/>
    <d v="2027-08-25T00:00:00"/>
    <d v="2028-08-24T00:00:00"/>
    <x v="1"/>
    <s v="Mastercard"/>
    <x v="1"/>
    <s v="Occasional"/>
    <x v="0"/>
    <x v="6"/>
    <x v="0"/>
    <s v="High"/>
    <n v="3.4"/>
    <n v="10"/>
    <n v="365"/>
    <x v="3"/>
    <x v="2"/>
    <n v="31.511484574808186"/>
  </r>
  <r>
    <n v="1320"/>
    <s v="Sheena Gaines"/>
    <s v="danahaynes@example.org"/>
    <s v="danahaynes"/>
    <d v="2004-09-10T00:00:00"/>
    <x v="1"/>
    <s v="West Victoria"/>
    <d v="2027-08-26T00:00:00"/>
    <d v="2028-08-25T00:00:00"/>
    <x v="1"/>
    <s v="Visa"/>
    <x v="0"/>
    <s v="Regular"/>
    <x v="1"/>
    <x v="5"/>
    <x v="0"/>
    <s v="Medium"/>
    <n v="4"/>
    <n v="2"/>
    <n v="365"/>
    <x v="3"/>
    <x v="2"/>
    <n v="31.511484574808186"/>
  </r>
  <r>
    <n v="1321"/>
    <s v="Patrick Macdonald"/>
    <s v="riosmarie@example.com"/>
    <s v="riosmarie"/>
    <d v="1953-01-22T00:00:00"/>
    <x v="1"/>
    <s v="North Andrew"/>
    <d v="2027-08-27T00:00:00"/>
    <d v="2028-08-26T00:00:00"/>
    <x v="0"/>
    <s v="Amex"/>
    <x v="1"/>
    <s v="Occasional"/>
    <x v="1"/>
    <x v="0"/>
    <x v="0"/>
    <s v="High"/>
    <n v="4.2"/>
    <n v="7"/>
    <n v="365"/>
    <x v="3"/>
    <x v="2"/>
    <n v="31.511484574808186"/>
  </r>
  <r>
    <n v="1322"/>
    <s v="Elizabeth Wheeler"/>
    <s v="donaldmccullough@example.org"/>
    <s v="donaldmccullough"/>
    <d v="1941-06-21T00:00:00"/>
    <x v="1"/>
    <s v="South Victorburgh"/>
    <d v="2027-08-28T00:00:00"/>
    <d v="2028-08-27T00:00:00"/>
    <x v="0"/>
    <s v="Visa"/>
    <x v="1"/>
    <s v="Frequent"/>
    <x v="0"/>
    <x v="0"/>
    <x v="2"/>
    <s v="High"/>
    <n v="3.6"/>
    <n v="3"/>
    <n v="365"/>
    <x v="3"/>
    <x v="2"/>
    <n v="31.511484574808186"/>
  </r>
  <r>
    <n v="1323"/>
    <s v="Joshua Williams"/>
    <s v="sherylgray@example.org"/>
    <s v="sherylgray"/>
    <d v="1977-12-30T00:00:00"/>
    <x v="1"/>
    <s v="West Paulland"/>
    <d v="2027-08-29T00:00:00"/>
    <d v="2028-08-28T00:00:00"/>
    <x v="0"/>
    <s v="Amex"/>
    <x v="0"/>
    <s v="Frequent"/>
    <x v="1"/>
    <x v="6"/>
    <x v="2"/>
    <s v="High"/>
    <n v="4.3"/>
    <n v="1"/>
    <n v="365"/>
    <x v="3"/>
    <x v="2"/>
    <n v="31.511484574808186"/>
  </r>
  <r>
    <n v="1324"/>
    <s v="Kenneth Adkins"/>
    <s v="lewiswilliam@example.com"/>
    <s v="lewiswilliam"/>
    <d v="1954-07-20T00:00:00"/>
    <x v="0"/>
    <s v="Deleonville"/>
    <d v="2027-08-30T00:00:00"/>
    <d v="2028-08-29T00:00:00"/>
    <x v="1"/>
    <s v="Amex"/>
    <x v="0"/>
    <s v="Occasional"/>
    <x v="0"/>
    <x v="6"/>
    <x v="1"/>
    <s v="Low"/>
    <n v="4.3"/>
    <n v="0"/>
    <n v="365"/>
    <x v="3"/>
    <x v="2"/>
    <n v="31.511484574808186"/>
  </r>
  <r>
    <n v="1325"/>
    <s v="Elizabeth Johnson"/>
    <s v="nwilson@example.com"/>
    <s v="nwilson"/>
    <d v="1997-02-16T00:00:00"/>
    <x v="1"/>
    <s v="Lake Melissashire"/>
    <d v="2027-08-31T00:00:00"/>
    <d v="2028-08-30T00:00:00"/>
    <x v="1"/>
    <s v="Mastercard"/>
    <x v="0"/>
    <s v="Occasional"/>
    <x v="2"/>
    <x v="6"/>
    <x v="1"/>
    <s v="Medium"/>
    <n v="4.4000000000000004"/>
    <n v="3"/>
    <n v="365"/>
    <x v="3"/>
    <x v="2"/>
    <n v="31.511484574808186"/>
  </r>
  <r>
    <n v="1326"/>
    <s v="William Mckee"/>
    <s v="ysanders@example.org"/>
    <s v="ysanders"/>
    <d v="1965-01-05T00:00:00"/>
    <x v="0"/>
    <s v="Lake Stevenland"/>
    <d v="2027-09-01T00:00:00"/>
    <d v="2028-08-31T00:00:00"/>
    <x v="1"/>
    <s v="Mastercard"/>
    <x v="0"/>
    <s v="Regular"/>
    <x v="1"/>
    <x v="3"/>
    <x v="0"/>
    <s v="Medium"/>
    <n v="5"/>
    <n v="3"/>
    <n v="365"/>
    <x v="3"/>
    <x v="2"/>
    <n v="31.511484574808186"/>
  </r>
  <r>
    <n v="1327"/>
    <s v="Brittany Rowe"/>
    <s v="leachderek@example.com"/>
    <s v="leachderek"/>
    <d v="1961-12-18T00:00:00"/>
    <x v="1"/>
    <s v="Gallagherborough"/>
    <d v="2027-09-02T00:00:00"/>
    <d v="2028-09-01T00:00:00"/>
    <x v="1"/>
    <s v="Visa"/>
    <x v="0"/>
    <s v="Regular"/>
    <x v="1"/>
    <x v="4"/>
    <x v="1"/>
    <s v="Low"/>
    <n v="4.5"/>
    <n v="9"/>
    <n v="365"/>
    <x v="3"/>
    <x v="2"/>
    <n v="31.511484574808186"/>
  </r>
  <r>
    <n v="1328"/>
    <s v="Emily Howard"/>
    <s v="christopherbridges@example.net"/>
    <s v="christopherbridges"/>
    <d v="1967-07-30T00:00:00"/>
    <x v="1"/>
    <s v="Walkerton"/>
    <d v="2027-09-03T00:00:00"/>
    <d v="2028-09-02T00:00:00"/>
    <x v="1"/>
    <s v="Visa"/>
    <x v="0"/>
    <s v="Regular"/>
    <x v="0"/>
    <x v="0"/>
    <x v="0"/>
    <s v="High"/>
    <n v="4.9000000000000004"/>
    <n v="0"/>
    <n v="365"/>
    <x v="3"/>
    <x v="2"/>
    <n v="31.511484574808186"/>
  </r>
  <r>
    <n v="1329"/>
    <s v="Christopher Mckay"/>
    <s v="jay38@example.org"/>
    <s v="jay38"/>
    <d v="1940-08-25T00:00:00"/>
    <x v="1"/>
    <s v="West Lisa"/>
    <d v="2027-09-04T00:00:00"/>
    <d v="2028-09-03T00:00:00"/>
    <x v="0"/>
    <s v="Mastercard"/>
    <x v="0"/>
    <s v="Frequent"/>
    <x v="2"/>
    <x v="5"/>
    <x v="2"/>
    <s v="Low"/>
    <n v="3.3"/>
    <n v="1"/>
    <n v="365"/>
    <x v="3"/>
    <x v="2"/>
    <n v="31.511484574808186"/>
  </r>
  <r>
    <n v="1330"/>
    <s v="Katherine Mckenzie"/>
    <s v="rreed@example.net"/>
    <s v="rreed"/>
    <d v="1937-12-30T00:00:00"/>
    <x v="0"/>
    <s v="South Kellyville"/>
    <d v="2027-09-05T00:00:00"/>
    <d v="2028-09-04T00:00:00"/>
    <x v="0"/>
    <s v="Amex"/>
    <x v="0"/>
    <s v="Regular"/>
    <x v="0"/>
    <x v="4"/>
    <x v="0"/>
    <s v="Low"/>
    <n v="4.4000000000000004"/>
    <n v="2"/>
    <n v="365"/>
    <x v="3"/>
    <x v="2"/>
    <n v="31.511484574808186"/>
  </r>
  <r>
    <n v="1331"/>
    <s v="Vanessa Fletcher"/>
    <s v="aaronwelch@example.org"/>
    <s v="aaronwelch"/>
    <d v="1987-01-02T00:00:00"/>
    <x v="1"/>
    <s v="East Robertshire"/>
    <d v="2027-09-06T00:00:00"/>
    <d v="2028-09-05T00:00:00"/>
    <x v="0"/>
    <s v="Amex"/>
    <x v="0"/>
    <s v="Frequent"/>
    <x v="0"/>
    <x v="6"/>
    <x v="1"/>
    <s v="Low"/>
    <n v="3.5"/>
    <n v="7"/>
    <n v="365"/>
    <x v="3"/>
    <x v="2"/>
    <n v="31.511484574808186"/>
  </r>
  <r>
    <n v="1332"/>
    <s v="James Strickland"/>
    <s v="sonya57@example.org"/>
    <s v="sonya57"/>
    <d v="1949-05-22T00:00:00"/>
    <x v="1"/>
    <s v="Lake Williamville"/>
    <d v="2027-09-07T00:00:00"/>
    <d v="2028-09-06T00:00:00"/>
    <x v="0"/>
    <s v="Amex"/>
    <x v="1"/>
    <s v="Frequent"/>
    <x v="0"/>
    <x v="3"/>
    <x v="1"/>
    <s v="Low"/>
    <n v="3.8"/>
    <n v="5"/>
    <n v="365"/>
    <x v="3"/>
    <x v="2"/>
    <n v="31.511484574808186"/>
  </r>
  <r>
    <n v="1333"/>
    <s v="Corey Thomas"/>
    <s v="melissamason@example.org"/>
    <s v="melissamason"/>
    <d v="2003-12-02T00:00:00"/>
    <x v="0"/>
    <s v="East Darlenebury"/>
    <d v="2027-09-08T00:00:00"/>
    <d v="2028-09-07T00:00:00"/>
    <x v="1"/>
    <s v="Mastercard"/>
    <x v="0"/>
    <s v="Frequent"/>
    <x v="0"/>
    <x v="5"/>
    <x v="1"/>
    <s v="Medium"/>
    <n v="4"/>
    <n v="8"/>
    <n v="365"/>
    <x v="3"/>
    <x v="2"/>
    <n v="31.511484574808186"/>
  </r>
  <r>
    <n v="1334"/>
    <s v="Phillip Wilson"/>
    <s v="sanchezlinda@example.com"/>
    <s v="sanchezlinda"/>
    <d v="1980-09-03T00:00:00"/>
    <x v="0"/>
    <s v="Hartmouth"/>
    <d v="2027-09-09T00:00:00"/>
    <d v="2028-09-08T00:00:00"/>
    <x v="1"/>
    <s v="Visa"/>
    <x v="0"/>
    <s v="Regular"/>
    <x v="2"/>
    <x v="6"/>
    <x v="0"/>
    <s v="High"/>
    <n v="4.0999999999999996"/>
    <n v="4"/>
    <n v="365"/>
    <x v="3"/>
    <x v="2"/>
    <n v="31.511484574808186"/>
  </r>
  <r>
    <n v="1335"/>
    <s v="Jason Thompson"/>
    <s v="wwhitaker@example.org"/>
    <s v="wwhitaker"/>
    <d v="2004-07-01T00:00:00"/>
    <x v="0"/>
    <s v="East Johnville"/>
    <d v="2027-09-10T00:00:00"/>
    <d v="2028-09-09T00:00:00"/>
    <x v="1"/>
    <s v="Visa"/>
    <x v="0"/>
    <s v="Regular"/>
    <x v="1"/>
    <x v="0"/>
    <x v="0"/>
    <s v="Medium"/>
    <n v="3.8"/>
    <n v="3"/>
    <n v="365"/>
    <x v="3"/>
    <x v="2"/>
    <n v="31.511484574808186"/>
  </r>
  <r>
    <n v="1336"/>
    <s v="Lindsay Clarke DVM"/>
    <s v="tina28@example.org"/>
    <s v="tina28"/>
    <d v="1942-08-23T00:00:00"/>
    <x v="0"/>
    <s v="Terrihaven"/>
    <d v="2027-09-11T00:00:00"/>
    <d v="2028-09-10T00:00:00"/>
    <x v="0"/>
    <s v="Amex"/>
    <x v="0"/>
    <s v="Regular"/>
    <x v="1"/>
    <x v="3"/>
    <x v="1"/>
    <s v="Low"/>
    <n v="4.8"/>
    <n v="8"/>
    <n v="365"/>
    <x v="3"/>
    <x v="2"/>
    <n v="31.511484574808186"/>
  </r>
  <r>
    <n v="1337"/>
    <s v="Tyler Hester"/>
    <s v="robert74@example.com"/>
    <s v="robert74"/>
    <d v="1934-08-12T00:00:00"/>
    <x v="1"/>
    <s v="West Sergio"/>
    <d v="2027-09-12T00:00:00"/>
    <d v="2028-09-11T00:00:00"/>
    <x v="0"/>
    <s v="Visa"/>
    <x v="1"/>
    <s v="Regular"/>
    <x v="2"/>
    <x v="3"/>
    <x v="1"/>
    <s v="Medium"/>
    <n v="4.5"/>
    <n v="4"/>
    <n v="365"/>
    <x v="3"/>
    <x v="2"/>
    <n v="31.511484574808186"/>
  </r>
  <r>
    <n v="1338"/>
    <s v="Kevin Haley"/>
    <s v="paige48@example.net"/>
    <s v="paige48"/>
    <d v="1981-07-10T00:00:00"/>
    <x v="1"/>
    <s v="Joshuachester"/>
    <d v="2027-09-13T00:00:00"/>
    <d v="2028-09-12T00:00:00"/>
    <x v="1"/>
    <s v="Visa"/>
    <x v="1"/>
    <s v="Frequent"/>
    <x v="1"/>
    <x v="6"/>
    <x v="1"/>
    <s v="Low"/>
    <n v="3.6"/>
    <n v="1"/>
    <n v="365"/>
    <x v="3"/>
    <x v="2"/>
    <n v="31.511484574808186"/>
  </r>
  <r>
    <n v="1339"/>
    <s v="Eric Roberts"/>
    <s v="holly03@example.org"/>
    <s v="holly03"/>
    <d v="1933-10-23T00:00:00"/>
    <x v="0"/>
    <s v="West Kimberlyhaven"/>
    <d v="2027-09-14T00:00:00"/>
    <d v="2028-09-13T00:00:00"/>
    <x v="0"/>
    <s v="Visa"/>
    <x v="0"/>
    <s v="Frequent"/>
    <x v="1"/>
    <x v="0"/>
    <x v="1"/>
    <s v="Medium"/>
    <n v="3.1"/>
    <n v="10"/>
    <n v="365"/>
    <x v="3"/>
    <x v="2"/>
    <n v="31.511484574808186"/>
  </r>
  <r>
    <n v="1340"/>
    <s v="Karen Davidson"/>
    <s v="fanderson@example.com"/>
    <s v="fanderson"/>
    <d v="1984-06-29T00:00:00"/>
    <x v="1"/>
    <s v="Kevinchester"/>
    <d v="2027-09-15T00:00:00"/>
    <d v="2028-09-14T00:00:00"/>
    <x v="0"/>
    <s v="Amex"/>
    <x v="0"/>
    <s v="Occasional"/>
    <x v="0"/>
    <x v="6"/>
    <x v="2"/>
    <s v="High"/>
    <n v="5"/>
    <n v="3"/>
    <n v="365"/>
    <x v="3"/>
    <x v="2"/>
    <n v="31.511484574808186"/>
  </r>
  <r>
    <n v="1341"/>
    <s v="Julia Moore"/>
    <s v="ewilson@example.com"/>
    <s v="ewilson"/>
    <d v="1941-11-08T00:00:00"/>
    <x v="0"/>
    <s v="Martinezmouth"/>
    <d v="2027-09-16T00:00:00"/>
    <d v="2028-09-15T00:00:00"/>
    <x v="0"/>
    <s v="Visa"/>
    <x v="1"/>
    <s v="Occasional"/>
    <x v="2"/>
    <x v="0"/>
    <x v="0"/>
    <s v="High"/>
    <n v="4.3"/>
    <n v="6"/>
    <n v="365"/>
    <x v="3"/>
    <x v="2"/>
    <n v="31.511484574808186"/>
  </r>
  <r>
    <n v="1342"/>
    <s v="Victor Hernandez"/>
    <s v="kathleen05@example.net"/>
    <s v="kathleen05"/>
    <d v="1982-06-03T00:00:00"/>
    <x v="0"/>
    <s v="Valenzuelahaven"/>
    <d v="2027-09-17T00:00:00"/>
    <d v="2028-09-16T00:00:00"/>
    <x v="0"/>
    <s v="Visa"/>
    <x v="0"/>
    <s v="Occasional"/>
    <x v="0"/>
    <x v="1"/>
    <x v="1"/>
    <s v="Medium"/>
    <n v="3.9"/>
    <n v="9"/>
    <n v="365"/>
    <x v="3"/>
    <x v="2"/>
    <n v="31.511484574808186"/>
  </r>
  <r>
    <n v="1343"/>
    <s v="Joseph Turner"/>
    <s v="raymond73@example.org"/>
    <s v="raymond73"/>
    <d v="1980-02-28T00:00:00"/>
    <x v="0"/>
    <s v="Port Jessehaven"/>
    <d v="2027-09-18T00:00:00"/>
    <d v="2028-09-17T00:00:00"/>
    <x v="0"/>
    <s v="Amex"/>
    <x v="1"/>
    <s v="Frequent"/>
    <x v="2"/>
    <x v="5"/>
    <x v="0"/>
    <s v="Medium"/>
    <n v="4.5"/>
    <n v="8"/>
    <n v="365"/>
    <x v="3"/>
    <x v="2"/>
    <n v="31.511484574808186"/>
  </r>
  <r>
    <n v="1344"/>
    <s v="Brian Wright"/>
    <s v="katherinebrown@example.net"/>
    <s v="katherinebrown"/>
    <d v="1965-03-04T00:00:00"/>
    <x v="1"/>
    <s v="Shermanland"/>
    <d v="2027-09-19T00:00:00"/>
    <d v="2028-09-18T00:00:00"/>
    <x v="0"/>
    <s v="Visa"/>
    <x v="0"/>
    <s v="Regular"/>
    <x v="0"/>
    <x v="2"/>
    <x v="0"/>
    <s v="High"/>
    <n v="4.7"/>
    <n v="9"/>
    <n v="365"/>
    <x v="3"/>
    <x v="2"/>
    <n v="31.511484574808186"/>
  </r>
  <r>
    <n v="1345"/>
    <s v="Robin Ellis"/>
    <s v="foxheather@example.net"/>
    <s v="foxheather"/>
    <d v="1956-06-15T00:00:00"/>
    <x v="1"/>
    <s v="Maryshire"/>
    <d v="2027-09-20T00:00:00"/>
    <d v="2028-09-19T00:00:00"/>
    <x v="0"/>
    <s v="Mastercard"/>
    <x v="0"/>
    <s v="Occasional"/>
    <x v="0"/>
    <x v="6"/>
    <x v="1"/>
    <s v="High"/>
    <n v="4.4000000000000004"/>
    <n v="10"/>
    <n v="365"/>
    <x v="3"/>
    <x v="2"/>
    <n v="31.511484574808186"/>
  </r>
  <r>
    <n v="1346"/>
    <s v="John Gonzalez"/>
    <s v="shannon15@example.net"/>
    <s v="shannon15"/>
    <d v="1946-10-18T00:00:00"/>
    <x v="1"/>
    <s v="Harrisonfort"/>
    <d v="2027-09-21T00:00:00"/>
    <d v="2028-09-20T00:00:00"/>
    <x v="0"/>
    <s v="Visa"/>
    <x v="1"/>
    <s v="Regular"/>
    <x v="2"/>
    <x v="4"/>
    <x v="1"/>
    <s v="High"/>
    <n v="3.2"/>
    <n v="8"/>
    <n v="365"/>
    <x v="3"/>
    <x v="2"/>
    <n v="31.511484574808186"/>
  </r>
  <r>
    <n v="1347"/>
    <s v="Logan Edwards"/>
    <s v="wellsjonathan@example.net"/>
    <s v="wellsjonathan"/>
    <d v="1991-07-23T00:00:00"/>
    <x v="0"/>
    <s v="Heathshire"/>
    <d v="2027-09-22T00:00:00"/>
    <d v="2028-09-21T00:00:00"/>
    <x v="0"/>
    <s v="Visa"/>
    <x v="1"/>
    <s v="Regular"/>
    <x v="0"/>
    <x v="0"/>
    <x v="2"/>
    <s v="High"/>
    <n v="3.7"/>
    <n v="2"/>
    <n v="365"/>
    <x v="3"/>
    <x v="2"/>
    <n v="31.511484574808186"/>
  </r>
  <r>
    <n v="1348"/>
    <s v="Brian Houston"/>
    <s v="ymartinez@example.com"/>
    <s v="ymartinez"/>
    <d v="1934-09-02T00:00:00"/>
    <x v="0"/>
    <s v="East Kenneth"/>
    <d v="2027-09-23T00:00:00"/>
    <d v="2028-09-22T00:00:00"/>
    <x v="0"/>
    <s v="Visa"/>
    <x v="1"/>
    <s v="Frequent"/>
    <x v="2"/>
    <x v="4"/>
    <x v="1"/>
    <s v="Medium"/>
    <n v="4.2"/>
    <n v="4"/>
    <n v="365"/>
    <x v="3"/>
    <x v="2"/>
    <n v="31.511484574808186"/>
  </r>
  <r>
    <n v="1349"/>
    <s v="Jennifer Vazquez"/>
    <s v="madison87@example.net"/>
    <s v="madison87"/>
    <d v="1976-09-30T00:00:00"/>
    <x v="1"/>
    <s v="Amychester"/>
    <d v="2027-09-24T00:00:00"/>
    <d v="2028-09-23T00:00:00"/>
    <x v="1"/>
    <s v="Visa"/>
    <x v="1"/>
    <s v="Regular"/>
    <x v="1"/>
    <x v="5"/>
    <x v="1"/>
    <s v="Low"/>
    <n v="4.5999999999999996"/>
    <n v="6"/>
    <n v="365"/>
    <x v="3"/>
    <x v="2"/>
    <n v="31.511484574808186"/>
  </r>
  <r>
    <n v="1350"/>
    <s v="Jason Lynn"/>
    <s v="hannahnewman@example.org"/>
    <s v="hannahnewman"/>
    <d v="1950-02-23T00:00:00"/>
    <x v="0"/>
    <s v="East Robertside"/>
    <d v="2027-09-25T00:00:00"/>
    <d v="2028-09-24T00:00:00"/>
    <x v="1"/>
    <s v="Amex"/>
    <x v="1"/>
    <s v="Regular"/>
    <x v="1"/>
    <x v="6"/>
    <x v="2"/>
    <s v="High"/>
    <n v="3.7"/>
    <n v="3"/>
    <n v="365"/>
    <x v="3"/>
    <x v="2"/>
    <n v="31.511484574808186"/>
  </r>
  <r>
    <n v="1351"/>
    <s v="Sarah Shields"/>
    <s v="acrawford@example.com"/>
    <s v="acrawford"/>
    <d v="2000-08-20T00:00:00"/>
    <x v="0"/>
    <s v="Bridgesshire"/>
    <d v="2027-09-26T00:00:00"/>
    <d v="2028-09-25T00:00:00"/>
    <x v="0"/>
    <s v="Visa"/>
    <x v="0"/>
    <s v="Occasional"/>
    <x v="0"/>
    <x v="6"/>
    <x v="0"/>
    <s v="High"/>
    <n v="3.4"/>
    <n v="6"/>
    <n v="365"/>
    <x v="3"/>
    <x v="2"/>
    <n v="31.511484574808186"/>
  </r>
  <r>
    <n v="1352"/>
    <s v="Mary Thompson"/>
    <s v="patriciawoods@example.org"/>
    <s v="patriciawoods"/>
    <d v="1983-09-26T00:00:00"/>
    <x v="0"/>
    <s v="Castrofort"/>
    <d v="2027-09-27T00:00:00"/>
    <d v="2028-09-26T00:00:00"/>
    <x v="1"/>
    <s v="Visa"/>
    <x v="0"/>
    <s v="Frequent"/>
    <x v="2"/>
    <x v="1"/>
    <x v="1"/>
    <s v="High"/>
    <n v="3.2"/>
    <n v="7"/>
    <n v="365"/>
    <x v="3"/>
    <x v="2"/>
    <n v="31.511484574808186"/>
  </r>
  <r>
    <n v="1353"/>
    <s v="Lauren Hartman"/>
    <s v="eclark@example.net"/>
    <s v="eclark"/>
    <d v="1949-12-13T00:00:00"/>
    <x v="0"/>
    <s v="West Kenneth"/>
    <d v="2027-09-28T00:00:00"/>
    <d v="2028-09-27T00:00:00"/>
    <x v="0"/>
    <s v="Visa"/>
    <x v="0"/>
    <s v="Frequent"/>
    <x v="1"/>
    <x v="4"/>
    <x v="1"/>
    <s v="Low"/>
    <n v="3.7"/>
    <n v="9"/>
    <n v="365"/>
    <x v="3"/>
    <x v="2"/>
    <n v="31.511484574808186"/>
  </r>
  <r>
    <n v="1354"/>
    <s v="Stephanie Young DVM"/>
    <s v="nicholschad@example.net"/>
    <s v="nicholschad"/>
    <d v="1992-01-20T00:00:00"/>
    <x v="1"/>
    <s v="South Richardberg"/>
    <d v="2027-09-29T00:00:00"/>
    <d v="2028-09-28T00:00:00"/>
    <x v="0"/>
    <s v="Amex"/>
    <x v="0"/>
    <s v="Occasional"/>
    <x v="2"/>
    <x v="0"/>
    <x v="1"/>
    <s v="Medium"/>
    <n v="4"/>
    <n v="4"/>
    <n v="365"/>
    <x v="3"/>
    <x v="2"/>
    <n v="31.511484574808186"/>
  </r>
  <r>
    <n v="1355"/>
    <s v="Michele Morris"/>
    <s v="andreamartin@example.org"/>
    <s v="andreamartin"/>
    <d v="1962-12-26T00:00:00"/>
    <x v="1"/>
    <s v="Douglasfort"/>
    <d v="2027-09-30T00:00:00"/>
    <d v="2028-09-29T00:00:00"/>
    <x v="1"/>
    <s v="Visa"/>
    <x v="1"/>
    <s v="Regular"/>
    <x v="0"/>
    <x v="0"/>
    <x v="2"/>
    <s v="High"/>
    <n v="3.2"/>
    <n v="9"/>
    <n v="365"/>
    <x v="3"/>
    <x v="2"/>
    <n v="31.511484574808186"/>
  </r>
  <r>
    <n v="1356"/>
    <s v="Michael Harrell"/>
    <s v="thomaswoodward@example.com"/>
    <s v="thomaswoodward"/>
    <d v="2004-05-14T00:00:00"/>
    <x v="1"/>
    <s v="Lake Mitchellshire"/>
    <d v="2027-10-01T00:00:00"/>
    <d v="2028-09-30T00:00:00"/>
    <x v="1"/>
    <s v="Amex"/>
    <x v="1"/>
    <s v="Occasional"/>
    <x v="1"/>
    <x v="4"/>
    <x v="2"/>
    <s v="Medium"/>
    <n v="4.7"/>
    <n v="5"/>
    <n v="365"/>
    <x v="3"/>
    <x v="3"/>
    <n v="25.1077158982322"/>
  </r>
  <r>
    <n v="1357"/>
    <s v="Clayton Gordon"/>
    <s v="wallacemichael@example.net"/>
    <s v="wallacemichael"/>
    <d v="1963-01-02T00:00:00"/>
    <x v="1"/>
    <s v="Andersontown"/>
    <d v="2027-10-02T00:00:00"/>
    <d v="2028-10-01T00:00:00"/>
    <x v="0"/>
    <s v="Visa"/>
    <x v="1"/>
    <s v="Regular"/>
    <x v="0"/>
    <x v="5"/>
    <x v="2"/>
    <s v="Low"/>
    <n v="3.8"/>
    <n v="2"/>
    <n v="365"/>
    <x v="3"/>
    <x v="3"/>
    <n v="25.1077158982322"/>
  </r>
  <r>
    <n v="1358"/>
    <s v="Christopher Bishop"/>
    <s v="lclark@example.org"/>
    <s v="lclark"/>
    <d v="1940-01-18T00:00:00"/>
    <x v="0"/>
    <s v="Danielburgh"/>
    <d v="2027-10-03T00:00:00"/>
    <d v="2028-10-02T00:00:00"/>
    <x v="1"/>
    <s v="Mastercard"/>
    <x v="0"/>
    <s v="Frequent"/>
    <x v="2"/>
    <x v="5"/>
    <x v="0"/>
    <s v="Low"/>
    <n v="4.3"/>
    <n v="2"/>
    <n v="365"/>
    <x v="3"/>
    <x v="3"/>
    <n v="25.1077158982322"/>
  </r>
  <r>
    <n v="1359"/>
    <s v="Michael Wood"/>
    <s v="johnstonseth@example.com"/>
    <s v="johnstonseth"/>
    <d v="1979-06-26T00:00:00"/>
    <x v="1"/>
    <s v="East Robert"/>
    <d v="2027-10-04T00:00:00"/>
    <d v="2028-10-03T00:00:00"/>
    <x v="1"/>
    <s v="Mastercard"/>
    <x v="1"/>
    <s v="Occasional"/>
    <x v="0"/>
    <x v="4"/>
    <x v="1"/>
    <s v="Low"/>
    <n v="4.5"/>
    <n v="5"/>
    <n v="365"/>
    <x v="3"/>
    <x v="3"/>
    <n v="25.1077158982322"/>
  </r>
  <r>
    <n v="1360"/>
    <s v="Mikayla Davis"/>
    <s v="andersonmark@example.com"/>
    <s v="andersonmark"/>
    <d v="1944-04-03T00:00:00"/>
    <x v="1"/>
    <s v="Alexashire"/>
    <d v="2027-10-05T00:00:00"/>
    <d v="2028-10-04T00:00:00"/>
    <x v="0"/>
    <s v="Visa"/>
    <x v="0"/>
    <s v="Regular"/>
    <x v="1"/>
    <x v="5"/>
    <x v="2"/>
    <s v="Low"/>
    <n v="4.5999999999999996"/>
    <n v="2"/>
    <n v="365"/>
    <x v="3"/>
    <x v="3"/>
    <n v="25.1077158982322"/>
  </r>
  <r>
    <n v="1361"/>
    <s v="Michael Lara"/>
    <s v="haileymcguire@example.org"/>
    <s v="haileymcguire"/>
    <d v="1937-12-15T00:00:00"/>
    <x v="1"/>
    <s v="New Carlshire"/>
    <d v="2027-10-06T00:00:00"/>
    <d v="2028-10-05T00:00:00"/>
    <x v="1"/>
    <s v="Visa"/>
    <x v="1"/>
    <s v="Regular"/>
    <x v="0"/>
    <x v="4"/>
    <x v="1"/>
    <s v="Low"/>
    <n v="3.4"/>
    <n v="9"/>
    <n v="365"/>
    <x v="3"/>
    <x v="3"/>
    <n v="25.1077158982322"/>
  </r>
  <r>
    <n v="1362"/>
    <s v="Debra Alexander"/>
    <s v="owenscameron@example.com"/>
    <s v="owenscameron"/>
    <d v="1959-01-18T00:00:00"/>
    <x v="0"/>
    <s v="Lake Vernonmouth"/>
    <d v="2027-10-07T00:00:00"/>
    <d v="2028-10-06T00:00:00"/>
    <x v="1"/>
    <s v="Mastercard"/>
    <x v="1"/>
    <s v="Occasional"/>
    <x v="1"/>
    <x v="3"/>
    <x v="2"/>
    <s v="Low"/>
    <n v="3.5"/>
    <n v="4"/>
    <n v="365"/>
    <x v="3"/>
    <x v="3"/>
    <n v="25.1077158982322"/>
  </r>
  <r>
    <n v="1363"/>
    <s v="Bradley Mendoza"/>
    <s v="djohnson@example.net"/>
    <s v="djohnson"/>
    <d v="1945-05-02T00:00:00"/>
    <x v="0"/>
    <s v="Lake Melissamouth"/>
    <d v="2027-10-08T00:00:00"/>
    <d v="2028-10-07T00:00:00"/>
    <x v="1"/>
    <s v="Mastercard"/>
    <x v="0"/>
    <s v="Frequent"/>
    <x v="0"/>
    <x v="2"/>
    <x v="1"/>
    <s v="Low"/>
    <n v="3.7"/>
    <n v="1"/>
    <n v="365"/>
    <x v="3"/>
    <x v="3"/>
    <n v="25.1077158982322"/>
  </r>
  <r>
    <n v="1364"/>
    <s v="Cheryl Reid"/>
    <s v="michaelmorgan@example.com"/>
    <s v="michaelmorgan"/>
    <d v="1976-07-29T00:00:00"/>
    <x v="1"/>
    <s v="Crystalchester"/>
    <d v="2027-10-09T00:00:00"/>
    <d v="2028-10-08T00:00:00"/>
    <x v="0"/>
    <s v="Amex"/>
    <x v="1"/>
    <s v="Occasional"/>
    <x v="1"/>
    <x v="5"/>
    <x v="0"/>
    <s v="Low"/>
    <n v="3.1"/>
    <n v="7"/>
    <n v="365"/>
    <x v="3"/>
    <x v="3"/>
    <n v="25.1077158982322"/>
  </r>
  <r>
    <n v="1365"/>
    <s v="Julia Hernandez"/>
    <s v="coxderek@example.com"/>
    <s v="coxderek"/>
    <d v="1947-05-01T00:00:00"/>
    <x v="1"/>
    <s v="Copelandbury"/>
    <d v="2027-10-10T00:00:00"/>
    <d v="2028-10-09T00:00:00"/>
    <x v="0"/>
    <s v="Amex"/>
    <x v="0"/>
    <s v="Regular"/>
    <x v="0"/>
    <x v="6"/>
    <x v="0"/>
    <s v="High"/>
    <n v="4"/>
    <n v="1"/>
    <n v="365"/>
    <x v="3"/>
    <x v="3"/>
    <n v="25.1077158982322"/>
  </r>
  <r>
    <n v="1366"/>
    <s v="Jessica Harris"/>
    <s v="garrett60@example.com"/>
    <s v="garrett60"/>
    <d v="1952-12-25T00:00:00"/>
    <x v="1"/>
    <s v="Patrickton"/>
    <d v="2027-10-11T00:00:00"/>
    <d v="2028-10-10T00:00:00"/>
    <x v="0"/>
    <s v="Amex"/>
    <x v="1"/>
    <s v="Regular"/>
    <x v="0"/>
    <x v="3"/>
    <x v="2"/>
    <s v="High"/>
    <n v="3.7"/>
    <n v="6"/>
    <n v="365"/>
    <x v="3"/>
    <x v="3"/>
    <n v="25.1077158982322"/>
  </r>
  <r>
    <n v="1367"/>
    <s v="Michael Miller"/>
    <s v="pamaustin@example.com"/>
    <s v="pamaustin"/>
    <d v="1980-09-06T00:00:00"/>
    <x v="1"/>
    <s v="South Andrewfurt"/>
    <d v="2027-10-12T00:00:00"/>
    <d v="2028-10-11T00:00:00"/>
    <x v="1"/>
    <s v="Visa"/>
    <x v="1"/>
    <s v="Frequent"/>
    <x v="1"/>
    <x v="0"/>
    <x v="0"/>
    <s v="High"/>
    <n v="3.1"/>
    <n v="6"/>
    <n v="365"/>
    <x v="3"/>
    <x v="3"/>
    <n v="25.1077158982322"/>
  </r>
  <r>
    <n v="1368"/>
    <s v="Michael Nichols"/>
    <s v="tom53@example.org"/>
    <s v="tom53"/>
    <d v="1964-04-23T00:00:00"/>
    <x v="0"/>
    <s v="Juarezville"/>
    <d v="2027-10-13T00:00:00"/>
    <d v="2028-10-12T00:00:00"/>
    <x v="0"/>
    <s v="Mastercard"/>
    <x v="0"/>
    <s v="Regular"/>
    <x v="1"/>
    <x v="1"/>
    <x v="1"/>
    <s v="Medium"/>
    <n v="3.7"/>
    <n v="7"/>
    <n v="365"/>
    <x v="3"/>
    <x v="3"/>
    <n v="25.1077158982322"/>
  </r>
  <r>
    <n v="1369"/>
    <s v="Emily Thomas"/>
    <s v="tyronerodriguez@example.org"/>
    <s v="tyronerodriguez"/>
    <d v="1936-10-18T00:00:00"/>
    <x v="1"/>
    <s v="Bradleystad"/>
    <d v="2027-10-14T00:00:00"/>
    <d v="2028-10-13T00:00:00"/>
    <x v="1"/>
    <s v="Amex"/>
    <x v="1"/>
    <s v="Frequent"/>
    <x v="1"/>
    <x v="0"/>
    <x v="0"/>
    <s v="High"/>
    <n v="4.7"/>
    <n v="8"/>
    <n v="365"/>
    <x v="3"/>
    <x v="3"/>
    <n v="25.1077158982322"/>
  </r>
  <r>
    <n v="1370"/>
    <s v="Mason Wright"/>
    <s v="jwilkinson@example.org"/>
    <s v="jwilkinson"/>
    <d v="1998-12-12T00:00:00"/>
    <x v="1"/>
    <s v="North Dominique"/>
    <d v="2027-10-15T00:00:00"/>
    <d v="2028-10-14T00:00:00"/>
    <x v="0"/>
    <s v="Amex"/>
    <x v="0"/>
    <s v="Occasional"/>
    <x v="2"/>
    <x v="3"/>
    <x v="0"/>
    <s v="Medium"/>
    <n v="3.7"/>
    <n v="0"/>
    <n v="365"/>
    <x v="3"/>
    <x v="3"/>
    <n v="25.1077158982322"/>
  </r>
  <r>
    <n v="1371"/>
    <s v="Cynthia Matthews"/>
    <s v="owensjames@example.org"/>
    <s v="owensjames"/>
    <d v="1965-04-09T00:00:00"/>
    <x v="1"/>
    <s v="Lake Thomas"/>
    <d v="2027-10-16T00:00:00"/>
    <d v="2028-10-15T00:00:00"/>
    <x v="0"/>
    <s v="Amex"/>
    <x v="0"/>
    <s v="Occasional"/>
    <x v="1"/>
    <x v="2"/>
    <x v="1"/>
    <s v="High"/>
    <n v="4.7"/>
    <n v="6"/>
    <n v="365"/>
    <x v="3"/>
    <x v="3"/>
    <n v="25.1077158982322"/>
  </r>
  <r>
    <n v="1372"/>
    <s v="Pamela Peterson"/>
    <s v="davidaustin@example.net"/>
    <s v="davidaustin"/>
    <d v="1995-06-13T00:00:00"/>
    <x v="0"/>
    <s v="West Nataliemouth"/>
    <d v="2027-10-17T00:00:00"/>
    <d v="2028-10-16T00:00:00"/>
    <x v="0"/>
    <s v="Amex"/>
    <x v="0"/>
    <s v="Frequent"/>
    <x v="0"/>
    <x v="6"/>
    <x v="0"/>
    <s v="Medium"/>
    <n v="4.3"/>
    <n v="10"/>
    <n v="365"/>
    <x v="3"/>
    <x v="3"/>
    <n v="25.1077158982322"/>
  </r>
  <r>
    <n v="1373"/>
    <s v="Patricia Reed"/>
    <s v="nathan93@example.com"/>
    <s v="nathan93"/>
    <d v="1933-06-11T00:00:00"/>
    <x v="1"/>
    <s v="Contrerasbury"/>
    <d v="2027-10-18T00:00:00"/>
    <d v="2028-10-17T00:00:00"/>
    <x v="0"/>
    <s v="Mastercard"/>
    <x v="0"/>
    <s v="Regular"/>
    <x v="2"/>
    <x v="4"/>
    <x v="2"/>
    <s v="High"/>
    <n v="3.5"/>
    <n v="0"/>
    <n v="365"/>
    <x v="3"/>
    <x v="3"/>
    <n v="25.1077158982322"/>
  </r>
  <r>
    <n v="1374"/>
    <s v="Raymond Smith"/>
    <s v="christineyoung@example.net"/>
    <s v="christineyoung"/>
    <d v="1995-12-06T00:00:00"/>
    <x v="0"/>
    <s v="Thomasside"/>
    <d v="2027-10-19T00:00:00"/>
    <d v="2028-10-18T00:00:00"/>
    <x v="1"/>
    <s v="Visa"/>
    <x v="1"/>
    <s v="Frequent"/>
    <x v="0"/>
    <x v="1"/>
    <x v="2"/>
    <s v="Low"/>
    <n v="4.8"/>
    <n v="6"/>
    <n v="365"/>
    <x v="3"/>
    <x v="3"/>
    <n v="25.1077158982322"/>
  </r>
  <r>
    <n v="1375"/>
    <s v="Cynthia Dunn"/>
    <s v="rosspatrick@example.org"/>
    <s v="rosspatrick"/>
    <d v="1987-09-23T00:00:00"/>
    <x v="1"/>
    <s v="New Ronaldfurt"/>
    <d v="2027-10-20T00:00:00"/>
    <d v="2028-10-19T00:00:00"/>
    <x v="0"/>
    <s v="Mastercard"/>
    <x v="1"/>
    <s v="Frequent"/>
    <x v="1"/>
    <x v="2"/>
    <x v="1"/>
    <s v="High"/>
    <n v="3.6"/>
    <n v="5"/>
    <n v="365"/>
    <x v="3"/>
    <x v="3"/>
    <n v="25.1077158982322"/>
  </r>
  <r>
    <n v="1376"/>
    <s v="Steven Hull"/>
    <s v="christine33@example.com"/>
    <s v="christine33"/>
    <d v="1944-06-23T00:00:00"/>
    <x v="0"/>
    <s v="Robertsonton"/>
    <d v="2027-10-21T00:00:00"/>
    <d v="2028-10-20T00:00:00"/>
    <x v="0"/>
    <s v="Mastercard"/>
    <x v="0"/>
    <s v="Regular"/>
    <x v="0"/>
    <x v="4"/>
    <x v="2"/>
    <s v="Low"/>
    <n v="4.4000000000000004"/>
    <n v="7"/>
    <n v="365"/>
    <x v="3"/>
    <x v="3"/>
    <n v="25.1077158982322"/>
  </r>
  <r>
    <n v="1377"/>
    <s v="Stephanie Anderson"/>
    <s v="dwilliams@example.net"/>
    <s v="dwilliams"/>
    <d v="1992-12-18T00:00:00"/>
    <x v="1"/>
    <s v="East Dennis"/>
    <d v="2027-10-22T00:00:00"/>
    <d v="2028-10-21T00:00:00"/>
    <x v="1"/>
    <s v="Visa"/>
    <x v="1"/>
    <s v="Regular"/>
    <x v="2"/>
    <x v="6"/>
    <x v="1"/>
    <s v="Low"/>
    <n v="4.5999999999999996"/>
    <n v="5"/>
    <n v="365"/>
    <x v="3"/>
    <x v="3"/>
    <n v="25.1077158982322"/>
  </r>
  <r>
    <n v="1378"/>
    <s v="Daniel Fox"/>
    <s v="fishermary@example.net"/>
    <s v="fishermary"/>
    <d v="1983-11-23T00:00:00"/>
    <x v="1"/>
    <s v="South Michaelville"/>
    <d v="2027-10-23T00:00:00"/>
    <d v="2028-10-22T00:00:00"/>
    <x v="0"/>
    <s v="Visa"/>
    <x v="0"/>
    <s v="Occasional"/>
    <x v="2"/>
    <x v="3"/>
    <x v="2"/>
    <s v="Medium"/>
    <n v="5"/>
    <n v="9"/>
    <n v="365"/>
    <x v="3"/>
    <x v="3"/>
    <n v="25.1077158982322"/>
  </r>
  <r>
    <n v="1379"/>
    <s v="Tamara Carson"/>
    <s v="browntimothy@example.net"/>
    <s v="browntimothy"/>
    <d v="1965-04-16T00:00:00"/>
    <x v="0"/>
    <s v="North Leahville"/>
    <d v="2027-10-24T00:00:00"/>
    <d v="2028-10-23T00:00:00"/>
    <x v="0"/>
    <s v="Mastercard"/>
    <x v="0"/>
    <s v="Regular"/>
    <x v="1"/>
    <x v="5"/>
    <x v="0"/>
    <s v="Low"/>
    <n v="4.5"/>
    <n v="2"/>
    <n v="365"/>
    <x v="3"/>
    <x v="3"/>
    <n v="25.1077158982322"/>
  </r>
  <r>
    <n v="1380"/>
    <s v="Paul Barrera"/>
    <s v="masonkimberly@example.net"/>
    <s v="masonkimberly"/>
    <d v="1933-08-31T00:00:00"/>
    <x v="0"/>
    <s v="Samanthaland"/>
    <d v="2027-10-25T00:00:00"/>
    <d v="2028-10-24T00:00:00"/>
    <x v="1"/>
    <s v="Visa"/>
    <x v="1"/>
    <s v="Occasional"/>
    <x v="0"/>
    <x v="4"/>
    <x v="2"/>
    <s v="Low"/>
    <n v="3.2"/>
    <n v="0"/>
    <n v="365"/>
    <x v="3"/>
    <x v="3"/>
    <n v="25.1077158982322"/>
  </r>
  <r>
    <n v="1381"/>
    <s v="Michael Ayala"/>
    <s v="maxwellkeith@example.com"/>
    <s v="maxwellkeith"/>
    <d v="1941-06-14T00:00:00"/>
    <x v="0"/>
    <s v="South Kelsey"/>
    <d v="2027-10-26T00:00:00"/>
    <d v="2028-10-25T00:00:00"/>
    <x v="0"/>
    <s v="Mastercard"/>
    <x v="1"/>
    <s v="Regular"/>
    <x v="2"/>
    <x v="0"/>
    <x v="2"/>
    <s v="High"/>
    <n v="4.5999999999999996"/>
    <n v="7"/>
    <n v="365"/>
    <x v="3"/>
    <x v="3"/>
    <n v="25.1077158982322"/>
  </r>
  <r>
    <n v="1382"/>
    <s v="Ryan Rollins"/>
    <s v="timothy34@example.net"/>
    <s v="timothy34"/>
    <d v="1957-09-21T00:00:00"/>
    <x v="1"/>
    <s v="West Luishaven"/>
    <d v="2027-10-27T00:00:00"/>
    <d v="2028-10-26T00:00:00"/>
    <x v="0"/>
    <s v="Visa"/>
    <x v="0"/>
    <s v="Frequent"/>
    <x v="2"/>
    <x v="3"/>
    <x v="2"/>
    <s v="Medium"/>
    <n v="3.1"/>
    <n v="3"/>
    <n v="365"/>
    <x v="3"/>
    <x v="3"/>
    <n v="25.1077158982322"/>
  </r>
  <r>
    <n v="1383"/>
    <s v="Jacob Chavez"/>
    <s v="kendraschwartz@example.org"/>
    <s v="kendraschwartz"/>
    <d v="1966-07-20T00:00:00"/>
    <x v="1"/>
    <s v="New Ethanstad"/>
    <d v="2027-10-28T00:00:00"/>
    <d v="2028-10-27T00:00:00"/>
    <x v="1"/>
    <s v="Visa"/>
    <x v="0"/>
    <s v="Occasional"/>
    <x v="1"/>
    <x v="4"/>
    <x v="0"/>
    <s v="High"/>
    <n v="3"/>
    <n v="7"/>
    <n v="365"/>
    <x v="3"/>
    <x v="3"/>
    <n v="25.1077158982322"/>
  </r>
  <r>
    <n v="1384"/>
    <s v="Melissa Smith"/>
    <s v="aliciaperez@example.org"/>
    <s v="aliciaperez"/>
    <d v="1989-11-12T00:00:00"/>
    <x v="1"/>
    <s v="Port Michaelville"/>
    <d v="2027-10-29T00:00:00"/>
    <d v="2028-10-28T00:00:00"/>
    <x v="0"/>
    <s v="Amex"/>
    <x v="1"/>
    <s v="Frequent"/>
    <x v="1"/>
    <x v="1"/>
    <x v="0"/>
    <s v="Low"/>
    <n v="4.5999999999999996"/>
    <n v="2"/>
    <n v="365"/>
    <x v="3"/>
    <x v="3"/>
    <n v="25.1077158982322"/>
  </r>
  <r>
    <n v="1385"/>
    <s v="Lisa Wilcox"/>
    <s v="darleneevans@example.org"/>
    <s v="darleneevans"/>
    <d v="1936-07-29T00:00:00"/>
    <x v="1"/>
    <s v="Elliottfort"/>
    <d v="2027-10-30T00:00:00"/>
    <d v="2028-10-29T00:00:00"/>
    <x v="0"/>
    <s v="Amex"/>
    <x v="0"/>
    <s v="Regular"/>
    <x v="0"/>
    <x v="6"/>
    <x v="0"/>
    <s v="Low"/>
    <n v="3.7"/>
    <n v="4"/>
    <n v="365"/>
    <x v="3"/>
    <x v="3"/>
    <n v="25.1077158982322"/>
  </r>
  <r>
    <n v="1386"/>
    <s v="Mark Perez"/>
    <s v="greid@example.com"/>
    <s v="greid"/>
    <d v="2005-01-14T00:00:00"/>
    <x v="1"/>
    <s v="Guzmanville"/>
    <d v="2027-10-31T00:00:00"/>
    <d v="2028-10-30T00:00:00"/>
    <x v="1"/>
    <s v="Visa"/>
    <x v="1"/>
    <s v="Regular"/>
    <x v="0"/>
    <x v="1"/>
    <x v="1"/>
    <s v="Medium"/>
    <n v="3.4"/>
    <n v="2"/>
    <n v="365"/>
    <x v="3"/>
    <x v="3"/>
    <n v="25.1077158982322"/>
  </r>
  <r>
    <n v="1387"/>
    <s v="Brian Norris"/>
    <s v="kristin34@example.org"/>
    <s v="kristin34"/>
    <d v="1972-05-30T00:00:00"/>
    <x v="1"/>
    <s v="Robinsonmouth"/>
    <d v="2027-11-01T00:00:00"/>
    <d v="2028-10-31T00:00:00"/>
    <x v="0"/>
    <s v="Visa"/>
    <x v="1"/>
    <s v="Frequent"/>
    <x v="2"/>
    <x v="3"/>
    <x v="2"/>
    <s v="Low"/>
    <n v="3.3"/>
    <n v="10"/>
    <n v="365"/>
    <x v="3"/>
    <x v="3"/>
    <n v="25.1077158982322"/>
  </r>
  <r>
    <n v="1388"/>
    <s v="Holly Baker"/>
    <s v="cfernandez@example.net"/>
    <s v="cfernandez"/>
    <d v="1991-03-03T00:00:00"/>
    <x v="1"/>
    <s v="Lake Desiree"/>
    <d v="2027-11-02T00:00:00"/>
    <d v="2028-11-01T00:00:00"/>
    <x v="0"/>
    <s v="Mastercard"/>
    <x v="0"/>
    <s v="Occasional"/>
    <x v="0"/>
    <x v="5"/>
    <x v="1"/>
    <s v="Medium"/>
    <n v="3.3"/>
    <n v="6"/>
    <n v="365"/>
    <x v="3"/>
    <x v="3"/>
    <n v="25.1077158982322"/>
  </r>
  <r>
    <n v="1389"/>
    <s v="Brian Miller"/>
    <s v="marcusking@example.com"/>
    <s v="marcusking"/>
    <d v="1957-12-10T00:00:00"/>
    <x v="1"/>
    <s v="Johnsonside"/>
    <d v="2027-11-03T00:00:00"/>
    <d v="2028-11-02T00:00:00"/>
    <x v="1"/>
    <s v="Visa"/>
    <x v="1"/>
    <s v="Frequent"/>
    <x v="1"/>
    <x v="1"/>
    <x v="2"/>
    <s v="Low"/>
    <n v="3.7"/>
    <n v="0"/>
    <n v="365"/>
    <x v="3"/>
    <x v="3"/>
    <n v="25.1077158982322"/>
  </r>
  <r>
    <n v="1390"/>
    <s v="Joseph King"/>
    <s v="johnlee@example.com"/>
    <s v="johnlee"/>
    <d v="1934-06-17T00:00:00"/>
    <x v="1"/>
    <s v="Isabellaside"/>
    <d v="2027-11-04T00:00:00"/>
    <d v="2028-11-03T00:00:00"/>
    <x v="1"/>
    <s v="Mastercard"/>
    <x v="0"/>
    <s v="Frequent"/>
    <x v="1"/>
    <x v="2"/>
    <x v="0"/>
    <s v="Medium"/>
    <n v="3.5"/>
    <n v="0"/>
    <n v="365"/>
    <x v="3"/>
    <x v="3"/>
    <n v="25.1077158982322"/>
  </r>
  <r>
    <n v="1391"/>
    <s v="John Hardin"/>
    <s v="emckinney@example.com"/>
    <s v="emckinney"/>
    <d v="1941-10-23T00:00:00"/>
    <x v="0"/>
    <s v="Port Steven"/>
    <d v="2027-11-05T00:00:00"/>
    <d v="2028-11-04T00:00:00"/>
    <x v="0"/>
    <s v="Visa"/>
    <x v="1"/>
    <s v="Regular"/>
    <x v="1"/>
    <x v="0"/>
    <x v="2"/>
    <s v="Low"/>
    <n v="3.4"/>
    <n v="3"/>
    <n v="365"/>
    <x v="3"/>
    <x v="3"/>
    <n v="25.1077158982322"/>
  </r>
  <r>
    <n v="1392"/>
    <s v="Jennifer Gordon"/>
    <s v="sotodavid@example.com"/>
    <s v="sotodavid"/>
    <d v="1942-02-28T00:00:00"/>
    <x v="0"/>
    <s v="Manuelmouth"/>
    <d v="2027-11-06T00:00:00"/>
    <d v="2028-11-05T00:00:00"/>
    <x v="1"/>
    <s v="Visa"/>
    <x v="1"/>
    <s v="Regular"/>
    <x v="0"/>
    <x v="1"/>
    <x v="2"/>
    <s v="Medium"/>
    <n v="4.2"/>
    <n v="8"/>
    <n v="365"/>
    <x v="3"/>
    <x v="3"/>
    <n v="25.1077158982322"/>
  </r>
  <r>
    <n v="1393"/>
    <s v="Brandon Henderson"/>
    <s v="barry62@example.com"/>
    <s v="barry62"/>
    <d v="1942-05-14T00:00:00"/>
    <x v="0"/>
    <s v="Lisaburgh"/>
    <d v="2027-11-07T00:00:00"/>
    <d v="2028-11-06T00:00:00"/>
    <x v="1"/>
    <s v="Amex"/>
    <x v="1"/>
    <s v="Regular"/>
    <x v="2"/>
    <x v="3"/>
    <x v="0"/>
    <s v="Medium"/>
    <n v="4.4000000000000004"/>
    <n v="9"/>
    <n v="365"/>
    <x v="3"/>
    <x v="3"/>
    <n v="25.1077158982322"/>
  </r>
  <r>
    <n v="1394"/>
    <s v="Robert Knight"/>
    <s v="melissasimpson@example.net"/>
    <s v="melissasimpson"/>
    <d v="1934-10-16T00:00:00"/>
    <x v="0"/>
    <s v="Chadberg"/>
    <d v="2027-11-08T00:00:00"/>
    <d v="2028-11-07T00:00:00"/>
    <x v="1"/>
    <s v="Mastercard"/>
    <x v="0"/>
    <s v="Regular"/>
    <x v="2"/>
    <x v="1"/>
    <x v="0"/>
    <s v="Low"/>
    <n v="3.3"/>
    <n v="2"/>
    <n v="365"/>
    <x v="3"/>
    <x v="3"/>
    <n v="25.1077158982322"/>
  </r>
  <r>
    <n v="1395"/>
    <s v="Crystal Brooks"/>
    <s v="ryanrichard@example.net"/>
    <s v="ryanrichard"/>
    <d v="1994-02-07T00:00:00"/>
    <x v="1"/>
    <s v="Kathleenland"/>
    <d v="2027-11-09T00:00:00"/>
    <d v="2028-11-08T00:00:00"/>
    <x v="1"/>
    <s v="Amex"/>
    <x v="0"/>
    <s v="Frequent"/>
    <x v="0"/>
    <x v="0"/>
    <x v="2"/>
    <s v="Medium"/>
    <n v="4"/>
    <n v="0"/>
    <n v="365"/>
    <x v="3"/>
    <x v="3"/>
    <n v="25.1077158982322"/>
  </r>
  <r>
    <n v="1396"/>
    <s v="Jessica Hopkins"/>
    <s v="yatestracey@example.net"/>
    <s v="yatestracey"/>
    <d v="1987-11-29T00:00:00"/>
    <x v="1"/>
    <s v="Port Shawnshire"/>
    <d v="2027-11-10T00:00:00"/>
    <d v="2028-11-09T00:00:00"/>
    <x v="1"/>
    <s v="Visa"/>
    <x v="1"/>
    <s v="Regular"/>
    <x v="2"/>
    <x v="4"/>
    <x v="2"/>
    <s v="High"/>
    <n v="4.5999999999999996"/>
    <n v="6"/>
    <n v="365"/>
    <x v="3"/>
    <x v="3"/>
    <n v="25.1077158982322"/>
  </r>
  <r>
    <n v="1397"/>
    <s v="Jennifer Price"/>
    <s v="georgelane@example.net"/>
    <s v="georgelane"/>
    <d v="1945-03-02T00:00:00"/>
    <x v="1"/>
    <s v="South Shane"/>
    <d v="2027-11-11T00:00:00"/>
    <d v="2028-11-10T00:00:00"/>
    <x v="0"/>
    <s v="Mastercard"/>
    <x v="1"/>
    <s v="Frequent"/>
    <x v="0"/>
    <x v="4"/>
    <x v="2"/>
    <s v="Low"/>
    <n v="4"/>
    <n v="6"/>
    <n v="365"/>
    <x v="3"/>
    <x v="3"/>
    <n v="25.1077158982322"/>
  </r>
  <r>
    <n v="1398"/>
    <s v="Kelly Harris"/>
    <s v="josephvaldez@example.net"/>
    <s v="josephvaldez"/>
    <d v="2005-11-25T00:00:00"/>
    <x v="1"/>
    <s v="New Austin"/>
    <d v="2027-11-12T00:00:00"/>
    <d v="2028-11-11T00:00:00"/>
    <x v="0"/>
    <s v="Mastercard"/>
    <x v="1"/>
    <s v="Occasional"/>
    <x v="1"/>
    <x v="4"/>
    <x v="0"/>
    <s v="Medium"/>
    <n v="3.6"/>
    <n v="0"/>
    <n v="365"/>
    <x v="3"/>
    <x v="3"/>
    <n v="25.1077158982322"/>
  </r>
  <r>
    <n v="1399"/>
    <s v="Wanda Stevenson"/>
    <s v="hughesjames@example.net"/>
    <s v="hughesjames"/>
    <d v="1993-07-26T00:00:00"/>
    <x v="1"/>
    <s v="Laurenfurt"/>
    <d v="2027-11-13T00:00:00"/>
    <d v="2028-11-12T00:00:00"/>
    <x v="0"/>
    <s v="Amex"/>
    <x v="1"/>
    <s v="Occasional"/>
    <x v="1"/>
    <x v="2"/>
    <x v="0"/>
    <s v="Medium"/>
    <n v="4.9000000000000004"/>
    <n v="1"/>
    <n v="365"/>
    <x v="3"/>
    <x v="3"/>
    <n v="25.1077158982322"/>
  </r>
  <r>
    <n v="1400"/>
    <s v="Tiffany Phillips"/>
    <s v="jasonjohnson@example.com"/>
    <s v="jasonjohnson"/>
    <d v="1939-04-10T00:00:00"/>
    <x v="1"/>
    <s v="Lauratown"/>
    <d v="2027-11-14T00:00:00"/>
    <d v="2028-11-13T00:00:00"/>
    <x v="0"/>
    <s v="Visa"/>
    <x v="0"/>
    <s v="Frequent"/>
    <x v="0"/>
    <x v="5"/>
    <x v="1"/>
    <s v="High"/>
    <n v="3.3"/>
    <n v="4"/>
    <n v="365"/>
    <x v="3"/>
    <x v="3"/>
    <n v="25.1077158982322"/>
  </r>
  <r>
    <n v="1401"/>
    <s v="Claire Herrera"/>
    <s v="bobbysanchez@example.com"/>
    <s v="bobbysanchez"/>
    <d v="1958-09-26T00:00:00"/>
    <x v="0"/>
    <s v="New Jenniferport"/>
    <d v="2027-11-15T00:00:00"/>
    <d v="2028-11-14T00:00:00"/>
    <x v="0"/>
    <s v="Mastercard"/>
    <x v="1"/>
    <s v="Occasional"/>
    <x v="0"/>
    <x v="1"/>
    <x v="0"/>
    <s v="High"/>
    <n v="4.0999999999999996"/>
    <n v="5"/>
    <n v="365"/>
    <x v="3"/>
    <x v="3"/>
    <n v="25.1077158982322"/>
  </r>
  <r>
    <n v="1402"/>
    <s v="Thomas Harrison"/>
    <s v="parrishlisa@example.org"/>
    <s v="parrishlisa"/>
    <d v="1980-03-29T00:00:00"/>
    <x v="1"/>
    <s v="Johnsonhaven"/>
    <d v="2027-11-16T00:00:00"/>
    <d v="2028-11-15T00:00:00"/>
    <x v="0"/>
    <s v="Visa"/>
    <x v="1"/>
    <s v="Frequent"/>
    <x v="1"/>
    <x v="1"/>
    <x v="0"/>
    <s v="High"/>
    <n v="4"/>
    <n v="5"/>
    <n v="365"/>
    <x v="3"/>
    <x v="3"/>
    <n v="25.1077158982322"/>
  </r>
  <r>
    <n v="1403"/>
    <s v="Joshua Rivas"/>
    <s v="thomas49@example.com"/>
    <s v="thomas49"/>
    <d v="1979-02-16T00:00:00"/>
    <x v="0"/>
    <s v="New Jeanette"/>
    <d v="2027-11-17T00:00:00"/>
    <d v="2028-11-16T00:00:00"/>
    <x v="0"/>
    <s v="Mastercard"/>
    <x v="1"/>
    <s v="Occasional"/>
    <x v="1"/>
    <x v="2"/>
    <x v="1"/>
    <s v="Medium"/>
    <n v="3.8"/>
    <n v="6"/>
    <n v="365"/>
    <x v="3"/>
    <x v="3"/>
    <n v="25.1077158982322"/>
  </r>
  <r>
    <n v="1404"/>
    <s v="Christy Smith"/>
    <s v="gardnerdonna@example.org"/>
    <s v="gardnerdonna"/>
    <d v="1995-07-03T00:00:00"/>
    <x v="1"/>
    <s v="Johntown"/>
    <d v="2027-11-18T00:00:00"/>
    <d v="2028-11-17T00:00:00"/>
    <x v="0"/>
    <s v="Visa"/>
    <x v="1"/>
    <s v="Frequent"/>
    <x v="1"/>
    <x v="3"/>
    <x v="0"/>
    <s v="Medium"/>
    <n v="4.0999999999999996"/>
    <n v="10"/>
    <n v="365"/>
    <x v="3"/>
    <x v="3"/>
    <n v="25.1077158982322"/>
  </r>
  <r>
    <n v="1405"/>
    <s v="Terry Williams"/>
    <s v="coxseth@example.org"/>
    <s v="coxseth"/>
    <d v="1938-05-17T00:00:00"/>
    <x v="0"/>
    <s v="East Peter"/>
    <d v="2027-11-19T00:00:00"/>
    <d v="2028-11-18T00:00:00"/>
    <x v="0"/>
    <s v="Visa"/>
    <x v="0"/>
    <s v="Frequent"/>
    <x v="2"/>
    <x v="2"/>
    <x v="2"/>
    <s v="Low"/>
    <n v="3.3"/>
    <n v="0"/>
    <n v="365"/>
    <x v="3"/>
    <x v="3"/>
    <n v="25.1077158982322"/>
  </r>
  <r>
    <n v="1406"/>
    <s v="Christopher Santos"/>
    <s v="erin14@example.org"/>
    <s v="erin14"/>
    <d v="1977-07-29T00:00:00"/>
    <x v="1"/>
    <s v="East Christy"/>
    <d v="2027-11-20T00:00:00"/>
    <d v="2028-11-19T00:00:00"/>
    <x v="1"/>
    <s v="Amex"/>
    <x v="0"/>
    <s v="Regular"/>
    <x v="1"/>
    <x v="6"/>
    <x v="1"/>
    <s v="Low"/>
    <n v="3.5"/>
    <n v="10"/>
    <n v="365"/>
    <x v="3"/>
    <x v="3"/>
    <n v="25.1077158982322"/>
  </r>
  <r>
    <n v="1407"/>
    <s v="Kayla Dawson"/>
    <s v="stephenduke@example.com"/>
    <s v="stephenduke"/>
    <d v="1942-05-02T00:00:00"/>
    <x v="1"/>
    <s v="Jaredport"/>
    <d v="2027-11-21T00:00:00"/>
    <d v="2028-11-20T00:00:00"/>
    <x v="1"/>
    <s v="Mastercard"/>
    <x v="1"/>
    <s v="Occasional"/>
    <x v="1"/>
    <x v="2"/>
    <x v="1"/>
    <s v="High"/>
    <n v="3.9"/>
    <n v="7"/>
    <n v="365"/>
    <x v="3"/>
    <x v="3"/>
    <n v="25.1077158982322"/>
  </r>
  <r>
    <n v="1408"/>
    <s v="Lisa Flores"/>
    <s v="parkerjoshua@example.org"/>
    <s v="parkerjoshua"/>
    <d v="1972-03-03T00:00:00"/>
    <x v="1"/>
    <s v="Lyonsview"/>
    <d v="2027-11-22T00:00:00"/>
    <d v="2028-11-21T00:00:00"/>
    <x v="1"/>
    <s v="Visa"/>
    <x v="1"/>
    <s v="Regular"/>
    <x v="0"/>
    <x v="5"/>
    <x v="2"/>
    <s v="High"/>
    <n v="4.5999999999999996"/>
    <n v="5"/>
    <n v="365"/>
    <x v="3"/>
    <x v="3"/>
    <n v="25.1077158982322"/>
  </r>
  <r>
    <n v="1409"/>
    <s v="Jamie Watts"/>
    <s v="john24@example.com"/>
    <s v="john24"/>
    <d v="1941-12-26T00:00:00"/>
    <x v="0"/>
    <s v="Kellyberg"/>
    <d v="2027-11-23T00:00:00"/>
    <d v="2028-11-22T00:00:00"/>
    <x v="0"/>
    <s v="Visa"/>
    <x v="0"/>
    <s v="Occasional"/>
    <x v="0"/>
    <x v="4"/>
    <x v="1"/>
    <s v="Medium"/>
    <n v="4.2"/>
    <n v="10"/>
    <n v="365"/>
    <x v="3"/>
    <x v="3"/>
    <n v="25.1077158982322"/>
  </r>
  <r>
    <n v="1410"/>
    <s v="Justin Chapman"/>
    <s v="melissa94@example.org"/>
    <s v="melissa94"/>
    <d v="1989-05-04T00:00:00"/>
    <x v="1"/>
    <s v="South Dennisberg"/>
    <d v="2027-11-24T00:00:00"/>
    <d v="2028-11-23T00:00:00"/>
    <x v="1"/>
    <s v="Mastercard"/>
    <x v="1"/>
    <s v="Occasional"/>
    <x v="0"/>
    <x v="0"/>
    <x v="0"/>
    <s v="High"/>
    <n v="3.7"/>
    <n v="0"/>
    <n v="365"/>
    <x v="3"/>
    <x v="3"/>
    <n v="25.1077158982322"/>
  </r>
  <r>
    <n v="1411"/>
    <s v="Ashley Graham"/>
    <s v="alicia26@example.org"/>
    <s v="alicia26"/>
    <d v="1964-05-18T00:00:00"/>
    <x v="0"/>
    <s v="West Sylviahaven"/>
    <d v="2027-11-25T00:00:00"/>
    <d v="2028-11-24T00:00:00"/>
    <x v="0"/>
    <s v="Amex"/>
    <x v="0"/>
    <s v="Frequent"/>
    <x v="0"/>
    <x v="5"/>
    <x v="1"/>
    <s v="Medium"/>
    <n v="4.8"/>
    <n v="5"/>
    <n v="365"/>
    <x v="3"/>
    <x v="3"/>
    <n v="25.1077158982322"/>
  </r>
  <r>
    <n v="1412"/>
    <s v="Allison Bates"/>
    <s v="paul30@example.org"/>
    <s v="paul30"/>
    <d v="1987-11-30T00:00:00"/>
    <x v="1"/>
    <s v="South Brandonton"/>
    <d v="2027-11-26T00:00:00"/>
    <d v="2028-11-25T00:00:00"/>
    <x v="1"/>
    <s v="Visa"/>
    <x v="1"/>
    <s v="Occasional"/>
    <x v="0"/>
    <x v="2"/>
    <x v="0"/>
    <s v="Medium"/>
    <n v="3.1"/>
    <n v="4"/>
    <n v="365"/>
    <x v="3"/>
    <x v="3"/>
    <n v="25.1077158982322"/>
  </r>
  <r>
    <n v="1413"/>
    <s v="Stephen Johnson"/>
    <s v="brian37@example.net"/>
    <s v="brian37"/>
    <d v="2002-08-16T00:00:00"/>
    <x v="0"/>
    <s v="Cowanmouth"/>
    <d v="2027-11-27T00:00:00"/>
    <d v="2028-11-26T00:00:00"/>
    <x v="0"/>
    <s v="Mastercard"/>
    <x v="0"/>
    <s v="Frequent"/>
    <x v="0"/>
    <x v="3"/>
    <x v="1"/>
    <s v="Low"/>
    <n v="4"/>
    <n v="1"/>
    <n v="365"/>
    <x v="3"/>
    <x v="3"/>
    <n v="25.1077158982322"/>
  </r>
  <r>
    <n v="1414"/>
    <s v="Beth Gordon"/>
    <s v="brownbrian@example.org"/>
    <s v="brownbrian"/>
    <d v="1946-01-02T00:00:00"/>
    <x v="1"/>
    <s v="Port Anthony"/>
    <d v="2027-11-28T00:00:00"/>
    <d v="2028-11-27T00:00:00"/>
    <x v="1"/>
    <s v="Amex"/>
    <x v="1"/>
    <s v="Frequent"/>
    <x v="0"/>
    <x v="1"/>
    <x v="2"/>
    <s v="Medium"/>
    <n v="4.0999999999999996"/>
    <n v="4"/>
    <n v="365"/>
    <x v="3"/>
    <x v="3"/>
    <n v="25.1077158982322"/>
  </r>
  <r>
    <n v="1415"/>
    <s v="Gregory Martinez"/>
    <s v="walkeranne@example.com"/>
    <s v="walkeranne"/>
    <d v="1983-12-12T00:00:00"/>
    <x v="1"/>
    <s v="East Joseph"/>
    <d v="2027-11-29T00:00:00"/>
    <d v="2028-11-28T00:00:00"/>
    <x v="0"/>
    <s v="Amex"/>
    <x v="1"/>
    <s v="Occasional"/>
    <x v="2"/>
    <x v="4"/>
    <x v="2"/>
    <s v="Low"/>
    <n v="3.2"/>
    <n v="0"/>
    <n v="365"/>
    <x v="3"/>
    <x v="3"/>
    <n v="25.1077158982322"/>
  </r>
  <r>
    <n v="1416"/>
    <s v="Kaylee Patton"/>
    <s v="hansoncourtney@example.org"/>
    <s v="hansoncourtney"/>
    <d v="1965-02-22T00:00:00"/>
    <x v="1"/>
    <s v="North Michelle"/>
    <d v="2027-11-30T00:00:00"/>
    <d v="2028-11-29T00:00:00"/>
    <x v="1"/>
    <s v="Mastercard"/>
    <x v="1"/>
    <s v="Regular"/>
    <x v="1"/>
    <x v="2"/>
    <x v="0"/>
    <s v="High"/>
    <n v="4.4000000000000004"/>
    <n v="4"/>
    <n v="365"/>
    <x v="3"/>
    <x v="3"/>
    <n v="25.1077158982322"/>
  </r>
  <r>
    <n v="1417"/>
    <s v="Elizabeth Carey"/>
    <s v="ryanmyers@example.com"/>
    <s v="ryanmyers"/>
    <d v="1940-03-29T00:00:00"/>
    <x v="1"/>
    <s v="Manuelport"/>
    <d v="2027-12-01T00:00:00"/>
    <d v="2028-11-30T00:00:00"/>
    <x v="0"/>
    <s v="Amex"/>
    <x v="1"/>
    <s v="Frequent"/>
    <x v="2"/>
    <x v="0"/>
    <x v="0"/>
    <s v="Medium"/>
    <n v="3.5"/>
    <n v="7"/>
    <n v="365"/>
    <x v="3"/>
    <x v="3"/>
    <n v="25.1077158982322"/>
  </r>
  <r>
    <n v="1418"/>
    <s v="Maria Flores"/>
    <s v="phamrachel@example.com"/>
    <s v="phamrachel"/>
    <d v="1952-12-17T00:00:00"/>
    <x v="0"/>
    <s v="Maynardside"/>
    <d v="2027-12-02T00:00:00"/>
    <d v="2028-12-01T00:00:00"/>
    <x v="0"/>
    <s v="Amex"/>
    <x v="0"/>
    <s v="Regular"/>
    <x v="2"/>
    <x v="6"/>
    <x v="1"/>
    <s v="Low"/>
    <n v="3.4"/>
    <n v="1"/>
    <n v="365"/>
    <x v="3"/>
    <x v="3"/>
    <n v="25.1077158982322"/>
  </r>
  <r>
    <n v="1419"/>
    <s v="Jane Whitehead"/>
    <s v="michelle35@example.com"/>
    <s v="michelle35"/>
    <d v="1943-05-30T00:00:00"/>
    <x v="0"/>
    <s v="Smithstad"/>
    <d v="2027-12-03T00:00:00"/>
    <d v="2028-12-02T00:00:00"/>
    <x v="1"/>
    <s v="Visa"/>
    <x v="1"/>
    <s v="Frequent"/>
    <x v="0"/>
    <x v="6"/>
    <x v="1"/>
    <s v="Medium"/>
    <n v="3.2"/>
    <n v="0"/>
    <n v="365"/>
    <x v="3"/>
    <x v="3"/>
    <n v="25.1077158982322"/>
  </r>
  <r>
    <n v="1420"/>
    <s v="Brian Lam"/>
    <s v="djohnson@example.org"/>
    <s v="djohnson"/>
    <d v="1992-06-03T00:00:00"/>
    <x v="0"/>
    <s v="Rhodesborough"/>
    <d v="2027-12-04T00:00:00"/>
    <d v="2028-12-03T00:00:00"/>
    <x v="1"/>
    <s v="Amex"/>
    <x v="0"/>
    <s v="Occasional"/>
    <x v="0"/>
    <x v="5"/>
    <x v="1"/>
    <s v="Low"/>
    <n v="4.4000000000000004"/>
    <n v="2"/>
    <n v="365"/>
    <x v="3"/>
    <x v="3"/>
    <n v="25.1077158982322"/>
  </r>
  <r>
    <n v="1421"/>
    <s v="Douglas Sullivan PhD"/>
    <s v="sanchezalexis@example.com"/>
    <s v="sanchezalexis"/>
    <d v="1987-02-22T00:00:00"/>
    <x v="0"/>
    <s v="West Christopherburgh"/>
    <d v="2027-12-05T00:00:00"/>
    <d v="2028-12-04T00:00:00"/>
    <x v="0"/>
    <s v="Visa"/>
    <x v="0"/>
    <s v="Occasional"/>
    <x v="1"/>
    <x v="2"/>
    <x v="0"/>
    <s v="Medium"/>
    <n v="3.9"/>
    <n v="4"/>
    <n v="365"/>
    <x v="3"/>
    <x v="3"/>
    <n v="25.1077158982322"/>
  </r>
  <r>
    <n v="1422"/>
    <s v="David Perez"/>
    <s v="brandynichols@example.net"/>
    <s v="brandynichols"/>
    <d v="1938-11-22T00:00:00"/>
    <x v="1"/>
    <s v="Meltonburgh"/>
    <d v="2027-12-06T00:00:00"/>
    <d v="2028-12-05T00:00:00"/>
    <x v="1"/>
    <s v="Visa"/>
    <x v="1"/>
    <s v="Regular"/>
    <x v="2"/>
    <x v="5"/>
    <x v="1"/>
    <s v="High"/>
    <n v="4.2"/>
    <n v="3"/>
    <n v="365"/>
    <x v="3"/>
    <x v="3"/>
    <n v="25.1077158982322"/>
  </r>
  <r>
    <n v="1423"/>
    <s v="Christina Randolph"/>
    <s v="bernardwilliam@example.org"/>
    <s v="bernardwilliam"/>
    <d v="1942-10-16T00:00:00"/>
    <x v="1"/>
    <s v="Tylerberg"/>
    <d v="2027-12-07T00:00:00"/>
    <d v="2028-12-06T00:00:00"/>
    <x v="0"/>
    <s v="Amex"/>
    <x v="1"/>
    <s v="Frequent"/>
    <x v="0"/>
    <x v="4"/>
    <x v="0"/>
    <s v="High"/>
    <n v="4.5"/>
    <n v="4"/>
    <n v="365"/>
    <x v="3"/>
    <x v="3"/>
    <n v="25.1077158982322"/>
  </r>
  <r>
    <n v="1424"/>
    <s v="Julie Jackson"/>
    <s v="williamtaylor@example.net"/>
    <s v="williamtaylor"/>
    <d v="1940-06-11T00:00:00"/>
    <x v="0"/>
    <s v="Jacquelinemouth"/>
    <d v="2027-12-08T00:00:00"/>
    <d v="2028-12-07T00:00:00"/>
    <x v="0"/>
    <s v="Amex"/>
    <x v="0"/>
    <s v="Frequent"/>
    <x v="1"/>
    <x v="4"/>
    <x v="0"/>
    <s v="Low"/>
    <n v="3.7"/>
    <n v="4"/>
    <n v="365"/>
    <x v="3"/>
    <x v="3"/>
    <n v="25.1077158982322"/>
  </r>
  <r>
    <n v="1425"/>
    <s v="Logan Alvarez"/>
    <s v="manuellawson@example.net"/>
    <s v="manuellawson"/>
    <d v="1973-02-06T00:00:00"/>
    <x v="1"/>
    <s v="Blakebury"/>
    <d v="2027-12-09T00:00:00"/>
    <d v="2028-12-08T00:00:00"/>
    <x v="1"/>
    <s v="Visa"/>
    <x v="0"/>
    <s v="Frequent"/>
    <x v="1"/>
    <x v="6"/>
    <x v="0"/>
    <s v="Low"/>
    <n v="4.0999999999999996"/>
    <n v="2"/>
    <n v="365"/>
    <x v="3"/>
    <x v="3"/>
    <n v="25.1077158982322"/>
  </r>
  <r>
    <n v="1426"/>
    <s v="Katrina Rivera"/>
    <s v="jacksonharry@example.com"/>
    <s v="jacksonharry"/>
    <d v="1954-11-10T00:00:00"/>
    <x v="1"/>
    <s v="Bairdhaven"/>
    <d v="2027-12-10T00:00:00"/>
    <d v="2028-12-09T00:00:00"/>
    <x v="0"/>
    <s v="Amex"/>
    <x v="1"/>
    <s v="Occasional"/>
    <x v="2"/>
    <x v="4"/>
    <x v="0"/>
    <s v="High"/>
    <n v="4.9000000000000004"/>
    <n v="5"/>
    <n v="365"/>
    <x v="3"/>
    <x v="3"/>
    <n v="25.1077158982322"/>
  </r>
  <r>
    <n v="1427"/>
    <s v="Christine Christian"/>
    <s v="edward67@example.net"/>
    <s v="edward67"/>
    <d v="1944-09-22T00:00:00"/>
    <x v="0"/>
    <s v="Ayersview"/>
    <d v="2027-12-11T00:00:00"/>
    <d v="2028-12-10T00:00:00"/>
    <x v="0"/>
    <s v="Mastercard"/>
    <x v="0"/>
    <s v="Frequent"/>
    <x v="0"/>
    <x v="5"/>
    <x v="1"/>
    <s v="High"/>
    <n v="3.5"/>
    <n v="2"/>
    <n v="365"/>
    <x v="3"/>
    <x v="3"/>
    <n v="25.1077158982322"/>
  </r>
  <r>
    <n v="1428"/>
    <s v="Jessica Kim"/>
    <s v="nlevy@example.com"/>
    <s v="nlevy"/>
    <d v="1989-02-23T00:00:00"/>
    <x v="0"/>
    <s v="Jayside"/>
    <d v="2027-12-12T00:00:00"/>
    <d v="2028-12-11T00:00:00"/>
    <x v="0"/>
    <s v="Amex"/>
    <x v="1"/>
    <s v="Occasional"/>
    <x v="2"/>
    <x v="6"/>
    <x v="1"/>
    <s v="High"/>
    <n v="4.9000000000000004"/>
    <n v="10"/>
    <n v="365"/>
    <x v="3"/>
    <x v="3"/>
    <n v="25.1077158982322"/>
  </r>
  <r>
    <n v="1429"/>
    <s v="Derek Phelps"/>
    <s v="portiz@example.com"/>
    <s v="portiz"/>
    <d v="1954-12-03T00:00:00"/>
    <x v="1"/>
    <s v="South Juliashire"/>
    <d v="2027-12-13T00:00:00"/>
    <d v="2028-12-12T00:00:00"/>
    <x v="1"/>
    <s v="Amex"/>
    <x v="0"/>
    <s v="Frequent"/>
    <x v="1"/>
    <x v="0"/>
    <x v="1"/>
    <s v="Low"/>
    <n v="4.3"/>
    <n v="0"/>
    <n v="365"/>
    <x v="3"/>
    <x v="3"/>
    <n v="25.1077158982322"/>
  </r>
  <r>
    <n v="1430"/>
    <s v="James Doyle"/>
    <s v="shannon58@example.org"/>
    <s v="shannon58"/>
    <d v="1988-05-16T00:00:00"/>
    <x v="0"/>
    <s v="Aprilfort"/>
    <d v="2027-12-14T00:00:00"/>
    <d v="2028-12-13T00:00:00"/>
    <x v="0"/>
    <s v="Mastercard"/>
    <x v="1"/>
    <s v="Occasional"/>
    <x v="1"/>
    <x v="2"/>
    <x v="1"/>
    <s v="Medium"/>
    <n v="4.5"/>
    <n v="6"/>
    <n v="365"/>
    <x v="3"/>
    <x v="3"/>
    <n v="25.1077158982322"/>
  </r>
  <r>
    <n v="1431"/>
    <s v="Ashley Thompson"/>
    <s v="ryanvictoria@example.net"/>
    <s v="ryanvictoria"/>
    <d v="1994-11-10T00:00:00"/>
    <x v="1"/>
    <s v="Lake Lisaport"/>
    <d v="2027-12-15T00:00:00"/>
    <d v="2028-12-14T00:00:00"/>
    <x v="1"/>
    <s v="Amex"/>
    <x v="0"/>
    <s v="Frequent"/>
    <x v="2"/>
    <x v="4"/>
    <x v="2"/>
    <s v="High"/>
    <n v="3.6"/>
    <n v="8"/>
    <n v="365"/>
    <x v="3"/>
    <x v="3"/>
    <n v="25.1077158982322"/>
  </r>
  <r>
    <n v="1432"/>
    <s v="Jessica Gomez"/>
    <s v="lwebster@example.com"/>
    <s v="lwebster"/>
    <d v="1964-10-25T00:00:00"/>
    <x v="0"/>
    <s v="Michelleport"/>
    <d v="2027-12-16T00:00:00"/>
    <d v="2028-12-15T00:00:00"/>
    <x v="1"/>
    <s v="Visa"/>
    <x v="1"/>
    <s v="Occasional"/>
    <x v="1"/>
    <x v="6"/>
    <x v="0"/>
    <s v="Low"/>
    <n v="4.9000000000000004"/>
    <n v="2"/>
    <n v="365"/>
    <x v="3"/>
    <x v="3"/>
    <n v="25.1077158982322"/>
  </r>
  <r>
    <n v="1433"/>
    <s v="David Moss"/>
    <s v="shelby44@example.org"/>
    <s v="shelby44"/>
    <d v="1964-05-25T00:00:00"/>
    <x v="0"/>
    <s v="Brianview"/>
    <d v="2027-12-17T00:00:00"/>
    <d v="2028-12-16T00:00:00"/>
    <x v="0"/>
    <s v="Mastercard"/>
    <x v="1"/>
    <s v="Occasional"/>
    <x v="2"/>
    <x v="5"/>
    <x v="1"/>
    <s v="High"/>
    <n v="4.7"/>
    <n v="3"/>
    <n v="365"/>
    <x v="3"/>
    <x v="3"/>
    <n v="25.1077158982322"/>
  </r>
  <r>
    <n v="1434"/>
    <s v="Kristen Alvarez"/>
    <s v="ariel03@example.com"/>
    <s v="ariel03"/>
    <d v="1936-10-02T00:00:00"/>
    <x v="0"/>
    <s v="West Robert"/>
    <d v="2027-12-18T00:00:00"/>
    <d v="2028-12-17T00:00:00"/>
    <x v="1"/>
    <s v="Mastercard"/>
    <x v="1"/>
    <s v="Regular"/>
    <x v="1"/>
    <x v="5"/>
    <x v="1"/>
    <s v="High"/>
    <n v="4.2"/>
    <n v="3"/>
    <n v="365"/>
    <x v="3"/>
    <x v="3"/>
    <n v="25.1077158982322"/>
  </r>
  <r>
    <n v="1435"/>
    <s v="Mary Espinoza"/>
    <s v="xbryant@example.org"/>
    <s v="xbryant"/>
    <d v="1976-01-01T00:00:00"/>
    <x v="0"/>
    <s v="Powersland"/>
    <d v="2027-12-19T00:00:00"/>
    <d v="2028-12-18T00:00:00"/>
    <x v="0"/>
    <s v="Visa"/>
    <x v="0"/>
    <s v="Regular"/>
    <x v="0"/>
    <x v="0"/>
    <x v="2"/>
    <s v="Medium"/>
    <n v="3.1"/>
    <n v="4"/>
    <n v="365"/>
    <x v="3"/>
    <x v="3"/>
    <n v="25.1077158982322"/>
  </r>
  <r>
    <n v="1436"/>
    <s v="Samuel Perez"/>
    <s v="hking@example.net"/>
    <s v="hking"/>
    <d v="1943-01-17T00:00:00"/>
    <x v="1"/>
    <s v="Benjaminbury"/>
    <d v="2027-12-20T00:00:00"/>
    <d v="2028-12-19T00:00:00"/>
    <x v="0"/>
    <s v="Amex"/>
    <x v="0"/>
    <s v="Frequent"/>
    <x v="1"/>
    <x v="6"/>
    <x v="2"/>
    <s v="Medium"/>
    <n v="4.5999999999999996"/>
    <n v="0"/>
    <n v="365"/>
    <x v="3"/>
    <x v="3"/>
    <n v="25.1077158982322"/>
  </r>
  <r>
    <n v="1437"/>
    <s v="Jennifer James"/>
    <s v="stephaniepadilla@example.net"/>
    <s v="stephaniepadilla"/>
    <d v="1955-08-28T00:00:00"/>
    <x v="0"/>
    <s v="Wongview"/>
    <d v="2027-12-21T00:00:00"/>
    <d v="2028-12-20T00:00:00"/>
    <x v="0"/>
    <s v="Mastercard"/>
    <x v="0"/>
    <s v="Regular"/>
    <x v="1"/>
    <x v="3"/>
    <x v="1"/>
    <s v="Low"/>
    <n v="3.3"/>
    <n v="0"/>
    <n v="365"/>
    <x v="3"/>
    <x v="3"/>
    <n v="25.1077158982322"/>
  </r>
  <r>
    <n v="1438"/>
    <s v="Crystal Robinson"/>
    <s v="barbara88@example.net"/>
    <s v="barbara88"/>
    <d v="1974-04-07T00:00:00"/>
    <x v="0"/>
    <s v="Moorebury"/>
    <d v="2027-12-22T00:00:00"/>
    <d v="2028-12-21T00:00:00"/>
    <x v="0"/>
    <s v="Amex"/>
    <x v="0"/>
    <s v="Frequent"/>
    <x v="1"/>
    <x v="5"/>
    <x v="2"/>
    <s v="Low"/>
    <n v="3.8"/>
    <n v="10"/>
    <n v="365"/>
    <x v="3"/>
    <x v="3"/>
    <n v="25.1077158982322"/>
  </r>
  <r>
    <n v="1439"/>
    <s v="Michael Brown"/>
    <s v="nataliebryant@example.com"/>
    <s v="nataliebryant"/>
    <d v="1969-12-07T00:00:00"/>
    <x v="1"/>
    <s v="Patelview"/>
    <d v="2027-12-23T00:00:00"/>
    <d v="2028-12-22T00:00:00"/>
    <x v="0"/>
    <s v="Visa"/>
    <x v="0"/>
    <s v="Occasional"/>
    <x v="2"/>
    <x v="0"/>
    <x v="1"/>
    <s v="Low"/>
    <n v="3.9"/>
    <n v="4"/>
    <n v="365"/>
    <x v="3"/>
    <x v="3"/>
    <n v="25.1077158982322"/>
  </r>
  <r>
    <n v="1440"/>
    <s v="Andrea Lewis"/>
    <s v="schaeferroberto@example.com"/>
    <s v="schaeferroberto"/>
    <d v="1959-08-10T00:00:00"/>
    <x v="1"/>
    <s v="Westton"/>
    <d v="2027-12-24T00:00:00"/>
    <d v="2028-12-23T00:00:00"/>
    <x v="1"/>
    <s v="Visa"/>
    <x v="1"/>
    <s v="Regular"/>
    <x v="1"/>
    <x v="2"/>
    <x v="0"/>
    <s v="High"/>
    <n v="3.2"/>
    <n v="8"/>
    <n v="365"/>
    <x v="3"/>
    <x v="3"/>
    <n v="25.1077158982322"/>
  </r>
  <r>
    <n v="1441"/>
    <s v="Carl Mendoza"/>
    <s v="arnoldlisa@example.net"/>
    <s v="arnoldlisa"/>
    <d v="2005-07-01T00:00:00"/>
    <x v="1"/>
    <s v="East Manuelland"/>
    <d v="2027-12-25T00:00:00"/>
    <d v="2028-12-24T00:00:00"/>
    <x v="0"/>
    <s v="Amex"/>
    <x v="0"/>
    <s v="Regular"/>
    <x v="1"/>
    <x v="2"/>
    <x v="0"/>
    <s v="Medium"/>
    <n v="4.3"/>
    <n v="10"/>
    <n v="365"/>
    <x v="3"/>
    <x v="3"/>
    <n v="25.1077158982322"/>
  </r>
  <r>
    <n v="1442"/>
    <s v="Lisa Mack"/>
    <s v="aaron29@example.net"/>
    <s v="aaron29"/>
    <d v="1953-03-17T00:00:00"/>
    <x v="0"/>
    <s v="Christophertown"/>
    <d v="2027-12-26T00:00:00"/>
    <d v="2028-12-25T00:00:00"/>
    <x v="1"/>
    <s v="Mastercard"/>
    <x v="0"/>
    <s v="Frequent"/>
    <x v="0"/>
    <x v="1"/>
    <x v="1"/>
    <s v="Medium"/>
    <n v="3.1"/>
    <n v="8"/>
    <n v="365"/>
    <x v="3"/>
    <x v="3"/>
    <n v="25.1077158982322"/>
  </r>
  <r>
    <n v="1443"/>
    <s v="Matthew Boone"/>
    <s v="brittany34@example.org"/>
    <s v="brittany34"/>
    <d v="2005-12-17T00:00:00"/>
    <x v="1"/>
    <s v="Henrytown"/>
    <d v="2027-12-27T00:00:00"/>
    <d v="2028-12-26T00:00:00"/>
    <x v="0"/>
    <s v="Mastercard"/>
    <x v="1"/>
    <s v="Occasional"/>
    <x v="2"/>
    <x v="3"/>
    <x v="1"/>
    <s v="Medium"/>
    <n v="3.8"/>
    <n v="0"/>
    <n v="365"/>
    <x v="3"/>
    <x v="3"/>
    <n v="25.1077158982322"/>
  </r>
  <r>
    <n v="1444"/>
    <s v="Kimberly Hughes"/>
    <s v="patelshaun@example.net"/>
    <s v="patelshaun"/>
    <d v="1996-05-18T00:00:00"/>
    <x v="0"/>
    <s v="Port Nancymouth"/>
    <d v="2027-12-28T00:00:00"/>
    <d v="2028-12-27T00:00:00"/>
    <x v="1"/>
    <s v="Mastercard"/>
    <x v="1"/>
    <s v="Regular"/>
    <x v="0"/>
    <x v="4"/>
    <x v="2"/>
    <s v="Medium"/>
    <n v="3.6"/>
    <n v="8"/>
    <n v="365"/>
    <x v="3"/>
    <x v="3"/>
    <n v="25.1077158982322"/>
  </r>
  <r>
    <n v="1445"/>
    <s v="Curtis Williamson"/>
    <s v="april25@example.org"/>
    <s v="april25"/>
    <d v="1937-03-16T00:00:00"/>
    <x v="1"/>
    <s v="Sawyerchester"/>
    <d v="2027-12-29T00:00:00"/>
    <d v="2028-12-28T00:00:00"/>
    <x v="1"/>
    <s v="Visa"/>
    <x v="0"/>
    <s v="Frequent"/>
    <x v="2"/>
    <x v="0"/>
    <x v="1"/>
    <s v="Low"/>
    <n v="3.5"/>
    <n v="3"/>
    <n v="365"/>
    <x v="3"/>
    <x v="3"/>
    <n v="25.1077158982322"/>
  </r>
  <r>
    <n v="1446"/>
    <s v="Dana Martin"/>
    <s v="laura88@example.net"/>
    <s v="laura88"/>
    <d v="1953-12-18T00:00:00"/>
    <x v="0"/>
    <s v="Toddburgh"/>
    <d v="2027-12-30T00:00:00"/>
    <d v="2028-12-29T00:00:00"/>
    <x v="0"/>
    <s v="Amex"/>
    <x v="0"/>
    <s v="Regular"/>
    <x v="0"/>
    <x v="0"/>
    <x v="1"/>
    <s v="Low"/>
    <n v="4"/>
    <n v="8"/>
    <n v="365"/>
    <x v="3"/>
    <x v="3"/>
    <n v="25.1077158982322"/>
  </r>
  <r>
    <n v="1447"/>
    <s v="Tony Rodriguez"/>
    <s v="vickieschneider@example.net"/>
    <s v="vickieschneider"/>
    <d v="1988-03-19T00:00:00"/>
    <x v="0"/>
    <s v="Hortonville"/>
    <d v="2027-12-31T00:00:00"/>
    <d v="2028-12-30T00:00:00"/>
    <x v="1"/>
    <s v="Mastercard"/>
    <x v="1"/>
    <s v="Regular"/>
    <x v="1"/>
    <x v="3"/>
    <x v="1"/>
    <s v="Low"/>
    <n v="3.3"/>
    <n v="3"/>
    <n v="365"/>
    <x v="3"/>
    <x v="3"/>
    <n v="25.1077158982322"/>
  </r>
  <r>
    <n v="1448"/>
    <s v="Danielle Warren"/>
    <s v="esimmons@example.org"/>
    <s v="esimmons"/>
    <d v="1962-02-05T00:00:00"/>
    <x v="1"/>
    <s v="Port Tina"/>
    <d v="2028-01-01T00:00:00"/>
    <d v="2028-12-31T00:00:00"/>
    <x v="0"/>
    <s v="Visa"/>
    <x v="1"/>
    <s v="Occasional"/>
    <x v="1"/>
    <x v="3"/>
    <x v="1"/>
    <s v="Low"/>
    <n v="4.0999999999999996"/>
    <n v="0"/>
    <n v="365"/>
    <x v="4"/>
    <x v="0"/>
    <n v="109.18535921855923"/>
  </r>
  <r>
    <n v="1449"/>
    <s v="Natalie Walter"/>
    <s v="brian80@example.com"/>
    <s v="brian80"/>
    <d v="1957-03-21T00:00:00"/>
    <x v="1"/>
    <s v="Martinezville"/>
    <d v="2028-01-02T00:00:00"/>
    <d v="2029-01-01T00:00:00"/>
    <x v="0"/>
    <s v="Mastercard"/>
    <x v="0"/>
    <s v="Regular"/>
    <x v="2"/>
    <x v="4"/>
    <x v="2"/>
    <s v="Medium"/>
    <n v="4.4000000000000004"/>
    <n v="0"/>
    <n v="365"/>
    <x v="4"/>
    <x v="0"/>
    <n v="109.18535921855923"/>
  </r>
  <r>
    <n v="1450"/>
    <s v="Vernon Brown"/>
    <s v="qjackson@example.net"/>
    <s v="qjackson"/>
    <d v="1993-02-14T00:00:00"/>
    <x v="1"/>
    <s v="Aprilland"/>
    <d v="2028-01-03T00:00:00"/>
    <d v="2029-01-02T00:00:00"/>
    <x v="1"/>
    <s v="Amex"/>
    <x v="0"/>
    <s v="Occasional"/>
    <x v="2"/>
    <x v="4"/>
    <x v="1"/>
    <s v="High"/>
    <n v="3.2"/>
    <n v="9"/>
    <n v="365"/>
    <x v="4"/>
    <x v="0"/>
    <n v="109.18535921855923"/>
  </r>
  <r>
    <n v="1451"/>
    <s v="Gina Harvey"/>
    <s v="michaelwalker@example.com"/>
    <s v="michaelwalker"/>
    <d v="1939-11-07T00:00:00"/>
    <x v="1"/>
    <s v="Jessicaborough"/>
    <d v="2028-01-04T00:00:00"/>
    <d v="2029-01-03T00:00:00"/>
    <x v="1"/>
    <s v="Amex"/>
    <x v="1"/>
    <s v="Regular"/>
    <x v="0"/>
    <x v="1"/>
    <x v="1"/>
    <s v="Medium"/>
    <n v="4"/>
    <n v="5"/>
    <n v="365"/>
    <x v="4"/>
    <x v="0"/>
    <n v="109.18535921855923"/>
  </r>
  <r>
    <n v="1452"/>
    <s v="Jill Jones"/>
    <s v="sharpjessica@example.net"/>
    <s v="sharpjessica"/>
    <d v="1935-08-22T00:00:00"/>
    <x v="1"/>
    <s v="Kentburgh"/>
    <d v="2028-01-05T00:00:00"/>
    <d v="2029-01-04T00:00:00"/>
    <x v="0"/>
    <s v="Mastercard"/>
    <x v="0"/>
    <s v="Occasional"/>
    <x v="2"/>
    <x v="4"/>
    <x v="1"/>
    <s v="Medium"/>
    <n v="3.7"/>
    <n v="2"/>
    <n v="365"/>
    <x v="4"/>
    <x v="0"/>
    <n v="109.18535921855923"/>
  </r>
  <r>
    <n v="1453"/>
    <s v="Zachary Hernandez"/>
    <s v="hansenmatthew@example.net"/>
    <s v="hansenmatthew"/>
    <d v="1945-08-07T00:00:00"/>
    <x v="0"/>
    <s v="West Meganmouth"/>
    <d v="2028-01-06T00:00:00"/>
    <d v="2029-01-05T00:00:00"/>
    <x v="0"/>
    <s v="Mastercard"/>
    <x v="1"/>
    <s v="Frequent"/>
    <x v="0"/>
    <x v="6"/>
    <x v="2"/>
    <s v="Low"/>
    <n v="3.5"/>
    <n v="8"/>
    <n v="365"/>
    <x v="4"/>
    <x v="0"/>
    <n v="109.18535921855923"/>
  </r>
  <r>
    <n v="1454"/>
    <s v="William Daniels"/>
    <s v="kathleen78@example.com"/>
    <s v="kathleen78"/>
    <d v="1998-08-14T00:00:00"/>
    <x v="1"/>
    <s v="East Nicholasmouth"/>
    <d v="2028-01-07T00:00:00"/>
    <d v="2029-01-06T00:00:00"/>
    <x v="0"/>
    <s v="Amex"/>
    <x v="1"/>
    <s v="Occasional"/>
    <x v="2"/>
    <x v="3"/>
    <x v="1"/>
    <s v="Medium"/>
    <n v="4.4000000000000004"/>
    <n v="2"/>
    <n v="365"/>
    <x v="4"/>
    <x v="0"/>
    <n v="109.18535921855923"/>
  </r>
  <r>
    <n v="1455"/>
    <s v="Shane Peterson"/>
    <s v="deborah39@example.org"/>
    <s v="deborah39"/>
    <d v="1945-03-15T00:00:00"/>
    <x v="0"/>
    <s v="North Kristen"/>
    <d v="2028-01-08T00:00:00"/>
    <d v="2029-01-07T00:00:00"/>
    <x v="1"/>
    <s v="Amex"/>
    <x v="1"/>
    <s v="Regular"/>
    <x v="2"/>
    <x v="0"/>
    <x v="2"/>
    <s v="High"/>
    <n v="4.5999999999999996"/>
    <n v="9"/>
    <n v="365"/>
    <x v="4"/>
    <x v="0"/>
    <n v="109.18535921855923"/>
  </r>
  <r>
    <n v="1456"/>
    <s v="Mr. Nicholas Johnson"/>
    <s v="timothy23@example.net"/>
    <s v="timothy23"/>
    <d v="1979-04-06T00:00:00"/>
    <x v="0"/>
    <s v="Glassview"/>
    <d v="2028-01-09T00:00:00"/>
    <d v="2029-01-08T00:00:00"/>
    <x v="0"/>
    <s v="Amex"/>
    <x v="1"/>
    <s v="Occasional"/>
    <x v="1"/>
    <x v="2"/>
    <x v="1"/>
    <s v="Low"/>
    <n v="4.9000000000000004"/>
    <n v="5"/>
    <n v="365"/>
    <x v="4"/>
    <x v="0"/>
    <n v="109.18535921855923"/>
  </r>
  <r>
    <n v="1457"/>
    <s v="John Newman"/>
    <s v="tarariley@example.org"/>
    <s v="tarariley"/>
    <d v="1960-10-26T00:00:00"/>
    <x v="1"/>
    <s v="North James"/>
    <d v="2028-01-10T00:00:00"/>
    <d v="2029-01-09T00:00:00"/>
    <x v="1"/>
    <s v="Amex"/>
    <x v="0"/>
    <s v="Occasional"/>
    <x v="0"/>
    <x v="1"/>
    <x v="0"/>
    <s v="High"/>
    <n v="4.2"/>
    <n v="5"/>
    <n v="365"/>
    <x v="4"/>
    <x v="0"/>
    <n v="109.18535921855923"/>
  </r>
  <r>
    <n v="1458"/>
    <s v="Samantha Barber"/>
    <s v="smithmatthew@example.net"/>
    <s v="smithmatthew"/>
    <d v="1980-12-01T00:00:00"/>
    <x v="0"/>
    <s v="Riveratown"/>
    <d v="2028-01-11T00:00:00"/>
    <d v="2029-01-10T00:00:00"/>
    <x v="1"/>
    <s v="Visa"/>
    <x v="1"/>
    <s v="Frequent"/>
    <x v="2"/>
    <x v="5"/>
    <x v="1"/>
    <s v="Medium"/>
    <n v="4.9000000000000004"/>
    <n v="1"/>
    <n v="365"/>
    <x v="4"/>
    <x v="0"/>
    <n v="109.18535921855923"/>
  </r>
  <r>
    <n v="1459"/>
    <s v="Breanna George"/>
    <s v="adamsjesse@example.org"/>
    <s v="adamsjesse"/>
    <d v="1996-10-26T00:00:00"/>
    <x v="0"/>
    <s v="Longhaven"/>
    <d v="2028-01-12T00:00:00"/>
    <d v="2029-01-11T00:00:00"/>
    <x v="1"/>
    <s v="Mastercard"/>
    <x v="0"/>
    <s v="Frequent"/>
    <x v="1"/>
    <x v="4"/>
    <x v="0"/>
    <s v="Medium"/>
    <n v="3.7"/>
    <n v="2"/>
    <n v="365"/>
    <x v="4"/>
    <x v="0"/>
    <n v="109.18535921855923"/>
  </r>
  <r>
    <n v="1460"/>
    <s v="Michael Conway"/>
    <s v="brendaallen@example.com"/>
    <s v="brendaallen"/>
    <d v="1968-06-30T00:00:00"/>
    <x v="0"/>
    <s v="Harrisfort"/>
    <d v="2028-01-13T00:00:00"/>
    <d v="2029-01-12T00:00:00"/>
    <x v="0"/>
    <s v="Mastercard"/>
    <x v="1"/>
    <s v="Occasional"/>
    <x v="2"/>
    <x v="5"/>
    <x v="2"/>
    <s v="Low"/>
    <n v="3.3"/>
    <n v="3"/>
    <n v="365"/>
    <x v="4"/>
    <x v="0"/>
    <n v="109.18535921855923"/>
  </r>
  <r>
    <n v="1461"/>
    <s v="Jimmy Yang"/>
    <s v="james55@example.com"/>
    <s v="james55"/>
    <d v="1952-11-04T00:00:00"/>
    <x v="0"/>
    <s v="Williamsview"/>
    <d v="2028-01-14T00:00:00"/>
    <d v="2029-01-13T00:00:00"/>
    <x v="0"/>
    <s v="Amex"/>
    <x v="1"/>
    <s v="Occasional"/>
    <x v="0"/>
    <x v="0"/>
    <x v="0"/>
    <s v="Medium"/>
    <n v="4.8"/>
    <n v="0"/>
    <n v="365"/>
    <x v="4"/>
    <x v="0"/>
    <n v="109.18535921855923"/>
  </r>
  <r>
    <n v="1462"/>
    <s v="Patrick Banks"/>
    <s v="cookhannah@example.org"/>
    <s v="cookhannah"/>
    <d v="1981-08-21T00:00:00"/>
    <x v="0"/>
    <s v="Andersonville"/>
    <d v="2028-01-15T00:00:00"/>
    <d v="2029-01-14T00:00:00"/>
    <x v="0"/>
    <s v="Mastercard"/>
    <x v="0"/>
    <s v="Occasional"/>
    <x v="2"/>
    <x v="3"/>
    <x v="1"/>
    <s v="Medium"/>
    <n v="3.2"/>
    <n v="10"/>
    <n v="365"/>
    <x v="4"/>
    <x v="0"/>
    <n v="109.18535921855923"/>
  </r>
  <r>
    <n v="1463"/>
    <s v="Jennifer Pratt"/>
    <s v="qhayes@example.net"/>
    <s v="qhayes"/>
    <d v="1945-02-07T00:00:00"/>
    <x v="0"/>
    <s v="West Teresa"/>
    <d v="2028-01-16T00:00:00"/>
    <d v="2029-01-15T00:00:00"/>
    <x v="0"/>
    <s v="Visa"/>
    <x v="1"/>
    <s v="Regular"/>
    <x v="1"/>
    <x v="4"/>
    <x v="2"/>
    <s v="Medium"/>
    <n v="3.6"/>
    <n v="8"/>
    <n v="365"/>
    <x v="4"/>
    <x v="0"/>
    <n v="109.18535921855923"/>
  </r>
  <r>
    <n v="1464"/>
    <s v="Christopher Campbell"/>
    <s v="dawn12@example.com"/>
    <s v="dawn12"/>
    <d v="1976-10-18T00:00:00"/>
    <x v="0"/>
    <s v="Kellyburgh"/>
    <d v="2028-01-17T00:00:00"/>
    <d v="2029-01-16T00:00:00"/>
    <x v="0"/>
    <s v="Amex"/>
    <x v="0"/>
    <s v="Occasional"/>
    <x v="2"/>
    <x v="1"/>
    <x v="2"/>
    <s v="Medium"/>
    <n v="3.7"/>
    <n v="7"/>
    <n v="365"/>
    <x v="4"/>
    <x v="0"/>
    <n v="109.18535921855923"/>
  </r>
  <r>
    <n v="1465"/>
    <s v="Brandon Huff"/>
    <s v="myerskatherine@example.net"/>
    <s v="myerskatherine"/>
    <d v="1975-12-19T00:00:00"/>
    <x v="0"/>
    <s v="West Jeremy"/>
    <d v="2028-01-18T00:00:00"/>
    <d v="2029-01-17T00:00:00"/>
    <x v="0"/>
    <s v="Visa"/>
    <x v="0"/>
    <s v="Regular"/>
    <x v="1"/>
    <x v="6"/>
    <x v="2"/>
    <s v="Medium"/>
    <n v="4.3"/>
    <n v="10"/>
    <n v="365"/>
    <x v="4"/>
    <x v="0"/>
    <n v="109.18535921855923"/>
  </r>
  <r>
    <n v="1466"/>
    <s v="James Johnston"/>
    <s v="phamevan@example.com"/>
    <s v="phamevan"/>
    <d v="1987-06-08T00:00:00"/>
    <x v="0"/>
    <s v="Lake Yvette"/>
    <d v="2028-01-19T00:00:00"/>
    <d v="2029-01-18T00:00:00"/>
    <x v="1"/>
    <s v="Mastercard"/>
    <x v="1"/>
    <s v="Regular"/>
    <x v="1"/>
    <x v="2"/>
    <x v="2"/>
    <s v="Medium"/>
    <n v="4.7"/>
    <n v="8"/>
    <n v="365"/>
    <x v="4"/>
    <x v="0"/>
    <n v="109.18535921855923"/>
  </r>
  <r>
    <n v="1467"/>
    <s v="Tonya Meyer"/>
    <s v="garnerjennifer@example.com"/>
    <s v="garnerjennifer"/>
    <d v="1945-03-27T00:00:00"/>
    <x v="0"/>
    <s v="East Christopher"/>
    <d v="2028-01-20T00:00:00"/>
    <d v="2029-01-19T00:00:00"/>
    <x v="1"/>
    <s v="Visa"/>
    <x v="1"/>
    <s v="Occasional"/>
    <x v="2"/>
    <x v="3"/>
    <x v="0"/>
    <s v="High"/>
    <n v="4"/>
    <n v="7"/>
    <n v="365"/>
    <x v="4"/>
    <x v="0"/>
    <n v="109.18535921855923"/>
  </r>
  <r>
    <n v="1468"/>
    <s v="Jose Cole"/>
    <s v="yjones@example.com"/>
    <s v="yjones"/>
    <d v="1941-06-18T00:00:00"/>
    <x v="1"/>
    <s v="North Darrell"/>
    <d v="2028-01-21T00:00:00"/>
    <d v="2029-01-20T00:00:00"/>
    <x v="1"/>
    <s v="Visa"/>
    <x v="1"/>
    <s v="Regular"/>
    <x v="2"/>
    <x v="1"/>
    <x v="2"/>
    <s v="Low"/>
    <n v="4"/>
    <n v="3"/>
    <n v="365"/>
    <x v="4"/>
    <x v="0"/>
    <n v="109.18535921855923"/>
  </r>
  <r>
    <n v="1469"/>
    <s v="Tommy Myers"/>
    <s v="cooperlee@example.net"/>
    <s v="cooperlee"/>
    <d v="1972-12-28T00:00:00"/>
    <x v="0"/>
    <s v="West Jeffrey"/>
    <d v="2028-01-22T00:00:00"/>
    <d v="2029-01-21T00:00:00"/>
    <x v="0"/>
    <s v="Visa"/>
    <x v="0"/>
    <s v="Occasional"/>
    <x v="1"/>
    <x v="2"/>
    <x v="0"/>
    <s v="Low"/>
    <n v="3.7"/>
    <n v="9"/>
    <n v="365"/>
    <x v="4"/>
    <x v="0"/>
    <n v="109.18535921855923"/>
  </r>
  <r>
    <n v="1470"/>
    <s v="Robert Jennings"/>
    <s v="juliesmith@example.com"/>
    <s v="juliesmith"/>
    <d v="1979-03-10T00:00:00"/>
    <x v="0"/>
    <s v="West Josechester"/>
    <d v="2028-01-23T00:00:00"/>
    <d v="2029-01-22T00:00:00"/>
    <x v="0"/>
    <s v="Amex"/>
    <x v="0"/>
    <s v="Regular"/>
    <x v="0"/>
    <x v="3"/>
    <x v="2"/>
    <s v="Medium"/>
    <n v="4.3"/>
    <n v="7"/>
    <n v="365"/>
    <x v="4"/>
    <x v="0"/>
    <n v="109.18535921855923"/>
  </r>
  <r>
    <n v="1471"/>
    <s v="Peter Lopez"/>
    <s v="murraysarah@example.org"/>
    <s v="murraysarah"/>
    <d v="2004-09-11T00:00:00"/>
    <x v="0"/>
    <s v="East Jamesstad"/>
    <d v="2028-01-24T00:00:00"/>
    <d v="2029-01-23T00:00:00"/>
    <x v="0"/>
    <s v="Amex"/>
    <x v="0"/>
    <s v="Frequent"/>
    <x v="2"/>
    <x v="5"/>
    <x v="2"/>
    <s v="Medium"/>
    <n v="3.4"/>
    <n v="1"/>
    <n v="365"/>
    <x v="4"/>
    <x v="0"/>
    <n v="109.18535921855923"/>
  </r>
  <r>
    <n v="1472"/>
    <s v="Jessica Doyle"/>
    <s v="cookdaniel@example.org"/>
    <s v="cookdaniel"/>
    <d v="1982-08-12T00:00:00"/>
    <x v="1"/>
    <s v="Port Philipchester"/>
    <d v="2028-01-25T00:00:00"/>
    <d v="2029-01-24T00:00:00"/>
    <x v="0"/>
    <s v="Mastercard"/>
    <x v="1"/>
    <s v="Frequent"/>
    <x v="1"/>
    <x v="4"/>
    <x v="2"/>
    <s v="Low"/>
    <n v="4.3"/>
    <n v="2"/>
    <n v="365"/>
    <x v="4"/>
    <x v="0"/>
    <n v="109.18535921855923"/>
  </r>
  <r>
    <n v="1473"/>
    <s v="Ellen Cox"/>
    <s v="freemanheather@example.com"/>
    <s v="freemanheather"/>
    <d v="1936-01-07T00:00:00"/>
    <x v="0"/>
    <s v="New Jamesberg"/>
    <d v="2028-01-26T00:00:00"/>
    <d v="2029-01-25T00:00:00"/>
    <x v="0"/>
    <s v="Amex"/>
    <x v="1"/>
    <s v="Occasional"/>
    <x v="2"/>
    <x v="4"/>
    <x v="2"/>
    <s v="Low"/>
    <n v="3.2"/>
    <n v="3"/>
    <n v="365"/>
    <x v="4"/>
    <x v="0"/>
    <n v="109.18535921855923"/>
  </r>
  <r>
    <n v="1474"/>
    <s v="Holly Shaw"/>
    <s v="llewis@example.org"/>
    <s v="llewis"/>
    <d v="1974-06-30T00:00:00"/>
    <x v="0"/>
    <s v="North Alec"/>
    <d v="2028-01-27T00:00:00"/>
    <d v="2029-01-26T00:00:00"/>
    <x v="0"/>
    <s v="Mastercard"/>
    <x v="1"/>
    <s v="Occasional"/>
    <x v="0"/>
    <x v="5"/>
    <x v="1"/>
    <s v="Medium"/>
    <n v="4"/>
    <n v="0"/>
    <n v="365"/>
    <x v="4"/>
    <x v="0"/>
    <n v="109.18535921855923"/>
  </r>
  <r>
    <n v="1475"/>
    <s v="Calvin Stewart"/>
    <s v="christine46@example.net"/>
    <s v="christine46"/>
    <d v="1966-05-02T00:00:00"/>
    <x v="1"/>
    <s v="New John"/>
    <d v="2028-01-28T00:00:00"/>
    <d v="2029-01-27T00:00:00"/>
    <x v="1"/>
    <s v="Amex"/>
    <x v="1"/>
    <s v="Regular"/>
    <x v="2"/>
    <x v="2"/>
    <x v="2"/>
    <s v="High"/>
    <n v="3.5"/>
    <n v="6"/>
    <n v="365"/>
    <x v="4"/>
    <x v="0"/>
    <n v="109.18535921855923"/>
  </r>
  <r>
    <n v="1476"/>
    <s v="Jeremy Martinez"/>
    <s v="millerangela@example.org"/>
    <s v="millerangela"/>
    <d v="1973-02-01T00:00:00"/>
    <x v="0"/>
    <s v="West Stephanieberg"/>
    <d v="2028-01-29T00:00:00"/>
    <d v="2029-01-28T00:00:00"/>
    <x v="1"/>
    <s v="Amex"/>
    <x v="1"/>
    <s v="Occasional"/>
    <x v="2"/>
    <x v="0"/>
    <x v="1"/>
    <s v="High"/>
    <n v="4.2"/>
    <n v="7"/>
    <n v="365"/>
    <x v="4"/>
    <x v="0"/>
    <n v="109.18535921855923"/>
  </r>
  <r>
    <n v="1477"/>
    <s v="James Mcintosh"/>
    <s v="mhall@example.net"/>
    <s v="mhall"/>
    <d v="1985-10-16T00:00:00"/>
    <x v="1"/>
    <s v="Bethanyshire"/>
    <d v="2028-01-30T00:00:00"/>
    <d v="2029-01-29T00:00:00"/>
    <x v="1"/>
    <s v="Mastercard"/>
    <x v="0"/>
    <s v="Frequent"/>
    <x v="1"/>
    <x v="4"/>
    <x v="1"/>
    <s v="High"/>
    <n v="3.7"/>
    <n v="8"/>
    <n v="365"/>
    <x v="4"/>
    <x v="0"/>
    <n v="109.18535921855923"/>
  </r>
  <r>
    <n v="1478"/>
    <s v="Paige Tran"/>
    <s v="princedorothy@example.org"/>
    <s v="princedorothy"/>
    <d v="1958-08-21T00:00:00"/>
    <x v="0"/>
    <s v="New Jerry"/>
    <d v="2028-01-31T00:00:00"/>
    <d v="2029-01-30T00:00:00"/>
    <x v="0"/>
    <s v="Amex"/>
    <x v="0"/>
    <s v="Regular"/>
    <x v="1"/>
    <x v="2"/>
    <x v="1"/>
    <s v="Medium"/>
    <n v="3.9"/>
    <n v="1"/>
    <n v="365"/>
    <x v="4"/>
    <x v="0"/>
    <n v="109.18535921855923"/>
  </r>
  <r>
    <n v="1479"/>
    <s v="Eric Huang"/>
    <s v="miguel07@example.org"/>
    <s v="miguel07"/>
    <d v="1959-06-26T00:00:00"/>
    <x v="0"/>
    <s v="Williamsview"/>
    <d v="2028-02-01T00:00:00"/>
    <d v="2029-01-31T00:00:00"/>
    <x v="0"/>
    <s v="Visa"/>
    <x v="0"/>
    <s v="Frequent"/>
    <x v="0"/>
    <x v="5"/>
    <x v="0"/>
    <s v="High"/>
    <n v="5"/>
    <n v="0"/>
    <n v="365"/>
    <x v="4"/>
    <x v="0"/>
    <n v="109.18535921855923"/>
  </r>
  <r>
    <n v="1480"/>
    <s v="Michelle Lambert DVM"/>
    <s v="donaldturner@example.com"/>
    <s v="donaldturner"/>
    <d v="1948-07-18T00:00:00"/>
    <x v="1"/>
    <s v="North Sean"/>
    <d v="2028-02-02T00:00:00"/>
    <d v="2029-02-01T00:00:00"/>
    <x v="0"/>
    <s v="Mastercard"/>
    <x v="0"/>
    <s v="Occasional"/>
    <x v="0"/>
    <x v="4"/>
    <x v="2"/>
    <s v="Low"/>
    <n v="3.4"/>
    <n v="4"/>
    <n v="365"/>
    <x v="4"/>
    <x v="0"/>
    <n v="109.18535921855923"/>
  </r>
  <r>
    <n v="1481"/>
    <s v="Daniel Garcia"/>
    <s v="tmahoney@example.org"/>
    <s v="tmahoney"/>
    <d v="1971-09-03T00:00:00"/>
    <x v="1"/>
    <s v="Elizabethfurt"/>
    <d v="2028-02-03T00:00:00"/>
    <d v="2029-02-02T00:00:00"/>
    <x v="1"/>
    <s v="Mastercard"/>
    <x v="1"/>
    <s v="Occasional"/>
    <x v="1"/>
    <x v="4"/>
    <x v="1"/>
    <s v="High"/>
    <n v="5"/>
    <n v="3"/>
    <n v="365"/>
    <x v="4"/>
    <x v="0"/>
    <n v="109.18535921855923"/>
  </r>
  <r>
    <n v="1482"/>
    <s v="Christine Porter"/>
    <s v="spennington@example.org"/>
    <s v="spennington"/>
    <d v="2001-01-25T00:00:00"/>
    <x v="0"/>
    <s v="Port Marcus"/>
    <d v="2028-02-04T00:00:00"/>
    <d v="2029-02-03T00:00:00"/>
    <x v="1"/>
    <s v="Visa"/>
    <x v="0"/>
    <s v="Regular"/>
    <x v="2"/>
    <x v="6"/>
    <x v="2"/>
    <s v="Medium"/>
    <n v="4.8"/>
    <n v="5"/>
    <n v="365"/>
    <x v="4"/>
    <x v="0"/>
    <n v="109.18535921855923"/>
  </r>
  <r>
    <n v="1483"/>
    <s v="Sabrina Williams"/>
    <s v="njohnson@example.org"/>
    <s v="njohnson"/>
    <d v="1977-05-08T00:00:00"/>
    <x v="0"/>
    <s v="East Michelle"/>
    <d v="2028-02-05T00:00:00"/>
    <d v="2029-02-04T00:00:00"/>
    <x v="0"/>
    <s v="Amex"/>
    <x v="0"/>
    <s v="Frequent"/>
    <x v="0"/>
    <x v="3"/>
    <x v="1"/>
    <s v="High"/>
    <n v="4.8"/>
    <n v="9"/>
    <n v="365"/>
    <x v="4"/>
    <x v="0"/>
    <n v="109.18535921855923"/>
  </r>
  <r>
    <n v="1484"/>
    <s v="Andrew Holmes"/>
    <s v="carteramy@example.com"/>
    <s v="carteramy"/>
    <d v="1983-03-29T00:00:00"/>
    <x v="0"/>
    <s v="Meganland"/>
    <d v="2028-02-06T00:00:00"/>
    <d v="2029-02-05T00:00:00"/>
    <x v="0"/>
    <s v="Visa"/>
    <x v="1"/>
    <s v="Occasional"/>
    <x v="1"/>
    <x v="0"/>
    <x v="0"/>
    <s v="Medium"/>
    <n v="3.4"/>
    <n v="0"/>
    <n v="365"/>
    <x v="4"/>
    <x v="0"/>
    <n v="109.18535921855923"/>
  </r>
  <r>
    <n v="1485"/>
    <s v="David Ferrell"/>
    <s v="elizabethbowen@example.org"/>
    <s v="elizabethbowen"/>
    <d v="1952-11-05T00:00:00"/>
    <x v="1"/>
    <s v="South William"/>
    <d v="2028-02-07T00:00:00"/>
    <d v="2029-02-06T00:00:00"/>
    <x v="1"/>
    <s v="Visa"/>
    <x v="0"/>
    <s v="Frequent"/>
    <x v="2"/>
    <x v="4"/>
    <x v="2"/>
    <s v="Medium"/>
    <n v="4.9000000000000004"/>
    <n v="5"/>
    <n v="365"/>
    <x v="4"/>
    <x v="0"/>
    <n v="109.18535921855923"/>
  </r>
  <r>
    <n v="1486"/>
    <s v="Sandra Little"/>
    <s v="canturichard@example.org"/>
    <s v="canturichard"/>
    <d v="2006-01-11T00:00:00"/>
    <x v="0"/>
    <s v="Shawnshire"/>
    <d v="2028-02-08T00:00:00"/>
    <d v="2029-02-07T00:00:00"/>
    <x v="0"/>
    <s v="Visa"/>
    <x v="0"/>
    <s v="Frequent"/>
    <x v="0"/>
    <x v="3"/>
    <x v="0"/>
    <s v="Medium"/>
    <n v="4.5999999999999996"/>
    <n v="9"/>
    <n v="365"/>
    <x v="4"/>
    <x v="0"/>
    <n v="109.18535921855923"/>
  </r>
  <r>
    <n v="1487"/>
    <s v="Cindy Wilson"/>
    <s v="susan15@example.org"/>
    <s v="susan15"/>
    <d v="1995-04-07T00:00:00"/>
    <x v="0"/>
    <s v="East William"/>
    <d v="2028-02-09T00:00:00"/>
    <d v="2029-02-08T00:00:00"/>
    <x v="0"/>
    <s v="Amex"/>
    <x v="0"/>
    <s v="Regular"/>
    <x v="2"/>
    <x v="2"/>
    <x v="0"/>
    <s v="Medium"/>
    <n v="3.7"/>
    <n v="6"/>
    <n v="365"/>
    <x v="4"/>
    <x v="0"/>
    <n v="109.18535921855923"/>
  </r>
  <r>
    <n v="1488"/>
    <s v="Debra Logan"/>
    <s v="rachaeljones@example.net"/>
    <s v="rachaeljones"/>
    <d v="1963-06-04T00:00:00"/>
    <x v="0"/>
    <s v="North Stevenshire"/>
    <d v="2028-02-10T00:00:00"/>
    <d v="2029-02-09T00:00:00"/>
    <x v="1"/>
    <s v="Mastercard"/>
    <x v="1"/>
    <s v="Frequent"/>
    <x v="1"/>
    <x v="4"/>
    <x v="2"/>
    <s v="Medium"/>
    <n v="4.8"/>
    <n v="9"/>
    <n v="365"/>
    <x v="4"/>
    <x v="0"/>
    <n v="109.18535921855923"/>
  </r>
  <r>
    <n v="1489"/>
    <s v="Matthew Gonzales"/>
    <s v="obennett@example.com"/>
    <s v="obennett"/>
    <d v="1991-12-30T00:00:00"/>
    <x v="1"/>
    <s v="Meganfort"/>
    <d v="2028-02-11T00:00:00"/>
    <d v="2029-02-10T00:00:00"/>
    <x v="1"/>
    <s v="Amex"/>
    <x v="0"/>
    <s v="Occasional"/>
    <x v="0"/>
    <x v="1"/>
    <x v="0"/>
    <s v="High"/>
    <n v="3.3"/>
    <n v="6"/>
    <n v="365"/>
    <x v="4"/>
    <x v="0"/>
    <n v="109.18535921855923"/>
  </r>
  <r>
    <n v="1490"/>
    <s v="Stephanie Alexander"/>
    <s v="wmoyer@example.com"/>
    <s v="wmoyer"/>
    <d v="1949-02-16T00:00:00"/>
    <x v="0"/>
    <s v="Matthewfort"/>
    <d v="2028-02-12T00:00:00"/>
    <d v="2029-02-11T00:00:00"/>
    <x v="1"/>
    <s v="Visa"/>
    <x v="1"/>
    <s v="Regular"/>
    <x v="0"/>
    <x v="5"/>
    <x v="0"/>
    <s v="Medium"/>
    <n v="3.8"/>
    <n v="8"/>
    <n v="365"/>
    <x v="4"/>
    <x v="0"/>
    <n v="109.18535921855923"/>
  </r>
  <r>
    <n v="1491"/>
    <s v="Matthew Wong"/>
    <s v="ortegagrant@example.org"/>
    <s v="ortegagrant"/>
    <d v="1961-10-20T00:00:00"/>
    <x v="0"/>
    <s v="Jessicaburgh"/>
    <d v="2028-02-13T00:00:00"/>
    <d v="2029-02-12T00:00:00"/>
    <x v="0"/>
    <s v="Mastercard"/>
    <x v="0"/>
    <s v="Frequent"/>
    <x v="0"/>
    <x v="4"/>
    <x v="1"/>
    <s v="Medium"/>
    <n v="4.0999999999999996"/>
    <n v="3"/>
    <n v="365"/>
    <x v="4"/>
    <x v="0"/>
    <n v="109.18535921855923"/>
  </r>
  <r>
    <n v="1492"/>
    <s v="Pamela Anthony"/>
    <s v="dadams@example.org"/>
    <s v="dadams"/>
    <d v="1982-12-26T00:00:00"/>
    <x v="0"/>
    <s v="Romeroside"/>
    <d v="2028-02-14T00:00:00"/>
    <d v="2029-02-13T00:00:00"/>
    <x v="1"/>
    <s v="Visa"/>
    <x v="1"/>
    <s v="Occasional"/>
    <x v="0"/>
    <x v="5"/>
    <x v="0"/>
    <s v="Medium"/>
    <n v="3.6"/>
    <n v="1"/>
    <n v="365"/>
    <x v="4"/>
    <x v="0"/>
    <n v="109.18535921855923"/>
  </r>
  <r>
    <n v="1493"/>
    <s v="Susan Maldonado"/>
    <s v="hesterperry@example.net"/>
    <s v="hesterperry"/>
    <d v="1991-10-09T00:00:00"/>
    <x v="1"/>
    <s v="Lake Angela"/>
    <d v="2028-02-15T00:00:00"/>
    <d v="2029-02-14T00:00:00"/>
    <x v="0"/>
    <s v="Amex"/>
    <x v="1"/>
    <s v="Regular"/>
    <x v="0"/>
    <x v="3"/>
    <x v="2"/>
    <s v="High"/>
    <n v="3.1"/>
    <n v="2"/>
    <n v="365"/>
    <x v="4"/>
    <x v="0"/>
    <n v="109.18535921855923"/>
  </r>
  <r>
    <n v="1494"/>
    <s v="Michelle Allen"/>
    <s v="ariana79@example.com"/>
    <s v="ariana79"/>
    <d v="1991-07-03T00:00:00"/>
    <x v="1"/>
    <s v="New Heather"/>
    <d v="2028-02-16T00:00:00"/>
    <d v="2029-02-15T00:00:00"/>
    <x v="1"/>
    <s v="Mastercard"/>
    <x v="0"/>
    <s v="Occasional"/>
    <x v="2"/>
    <x v="3"/>
    <x v="1"/>
    <s v="Low"/>
    <n v="4.5999999999999996"/>
    <n v="2"/>
    <n v="365"/>
    <x v="4"/>
    <x v="0"/>
    <n v="109.18535921855923"/>
  </r>
  <r>
    <n v="1495"/>
    <s v="Kristin Ross"/>
    <s v="jeanetterichardson@example.com"/>
    <s v="jeanetterichardson"/>
    <d v="1967-06-19T00:00:00"/>
    <x v="1"/>
    <s v="Matthewmouth"/>
    <d v="2028-02-17T00:00:00"/>
    <d v="2029-02-16T00:00:00"/>
    <x v="1"/>
    <s v="Mastercard"/>
    <x v="0"/>
    <s v="Occasional"/>
    <x v="1"/>
    <x v="6"/>
    <x v="1"/>
    <s v="Medium"/>
    <n v="3"/>
    <n v="5"/>
    <n v="365"/>
    <x v="4"/>
    <x v="0"/>
    <n v="109.18535921855923"/>
  </r>
  <r>
    <n v="1496"/>
    <s v="Amber Anderson"/>
    <s v="sandovaljasmin@example.net"/>
    <s v="sandovaljasmin"/>
    <d v="2005-07-12T00:00:00"/>
    <x v="1"/>
    <s v="Olsonburgh"/>
    <d v="2028-02-18T00:00:00"/>
    <d v="2029-02-17T00:00:00"/>
    <x v="0"/>
    <s v="Mastercard"/>
    <x v="1"/>
    <s v="Occasional"/>
    <x v="0"/>
    <x v="0"/>
    <x v="0"/>
    <s v="Low"/>
    <n v="4.4000000000000004"/>
    <n v="3"/>
    <n v="365"/>
    <x v="4"/>
    <x v="0"/>
    <n v="109.18535921855923"/>
  </r>
  <r>
    <n v="1497"/>
    <s v="Heather Singh"/>
    <s v="wilsonjoseph@example.net"/>
    <s v="wilsonjoseph"/>
    <d v="1945-11-27T00:00:00"/>
    <x v="0"/>
    <s v="East Scott"/>
    <d v="2028-02-19T00:00:00"/>
    <d v="2029-02-18T00:00:00"/>
    <x v="1"/>
    <s v="Amex"/>
    <x v="0"/>
    <s v="Frequent"/>
    <x v="1"/>
    <x v="1"/>
    <x v="2"/>
    <s v="Medium"/>
    <n v="3.7"/>
    <n v="8"/>
    <n v="365"/>
    <x v="4"/>
    <x v="0"/>
    <n v="109.18535921855923"/>
  </r>
  <r>
    <n v="1498"/>
    <s v="Jennifer Morales MD"/>
    <s v="bbrooks@example.com"/>
    <s v="bbrooks"/>
    <d v="1945-03-13T00:00:00"/>
    <x v="0"/>
    <s v="Port Kevinshire"/>
    <d v="2028-02-20T00:00:00"/>
    <d v="2029-02-19T00:00:00"/>
    <x v="0"/>
    <s v="Visa"/>
    <x v="0"/>
    <s v="Occasional"/>
    <x v="1"/>
    <x v="6"/>
    <x v="0"/>
    <s v="High"/>
    <n v="3.1"/>
    <n v="1"/>
    <n v="365"/>
    <x v="4"/>
    <x v="0"/>
    <n v="109.18535921855923"/>
  </r>
  <r>
    <n v="1499"/>
    <s v="Sarah Castro"/>
    <s v="jeffrey86@example.net"/>
    <s v="jeffrey86"/>
    <d v="1936-03-21T00:00:00"/>
    <x v="1"/>
    <s v="East Jacquelinehaven"/>
    <d v="2028-02-21T00:00:00"/>
    <d v="2029-02-20T00:00:00"/>
    <x v="0"/>
    <s v="Visa"/>
    <x v="0"/>
    <s v="Regular"/>
    <x v="2"/>
    <x v="3"/>
    <x v="0"/>
    <s v="Medium"/>
    <n v="4.5"/>
    <n v="0"/>
    <n v="365"/>
    <x v="4"/>
    <x v="0"/>
    <n v="109.18535921855923"/>
  </r>
  <r>
    <n v="1500"/>
    <s v="Brandon Strong"/>
    <s v="kristen50@example.org"/>
    <s v="kristen50"/>
    <d v="1993-04-08T00:00:00"/>
    <x v="0"/>
    <s v="Port Debbie"/>
    <d v="2028-02-22T00:00:00"/>
    <d v="2029-02-21T00:00:00"/>
    <x v="1"/>
    <s v="Visa"/>
    <x v="0"/>
    <s v="Occasional"/>
    <x v="1"/>
    <x v="4"/>
    <x v="0"/>
    <s v="Medium"/>
    <n v="3.4"/>
    <n v="3"/>
    <n v="365"/>
    <x v="4"/>
    <x v="0"/>
    <n v="109.18535921855923"/>
  </r>
  <r>
    <n v="1501"/>
    <s v="Julie Houston"/>
    <s v="juan01@example.com"/>
    <s v="juan01"/>
    <d v="2002-04-27T00:00:00"/>
    <x v="0"/>
    <s v="Jeffreyfort"/>
    <d v="2028-02-23T00:00:00"/>
    <d v="2029-02-22T00:00:00"/>
    <x v="1"/>
    <s v="Mastercard"/>
    <x v="1"/>
    <s v="Regular"/>
    <x v="1"/>
    <x v="4"/>
    <x v="2"/>
    <s v="Low"/>
    <n v="4.8"/>
    <n v="6"/>
    <n v="365"/>
    <x v="4"/>
    <x v="0"/>
    <n v="109.18535921855923"/>
  </r>
  <r>
    <n v="1502"/>
    <s v="Kelly Young"/>
    <s v="omathews@example.org"/>
    <s v="omathews"/>
    <d v="1973-09-28T00:00:00"/>
    <x v="0"/>
    <s v="Lamberttown"/>
    <d v="2028-02-24T00:00:00"/>
    <d v="2029-02-23T00:00:00"/>
    <x v="0"/>
    <s v="Mastercard"/>
    <x v="0"/>
    <s v="Occasional"/>
    <x v="2"/>
    <x v="2"/>
    <x v="0"/>
    <s v="Medium"/>
    <n v="4.9000000000000004"/>
    <n v="5"/>
    <n v="365"/>
    <x v="4"/>
    <x v="0"/>
    <n v="109.18535921855923"/>
  </r>
  <r>
    <n v="1503"/>
    <s v="Janet Bryant"/>
    <s v="dsmith@example.org"/>
    <s v="dsmith"/>
    <d v="1975-05-27T00:00:00"/>
    <x v="1"/>
    <s v="West Margaretfort"/>
    <d v="2028-02-25T00:00:00"/>
    <d v="2029-02-24T00:00:00"/>
    <x v="1"/>
    <s v="Amex"/>
    <x v="1"/>
    <s v="Regular"/>
    <x v="0"/>
    <x v="1"/>
    <x v="0"/>
    <s v="High"/>
    <n v="4.7"/>
    <n v="5"/>
    <n v="365"/>
    <x v="4"/>
    <x v="0"/>
    <n v="109.18535921855923"/>
  </r>
  <r>
    <n v="1504"/>
    <s v="Jeffrey Reynolds"/>
    <s v="usmith@example.com"/>
    <s v="usmith"/>
    <d v="1940-06-09T00:00:00"/>
    <x v="0"/>
    <s v="Jacksonton"/>
    <d v="2028-02-26T00:00:00"/>
    <d v="2029-02-25T00:00:00"/>
    <x v="0"/>
    <s v="Amex"/>
    <x v="0"/>
    <s v="Frequent"/>
    <x v="0"/>
    <x v="3"/>
    <x v="0"/>
    <s v="Low"/>
    <n v="4.0999999999999996"/>
    <n v="4"/>
    <n v="365"/>
    <x v="4"/>
    <x v="0"/>
    <n v="109.18535921855923"/>
  </r>
  <r>
    <n v="1505"/>
    <s v="Mitchell Johnson"/>
    <s v="scotthatfield@example.org"/>
    <s v="scotthatfield"/>
    <d v="1998-12-22T00:00:00"/>
    <x v="1"/>
    <s v="North Vickiport"/>
    <d v="2028-02-27T00:00:00"/>
    <d v="2029-02-26T00:00:00"/>
    <x v="1"/>
    <s v="Visa"/>
    <x v="1"/>
    <s v="Occasional"/>
    <x v="1"/>
    <x v="1"/>
    <x v="1"/>
    <s v="Low"/>
    <n v="4.0999999999999996"/>
    <n v="0"/>
    <n v="365"/>
    <x v="4"/>
    <x v="0"/>
    <n v="109.18535921855923"/>
  </r>
  <r>
    <n v="1506"/>
    <s v="Shawn Roberson"/>
    <s v="kellybrooks@example.org"/>
    <s v="kellybrooks"/>
    <d v="1978-06-17T00:00:00"/>
    <x v="1"/>
    <s v="Lefort"/>
    <d v="2028-02-28T00:00:00"/>
    <d v="2029-02-27T00:00:00"/>
    <x v="0"/>
    <s v="Visa"/>
    <x v="0"/>
    <s v="Regular"/>
    <x v="1"/>
    <x v="2"/>
    <x v="1"/>
    <s v="Medium"/>
    <n v="4.3"/>
    <n v="9"/>
    <n v="365"/>
    <x v="4"/>
    <x v="0"/>
    <n v="109.18535921855923"/>
  </r>
  <r>
    <n v="1507"/>
    <s v="Kara Wong"/>
    <s v="tiffany73@example.com"/>
    <s v="tiffany73"/>
    <d v="1959-08-20T00:00:00"/>
    <x v="1"/>
    <s v="North Jose"/>
    <d v="2028-02-29T00:00:00"/>
    <d v="2029-02-28T00:00:00"/>
    <x v="0"/>
    <s v="Amex"/>
    <x v="0"/>
    <s v="Regular"/>
    <x v="1"/>
    <x v="5"/>
    <x v="1"/>
    <s v="Low"/>
    <n v="4.3"/>
    <n v="1"/>
    <n v="365"/>
    <x v="4"/>
    <x v="0"/>
    <n v="109.18535921855923"/>
  </r>
  <r>
    <n v="1508"/>
    <s v="Danielle Hinton"/>
    <s v="teresahill@example.net"/>
    <s v="teresahill"/>
    <d v="1946-04-09T00:00:00"/>
    <x v="1"/>
    <s v="Port Adamburgh"/>
    <d v="2028-03-01T00:00:00"/>
    <d v="2029-03-01T00:00:00"/>
    <x v="1"/>
    <s v="Amex"/>
    <x v="0"/>
    <s v="Occasional"/>
    <x v="2"/>
    <x v="5"/>
    <x v="2"/>
    <s v="Medium"/>
    <n v="3.7"/>
    <n v="6"/>
    <n v="365"/>
    <x v="4"/>
    <x v="0"/>
    <n v="109.18535921855923"/>
  </r>
  <r>
    <n v="1509"/>
    <s v="Melissa Cruz"/>
    <s v="ecunningham@example.org"/>
    <s v="ecunningham"/>
    <d v="1935-04-03T00:00:00"/>
    <x v="0"/>
    <s v="Lewisview"/>
    <d v="2028-03-02T00:00:00"/>
    <d v="2029-03-02T00:00:00"/>
    <x v="1"/>
    <s v="Mastercard"/>
    <x v="1"/>
    <s v="Regular"/>
    <x v="1"/>
    <x v="6"/>
    <x v="2"/>
    <s v="Medium"/>
    <n v="3.5"/>
    <n v="8"/>
    <n v="365"/>
    <x v="4"/>
    <x v="0"/>
    <n v="109.18535921855923"/>
  </r>
  <r>
    <n v="1510"/>
    <s v="Kayla Hernandez"/>
    <s v="danderson@example.net"/>
    <s v="danderson"/>
    <d v="1957-08-11T00:00:00"/>
    <x v="1"/>
    <s v="East Robertshire"/>
    <d v="2028-03-03T00:00:00"/>
    <d v="2029-03-03T00:00:00"/>
    <x v="0"/>
    <s v="Amex"/>
    <x v="0"/>
    <s v="Occasional"/>
    <x v="0"/>
    <x v="2"/>
    <x v="1"/>
    <s v="Medium"/>
    <n v="3.2"/>
    <n v="9"/>
    <n v="365"/>
    <x v="4"/>
    <x v="0"/>
    <n v="109.18535921855923"/>
  </r>
  <r>
    <n v="1511"/>
    <s v="Elizabeth Johnson"/>
    <s v="kathymcdonald@example.com"/>
    <s v="kathymcdonald"/>
    <d v="1982-09-30T00:00:00"/>
    <x v="1"/>
    <s v="East Shaneburgh"/>
    <d v="2028-03-04T00:00:00"/>
    <d v="2029-03-04T00:00:00"/>
    <x v="1"/>
    <s v="Amex"/>
    <x v="1"/>
    <s v="Occasional"/>
    <x v="0"/>
    <x v="0"/>
    <x v="1"/>
    <s v="High"/>
    <n v="4.5999999999999996"/>
    <n v="9"/>
    <n v="365"/>
    <x v="4"/>
    <x v="0"/>
    <n v="109.18535921855923"/>
  </r>
  <r>
    <n v="1512"/>
    <s v="Crystal Smith"/>
    <s v="christinafarmer@example.net"/>
    <s v="christinafarmer"/>
    <d v="1984-01-12T00:00:00"/>
    <x v="0"/>
    <s v="Lake Rachel"/>
    <d v="2028-03-05T00:00:00"/>
    <d v="2029-03-05T00:00:00"/>
    <x v="1"/>
    <s v="Amex"/>
    <x v="1"/>
    <s v="Frequent"/>
    <x v="0"/>
    <x v="3"/>
    <x v="2"/>
    <s v="Low"/>
    <n v="3.4"/>
    <n v="8"/>
    <n v="365"/>
    <x v="4"/>
    <x v="0"/>
    <n v="109.18535921855923"/>
  </r>
  <r>
    <n v="1513"/>
    <s v="Tiffany Gonzalez"/>
    <s v="changnicholas@example.org"/>
    <s v="changnicholas"/>
    <d v="1940-11-08T00:00:00"/>
    <x v="0"/>
    <s v="Caseymouth"/>
    <d v="2028-03-06T00:00:00"/>
    <d v="2029-03-06T00:00:00"/>
    <x v="0"/>
    <s v="Visa"/>
    <x v="1"/>
    <s v="Frequent"/>
    <x v="2"/>
    <x v="2"/>
    <x v="2"/>
    <s v="Medium"/>
    <n v="4.5999999999999996"/>
    <n v="2"/>
    <n v="365"/>
    <x v="4"/>
    <x v="0"/>
    <n v="109.18535921855923"/>
  </r>
  <r>
    <n v="1514"/>
    <s v="Tammy Cook"/>
    <s v="andersonjared@example.org"/>
    <s v="andersonjared"/>
    <d v="1941-03-18T00:00:00"/>
    <x v="0"/>
    <s v="West Joy"/>
    <d v="2028-03-07T00:00:00"/>
    <d v="2029-03-07T00:00:00"/>
    <x v="1"/>
    <s v="Mastercard"/>
    <x v="1"/>
    <s v="Frequent"/>
    <x v="1"/>
    <x v="1"/>
    <x v="0"/>
    <s v="Medium"/>
    <n v="4.9000000000000004"/>
    <n v="9"/>
    <n v="365"/>
    <x v="4"/>
    <x v="0"/>
    <n v="109.18535921855923"/>
  </r>
  <r>
    <n v="1515"/>
    <s v="Jordan Cunningham"/>
    <s v="qbanks@example.net"/>
    <s v="qbanks"/>
    <d v="1956-02-12T00:00:00"/>
    <x v="1"/>
    <s v="New Danielle"/>
    <d v="2028-03-08T00:00:00"/>
    <d v="2029-03-08T00:00:00"/>
    <x v="1"/>
    <s v="Visa"/>
    <x v="1"/>
    <s v="Occasional"/>
    <x v="0"/>
    <x v="4"/>
    <x v="0"/>
    <s v="Medium"/>
    <n v="3.3"/>
    <n v="6"/>
    <n v="365"/>
    <x v="4"/>
    <x v="0"/>
    <n v="109.18535921855923"/>
  </r>
  <r>
    <n v="1516"/>
    <s v="Rodney Wright"/>
    <s v="ryancampos@example.org"/>
    <s v="ryancampos"/>
    <d v="1958-08-08T00:00:00"/>
    <x v="0"/>
    <s v="East Robert"/>
    <d v="2028-03-09T00:00:00"/>
    <d v="2029-03-09T00:00:00"/>
    <x v="1"/>
    <s v="Amex"/>
    <x v="1"/>
    <s v="Occasional"/>
    <x v="1"/>
    <x v="6"/>
    <x v="0"/>
    <s v="High"/>
    <n v="4.5"/>
    <n v="6"/>
    <n v="365"/>
    <x v="4"/>
    <x v="0"/>
    <n v="109.18535921855923"/>
  </r>
  <r>
    <n v="1517"/>
    <s v="Paul Schmidt"/>
    <s v="robert54@example.com"/>
    <s v="robert54"/>
    <d v="1969-06-24T00:00:00"/>
    <x v="1"/>
    <s v="Rebeccatown"/>
    <d v="2028-03-10T00:00:00"/>
    <d v="2029-03-10T00:00:00"/>
    <x v="1"/>
    <s v="Amex"/>
    <x v="0"/>
    <s v="Regular"/>
    <x v="0"/>
    <x v="4"/>
    <x v="0"/>
    <s v="Low"/>
    <n v="4.7"/>
    <n v="8"/>
    <n v="365"/>
    <x v="4"/>
    <x v="0"/>
    <n v="109.18535921855923"/>
  </r>
  <r>
    <n v="1518"/>
    <s v="Jonathan Stevens"/>
    <s v="anthony62@example.net"/>
    <s v="anthony62"/>
    <d v="1983-03-29T00:00:00"/>
    <x v="0"/>
    <s v="Murrayland"/>
    <d v="2028-03-11T00:00:00"/>
    <d v="2029-03-11T00:00:00"/>
    <x v="0"/>
    <s v="Visa"/>
    <x v="1"/>
    <s v="Occasional"/>
    <x v="1"/>
    <x v="2"/>
    <x v="0"/>
    <s v="Low"/>
    <n v="4"/>
    <n v="1"/>
    <n v="365"/>
    <x v="4"/>
    <x v="0"/>
    <n v="109.18535921855923"/>
  </r>
  <r>
    <n v="1519"/>
    <s v="Robyn Campbell"/>
    <s v="jjones@example.net"/>
    <s v="jjones"/>
    <d v="1942-09-23T00:00:00"/>
    <x v="1"/>
    <s v="Lewisborough"/>
    <d v="2028-03-12T00:00:00"/>
    <d v="2029-03-12T00:00:00"/>
    <x v="1"/>
    <s v="Amex"/>
    <x v="0"/>
    <s v="Regular"/>
    <x v="1"/>
    <x v="2"/>
    <x v="2"/>
    <s v="Medium"/>
    <n v="4.0999999999999996"/>
    <n v="5"/>
    <n v="365"/>
    <x v="4"/>
    <x v="0"/>
    <n v="109.18535921855923"/>
  </r>
  <r>
    <n v="1520"/>
    <s v="Gary Young"/>
    <s v="warnerkrystal@example.net"/>
    <s v="warnerkrystal"/>
    <d v="1962-12-03T00:00:00"/>
    <x v="1"/>
    <s v="Dawnland"/>
    <d v="2028-03-13T00:00:00"/>
    <d v="2029-03-13T00:00:00"/>
    <x v="0"/>
    <s v="Visa"/>
    <x v="0"/>
    <s v="Frequent"/>
    <x v="1"/>
    <x v="4"/>
    <x v="2"/>
    <s v="Medium"/>
    <n v="4.2"/>
    <n v="3"/>
    <n v="365"/>
    <x v="4"/>
    <x v="0"/>
    <n v="109.18535921855923"/>
  </r>
  <r>
    <n v="1521"/>
    <s v="Michael Hill"/>
    <s v="beckerjustin@example.net"/>
    <s v="beckerjustin"/>
    <d v="1973-07-27T00:00:00"/>
    <x v="0"/>
    <s v="Carolside"/>
    <d v="2028-03-14T00:00:00"/>
    <d v="2029-03-14T00:00:00"/>
    <x v="1"/>
    <s v="Amex"/>
    <x v="0"/>
    <s v="Regular"/>
    <x v="2"/>
    <x v="4"/>
    <x v="2"/>
    <s v="Medium"/>
    <n v="4.8"/>
    <n v="6"/>
    <n v="365"/>
    <x v="4"/>
    <x v="0"/>
    <n v="109.18535921855923"/>
  </r>
  <r>
    <n v="1522"/>
    <s v="David Tucker"/>
    <s v="zjohnson@example.org"/>
    <s v="zjohnson"/>
    <d v="2001-06-26T00:00:00"/>
    <x v="1"/>
    <s v="Turnerview"/>
    <d v="2028-03-15T00:00:00"/>
    <d v="2029-03-15T00:00:00"/>
    <x v="1"/>
    <s v="Mastercard"/>
    <x v="1"/>
    <s v="Frequent"/>
    <x v="1"/>
    <x v="2"/>
    <x v="0"/>
    <s v="Low"/>
    <n v="4.5999999999999996"/>
    <n v="8"/>
    <n v="365"/>
    <x v="4"/>
    <x v="0"/>
    <n v="109.18535921855923"/>
  </r>
  <r>
    <n v="1523"/>
    <s v="Julie Banks"/>
    <s v="brandonmorales@example.com"/>
    <s v="brandonmorales"/>
    <d v="1937-05-10T00:00:00"/>
    <x v="0"/>
    <s v="Kennethtown"/>
    <d v="2028-03-16T00:00:00"/>
    <d v="2029-03-16T00:00:00"/>
    <x v="0"/>
    <s v="Mastercard"/>
    <x v="0"/>
    <s v="Regular"/>
    <x v="1"/>
    <x v="5"/>
    <x v="0"/>
    <s v="Low"/>
    <n v="3.5"/>
    <n v="6"/>
    <n v="365"/>
    <x v="4"/>
    <x v="0"/>
    <n v="109.18535921855923"/>
  </r>
  <r>
    <n v="1524"/>
    <s v="Paul Richardson"/>
    <s v="judith92@example.net"/>
    <s v="judith92"/>
    <d v="1956-08-31T00:00:00"/>
    <x v="1"/>
    <s v="East Maria"/>
    <d v="2028-03-17T00:00:00"/>
    <d v="2029-03-17T00:00:00"/>
    <x v="0"/>
    <s v="Mastercard"/>
    <x v="0"/>
    <s v="Occasional"/>
    <x v="2"/>
    <x v="0"/>
    <x v="1"/>
    <s v="Low"/>
    <n v="4.4000000000000004"/>
    <n v="8"/>
    <n v="365"/>
    <x v="4"/>
    <x v="0"/>
    <n v="109.18535921855923"/>
  </r>
  <r>
    <n v="1525"/>
    <s v="Richard Parsons"/>
    <s v="chadstevens@example.net"/>
    <s v="chadstevens"/>
    <d v="1964-05-29T00:00:00"/>
    <x v="0"/>
    <s v="South Samantha"/>
    <d v="2028-03-18T00:00:00"/>
    <d v="2029-03-18T00:00:00"/>
    <x v="0"/>
    <s v="Mastercard"/>
    <x v="1"/>
    <s v="Regular"/>
    <x v="0"/>
    <x v="2"/>
    <x v="1"/>
    <s v="Medium"/>
    <n v="3"/>
    <n v="2"/>
    <n v="365"/>
    <x v="4"/>
    <x v="0"/>
    <n v="109.18535921855923"/>
  </r>
  <r>
    <n v="1526"/>
    <s v="Casey Jones"/>
    <s v="james75@example.org"/>
    <s v="james75"/>
    <d v="1967-07-27T00:00:00"/>
    <x v="0"/>
    <s v="South Tonyland"/>
    <d v="2028-03-19T00:00:00"/>
    <d v="2029-03-19T00:00:00"/>
    <x v="1"/>
    <s v="Visa"/>
    <x v="1"/>
    <s v="Frequent"/>
    <x v="0"/>
    <x v="1"/>
    <x v="0"/>
    <s v="Low"/>
    <n v="3.1"/>
    <n v="2"/>
    <n v="365"/>
    <x v="4"/>
    <x v="0"/>
    <n v="109.18535921855923"/>
  </r>
  <r>
    <n v="1527"/>
    <s v="Lisa Adams"/>
    <s v="ghowell@example.net"/>
    <s v="ghowell"/>
    <d v="1960-08-03T00:00:00"/>
    <x v="0"/>
    <s v="North Claudia"/>
    <d v="2028-03-20T00:00:00"/>
    <d v="2029-03-20T00:00:00"/>
    <x v="0"/>
    <s v="Mastercard"/>
    <x v="1"/>
    <s v="Regular"/>
    <x v="2"/>
    <x v="5"/>
    <x v="2"/>
    <s v="High"/>
    <n v="3.5"/>
    <n v="3"/>
    <n v="365"/>
    <x v="4"/>
    <x v="0"/>
    <n v="109.18535921855923"/>
  </r>
  <r>
    <n v="1528"/>
    <s v="Karen Stokes"/>
    <s v="lmay@example.net"/>
    <s v="lmay"/>
    <d v="1992-07-06T00:00:00"/>
    <x v="0"/>
    <s v="Lake Michelle"/>
    <d v="2028-03-21T00:00:00"/>
    <d v="2029-03-21T00:00:00"/>
    <x v="0"/>
    <s v="Amex"/>
    <x v="0"/>
    <s v="Occasional"/>
    <x v="0"/>
    <x v="4"/>
    <x v="2"/>
    <s v="Low"/>
    <n v="3"/>
    <n v="6"/>
    <n v="365"/>
    <x v="4"/>
    <x v="0"/>
    <n v="109.18535921855923"/>
  </r>
  <r>
    <n v="1529"/>
    <s v="Melanie Wagner"/>
    <s v="youngmarissa@example.com"/>
    <s v="youngmarissa"/>
    <d v="1941-04-06T00:00:00"/>
    <x v="1"/>
    <s v="Lake Amyberg"/>
    <d v="2028-03-22T00:00:00"/>
    <d v="2029-03-22T00:00:00"/>
    <x v="1"/>
    <s v="Mastercard"/>
    <x v="1"/>
    <s v="Frequent"/>
    <x v="1"/>
    <x v="1"/>
    <x v="2"/>
    <s v="Medium"/>
    <n v="3.3"/>
    <n v="0"/>
    <n v="365"/>
    <x v="4"/>
    <x v="0"/>
    <n v="109.18535921855923"/>
  </r>
  <r>
    <n v="1530"/>
    <s v="Charles Robinson"/>
    <s v="curtismartin@example.com"/>
    <s v="curtismartin"/>
    <d v="1949-08-28T00:00:00"/>
    <x v="0"/>
    <s v="Lake Angelaside"/>
    <d v="2028-03-23T00:00:00"/>
    <d v="2029-03-23T00:00:00"/>
    <x v="0"/>
    <s v="Mastercard"/>
    <x v="1"/>
    <s v="Occasional"/>
    <x v="1"/>
    <x v="2"/>
    <x v="0"/>
    <s v="Low"/>
    <n v="3.9"/>
    <n v="5"/>
    <n v="365"/>
    <x v="4"/>
    <x v="0"/>
    <n v="109.18535921855923"/>
  </r>
  <r>
    <n v="1531"/>
    <s v="Larry Bass"/>
    <s v="karencardenas@example.net"/>
    <s v="karencardenas"/>
    <d v="1979-09-20T00:00:00"/>
    <x v="0"/>
    <s v="Amandaburgh"/>
    <d v="2028-03-24T00:00:00"/>
    <d v="2029-03-24T00:00:00"/>
    <x v="0"/>
    <s v="Mastercard"/>
    <x v="0"/>
    <s v="Regular"/>
    <x v="0"/>
    <x v="0"/>
    <x v="0"/>
    <s v="Medium"/>
    <n v="4.2"/>
    <n v="9"/>
    <n v="365"/>
    <x v="4"/>
    <x v="0"/>
    <n v="109.18535921855923"/>
  </r>
  <r>
    <n v="1532"/>
    <s v="Adam Lopez"/>
    <s v="stevenallen@example.net"/>
    <s v="stevenallen"/>
    <d v="1973-04-14T00:00:00"/>
    <x v="0"/>
    <s v="Ryanfurt"/>
    <d v="2028-03-25T00:00:00"/>
    <d v="2029-03-25T00:00:00"/>
    <x v="0"/>
    <s v="Visa"/>
    <x v="0"/>
    <s v="Regular"/>
    <x v="2"/>
    <x v="4"/>
    <x v="0"/>
    <s v="High"/>
    <n v="3.5"/>
    <n v="0"/>
    <n v="365"/>
    <x v="4"/>
    <x v="0"/>
    <n v="109.18535921855923"/>
  </r>
  <r>
    <n v="1533"/>
    <s v="Eric Gutierrez"/>
    <s v="julie28@example.com"/>
    <s v="julie28"/>
    <d v="1941-10-19T00:00:00"/>
    <x v="0"/>
    <s v="Norrishaven"/>
    <d v="2028-03-26T00:00:00"/>
    <d v="2029-03-26T00:00:00"/>
    <x v="0"/>
    <s v="Mastercard"/>
    <x v="1"/>
    <s v="Regular"/>
    <x v="1"/>
    <x v="4"/>
    <x v="0"/>
    <s v="High"/>
    <n v="4.3"/>
    <n v="0"/>
    <n v="365"/>
    <x v="4"/>
    <x v="0"/>
    <n v="109.18535921855923"/>
  </r>
  <r>
    <n v="1534"/>
    <s v="Catherine Adams"/>
    <s v="ryan82@example.org"/>
    <s v="ryan82"/>
    <d v="1990-09-08T00:00:00"/>
    <x v="1"/>
    <s v="Lake Miguelburgh"/>
    <d v="2028-03-27T00:00:00"/>
    <d v="2029-03-27T00:00:00"/>
    <x v="0"/>
    <s v="Amex"/>
    <x v="1"/>
    <s v="Occasional"/>
    <x v="0"/>
    <x v="3"/>
    <x v="2"/>
    <s v="Low"/>
    <n v="4.9000000000000004"/>
    <n v="6"/>
    <n v="365"/>
    <x v="4"/>
    <x v="0"/>
    <n v="109.18535921855923"/>
  </r>
  <r>
    <n v="1535"/>
    <s v="James Garcia"/>
    <s v="meghansmith@example.org"/>
    <s v="meghansmith"/>
    <d v="1974-11-02T00:00:00"/>
    <x v="0"/>
    <s v="Mckeemouth"/>
    <d v="2028-03-28T00:00:00"/>
    <d v="2029-03-28T00:00:00"/>
    <x v="1"/>
    <s v="Amex"/>
    <x v="0"/>
    <s v="Frequent"/>
    <x v="2"/>
    <x v="3"/>
    <x v="0"/>
    <s v="Low"/>
    <n v="3.1"/>
    <n v="5"/>
    <n v="365"/>
    <x v="4"/>
    <x v="0"/>
    <n v="109.18535921855923"/>
  </r>
  <r>
    <n v="1536"/>
    <s v="Annette Velez"/>
    <s v="wallschase@example.net"/>
    <s v="wallschase"/>
    <d v="2001-11-28T00:00:00"/>
    <x v="1"/>
    <s v="Pearsonfurt"/>
    <d v="2028-03-29T00:00:00"/>
    <d v="2029-03-29T00:00:00"/>
    <x v="0"/>
    <s v="Visa"/>
    <x v="0"/>
    <s v="Regular"/>
    <x v="2"/>
    <x v="1"/>
    <x v="0"/>
    <s v="Low"/>
    <n v="3.9"/>
    <n v="10"/>
    <n v="365"/>
    <x v="4"/>
    <x v="0"/>
    <n v="109.18535921855923"/>
  </r>
  <r>
    <n v="1537"/>
    <s v="Brian Reynolds"/>
    <s v="bhenderson@example.net"/>
    <s v="bhenderson"/>
    <d v="1939-11-28T00:00:00"/>
    <x v="0"/>
    <s v="Danielleland"/>
    <d v="2028-03-30T00:00:00"/>
    <d v="2029-03-30T00:00:00"/>
    <x v="1"/>
    <s v="Visa"/>
    <x v="1"/>
    <s v="Frequent"/>
    <x v="2"/>
    <x v="5"/>
    <x v="1"/>
    <s v="Low"/>
    <n v="3.9"/>
    <n v="1"/>
    <n v="365"/>
    <x v="4"/>
    <x v="0"/>
    <n v="109.18535921855923"/>
  </r>
  <r>
    <n v="1538"/>
    <s v="Mario Neal"/>
    <s v="heather02@example.com"/>
    <s v="heather02"/>
    <d v="2004-08-20T00:00:00"/>
    <x v="1"/>
    <s v="West Carolyn"/>
    <d v="2028-03-31T00:00:00"/>
    <d v="2029-03-31T00:00:00"/>
    <x v="0"/>
    <s v="Mastercard"/>
    <x v="0"/>
    <s v="Frequent"/>
    <x v="0"/>
    <x v="0"/>
    <x v="2"/>
    <s v="Low"/>
    <n v="3.7"/>
    <n v="3"/>
    <n v="365"/>
    <x v="4"/>
    <x v="0"/>
    <n v="109.18535921855923"/>
  </r>
  <r>
    <n v="1539"/>
    <s v="Rodney Bradley"/>
    <s v="debra24@example.org"/>
    <s v="debra24"/>
    <d v="1986-07-16T00:00:00"/>
    <x v="1"/>
    <s v="Lake Carolineburgh"/>
    <d v="2028-04-01T00:00:00"/>
    <d v="2029-04-01T00:00:00"/>
    <x v="1"/>
    <s v="Amex"/>
    <x v="0"/>
    <s v="Frequent"/>
    <x v="2"/>
    <x v="2"/>
    <x v="1"/>
    <s v="Medium"/>
    <n v="4.0999999999999996"/>
    <n v="9"/>
    <n v="365"/>
    <x v="4"/>
    <x v="1"/>
    <n v="57.50606386983182"/>
  </r>
  <r>
    <n v="1540"/>
    <s v="Luke Raymond"/>
    <s v="dyertina@example.org"/>
    <s v="dyertina"/>
    <d v="1978-06-26T00:00:00"/>
    <x v="0"/>
    <s v="Cynthiafort"/>
    <d v="2028-04-02T00:00:00"/>
    <d v="2029-04-02T00:00:00"/>
    <x v="0"/>
    <s v="Visa"/>
    <x v="0"/>
    <s v="Regular"/>
    <x v="2"/>
    <x v="4"/>
    <x v="1"/>
    <s v="Medium"/>
    <n v="3.5"/>
    <n v="2"/>
    <n v="365"/>
    <x v="4"/>
    <x v="1"/>
    <n v="57.50606386983182"/>
  </r>
  <r>
    <n v="1541"/>
    <s v="Wendy Davis"/>
    <s v="calvin90@example.com"/>
    <s v="calvin90"/>
    <d v="1971-08-30T00:00:00"/>
    <x v="0"/>
    <s v="Port Jonathan"/>
    <d v="2028-04-03T00:00:00"/>
    <d v="2029-04-03T00:00:00"/>
    <x v="1"/>
    <s v="Amex"/>
    <x v="0"/>
    <s v="Occasional"/>
    <x v="2"/>
    <x v="2"/>
    <x v="1"/>
    <s v="High"/>
    <n v="3.4"/>
    <n v="10"/>
    <n v="365"/>
    <x v="4"/>
    <x v="1"/>
    <n v="57.50606386983182"/>
  </r>
  <r>
    <n v="1542"/>
    <s v="Latasha Cochran"/>
    <s v="waynebrown@example.net"/>
    <s v="waynebrown"/>
    <d v="1957-10-15T00:00:00"/>
    <x v="0"/>
    <s v="Angelafurt"/>
    <d v="2028-04-04T00:00:00"/>
    <d v="2029-04-04T00:00:00"/>
    <x v="1"/>
    <s v="Amex"/>
    <x v="0"/>
    <s v="Regular"/>
    <x v="2"/>
    <x v="6"/>
    <x v="0"/>
    <s v="Medium"/>
    <n v="3.1"/>
    <n v="4"/>
    <n v="365"/>
    <x v="4"/>
    <x v="1"/>
    <n v="57.50606386983182"/>
  </r>
  <r>
    <n v="1543"/>
    <s v="Katherine Perez"/>
    <s v="mtaylor@example.com"/>
    <s v="mtaylor"/>
    <d v="1948-07-16T00:00:00"/>
    <x v="1"/>
    <s v="Amandashire"/>
    <d v="2028-04-05T00:00:00"/>
    <d v="2029-04-05T00:00:00"/>
    <x v="1"/>
    <s v="Visa"/>
    <x v="0"/>
    <s v="Regular"/>
    <x v="2"/>
    <x v="3"/>
    <x v="0"/>
    <s v="High"/>
    <n v="3.3"/>
    <n v="0"/>
    <n v="365"/>
    <x v="4"/>
    <x v="1"/>
    <n v="57.50606386983182"/>
  </r>
  <r>
    <n v="1544"/>
    <s v="Tony Chung"/>
    <s v="taylormark@example.net"/>
    <s v="taylormark"/>
    <d v="2001-08-22T00:00:00"/>
    <x v="0"/>
    <s v="Lake Alicia"/>
    <d v="2028-04-06T00:00:00"/>
    <d v="2029-04-06T00:00:00"/>
    <x v="0"/>
    <s v="Mastercard"/>
    <x v="0"/>
    <s v="Regular"/>
    <x v="2"/>
    <x v="0"/>
    <x v="0"/>
    <s v="Low"/>
    <n v="3.8"/>
    <n v="0"/>
    <n v="365"/>
    <x v="4"/>
    <x v="1"/>
    <n v="57.50606386983182"/>
  </r>
  <r>
    <n v="1545"/>
    <s v="Andrew Norris"/>
    <s v="angelarobertson@example.org"/>
    <s v="angelarobertson"/>
    <d v="1967-03-13T00:00:00"/>
    <x v="1"/>
    <s v="Logantown"/>
    <d v="2028-04-07T00:00:00"/>
    <d v="2029-04-07T00:00:00"/>
    <x v="0"/>
    <s v="Visa"/>
    <x v="0"/>
    <s v="Frequent"/>
    <x v="0"/>
    <x v="1"/>
    <x v="1"/>
    <s v="Medium"/>
    <n v="4.5"/>
    <n v="8"/>
    <n v="365"/>
    <x v="4"/>
    <x v="1"/>
    <n v="57.50606386983182"/>
  </r>
  <r>
    <n v="1546"/>
    <s v="Charles Haney"/>
    <s v="jamescaldwell@example.org"/>
    <s v="jamescaldwell"/>
    <d v="1935-02-19T00:00:00"/>
    <x v="0"/>
    <s v="West Johnathanview"/>
    <d v="2028-04-08T00:00:00"/>
    <d v="2029-04-08T00:00:00"/>
    <x v="0"/>
    <s v="Mastercard"/>
    <x v="1"/>
    <s v="Frequent"/>
    <x v="2"/>
    <x v="0"/>
    <x v="0"/>
    <s v="Low"/>
    <n v="4.3"/>
    <n v="3"/>
    <n v="365"/>
    <x v="4"/>
    <x v="1"/>
    <n v="57.50606386983182"/>
  </r>
  <r>
    <n v="1547"/>
    <s v="Eric Miller"/>
    <s v="shelbylopez@example.com"/>
    <s v="shelbylopez"/>
    <d v="1939-10-04T00:00:00"/>
    <x v="0"/>
    <s v="Robertton"/>
    <d v="2028-04-09T00:00:00"/>
    <d v="2029-04-09T00:00:00"/>
    <x v="1"/>
    <s v="Amex"/>
    <x v="0"/>
    <s v="Occasional"/>
    <x v="1"/>
    <x v="4"/>
    <x v="2"/>
    <s v="Medium"/>
    <n v="3"/>
    <n v="8"/>
    <n v="365"/>
    <x v="4"/>
    <x v="1"/>
    <n v="57.50606386983182"/>
  </r>
  <r>
    <n v="1548"/>
    <s v="Anthony Carr"/>
    <s v="thomas61@example.net"/>
    <s v="thomas61"/>
    <d v="1988-10-17T00:00:00"/>
    <x v="0"/>
    <s v="Lake Lauraville"/>
    <d v="2028-04-10T00:00:00"/>
    <d v="2029-04-10T00:00:00"/>
    <x v="0"/>
    <s v="Amex"/>
    <x v="1"/>
    <s v="Regular"/>
    <x v="2"/>
    <x v="1"/>
    <x v="1"/>
    <s v="Low"/>
    <n v="3.6"/>
    <n v="1"/>
    <n v="365"/>
    <x v="4"/>
    <x v="1"/>
    <n v="57.50606386983182"/>
  </r>
  <r>
    <n v="1549"/>
    <s v="Cindy Garrett"/>
    <s v="erica32@example.net"/>
    <s v="erica32"/>
    <d v="1960-06-05T00:00:00"/>
    <x v="1"/>
    <s v="Richardsonville"/>
    <d v="2028-04-11T00:00:00"/>
    <d v="2029-04-11T00:00:00"/>
    <x v="1"/>
    <s v="Amex"/>
    <x v="1"/>
    <s v="Frequent"/>
    <x v="1"/>
    <x v="5"/>
    <x v="2"/>
    <s v="Medium"/>
    <n v="3.4"/>
    <n v="5"/>
    <n v="365"/>
    <x v="4"/>
    <x v="1"/>
    <n v="57.50606386983182"/>
  </r>
  <r>
    <n v="1550"/>
    <s v="Brandon Myers"/>
    <s v="williamsrobert@example.net"/>
    <s v="williamsrobert"/>
    <d v="1941-05-15T00:00:00"/>
    <x v="1"/>
    <s v="Briggsfurt"/>
    <d v="2028-04-12T00:00:00"/>
    <d v="2029-04-12T00:00:00"/>
    <x v="1"/>
    <s v="Amex"/>
    <x v="0"/>
    <s v="Regular"/>
    <x v="1"/>
    <x v="1"/>
    <x v="1"/>
    <s v="High"/>
    <n v="4"/>
    <n v="9"/>
    <n v="365"/>
    <x v="4"/>
    <x v="1"/>
    <n v="57.50606386983182"/>
  </r>
  <r>
    <n v="1551"/>
    <s v="Richard Gregory"/>
    <s v="vjackson@example.org"/>
    <s v="vjackson"/>
    <d v="1956-11-24T00:00:00"/>
    <x v="0"/>
    <s v="Veronicamouth"/>
    <d v="2028-04-13T00:00:00"/>
    <d v="2029-04-13T00:00:00"/>
    <x v="0"/>
    <s v="Mastercard"/>
    <x v="0"/>
    <s v="Frequent"/>
    <x v="0"/>
    <x v="2"/>
    <x v="1"/>
    <s v="Medium"/>
    <n v="4.5"/>
    <n v="9"/>
    <n v="365"/>
    <x v="4"/>
    <x v="1"/>
    <n v="57.50606386983182"/>
  </r>
  <r>
    <n v="1552"/>
    <s v="Jason Clark MD"/>
    <s v="tracyshaffer@example.com"/>
    <s v="tracyshaffer"/>
    <d v="1970-05-11T00:00:00"/>
    <x v="0"/>
    <s v="Paulbury"/>
    <d v="2028-04-14T00:00:00"/>
    <d v="2029-04-14T00:00:00"/>
    <x v="1"/>
    <s v="Visa"/>
    <x v="1"/>
    <s v="Regular"/>
    <x v="1"/>
    <x v="6"/>
    <x v="2"/>
    <s v="Medium"/>
    <n v="3.1"/>
    <n v="7"/>
    <n v="365"/>
    <x v="4"/>
    <x v="1"/>
    <n v="57.50606386983182"/>
  </r>
  <r>
    <n v="1553"/>
    <s v="Kimberly Perkins"/>
    <s v="lawsonjonathan@example.net"/>
    <s v="lawsonjonathan"/>
    <d v="1941-04-15T00:00:00"/>
    <x v="1"/>
    <s v="Cruzchester"/>
    <d v="2028-04-15T00:00:00"/>
    <d v="2029-04-15T00:00:00"/>
    <x v="1"/>
    <s v="Mastercard"/>
    <x v="0"/>
    <s v="Regular"/>
    <x v="2"/>
    <x v="0"/>
    <x v="2"/>
    <s v="Medium"/>
    <n v="5"/>
    <n v="7"/>
    <n v="365"/>
    <x v="4"/>
    <x v="1"/>
    <n v="57.50606386983182"/>
  </r>
  <r>
    <n v="1554"/>
    <s v="Jason Shaw"/>
    <s v="daniel28@example.org"/>
    <s v="daniel28"/>
    <d v="1971-09-13T00:00:00"/>
    <x v="0"/>
    <s v="Johnsonmouth"/>
    <d v="2028-04-16T00:00:00"/>
    <d v="2029-04-16T00:00:00"/>
    <x v="1"/>
    <s v="Mastercard"/>
    <x v="0"/>
    <s v="Frequent"/>
    <x v="0"/>
    <x v="0"/>
    <x v="1"/>
    <s v="Low"/>
    <n v="3.6"/>
    <n v="3"/>
    <n v="365"/>
    <x v="4"/>
    <x v="1"/>
    <n v="57.50606386983182"/>
  </r>
  <r>
    <n v="1555"/>
    <s v="James Dixon"/>
    <s v="robertvasquez@example.net"/>
    <s v="robertvasquez"/>
    <d v="1974-03-21T00:00:00"/>
    <x v="0"/>
    <s v="New Wendyside"/>
    <d v="2028-04-17T00:00:00"/>
    <d v="2029-04-17T00:00:00"/>
    <x v="1"/>
    <s v="Amex"/>
    <x v="0"/>
    <s v="Regular"/>
    <x v="2"/>
    <x v="6"/>
    <x v="1"/>
    <s v="High"/>
    <n v="4.5"/>
    <n v="1"/>
    <n v="365"/>
    <x v="4"/>
    <x v="1"/>
    <n v="57.50606386983182"/>
  </r>
  <r>
    <n v="1556"/>
    <s v="Lisa Griffin"/>
    <s v="jonesallison@example.net"/>
    <s v="jonesallison"/>
    <d v="2000-05-25T00:00:00"/>
    <x v="1"/>
    <s v="Moranview"/>
    <d v="2028-04-18T00:00:00"/>
    <d v="2029-04-18T00:00:00"/>
    <x v="0"/>
    <s v="Visa"/>
    <x v="0"/>
    <s v="Occasional"/>
    <x v="1"/>
    <x v="0"/>
    <x v="0"/>
    <s v="Low"/>
    <n v="4.4000000000000004"/>
    <n v="1"/>
    <n v="365"/>
    <x v="4"/>
    <x v="1"/>
    <n v="57.50606386983182"/>
  </r>
  <r>
    <n v="1557"/>
    <s v="Adriana Ray"/>
    <s v="wendy28@example.com"/>
    <s v="wendy28"/>
    <d v="2002-08-14T00:00:00"/>
    <x v="1"/>
    <s v="Jacobstad"/>
    <d v="2028-04-19T00:00:00"/>
    <d v="2029-04-19T00:00:00"/>
    <x v="0"/>
    <s v="Mastercard"/>
    <x v="0"/>
    <s v="Regular"/>
    <x v="1"/>
    <x v="2"/>
    <x v="0"/>
    <s v="High"/>
    <n v="3.7"/>
    <n v="0"/>
    <n v="365"/>
    <x v="4"/>
    <x v="1"/>
    <n v="57.50606386983182"/>
  </r>
  <r>
    <n v="1558"/>
    <s v="Robert Guerrero"/>
    <s v="marcnguyen@example.org"/>
    <s v="marcnguyen"/>
    <d v="1964-12-27T00:00:00"/>
    <x v="1"/>
    <s v="Port Angela"/>
    <d v="2028-04-20T00:00:00"/>
    <d v="2029-04-20T00:00:00"/>
    <x v="1"/>
    <s v="Mastercard"/>
    <x v="0"/>
    <s v="Frequent"/>
    <x v="0"/>
    <x v="3"/>
    <x v="1"/>
    <s v="High"/>
    <n v="3.8"/>
    <n v="7"/>
    <n v="365"/>
    <x v="4"/>
    <x v="1"/>
    <n v="57.50606386983182"/>
  </r>
  <r>
    <n v="1559"/>
    <s v="Julie Pierce"/>
    <s v="burtoncynthia@example.com"/>
    <s v="burtoncynthia"/>
    <d v="1933-11-30T00:00:00"/>
    <x v="0"/>
    <s v="West Rachel"/>
    <d v="2028-04-21T00:00:00"/>
    <d v="2029-04-21T00:00:00"/>
    <x v="1"/>
    <s v="Mastercard"/>
    <x v="0"/>
    <s v="Occasional"/>
    <x v="0"/>
    <x v="6"/>
    <x v="0"/>
    <s v="Medium"/>
    <n v="4.2"/>
    <n v="1"/>
    <n v="365"/>
    <x v="4"/>
    <x v="1"/>
    <n v="57.50606386983182"/>
  </r>
  <r>
    <n v="1560"/>
    <s v="Kevin Arnold"/>
    <s v="robertsamanda@example.net"/>
    <s v="robertsamanda"/>
    <d v="1966-08-04T00:00:00"/>
    <x v="1"/>
    <s v="Seantown"/>
    <d v="2028-04-22T00:00:00"/>
    <d v="2029-04-22T00:00:00"/>
    <x v="1"/>
    <s v="Amex"/>
    <x v="0"/>
    <s v="Occasional"/>
    <x v="2"/>
    <x v="5"/>
    <x v="2"/>
    <s v="High"/>
    <n v="4"/>
    <n v="10"/>
    <n v="365"/>
    <x v="4"/>
    <x v="1"/>
    <n v="57.50606386983182"/>
  </r>
  <r>
    <n v="1561"/>
    <s v="Cynthia Carrillo"/>
    <s v="vgarcia@example.com"/>
    <s v="vgarcia"/>
    <d v="1960-02-19T00:00:00"/>
    <x v="1"/>
    <s v="Laurieshire"/>
    <d v="2028-04-23T00:00:00"/>
    <d v="2029-04-23T00:00:00"/>
    <x v="0"/>
    <s v="Visa"/>
    <x v="0"/>
    <s v="Regular"/>
    <x v="2"/>
    <x v="3"/>
    <x v="0"/>
    <s v="Medium"/>
    <n v="3.5"/>
    <n v="3"/>
    <n v="365"/>
    <x v="4"/>
    <x v="1"/>
    <n v="57.50606386983182"/>
  </r>
  <r>
    <n v="1562"/>
    <s v="Karen Ruiz"/>
    <s v="joshuabutler@example.net"/>
    <s v="joshuabutler"/>
    <d v="1963-02-01T00:00:00"/>
    <x v="0"/>
    <s v="Lake Anna"/>
    <d v="2028-04-24T00:00:00"/>
    <d v="2029-04-24T00:00:00"/>
    <x v="1"/>
    <s v="Visa"/>
    <x v="1"/>
    <s v="Regular"/>
    <x v="1"/>
    <x v="4"/>
    <x v="1"/>
    <s v="Medium"/>
    <n v="4.3"/>
    <n v="1"/>
    <n v="365"/>
    <x v="4"/>
    <x v="1"/>
    <n v="57.50606386983182"/>
  </r>
  <r>
    <n v="1563"/>
    <s v="Bradley Conner"/>
    <s v="felliott@example.org"/>
    <s v="felliott"/>
    <d v="1948-12-14T00:00:00"/>
    <x v="0"/>
    <s v="South Jennifermouth"/>
    <d v="2028-04-25T00:00:00"/>
    <d v="2029-04-25T00:00:00"/>
    <x v="1"/>
    <s v="Amex"/>
    <x v="1"/>
    <s v="Regular"/>
    <x v="1"/>
    <x v="0"/>
    <x v="0"/>
    <s v="High"/>
    <n v="3.7"/>
    <n v="0"/>
    <n v="365"/>
    <x v="4"/>
    <x v="1"/>
    <n v="57.50606386983182"/>
  </r>
  <r>
    <n v="1564"/>
    <s v="Allison Williams"/>
    <s v="browncarlos@example.com"/>
    <s v="browncarlos"/>
    <d v="1973-01-14T00:00:00"/>
    <x v="1"/>
    <s v="Michaelborough"/>
    <d v="2028-04-26T00:00:00"/>
    <d v="2029-04-26T00:00:00"/>
    <x v="0"/>
    <s v="Visa"/>
    <x v="0"/>
    <s v="Occasional"/>
    <x v="1"/>
    <x v="4"/>
    <x v="0"/>
    <s v="High"/>
    <n v="3.6"/>
    <n v="0"/>
    <n v="365"/>
    <x v="4"/>
    <x v="1"/>
    <n v="57.50606386983182"/>
  </r>
  <r>
    <n v="1565"/>
    <s v="Wanda Nguyen"/>
    <s v="kingkatelyn@example.com"/>
    <s v="kingkatelyn"/>
    <d v="1991-07-18T00:00:00"/>
    <x v="0"/>
    <s v="Robertfurt"/>
    <d v="2028-04-27T00:00:00"/>
    <d v="2029-04-27T00:00:00"/>
    <x v="0"/>
    <s v="Amex"/>
    <x v="1"/>
    <s v="Occasional"/>
    <x v="0"/>
    <x v="5"/>
    <x v="1"/>
    <s v="High"/>
    <n v="3.7"/>
    <n v="4"/>
    <n v="365"/>
    <x v="4"/>
    <x v="1"/>
    <n v="57.50606386983182"/>
  </r>
  <r>
    <n v="1566"/>
    <s v="Melissa Gardner"/>
    <s v="stephanie39@example.com"/>
    <s v="stephanie39"/>
    <d v="1953-01-04T00:00:00"/>
    <x v="1"/>
    <s v="Robertberg"/>
    <d v="2028-04-28T00:00:00"/>
    <d v="2029-04-28T00:00:00"/>
    <x v="0"/>
    <s v="Visa"/>
    <x v="0"/>
    <s v="Frequent"/>
    <x v="0"/>
    <x v="0"/>
    <x v="2"/>
    <s v="Low"/>
    <n v="3.8"/>
    <n v="5"/>
    <n v="365"/>
    <x v="4"/>
    <x v="1"/>
    <n v="57.50606386983182"/>
  </r>
  <r>
    <n v="1567"/>
    <s v="Christina Hayes"/>
    <s v="fieldsjerry@example.net"/>
    <s v="fieldsjerry"/>
    <d v="1987-06-13T00:00:00"/>
    <x v="0"/>
    <s v="West Lisa"/>
    <d v="2028-04-29T00:00:00"/>
    <d v="2029-04-29T00:00:00"/>
    <x v="0"/>
    <s v="Visa"/>
    <x v="0"/>
    <s v="Frequent"/>
    <x v="2"/>
    <x v="0"/>
    <x v="2"/>
    <s v="Low"/>
    <n v="3.9"/>
    <n v="5"/>
    <n v="365"/>
    <x v="4"/>
    <x v="1"/>
    <n v="57.50606386983182"/>
  </r>
  <r>
    <n v="1568"/>
    <s v="Emily Smith"/>
    <s v="cruzbrandon@example.net"/>
    <s v="cruzbrandon"/>
    <d v="1939-11-13T00:00:00"/>
    <x v="0"/>
    <s v="Owensberg"/>
    <d v="2028-04-30T00:00:00"/>
    <d v="2029-04-30T00:00:00"/>
    <x v="1"/>
    <s v="Amex"/>
    <x v="1"/>
    <s v="Regular"/>
    <x v="1"/>
    <x v="0"/>
    <x v="1"/>
    <s v="Low"/>
    <n v="4.5"/>
    <n v="7"/>
    <n v="365"/>
    <x v="4"/>
    <x v="1"/>
    <n v="57.50606386983182"/>
  </r>
  <r>
    <n v="1569"/>
    <s v="Darren Long"/>
    <s v="tdickerson@example.org"/>
    <s v="tdickerson"/>
    <d v="1937-11-03T00:00:00"/>
    <x v="0"/>
    <s v="Lake Roymouth"/>
    <d v="2028-05-01T00:00:00"/>
    <d v="2029-05-01T00:00:00"/>
    <x v="1"/>
    <s v="Amex"/>
    <x v="0"/>
    <s v="Frequent"/>
    <x v="2"/>
    <x v="3"/>
    <x v="1"/>
    <s v="Low"/>
    <n v="4.0999999999999996"/>
    <n v="9"/>
    <n v="365"/>
    <x v="4"/>
    <x v="1"/>
    <n v="57.50606386983182"/>
  </r>
  <r>
    <n v="1570"/>
    <s v="Jordan Lee"/>
    <s v="dwaynesmith@example.net"/>
    <s v="dwaynesmith"/>
    <d v="1969-10-13T00:00:00"/>
    <x v="1"/>
    <s v="New Rodneymouth"/>
    <d v="2028-05-02T00:00:00"/>
    <d v="2029-05-02T00:00:00"/>
    <x v="1"/>
    <s v="Mastercard"/>
    <x v="0"/>
    <s v="Occasional"/>
    <x v="0"/>
    <x v="1"/>
    <x v="2"/>
    <s v="High"/>
    <n v="4.9000000000000004"/>
    <n v="4"/>
    <n v="365"/>
    <x v="4"/>
    <x v="1"/>
    <n v="57.50606386983182"/>
  </r>
  <r>
    <n v="1571"/>
    <s v="Wendy Krause"/>
    <s v="jramos@example.com"/>
    <s v="jramos"/>
    <d v="1997-05-11T00:00:00"/>
    <x v="0"/>
    <s v="Zacharyview"/>
    <d v="2028-05-03T00:00:00"/>
    <d v="2029-05-03T00:00:00"/>
    <x v="0"/>
    <s v="Amex"/>
    <x v="1"/>
    <s v="Occasional"/>
    <x v="1"/>
    <x v="2"/>
    <x v="0"/>
    <s v="High"/>
    <n v="3.5"/>
    <n v="6"/>
    <n v="365"/>
    <x v="4"/>
    <x v="1"/>
    <n v="57.50606386983182"/>
  </r>
  <r>
    <n v="1572"/>
    <s v="Justin Luna"/>
    <s v="brownelizabeth@example.com"/>
    <s v="brownelizabeth"/>
    <d v="1939-03-27T00:00:00"/>
    <x v="0"/>
    <s v="Mckayfurt"/>
    <d v="2028-05-04T00:00:00"/>
    <d v="2029-05-04T00:00:00"/>
    <x v="0"/>
    <s v="Mastercard"/>
    <x v="1"/>
    <s v="Occasional"/>
    <x v="1"/>
    <x v="4"/>
    <x v="2"/>
    <s v="Low"/>
    <n v="3.1"/>
    <n v="9"/>
    <n v="365"/>
    <x v="4"/>
    <x v="1"/>
    <n v="57.50606386983182"/>
  </r>
  <r>
    <n v="1573"/>
    <s v="Mark Jones"/>
    <s v="hensonjustin@example.org"/>
    <s v="hensonjustin"/>
    <d v="1947-05-28T00:00:00"/>
    <x v="1"/>
    <s v="Lake Lisa"/>
    <d v="2028-05-05T00:00:00"/>
    <d v="2029-05-05T00:00:00"/>
    <x v="1"/>
    <s v="Amex"/>
    <x v="1"/>
    <s v="Regular"/>
    <x v="2"/>
    <x v="0"/>
    <x v="0"/>
    <s v="Low"/>
    <n v="3.2"/>
    <n v="10"/>
    <n v="365"/>
    <x v="4"/>
    <x v="1"/>
    <n v="57.50606386983182"/>
  </r>
  <r>
    <n v="1574"/>
    <s v="Jacqueline Ferguson"/>
    <s v="psullivan@example.net"/>
    <s v="psullivan"/>
    <d v="1952-06-11T00:00:00"/>
    <x v="1"/>
    <s v="Morrisonmouth"/>
    <d v="2028-05-06T00:00:00"/>
    <d v="2029-05-06T00:00:00"/>
    <x v="1"/>
    <s v="Mastercard"/>
    <x v="1"/>
    <s v="Regular"/>
    <x v="0"/>
    <x v="4"/>
    <x v="0"/>
    <s v="Low"/>
    <n v="4.7"/>
    <n v="7"/>
    <n v="365"/>
    <x v="4"/>
    <x v="1"/>
    <n v="57.50606386983182"/>
  </r>
  <r>
    <n v="1575"/>
    <s v="Michael Espinoza"/>
    <s v="zanderson@example.org"/>
    <s v="zanderson"/>
    <d v="1985-04-15T00:00:00"/>
    <x v="0"/>
    <s v="Snyderchester"/>
    <d v="2028-05-07T00:00:00"/>
    <d v="2029-05-07T00:00:00"/>
    <x v="1"/>
    <s v="Amex"/>
    <x v="1"/>
    <s v="Frequent"/>
    <x v="0"/>
    <x v="2"/>
    <x v="1"/>
    <s v="Medium"/>
    <n v="3.1"/>
    <n v="10"/>
    <n v="365"/>
    <x v="4"/>
    <x v="1"/>
    <n v="57.50606386983182"/>
  </r>
  <r>
    <n v="1576"/>
    <s v="Holly Lara"/>
    <s v="andrea50@example.org"/>
    <s v="andrea50"/>
    <d v="1993-03-18T00:00:00"/>
    <x v="0"/>
    <s v="Jayland"/>
    <d v="2028-05-08T00:00:00"/>
    <d v="2029-05-08T00:00:00"/>
    <x v="0"/>
    <s v="Amex"/>
    <x v="0"/>
    <s v="Occasional"/>
    <x v="1"/>
    <x v="4"/>
    <x v="1"/>
    <s v="Medium"/>
    <n v="3.6"/>
    <n v="6"/>
    <n v="365"/>
    <x v="4"/>
    <x v="1"/>
    <n v="57.50606386983182"/>
  </r>
  <r>
    <n v="1577"/>
    <s v="Mark Saunders"/>
    <s v="leroyhahn@example.com"/>
    <s v="leroyhahn"/>
    <d v="1987-10-13T00:00:00"/>
    <x v="0"/>
    <s v="Brittneyfurt"/>
    <d v="2028-05-09T00:00:00"/>
    <d v="2029-05-09T00:00:00"/>
    <x v="0"/>
    <s v="Amex"/>
    <x v="0"/>
    <s v="Occasional"/>
    <x v="2"/>
    <x v="6"/>
    <x v="1"/>
    <s v="Low"/>
    <n v="3.5"/>
    <n v="7"/>
    <n v="365"/>
    <x v="4"/>
    <x v="1"/>
    <n v="57.50606386983182"/>
  </r>
  <r>
    <n v="1578"/>
    <s v="Kyle Smith"/>
    <s v="qhall@example.net"/>
    <s v="qhall"/>
    <d v="1997-01-13T00:00:00"/>
    <x v="0"/>
    <s v="East Andrew"/>
    <d v="2028-05-10T00:00:00"/>
    <d v="2029-05-10T00:00:00"/>
    <x v="0"/>
    <s v="Visa"/>
    <x v="0"/>
    <s v="Frequent"/>
    <x v="2"/>
    <x v="0"/>
    <x v="2"/>
    <s v="Medium"/>
    <n v="3.4"/>
    <n v="1"/>
    <n v="365"/>
    <x v="4"/>
    <x v="1"/>
    <n v="57.50606386983182"/>
  </r>
  <r>
    <n v="1579"/>
    <s v="Christine Miller"/>
    <s v="charlesmacias@example.net"/>
    <s v="charlesmacias"/>
    <d v="1961-04-08T00:00:00"/>
    <x v="1"/>
    <s v="East Jamesport"/>
    <d v="2028-05-11T00:00:00"/>
    <d v="2029-05-11T00:00:00"/>
    <x v="0"/>
    <s v="Mastercard"/>
    <x v="1"/>
    <s v="Occasional"/>
    <x v="2"/>
    <x v="0"/>
    <x v="2"/>
    <s v="Medium"/>
    <n v="3.3"/>
    <n v="1"/>
    <n v="365"/>
    <x v="4"/>
    <x v="1"/>
    <n v="57.50606386983182"/>
  </r>
  <r>
    <n v="1580"/>
    <s v="Debbie Bryant"/>
    <s v="blozano@example.org"/>
    <s v="blozano"/>
    <d v="1999-09-07T00:00:00"/>
    <x v="0"/>
    <s v="East Melissa"/>
    <d v="2028-05-12T00:00:00"/>
    <d v="2029-05-12T00:00:00"/>
    <x v="0"/>
    <s v="Amex"/>
    <x v="0"/>
    <s v="Regular"/>
    <x v="0"/>
    <x v="6"/>
    <x v="1"/>
    <s v="High"/>
    <n v="3.2"/>
    <n v="3"/>
    <n v="365"/>
    <x v="4"/>
    <x v="1"/>
    <n v="57.50606386983182"/>
  </r>
  <r>
    <n v="1581"/>
    <s v="Jason Armstrong"/>
    <s v="davidlopez@example.net"/>
    <s v="davidlopez"/>
    <d v="1973-09-29T00:00:00"/>
    <x v="1"/>
    <s v="Port Heatherbury"/>
    <d v="2028-05-13T00:00:00"/>
    <d v="2029-05-13T00:00:00"/>
    <x v="1"/>
    <s v="Amex"/>
    <x v="0"/>
    <s v="Occasional"/>
    <x v="1"/>
    <x v="6"/>
    <x v="1"/>
    <s v="Low"/>
    <n v="3.7"/>
    <n v="8"/>
    <n v="365"/>
    <x v="4"/>
    <x v="1"/>
    <n v="57.50606386983182"/>
  </r>
  <r>
    <n v="1582"/>
    <s v="David Anderson"/>
    <s v="ortizamy@example.com"/>
    <s v="ortizamy"/>
    <d v="1970-09-25T00:00:00"/>
    <x v="0"/>
    <s v="New Robinview"/>
    <d v="2028-05-14T00:00:00"/>
    <d v="2029-05-14T00:00:00"/>
    <x v="1"/>
    <s v="Visa"/>
    <x v="0"/>
    <s v="Occasional"/>
    <x v="0"/>
    <x v="0"/>
    <x v="0"/>
    <s v="Low"/>
    <n v="4.8"/>
    <n v="4"/>
    <n v="365"/>
    <x v="4"/>
    <x v="1"/>
    <n v="57.50606386983182"/>
  </r>
  <r>
    <n v="1583"/>
    <s v="Rebecca Smith"/>
    <s v="ericamooney@example.net"/>
    <s v="ericamooney"/>
    <d v="1992-08-06T00:00:00"/>
    <x v="0"/>
    <s v="Maryborough"/>
    <d v="2028-05-15T00:00:00"/>
    <d v="2029-05-15T00:00:00"/>
    <x v="0"/>
    <s v="Visa"/>
    <x v="0"/>
    <s v="Occasional"/>
    <x v="2"/>
    <x v="5"/>
    <x v="2"/>
    <s v="Medium"/>
    <n v="4.4000000000000004"/>
    <n v="4"/>
    <n v="365"/>
    <x v="4"/>
    <x v="1"/>
    <n v="57.50606386983182"/>
  </r>
  <r>
    <n v="1584"/>
    <s v="Timothy Young"/>
    <s v="bobbyjones@example.org"/>
    <s v="bobbyjones"/>
    <d v="1937-05-21T00:00:00"/>
    <x v="1"/>
    <s v="North Johnfort"/>
    <d v="2028-05-16T00:00:00"/>
    <d v="2029-05-16T00:00:00"/>
    <x v="1"/>
    <s v="Mastercard"/>
    <x v="0"/>
    <s v="Occasional"/>
    <x v="2"/>
    <x v="2"/>
    <x v="1"/>
    <s v="Medium"/>
    <n v="3.9"/>
    <n v="8"/>
    <n v="365"/>
    <x v="4"/>
    <x v="1"/>
    <n v="57.50606386983182"/>
  </r>
  <r>
    <n v="1585"/>
    <s v="Juan Parrish"/>
    <s v="david80@example.com"/>
    <s v="david80"/>
    <d v="1964-08-27T00:00:00"/>
    <x v="0"/>
    <s v="Douglasfurt"/>
    <d v="2028-05-17T00:00:00"/>
    <d v="2029-05-17T00:00:00"/>
    <x v="1"/>
    <s v="Amex"/>
    <x v="1"/>
    <s v="Frequent"/>
    <x v="2"/>
    <x v="5"/>
    <x v="2"/>
    <s v="High"/>
    <n v="3.1"/>
    <n v="10"/>
    <n v="365"/>
    <x v="4"/>
    <x v="1"/>
    <n v="57.50606386983182"/>
  </r>
  <r>
    <n v="1586"/>
    <s v="Drew Davis"/>
    <s v="xavery@example.com"/>
    <s v="xavery"/>
    <d v="1958-05-12T00:00:00"/>
    <x v="0"/>
    <s v="Lake Erik"/>
    <d v="2028-05-18T00:00:00"/>
    <d v="2029-05-18T00:00:00"/>
    <x v="1"/>
    <s v="Visa"/>
    <x v="1"/>
    <s v="Occasional"/>
    <x v="0"/>
    <x v="4"/>
    <x v="0"/>
    <s v="High"/>
    <n v="3.8"/>
    <n v="10"/>
    <n v="365"/>
    <x v="4"/>
    <x v="1"/>
    <n v="57.50606386983182"/>
  </r>
  <r>
    <n v="1587"/>
    <s v="Heidi Hoffman"/>
    <s v="cynthia60@example.net"/>
    <s v="cynthia60"/>
    <d v="1941-03-21T00:00:00"/>
    <x v="1"/>
    <s v="Port Nicholas"/>
    <d v="2028-05-19T00:00:00"/>
    <d v="2029-05-19T00:00:00"/>
    <x v="1"/>
    <s v="Amex"/>
    <x v="1"/>
    <s v="Regular"/>
    <x v="2"/>
    <x v="6"/>
    <x v="1"/>
    <s v="High"/>
    <n v="5"/>
    <n v="4"/>
    <n v="365"/>
    <x v="4"/>
    <x v="1"/>
    <n v="57.50606386983182"/>
  </r>
  <r>
    <n v="1588"/>
    <s v="Amy Sanchez"/>
    <s v="nlambert@example.org"/>
    <s v="nlambert"/>
    <d v="1981-12-01T00:00:00"/>
    <x v="1"/>
    <s v="Joshuaside"/>
    <d v="2028-05-20T00:00:00"/>
    <d v="2029-05-20T00:00:00"/>
    <x v="0"/>
    <s v="Visa"/>
    <x v="1"/>
    <s v="Frequent"/>
    <x v="2"/>
    <x v="0"/>
    <x v="0"/>
    <s v="Medium"/>
    <n v="3.2"/>
    <n v="9"/>
    <n v="365"/>
    <x v="4"/>
    <x v="1"/>
    <n v="57.50606386983182"/>
  </r>
  <r>
    <n v="1589"/>
    <s v="Taylor Young"/>
    <s v="salazarmisty@example.com"/>
    <s v="salazarmisty"/>
    <d v="2004-04-05T00:00:00"/>
    <x v="1"/>
    <s v="Phillipport"/>
    <d v="2028-05-21T00:00:00"/>
    <d v="2029-05-21T00:00:00"/>
    <x v="0"/>
    <s v="Mastercard"/>
    <x v="1"/>
    <s v="Frequent"/>
    <x v="0"/>
    <x v="2"/>
    <x v="2"/>
    <s v="Low"/>
    <n v="3.7"/>
    <n v="2"/>
    <n v="365"/>
    <x v="4"/>
    <x v="1"/>
    <n v="57.50606386983182"/>
  </r>
  <r>
    <n v="1590"/>
    <s v="Christopher Gross"/>
    <s v="glennnavarro@example.com"/>
    <s v="glennnavarro"/>
    <d v="1973-10-14T00:00:00"/>
    <x v="1"/>
    <s v="Stoneland"/>
    <d v="2028-05-22T00:00:00"/>
    <d v="2029-05-22T00:00:00"/>
    <x v="1"/>
    <s v="Visa"/>
    <x v="1"/>
    <s v="Occasional"/>
    <x v="1"/>
    <x v="1"/>
    <x v="1"/>
    <s v="Low"/>
    <n v="4.3"/>
    <n v="5"/>
    <n v="365"/>
    <x v="4"/>
    <x v="1"/>
    <n v="57.50606386983182"/>
  </r>
  <r>
    <n v="1591"/>
    <s v="Eric Anderson"/>
    <s v="bcarson@example.com"/>
    <s v="bcarson"/>
    <d v="1982-09-04T00:00:00"/>
    <x v="0"/>
    <s v="Jeffreyfurt"/>
    <d v="2028-05-23T00:00:00"/>
    <d v="2029-05-23T00:00:00"/>
    <x v="1"/>
    <s v="Mastercard"/>
    <x v="1"/>
    <s v="Frequent"/>
    <x v="0"/>
    <x v="6"/>
    <x v="0"/>
    <s v="Low"/>
    <n v="4.8"/>
    <n v="10"/>
    <n v="365"/>
    <x v="4"/>
    <x v="1"/>
    <n v="57.50606386983182"/>
  </r>
  <r>
    <n v="1592"/>
    <s v="Brandy Hinton"/>
    <s v="dixonroger@example.com"/>
    <s v="dixonroger"/>
    <d v="1945-10-21T00:00:00"/>
    <x v="1"/>
    <s v="Morganstad"/>
    <d v="2028-05-24T00:00:00"/>
    <d v="2029-05-24T00:00:00"/>
    <x v="1"/>
    <s v="Visa"/>
    <x v="1"/>
    <s v="Frequent"/>
    <x v="1"/>
    <x v="2"/>
    <x v="1"/>
    <s v="Medium"/>
    <n v="4.8"/>
    <n v="10"/>
    <n v="365"/>
    <x v="4"/>
    <x v="1"/>
    <n v="57.50606386983182"/>
  </r>
  <r>
    <n v="1593"/>
    <s v="Derek Cooper"/>
    <s v="whayes@example.com"/>
    <s v="whayes"/>
    <d v="1941-12-23T00:00:00"/>
    <x v="1"/>
    <s v="South Lauraborough"/>
    <d v="2028-05-25T00:00:00"/>
    <d v="2029-05-25T00:00:00"/>
    <x v="0"/>
    <s v="Visa"/>
    <x v="0"/>
    <s v="Frequent"/>
    <x v="0"/>
    <x v="2"/>
    <x v="0"/>
    <s v="High"/>
    <n v="4.3"/>
    <n v="5"/>
    <n v="365"/>
    <x v="4"/>
    <x v="1"/>
    <n v="57.50606386983182"/>
  </r>
  <r>
    <n v="1594"/>
    <s v="Alison Kane"/>
    <s v="laura16@example.org"/>
    <s v="laura16"/>
    <d v="1955-02-28T00:00:00"/>
    <x v="0"/>
    <s v="Port John"/>
    <d v="2028-05-26T00:00:00"/>
    <d v="2029-05-26T00:00:00"/>
    <x v="1"/>
    <s v="Amex"/>
    <x v="1"/>
    <s v="Occasional"/>
    <x v="0"/>
    <x v="6"/>
    <x v="2"/>
    <s v="Medium"/>
    <n v="4.2"/>
    <n v="1"/>
    <n v="365"/>
    <x v="4"/>
    <x v="1"/>
    <n v="57.50606386983182"/>
  </r>
  <r>
    <n v="1595"/>
    <s v="Lauren Hernandez"/>
    <s v="craigsimpson@example.com"/>
    <s v="craigsimpson"/>
    <d v="1935-04-22T00:00:00"/>
    <x v="1"/>
    <s v="Turnermouth"/>
    <d v="2028-05-27T00:00:00"/>
    <d v="2029-05-27T00:00:00"/>
    <x v="0"/>
    <s v="Amex"/>
    <x v="0"/>
    <s v="Regular"/>
    <x v="0"/>
    <x v="6"/>
    <x v="1"/>
    <s v="High"/>
    <n v="3.3"/>
    <n v="0"/>
    <n v="365"/>
    <x v="4"/>
    <x v="1"/>
    <n v="57.50606386983182"/>
  </r>
  <r>
    <n v="1596"/>
    <s v="Casey Cole"/>
    <s v="maddoxlaura@example.com"/>
    <s v="maddoxlaura"/>
    <d v="1956-10-28T00:00:00"/>
    <x v="1"/>
    <s v="South Loriside"/>
    <d v="2028-05-28T00:00:00"/>
    <d v="2029-05-28T00:00:00"/>
    <x v="0"/>
    <s v="Mastercard"/>
    <x v="1"/>
    <s v="Frequent"/>
    <x v="2"/>
    <x v="2"/>
    <x v="1"/>
    <s v="Low"/>
    <n v="4.9000000000000004"/>
    <n v="1"/>
    <n v="365"/>
    <x v="4"/>
    <x v="1"/>
    <n v="57.50606386983182"/>
  </r>
  <r>
    <n v="1597"/>
    <s v="Heidi Ray"/>
    <s v="hhunt@example.com"/>
    <s v="hhunt"/>
    <d v="1975-06-24T00:00:00"/>
    <x v="0"/>
    <s v="Port Julieburgh"/>
    <d v="2028-05-29T00:00:00"/>
    <d v="2029-05-29T00:00:00"/>
    <x v="0"/>
    <s v="Amex"/>
    <x v="0"/>
    <s v="Frequent"/>
    <x v="2"/>
    <x v="4"/>
    <x v="0"/>
    <s v="Medium"/>
    <n v="3.3"/>
    <n v="5"/>
    <n v="365"/>
    <x v="4"/>
    <x v="1"/>
    <n v="57.50606386983182"/>
  </r>
  <r>
    <n v="1598"/>
    <s v="Christine Ochoa"/>
    <s v="ipatterson@example.com"/>
    <s v="ipatterson"/>
    <d v="1959-02-08T00:00:00"/>
    <x v="1"/>
    <s v="Lake Tammyfort"/>
    <d v="2028-05-30T00:00:00"/>
    <d v="2029-05-30T00:00:00"/>
    <x v="0"/>
    <s v="Visa"/>
    <x v="0"/>
    <s v="Occasional"/>
    <x v="2"/>
    <x v="6"/>
    <x v="0"/>
    <s v="Medium"/>
    <n v="4.0999999999999996"/>
    <n v="10"/>
    <n v="365"/>
    <x v="4"/>
    <x v="1"/>
    <n v="57.50606386983182"/>
  </r>
  <r>
    <n v="1599"/>
    <s v="Robyn Frederick"/>
    <s v="dawnjoseph@example.org"/>
    <s v="dawnjoseph"/>
    <d v="2000-11-06T00:00:00"/>
    <x v="0"/>
    <s v="Lake Darrell"/>
    <d v="2028-05-31T00:00:00"/>
    <d v="2029-05-31T00:00:00"/>
    <x v="1"/>
    <s v="Mastercard"/>
    <x v="0"/>
    <s v="Frequent"/>
    <x v="2"/>
    <x v="1"/>
    <x v="0"/>
    <s v="High"/>
    <n v="4.0999999999999996"/>
    <n v="9"/>
    <n v="365"/>
    <x v="4"/>
    <x v="1"/>
    <n v="57.50606386983182"/>
  </r>
  <r>
    <n v="1600"/>
    <s v="Crystal Foster"/>
    <s v="cherylturner@example.net"/>
    <s v="cherylturner"/>
    <d v="1967-11-04T00:00:00"/>
    <x v="1"/>
    <s v="New Jason"/>
    <d v="2028-06-01T00:00:00"/>
    <d v="2029-06-01T00:00:00"/>
    <x v="1"/>
    <s v="Visa"/>
    <x v="1"/>
    <s v="Regular"/>
    <x v="0"/>
    <x v="6"/>
    <x v="1"/>
    <s v="Medium"/>
    <n v="4.7"/>
    <n v="2"/>
    <n v="365"/>
    <x v="4"/>
    <x v="1"/>
    <n v="57.50606386983182"/>
  </r>
  <r>
    <n v="1601"/>
    <s v="Tina Nelson"/>
    <s v="morenobethany@example.org"/>
    <s v="morenobethany"/>
    <d v="1996-07-23T00:00:00"/>
    <x v="1"/>
    <s v="Mccarthyborough"/>
    <d v="2028-06-02T00:00:00"/>
    <d v="2029-06-02T00:00:00"/>
    <x v="0"/>
    <s v="Amex"/>
    <x v="0"/>
    <s v="Regular"/>
    <x v="1"/>
    <x v="4"/>
    <x v="2"/>
    <s v="Medium"/>
    <n v="3.5"/>
    <n v="1"/>
    <n v="365"/>
    <x v="4"/>
    <x v="1"/>
    <n v="57.50606386983182"/>
  </r>
  <r>
    <n v="1602"/>
    <s v="Jennifer Hernandez"/>
    <s v="hannahayers@example.net"/>
    <s v="hannahayers"/>
    <d v="1979-09-10T00:00:00"/>
    <x v="1"/>
    <s v="West Julie"/>
    <d v="2028-06-03T00:00:00"/>
    <d v="2029-06-03T00:00:00"/>
    <x v="1"/>
    <s v="Amex"/>
    <x v="0"/>
    <s v="Occasional"/>
    <x v="0"/>
    <x v="0"/>
    <x v="1"/>
    <s v="Medium"/>
    <n v="4.5"/>
    <n v="4"/>
    <n v="365"/>
    <x v="4"/>
    <x v="1"/>
    <n v="57.50606386983182"/>
  </r>
  <r>
    <n v="1603"/>
    <s v="Karen Graham"/>
    <s v="thomas33@example.org"/>
    <s v="thomas33"/>
    <d v="1998-02-24T00:00:00"/>
    <x v="1"/>
    <s v="West Laura"/>
    <d v="2028-06-04T00:00:00"/>
    <d v="2029-06-04T00:00:00"/>
    <x v="0"/>
    <s v="Amex"/>
    <x v="0"/>
    <s v="Occasional"/>
    <x v="1"/>
    <x v="4"/>
    <x v="1"/>
    <s v="Medium"/>
    <n v="3.1"/>
    <n v="6"/>
    <n v="365"/>
    <x v="4"/>
    <x v="1"/>
    <n v="57.50606386983182"/>
  </r>
  <r>
    <n v="1604"/>
    <s v="Jennifer Collins"/>
    <s v="shannon84@example.com"/>
    <s v="shannon84"/>
    <d v="1971-12-31T00:00:00"/>
    <x v="1"/>
    <s v="Port Michael"/>
    <d v="2028-06-05T00:00:00"/>
    <d v="2029-06-05T00:00:00"/>
    <x v="1"/>
    <s v="Visa"/>
    <x v="1"/>
    <s v="Occasional"/>
    <x v="0"/>
    <x v="1"/>
    <x v="2"/>
    <s v="Medium"/>
    <n v="3.9"/>
    <n v="0"/>
    <n v="365"/>
    <x v="4"/>
    <x v="1"/>
    <n v="57.50606386983182"/>
  </r>
  <r>
    <n v="1605"/>
    <s v="Raven Mills"/>
    <s v="martinsteven@example.com"/>
    <s v="martinsteven"/>
    <d v="1950-03-29T00:00:00"/>
    <x v="0"/>
    <s v="Port Arielview"/>
    <d v="2028-06-06T00:00:00"/>
    <d v="2029-06-06T00:00:00"/>
    <x v="0"/>
    <s v="Mastercard"/>
    <x v="1"/>
    <s v="Frequent"/>
    <x v="0"/>
    <x v="6"/>
    <x v="2"/>
    <s v="High"/>
    <n v="4"/>
    <n v="1"/>
    <n v="365"/>
    <x v="4"/>
    <x v="1"/>
    <n v="57.50606386983182"/>
  </r>
  <r>
    <n v="1606"/>
    <s v="Tyler Young"/>
    <s v="amandayu@example.com"/>
    <s v="amandayu"/>
    <d v="1943-02-27T00:00:00"/>
    <x v="1"/>
    <s v="Lorraineberg"/>
    <d v="2028-06-07T00:00:00"/>
    <d v="2029-06-07T00:00:00"/>
    <x v="1"/>
    <s v="Amex"/>
    <x v="0"/>
    <s v="Occasional"/>
    <x v="2"/>
    <x v="4"/>
    <x v="1"/>
    <s v="Medium"/>
    <n v="3.5"/>
    <n v="6"/>
    <n v="365"/>
    <x v="4"/>
    <x v="1"/>
    <n v="57.50606386983182"/>
  </r>
  <r>
    <n v="1607"/>
    <s v="Jonathan Bush"/>
    <s v="jenniferparsons@example.org"/>
    <s v="jenniferparsons"/>
    <d v="1972-11-14T00:00:00"/>
    <x v="1"/>
    <s v="Dustinstad"/>
    <d v="2028-06-08T00:00:00"/>
    <d v="2029-06-08T00:00:00"/>
    <x v="0"/>
    <s v="Amex"/>
    <x v="0"/>
    <s v="Frequent"/>
    <x v="2"/>
    <x v="3"/>
    <x v="2"/>
    <s v="High"/>
    <n v="3.8"/>
    <n v="5"/>
    <n v="365"/>
    <x v="4"/>
    <x v="1"/>
    <n v="57.50606386983182"/>
  </r>
  <r>
    <n v="1608"/>
    <s v="Jacqueline Bush"/>
    <s v="michaeljefferson@example.com"/>
    <s v="michaeljefferson"/>
    <d v="1976-12-17T00:00:00"/>
    <x v="0"/>
    <s v="North Jennifer"/>
    <d v="2028-06-09T00:00:00"/>
    <d v="2029-06-09T00:00:00"/>
    <x v="0"/>
    <s v="Amex"/>
    <x v="0"/>
    <s v="Occasional"/>
    <x v="1"/>
    <x v="2"/>
    <x v="1"/>
    <s v="Medium"/>
    <n v="4.0999999999999996"/>
    <n v="4"/>
    <n v="365"/>
    <x v="4"/>
    <x v="1"/>
    <n v="57.50606386983182"/>
  </r>
  <r>
    <n v="1609"/>
    <s v="Brian Weaver"/>
    <s v="lisariley@example.com"/>
    <s v="lisariley"/>
    <d v="1967-12-15T00:00:00"/>
    <x v="0"/>
    <s v="New Stacyton"/>
    <d v="2028-06-10T00:00:00"/>
    <d v="2029-06-10T00:00:00"/>
    <x v="1"/>
    <s v="Amex"/>
    <x v="1"/>
    <s v="Occasional"/>
    <x v="0"/>
    <x v="3"/>
    <x v="0"/>
    <s v="Low"/>
    <n v="4.9000000000000004"/>
    <n v="7"/>
    <n v="365"/>
    <x v="4"/>
    <x v="1"/>
    <n v="57.50606386983182"/>
  </r>
  <r>
    <n v="1610"/>
    <s v="Sandra Bright"/>
    <s v="tiffanyfoster@example.net"/>
    <s v="tiffanyfoster"/>
    <d v="2003-05-20T00:00:00"/>
    <x v="0"/>
    <s v="North Elaineside"/>
    <d v="2028-06-11T00:00:00"/>
    <d v="2029-06-11T00:00:00"/>
    <x v="0"/>
    <s v="Amex"/>
    <x v="1"/>
    <s v="Frequent"/>
    <x v="2"/>
    <x v="1"/>
    <x v="1"/>
    <s v="High"/>
    <n v="4.7"/>
    <n v="3"/>
    <n v="365"/>
    <x v="4"/>
    <x v="1"/>
    <n v="57.50606386983182"/>
  </r>
  <r>
    <n v="1611"/>
    <s v="Heather Gibson"/>
    <s v="jessica22@example.net"/>
    <s v="jessica22"/>
    <d v="1940-10-09T00:00:00"/>
    <x v="1"/>
    <s v="New Michelle"/>
    <d v="2028-06-12T00:00:00"/>
    <d v="2029-06-12T00:00:00"/>
    <x v="1"/>
    <s v="Mastercard"/>
    <x v="0"/>
    <s v="Occasional"/>
    <x v="1"/>
    <x v="4"/>
    <x v="1"/>
    <s v="Medium"/>
    <n v="3.2"/>
    <n v="6"/>
    <n v="365"/>
    <x v="4"/>
    <x v="1"/>
    <n v="57.50606386983182"/>
  </r>
  <r>
    <n v="1612"/>
    <s v="Ruth Lewis DDS"/>
    <s v="alexanderward@example.com"/>
    <s v="alexanderward"/>
    <d v="1961-12-29T00:00:00"/>
    <x v="1"/>
    <s v="Port John"/>
    <d v="2028-06-13T00:00:00"/>
    <d v="2029-06-13T00:00:00"/>
    <x v="0"/>
    <s v="Visa"/>
    <x v="0"/>
    <s v="Regular"/>
    <x v="0"/>
    <x v="3"/>
    <x v="1"/>
    <s v="High"/>
    <n v="3.7"/>
    <n v="4"/>
    <n v="365"/>
    <x v="4"/>
    <x v="1"/>
    <n v="57.50606386983182"/>
  </r>
  <r>
    <n v="1613"/>
    <s v="Kayla Wallace"/>
    <s v="qgomez@example.org"/>
    <s v="qgomez"/>
    <d v="1951-10-16T00:00:00"/>
    <x v="0"/>
    <s v="Cannonshire"/>
    <d v="2028-06-14T00:00:00"/>
    <d v="2029-06-14T00:00:00"/>
    <x v="1"/>
    <s v="Amex"/>
    <x v="0"/>
    <s v="Regular"/>
    <x v="1"/>
    <x v="0"/>
    <x v="1"/>
    <s v="Low"/>
    <n v="4.8"/>
    <n v="4"/>
    <n v="365"/>
    <x v="4"/>
    <x v="1"/>
    <n v="57.50606386983182"/>
  </r>
  <r>
    <n v="1614"/>
    <s v="Brian Mitchell"/>
    <s v="fharris@example.net"/>
    <s v="fharris"/>
    <d v="1937-03-06T00:00:00"/>
    <x v="1"/>
    <s v="Port Joseph"/>
    <d v="2028-06-15T00:00:00"/>
    <d v="2029-06-15T00:00:00"/>
    <x v="1"/>
    <s v="Visa"/>
    <x v="1"/>
    <s v="Occasional"/>
    <x v="1"/>
    <x v="1"/>
    <x v="0"/>
    <s v="Low"/>
    <n v="3.9"/>
    <n v="6"/>
    <n v="365"/>
    <x v="4"/>
    <x v="1"/>
    <n v="57.50606386983182"/>
  </r>
  <r>
    <n v="1615"/>
    <s v="Lori Brown"/>
    <s v="pfigueroa@example.com"/>
    <s v="pfigueroa"/>
    <d v="1934-03-08T00:00:00"/>
    <x v="1"/>
    <s v="New Anneview"/>
    <d v="2028-06-16T00:00:00"/>
    <d v="2029-06-16T00:00:00"/>
    <x v="1"/>
    <s v="Amex"/>
    <x v="0"/>
    <s v="Occasional"/>
    <x v="0"/>
    <x v="5"/>
    <x v="1"/>
    <s v="High"/>
    <n v="4.5999999999999996"/>
    <n v="4"/>
    <n v="365"/>
    <x v="4"/>
    <x v="1"/>
    <n v="57.50606386983182"/>
  </r>
  <r>
    <n v="1616"/>
    <s v="Ricky Hicks"/>
    <s v="dvasquez@example.com"/>
    <s v="dvasquez"/>
    <d v="1969-12-25T00:00:00"/>
    <x v="0"/>
    <s v="Abigailton"/>
    <d v="2028-06-17T00:00:00"/>
    <d v="2029-06-17T00:00:00"/>
    <x v="0"/>
    <s v="Mastercard"/>
    <x v="0"/>
    <s v="Frequent"/>
    <x v="0"/>
    <x v="5"/>
    <x v="2"/>
    <s v="High"/>
    <n v="3.5"/>
    <n v="0"/>
    <n v="365"/>
    <x v="4"/>
    <x v="1"/>
    <n v="57.50606386983182"/>
  </r>
  <r>
    <n v="1617"/>
    <s v="Dawn King"/>
    <s v="russellpitts@example.net"/>
    <s v="russellpitts"/>
    <d v="1940-07-11T00:00:00"/>
    <x v="0"/>
    <s v="Brianside"/>
    <d v="2028-06-18T00:00:00"/>
    <d v="2029-06-18T00:00:00"/>
    <x v="1"/>
    <s v="Mastercard"/>
    <x v="0"/>
    <s v="Regular"/>
    <x v="1"/>
    <x v="5"/>
    <x v="2"/>
    <s v="Medium"/>
    <n v="4.2"/>
    <n v="4"/>
    <n v="365"/>
    <x v="4"/>
    <x v="1"/>
    <n v="57.50606386983182"/>
  </r>
  <r>
    <n v="1618"/>
    <s v="Jose Lopez"/>
    <s v="juliabailey@example.net"/>
    <s v="juliabailey"/>
    <d v="1960-05-12T00:00:00"/>
    <x v="1"/>
    <s v="Port Rhonda"/>
    <d v="2028-06-19T00:00:00"/>
    <d v="2029-06-19T00:00:00"/>
    <x v="0"/>
    <s v="Mastercard"/>
    <x v="1"/>
    <s v="Frequent"/>
    <x v="2"/>
    <x v="4"/>
    <x v="0"/>
    <s v="Low"/>
    <n v="4.8"/>
    <n v="1"/>
    <n v="365"/>
    <x v="4"/>
    <x v="1"/>
    <n v="57.50606386983182"/>
  </r>
  <r>
    <n v="1619"/>
    <s v="Carrie Soto MD"/>
    <s v="lynn22@example.org"/>
    <s v="lynn22"/>
    <d v="1994-03-08T00:00:00"/>
    <x v="0"/>
    <s v="West Amy"/>
    <d v="2028-06-20T00:00:00"/>
    <d v="2029-06-20T00:00:00"/>
    <x v="1"/>
    <s v="Visa"/>
    <x v="0"/>
    <s v="Frequent"/>
    <x v="2"/>
    <x v="0"/>
    <x v="2"/>
    <s v="Low"/>
    <n v="4"/>
    <n v="4"/>
    <n v="365"/>
    <x v="4"/>
    <x v="1"/>
    <n v="57.50606386983182"/>
  </r>
  <r>
    <n v="1620"/>
    <s v="Melissa Lester"/>
    <s v="mbishop@example.org"/>
    <s v="mbishop"/>
    <d v="1990-10-08T00:00:00"/>
    <x v="0"/>
    <s v="Joshuashire"/>
    <d v="2028-06-21T00:00:00"/>
    <d v="2029-06-21T00:00:00"/>
    <x v="1"/>
    <s v="Visa"/>
    <x v="1"/>
    <s v="Frequent"/>
    <x v="0"/>
    <x v="2"/>
    <x v="2"/>
    <s v="Medium"/>
    <n v="4.5999999999999996"/>
    <n v="5"/>
    <n v="365"/>
    <x v="4"/>
    <x v="1"/>
    <n v="57.50606386983182"/>
  </r>
  <r>
    <n v="1621"/>
    <s v="Kenneth Vargas"/>
    <s v="krivera@example.org"/>
    <s v="krivera"/>
    <d v="1960-01-02T00:00:00"/>
    <x v="1"/>
    <s v="Lake Monique"/>
    <d v="2028-06-22T00:00:00"/>
    <d v="2029-06-22T00:00:00"/>
    <x v="1"/>
    <s v="Amex"/>
    <x v="1"/>
    <s v="Frequent"/>
    <x v="0"/>
    <x v="3"/>
    <x v="0"/>
    <s v="Medium"/>
    <n v="3.2"/>
    <n v="7"/>
    <n v="365"/>
    <x v="4"/>
    <x v="1"/>
    <n v="57.50606386983182"/>
  </r>
  <r>
    <n v="1622"/>
    <s v="Richard Barton"/>
    <s v="lopezkent@example.com"/>
    <s v="lopezkent"/>
    <d v="1956-05-08T00:00:00"/>
    <x v="1"/>
    <s v="Brockview"/>
    <d v="2028-06-23T00:00:00"/>
    <d v="2029-06-23T00:00:00"/>
    <x v="0"/>
    <s v="Visa"/>
    <x v="1"/>
    <s v="Regular"/>
    <x v="0"/>
    <x v="6"/>
    <x v="1"/>
    <s v="High"/>
    <n v="3.6"/>
    <n v="10"/>
    <n v="365"/>
    <x v="4"/>
    <x v="1"/>
    <n v="57.50606386983182"/>
  </r>
  <r>
    <n v="1623"/>
    <s v="William Carter"/>
    <s v="timothyshaffer@example.org"/>
    <s v="timothyshaffer"/>
    <d v="1991-02-09T00:00:00"/>
    <x v="0"/>
    <s v="Andrewburgh"/>
    <d v="2028-06-24T00:00:00"/>
    <d v="2029-06-24T00:00:00"/>
    <x v="1"/>
    <s v="Visa"/>
    <x v="1"/>
    <s v="Regular"/>
    <x v="0"/>
    <x v="2"/>
    <x v="2"/>
    <s v="Low"/>
    <n v="4.7"/>
    <n v="4"/>
    <n v="365"/>
    <x v="4"/>
    <x v="1"/>
    <n v="57.50606386983182"/>
  </r>
  <r>
    <n v="1624"/>
    <s v="Denise Shaw"/>
    <s v="rgibson@example.com"/>
    <s v="rgibson"/>
    <d v="1977-05-18T00:00:00"/>
    <x v="0"/>
    <s v="Port Colleenborough"/>
    <d v="2028-06-25T00:00:00"/>
    <d v="2029-06-25T00:00:00"/>
    <x v="1"/>
    <s v="Mastercard"/>
    <x v="1"/>
    <s v="Regular"/>
    <x v="1"/>
    <x v="0"/>
    <x v="1"/>
    <s v="Medium"/>
    <n v="3.4"/>
    <n v="3"/>
    <n v="365"/>
    <x v="4"/>
    <x v="1"/>
    <n v="57.50606386983182"/>
  </r>
  <r>
    <n v="1625"/>
    <s v="Kathy Carter"/>
    <s v="joe37@example.net"/>
    <s v="joe37"/>
    <d v="1981-03-04T00:00:00"/>
    <x v="1"/>
    <s v="Alexanderberg"/>
    <d v="2028-06-26T00:00:00"/>
    <d v="2029-06-26T00:00:00"/>
    <x v="0"/>
    <s v="Mastercard"/>
    <x v="1"/>
    <s v="Occasional"/>
    <x v="0"/>
    <x v="6"/>
    <x v="2"/>
    <s v="Medium"/>
    <n v="4.7"/>
    <n v="10"/>
    <n v="365"/>
    <x v="4"/>
    <x v="1"/>
    <n v="57.50606386983182"/>
  </r>
  <r>
    <n v="1626"/>
    <s v="Sara Hebert"/>
    <s v="gcrawford@example.com"/>
    <s v="gcrawford"/>
    <d v="1996-11-13T00:00:00"/>
    <x v="1"/>
    <s v="Murphybury"/>
    <d v="2028-06-27T00:00:00"/>
    <d v="2029-06-27T00:00:00"/>
    <x v="0"/>
    <s v="Amex"/>
    <x v="1"/>
    <s v="Frequent"/>
    <x v="0"/>
    <x v="1"/>
    <x v="1"/>
    <s v="High"/>
    <n v="4.3"/>
    <n v="5"/>
    <n v="365"/>
    <x v="4"/>
    <x v="1"/>
    <n v="57.50606386983182"/>
  </r>
  <r>
    <n v="1627"/>
    <s v="Brian Key"/>
    <s v="mooregarrett@example.net"/>
    <s v="mooregarrett"/>
    <d v="1996-10-31T00:00:00"/>
    <x v="0"/>
    <s v="Ashleytown"/>
    <d v="2028-06-28T00:00:00"/>
    <d v="2029-06-28T00:00:00"/>
    <x v="0"/>
    <s v="Amex"/>
    <x v="0"/>
    <s v="Frequent"/>
    <x v="1"/>
    <x v="2"/>
    <x v="0"/>
    <s v="Medium"/>
    <n v="3"/>
    <n v="5"/>
    <n v="365"/>
    <x v="4"/>
    <x v="1"/>
    <n v="57.50606386983182"/>
  </r>
  <r>
    <n v="1628"/>
    <s v="Stephanie Sullivan"/>
    <s v="alexwade@example.com"/>
    <s v="alexwade"/>
    <d v="1990-08-13T00:00:00"/>
    <x v="1"/>
    <s v="Chapmanfort"/>
    <d v="2028-06-29T00:00:00"/>
    <d v="2029-06-29T00:00:00"/>
    <x v="0"/>
    <s v="Visa"/>
    <x v="1"/>
    <s v="Occasional"/>
    <x v="0"/>
    <x v="0"/>
    <x v="2"/>
    <s v="Low"/>
    <n v="4.2"/>
    <n v="3"/>
    <n v="365"/>
    <x v="4"/>
    <x v="1"/>
    <n v="57.50606386983182"/>
  </r>
  <r>
    <n v="1629"/>
    <s v="Dr. Nicole Collins"/>
    <s v="romeromichele@example.org"/>
    <s v="romeromichele"/>
    <d v="1962-11-23T00:00:00"/>
    <x v="0"/>
    <s v="South Lee"/>
    <d v="2028-06-30T00:00:00"/>
    <d v="2029-06-30T00:00:00"/>
    <x v="0"/>
    <s v="Mastercard"/>
    <x v="1"/>
    <s v="Frequent"/>
    <x v="2"/>
    <x v="6"/>
    <x v="0"/>
    <s v="Low"/>
    <n v="3.2"/>
    <n v="0"/>
    <n v="365"/>
    <x v="4"/>
    <x v="1"/>
    <n v="57.50606386983182"/>
  </r>
  <r>
    <n v="1630"/>
    <s v="Ernest Mosley"/>
    <s v="danielwood@example.com"/>
    <s v="danielwood"/>
    <d v="1977-07-22T00:00:00"/>
    <x v="0"/>
    <s v="Middletonville"/>
    <d v="2028-07-01T00:00:00"/>
    <d v="2029-07-01T00:00:00"/>
    <x v="0"/>
    <s v="Mastercard"/>
    <x v="1"/>
    <s v="Frequent"/>
    <x v="2"/>
    <x v="5"/>
    <x v="2"/>
    <s v="Low"/>
    <n v="3.5"/>
    <n v="7"/>
    <n v="365"/>
    <x v="4"/>
    <x v="2"/>
    <n v="39.80508846950152"/>
  </r>
  <r>
    <n v="1631"/>
    <s v="Patricia Stephens"/>
    <s v="ericksonkathleen@example.net"/>
    <s v="ericksonkathleen"/>
    <d v="1938-11-25T00:00:00"/>
    <x v="1"/>
    <s v="South Jesse"/>
    <d v="2028-07-02T00:00:00"/>
    <d v="2029-07-02T00:00:00"/>
    <x v="1"/>
    <s v="Mastercard"/>
    <x v="0"/>
    <s v="Occasional"/>
    <x v="1"/>
    <x v="4"/>
    <x v="0"/>
    <s v="Medium"/>
    <n v="4.2"/>
    <n v="4"/>
    <n v="365"/>
    <x v="4"/>
    <x v="2"/>
    <n v="39.80508846950152"/>
  </r>
  <r>
    <n v="1632"/>
    <s v="Amber Clarke"/>
    <s v="nsmith@example.net"/>
    <s v="nsmith"/>
    <d v="1950-05-11T00:00:00"/>
    <x v="1"/>
    <s v="Andrewmouth"/>
    <d v="2028-07-03T00:00:00"/>
    <d v="2029-07-03T00:00:00"/>
    <x v="1"/>
    <s v="Amex"/>
    <x v="0"/>
    <s v="Occasional"/>
    <x v="0"/>
    <x v="3"/>
    <x v="0"/>
    <s v="High"/>
    <n v="4.3"/>
    <n v="4"/>
    <n v="365"/>
    <x v="4"/>
    <x v="2"/>
    <n v="39.80508846950152"/>
  </r>
  <r>
    <n v="1633"/>
    <s v="Teresa Jones"/>
    <s v="fvincent@example.org"/>
    <s v="fvincent"/>
    <d v="1987-03-31T00:00:00"/>
    <x v="1"/>
    <s v="Leeborough"/>
    <d v="2028-07-04T00:00:00"/>
    <d v="2029-07-04T00:00:00"/>
    <x v="1"/>
    <s v="Visa"/>
    <x v="0"/>
    <s v="Frequent"/>
    <x v="1"/>
    <x v="2"/>
    <x v="1"/>
    <s v="Low"/>
    <n v="3.3"/>
    <n v="2"/>
    <n v="365"/>
    <x v="4"/>
    <x v="2"/>
    <n v="39.80508846950152"/>
  </r>
  <r>
    <n v="1634"/>
    <s v="Melvin Anderson"/>
    <s v="robintaylor@example.com"/>
    <s v="robintaylor"/>
    <d v="1982-02-03T00:00:00"/>
    <x v="0"/>
    <s v="Karenborough"/>
    <d v="2028-07-05T00:00:00"/>
    <d v="2029-07-05T00:00:00"/>
    <x v="0"/>
    <s v="Visa"/>
    <x v="1"/>
    <s v="Regular"/>
    <x v="1"/>
    <x v="0"/>
    <x v="2"/>
    <s v="Low"/>
    <n v="4.3"/>
    <n v="2"/>
    <n v="365"/>
    <x v="4"/>
    <x v="2"/>
    <n v="39.80508846950152"/>
  </r>
  <r>
    <n v="1635"/>
    <s v="Julia Mooney"/>
    <s v="melvinjenkins@example.net"/>
    <s v="melvinjenkins"/>
    <d v="1980-05-15T00:00:00"/>
    <x v="1"/>
    <s v="Fordfurt"/>
    <d v="2028-07-06T00:00:00"/>
    <d v="2029-07-06T00:00:00"/>
    <x v="1"/>
    <s v="Visa"/>
    <x v="1"/>
    <s v="Regular"/>
    <x v="0"/>
    <x v="6"/>
    <x v="1"/>
    <s v="Medium"/>
    <n v="4.7"/>
    <n v="9"/>
    <n v="365"/>
    <x v="4"/>
    <x v="2"/>
    <n v="39.80508846950152"/>
  </r>
  <r>
    <n v="1636"/>
    <s v="Bradley Hall"/>
    <s v="conleyanthony@example.net"/>
    <s v="conleyanthony"/>
    <d v="1946-09-30T00:00:00"/>
    <x v="1"/>
    <s v="Anthonyshire"/>
    <d v="2028-07-07T00:00:00"/>
    <d v="2029-07-07T00:00:00"/>
    <x v="1"/>
    <s v="Visa"/>
    <x v="0"/>
    <s v="Regular"/>
    <x v="1"/>
    <x v="3"/>
    <x v="0"/>
    <s v="Low"/>
    <n v="4.5"/>
    <n v="4"/>
    <n v="365"/>
    <x v="4"/>
    <x v="2"/>
    <n v="39.80508846950152"/>
  </r>
  <r>
    <n v="1637"/>
    <s v="Elizabeth Sandoval"/>
    <s v="taylorkelly@example.com"/>
    <s v="taylorkelly"/>
    <d v="1976-01-31T00:00:00"/>
    <x v="0"/>
    <s v="South Becky"/>
    <d v="2028-07-08T00:00:00"/>
    <d v="2029-07-08T00:00:00"/>
    <x v="0"/>
    <s v="Mastercard"/>
    <x v="1"/>
    <s v="Frequent"/>
    <x v="2"/>
    <x v="1"/>
    <x v="1"/>
    <s v="Low"/>
    <n v="4"/>
    <n v="5"/>
    <n v="365"/>
    <x v="4"/>
    <x v="2"/>
    <n v="39.80508846950152"/>
  </r>
  <r>
    <n v="1638"/>
    <s v="Matthew Smith"/>
    <s v="zkaufman@example.org"/>
    <s v="zkaufman"/>
    <d v="2000-08-26T00:00:00"/>
    <x v="0"/>
    <s v="East Jennymouth"/>
    <d v="2028-07-09T00:00:00"/>
    <d v="2029-07-09T00:00:00"/>
    <x v="0"/>
    <s v="Mastercard"/>
    <x v="0"/>
    <s v="Frequent"/>
    <x v="2"/>
    <x v="3"/>
    <x v="0"/>
    <s v="Low"/>
    <n v="4.4000000000000004"/>
    <n v="4"/>
    <n v="365"/>
    <x v="4"/>
    <x v="2"/>
    <n v="39.80508846950152"/>
  </r>
  <r>
    <n v="1639"/>
    <s v="Sherri Washington"/>
    <s v="kevincole@example.net"/>
    <s v="kevincole"/>
    <d v="1937-10-04T00:00:00"/>
    <x v="1"/>
    <s v="South Alexander"/>
    <d v="2028-07-10T00:00:00"/>
    <d v="2029-07-10T00:00:00"/>
    <x v="1"/>
    <s v="Mastercard"/>
    <x v="1"/>
    <s v="Frequent"/>
    <x v="2"/>
    <x v="1"/>
    <x v="1"/>
    <s v="High"/>
    <n v="4.9000000000000004"/>
    <n v="2"/>
    <n v="365"/>
    <x v="4"/>
    <x v="2"/>
    <n v="39.80508846950152"/>
  </r>
  <r>
    <n v="1640"/>
    <s v="Michael Pham"/>
    <s v="josephsarah@example.com"/>
    <s v="josephsarah"/>
    <d v="1976-10-21T00:00:00"/>
    <x v="1"/>
    <s v="Ryanchester"/>
    <d v="2028-07-11T00:00:00"/>
    <d v="2029-07-11T00:00:00"/>
    <x v="0"/>
    <s v="Visa"/>
    <x v="1"/>
    <s v="Regular"/>
    <x v="2"/>
    <x v="0"/>
    <x v="1"/>
    <s v="Low"/>
    <n v="4.2"/>
    <n v="2"/>
    <n v="365"/>
    <x v="4"/>
    <x v="2"/>
    <n v="39.80508846950152"/>
  </r>
  <r>
    <n v="1641"/>
    <s v="Julie Walker"/>
    <s v="amydavis@example.net"/>
    <s v="amydavis"/>
    <d v="1948-02-20T00:00:00"/>
    <x v="0"/>
    <s v="South Angela"/>
    <d v="2028-07-12T00:00:00"/>
    <d v="2029-07-12T00:00:00"/>
    <x v="1"/>
    <s v="Visa"/>
    <x v="0"/>
    <s v="Occasional"/>
    <x v="2"/>
    <x v="5"/>
    <x v="0"/>
    <s v="Medium"/>
    <n v="4.8"/>
    <n v="9"/>
    <n v="365"/>
    <x v="4"/>
    <x v="2"/>
    <n v="39.80508846950152"/>
  </r>
  <r>
    <n v="1642"/>
    <s v="Steven Peterson"/>
    <s v="alexisjohnson@example.net"/>
    <s v="alexisjohnson"/>
    <d v="2004-12-16T00:00:00"/>
    <x v="1"/>
    <s v="East Douglas"/>
    <d v="2028-07-13T00:00:00"/>
    <d v="2029-07-13T00:00:00"/>
    <x v="0"/>
    <s v="Amex"/>
    <x v="1"/>
    <s v="Frequent"/>
    <x v="0"/>
    <x v="5"/>
    <x v="2"/>
    <s v="Medium"/>
    <n v="3.5"/>
    <n v="3"/>
    <n v="365"/>
    <x v="4"/>
    <x v="2"/>
    <n v="39.80508846950152"/>
  </r>
  <r>
    <n v="1643"/>
    <s v="Jessica Lawson"/>
    <s v="stevenhenderson@example.org"/>
    <s v="stevenhenderson"/>
    <d v="1997-02-17T00:00:00"/>
    <x v="0"/>
    <s v="North Cristianberg"/>
    <d v="2028-07-14T00:00:00"/>
    <d v="2029-07-14T00:00:00"/>
    <x v="0"/>
    <s v="Amex"/>
    <x v="1"/>
    <s v="Regular"/>
    <x v="2"/>
    <x v="5"/>
    <x v="0"/>
    <s v="High"/>
    <n v="3.5"/>
    <n v="2"/>
    <n v="365"/>
    <x v="4"/>
    <x v="2"/>
    <n v="39.80508846950152"/>
  </r>
  <r>
    <n v="1644"/>
    <s v="Keith Scott III"/>
    <s v="ncantrell@example.net"/>
    <s v="ncantrell"/>
    <d v="1960-09-21T00:00:00"/>
    <x v="1"/>
    <s v="West Christinefurt"/>
    <d v="2028-07-15T00:00:00"/>
    <d v="2029-07-15T00:00:00"/>
    <x v="0"/>
    <s v="Visa"/>
    <x v="0"/>
    <s v="Regular"/>
    <x v="2"/>
    <x v="5"/>
    <x v="2"/>
    <s v="Low"/>
    <n v="4.8"/>
    <n v="1"/>
    <n v="365"/>
    <x v="4"/>
    <x v="2"/>
    <n v="39.80508846950152"/>
  </r>
  <r>
    <n v="1645"/>
    <s v="Glenn Murphy"/>
    <s v="cbaker@example.com"/>
    <s v="cbaker"/>
    <d v="1942-07-10T00:00:00"/>
    <x v="0"/>
    <s v="Port Karen"/>
    <d v="2028-07-16T00:00:00"/>
    <d v="2029-07-16T00:00:00"/>
    <x v="1"/>
    <s v="Mastercard"/>
    <x v="0"/>
    <s v="Occasional"/>
    <x v="2"/>
    <x v="2"/>
    <x v="0"/>
    <s v="Medium"/>
    <n v="3.9"/>
    <n v="4"/>
    <n v="365"/>
    <x v="4"/>
    <x v="2"/>
    <n v="39.80508846950152"/>
  </r>
  <r>
    <n v="1646"/>
    <s v="Anita Williams"/>
    <s v="blakejohn@example.org"/>
    <s v="blakejohn"/>
    <d v="1959-12-07T00:00:00"/>
    <x v="0"/>
    <s v="North Sydney"/>
    <d v="2028-07-17T00:00:00"/>
    <d v="2029-07-17T00:00:00"/>
    <x v="1"/>
    <s v="Visa"/>
    <x v="0"/>
    <s v="Occasional"/>
    <x v="0"/>
    <x v="5"/>
    <x v="0"/>
    <s v="Low"/>
    <n v="4.3"/>
    <n v="8"/>
    <n v="365"/>
    <x v="4"/>
    <x v="2"/>
    <n v="39.80508846950152"/>
  </r>
  <r>
    <n v="1647"/>
    <s v="Daniel Johnson"/>
    <s v="ahenderson@example.org"/>
    <s v="ahenderson"/>
    <d v="1980-02-27T00:00:00"/>
    <x v="1"/>
    <s v="Timothyside"/>
    <d v="2028-07-18T00:00:00"/>
    <d v="2029-07-18T00:00:00"/>
    <x v="1"/>
    <s v="Visa"/>
    <x v="0"/>
    <s v="Regular"/>
    <x v="0"/>
    <x v="1"/>
    <x v="0"/>
    <s v="Low"/>
    <n v="3.2"/>
    <n v="0"/>
    <n v="365"/>
    <x v="4"/>
    <x v="2"/>
    <n v="39.80508846950152"/>
  </r>
  <r>
    <n v="1648"/>
    <s v="Sarah Munoz"/>
    <s v="dpalmer@example.org"/>
    <s v="dpalmer"/>
    <d v="1948-10-13T00:00:00"/>
    <x v="1"/>
    <s v="Howardbury"/>
    <d v="2028-07-19T00:00:00"/>
    <d v="2029-07-19T00:00:00"/>
    <x v="1"/>
    <s v="Visa"/>
    <x v="1"/>
    <s v="Occasional"/>
    <x v="0"/>
    <x v="2"/>
    <x v="2"/>
    <s v="Low"/>
    <n v="4.7"/>
    <n v="0"/>
    <n v="365"/>
    <x v="4"/>
    <x v="2"/>
    <n v="39.80508846950152"/>
  </r>
  <r>
    <n v="1649"/>
    <s v="Jack Torres"/>
    <s v="craig67@example.org"/>
    <s v="craig67"/>
    <d v="1971-05-11T00:00:00"/>
    <x v="1"/>
    <s v="Larsonmouth"/>
    <d v="2028-07-20T00:00:00"/>
    <d v="2029-07-20T00:00:00"/>
    <x v="0"/>
    <s v="Amex"/>
    <x v="1"/>
    <s v="Occasional"/>
    <x v="0"/>
    <x v="0"/>
    <x v="1"/>
    <s v="High"/>
    <n v="4.5"/>
    <n v="8"/>
    <n v="365"/>
    <x v="4"/>
    <x v="2"/>
    <n v="39.80508846950152"/>
  </r>
  <r>
    <n v="1650"/>
    <s v="Frederick Torres"/>
    <s v="annlamb@example.net"/>
    <s v="annlamb"/>
    <d v="1933-06-27T00:00:00"/>
    <x v="1"/>
    <s v="Baileyburgh"/>
    <d v="2028-07-21T00:00:00"/>
    <d v="2029-07-21T00:00:00"/>
    <x v="0"/>
    <s v="Mastercard"/>
    <x v="1"/>
    <s v="Occasional"/>
    <x v="0"/>
    <x v="5"/>
    <x v="2"/>
    <s v="Medium"/>
    <n v="4.3"/>
    <n v="8"/>
    <n v="365"/>
    <x v="4"/>
    <x v="2"/>
    <n v="39.80508846950152"/>
  </r>
  <r>
    <n v="1651"/>
    <s v="Jesse Clark"/>
    <s v="kayla33@example.com"/>
    <s v="kayla33"/>
    <d v="1993-06-19T00:00:00"/>
    <x v="0"/>
    <s v="Port Gregoryport"/>
    <d v="2028-07-22T00:00:00"/>
    <d v="2029-07-22T00:00:00"/>
    <x v="0"/>
    <s v="Mastercard"/>
    <x v="0"/>
    <s v="Occasional"/>
    <x v="2"/>
    <x v="4"/>
    <x v="2"/>
    <s v="High"/>
    <n v="3"/>
    <n v="4"/>
    <n v="365"/>
    <x v="4"/>
    <x v="2"/>
    <n v="39.80508846950152"/>
  </r>
  <r>
    <n v="1652"/>
    <s v="Karen Johnson"/>
    <s v="hamiltonrobert@example.com"/>
    <s v="hamiltonrobert"/>
    <d v="1987-03-30T00:00:00"/>
    <x v="0"/>
    <s v="North Juliaside"/>
    <d v="2028-07-23T00:00:00"/>
    <d v="2029-07-23T00:00:00"/>
    <x v="0"/>
    <s v="Visa"/>
    <x v="1"/>
    <s v="Frequent"/>
    <x v="0"/>
    <x v="0"/>
    <x v="0"/>
    <s v="High"/>
    <n v="3.9"/>
    <n v="3"/>
    <n v="365"/>
    <x v="4"/>
    <x v="2"/>
    <n v="39.80508846950152"/>
  </r>
  <r>
    <n v="1653"/>
    <s v="Timothy Rojas"/>
    <s v="santiagomary@example.net"/>
    <s v="santiagomary"/>
    <d v="1974-10-17T00:00:00"/>
    <x v="1"/>
    <s v="Pughview"/>
    <d v="2028-07-24T00:00:00"/>
    <d v="2029-07-24T00:00:00"/>
    <x v="0"/>
    <s v="Mastercard"/>
    <x v="0"/>
    <s v="Regular"/>
    <x v="0"/>
    <x v="1"/>
    <x v="2"/>
    <s v="Low"/>
    <n v="4.3"/>
    <n v="7"/>
    <n v="365"/>
    <x v="4"/>
    <x v="2"/>
    <n v="39.80508846950152"/>
  </r>
  <r>
    <n v="1654"/>
    <s v="Meghan Miller"/>
    <s v="arthurdouglas@example.com"/>
    <s v="arthurdouglas"/>
    <d v="1965-08-04T00:00:00"/>
    <x v="1"/>
    <s v="Port Timothy"/>
    <d v="2028-07-25T00:00:00"/>
    <d v="2029-07-25T00:00:00"/>
    <x v="0"/>
    <s v="Visa"/>
    <x v="0"/>
    <s v="Occasional"/>
    <x v="2"/>
    <x v="1"/>
    <x v="2"/>
    <s v="Low"/>
    <n v="3.5"/>
    <n v="5"/>
    <n v="365"/>
    <x v="4"/>
    <x v="2"/>
    <n v="39.80508846950152"/>
  </r>
  <r>
    <n v="1655"/>
    <s v="Charles Key"/>
    <s v="taylor46@example.net"/>
    <s v="taylor46"/>
    <d v="1968-02-16T00:00:00"/>
    <x v="0"/>
    <s v="Patelville"/>
    <d v="2028-07-26T00:00:00"/>
    <d v="2029-07-26T00:00:00"/>
    <x v="1"/>
    <s v="Visa"/>
    <x v="0"/>
    <s v="Regular"/>
    <x v="0"/>
    <x v="2"/>
    <x v="0"/>
    <s v="Low"/>
    <n v="3.1"/>
    <n v="4"/>
    <n v="365"/>
    <x v="4"/>
    <x v="2"/>
    <n v="39.80508846950152"/>
  </r>
  <r>
    <n v="1656"/>
    <s v="Sandra Murray"/>
    <s v="cookegabriella@example.com"/>
    <s v="cookegabriella"/>
    <d v="1969-12-26T00:00:00"/>
    <x v="1"/>
    <s v="Nancyside"/>
    <d v="2028-07-27T00:00:00"/>
    <d v="2029-07-27T00:00:00"/>
    <x v="0"/>
    <s v="Amex"/>
    <x v="1"/>
    <s v="Occasional"/>
    <x v="2"/>
    <x v="4"/>
    <x v="1"/>
    <s v="Medium"/>
    <n v="4.5999999999999996"/>
    <n v="3"/>
    <n v="365"/>
    <x v="4"/>
    <x v="2"/>
    <n v="39.80508846950152"/>
  </r>
  <r>
    <n v="1657"/>
    <s v="Jennifer Horton"/>
    <s v="villarrealsuzanne@example.net"/>
    <s v="villarrealsuzanne"/>
    <d v="1962-12-19T00:00:00"/>
    <x v="1"/>
    <s v="Lake Katherinefort"/>
    <d v="2028-07-28T00:00:00"/>
    <d v="2029-07-28T00:00:00"/>
    <x v="0"/>
    <s v="Visa"/>
    <x v="1"/>
    <s v="Occasional"/>
    <x v="0"/>
    <x v="2"/>
    <x v="1"/>
    <s v="Medium"/>
    <n v="4"/>
    <n v="5"/>
    <n v="365"/>
    <x v="4"/>
    <x v="2"/>
    <n v="39.80508846950152"/>
  </r>
  <r>
    <n v="1658"/>
    <s v="Sean Hamilton"/>
    <s v="pcamacho@example.net"/>
    <s v="pcamacho"/>
    <d v="1989-06-24T00:00:00"/>
    <x v="1"/>
    <s v="New Jennifershire"/>
    <d v="2028-07-29T00:00:00"/>
    <d v="2029-07-29T00:00:00"/>
    <x v="0"/>
    <s v="Mastercard"/>
    <x v="1"/>
    <s v="Occasional"/>
    <x v="2"/>
    <x v="3"/>
    <x v="0"/>
    <s v="Medium"/>
    <n v="3.2"/>
    <n v="10"/>
    <n v="365"/>
    <x v="4"/>
    <x v="2"/>
    <n v="39.80508846950152"/>
  </r>
  <r>
    <n v="1659"/>
    <s v="Corey Smith"/>
    <s v="bbell@example.net"/>
    <s v="bbell"/>
    <d v="1976-01-24T00:00:00"/>
    <x v="0"/>
    <s v="North Emily"/>
    <d v="2028-07-30T00:00:00"/>
    <d v="2029-07-30T00:00:00"/>
    <x v="1"/>
    <s v="Mastercard"/>
    <x v="1"/>
    <s v="Regular"/>
    <x v="1"/>
    <x v="4"/>
    <x v="0"/>
    <s v="Low"/>
    <n v="5"/>
    <n v="7"/>
    <n v="365"/>
    <x v="4"/>
    <x v="2"/>
    <n v="39.80508846950152"/>
  </r>
  <r>
    <n v="1660"/>
    <s v="Robin Wilson"/>
    <s v="hunterkyle@example.com"/>
    <s v="hunterkyle"/>
    <d v="1949-12-02T00:00:00"/>
    <x v="1"/>
    <s v="Lake Thomasview"/>
    <d v="2028-07-31T00:00:00"/>
    <d v="2029-07-31T00:00:00"/>
    <x v="0"/>
    <s v="Amex"/>
    <x v="0"/>
    <s v="Frequent"/>
    <x v="0"/>
    <x v="5"/>
    <x v="1"/>
    <s v="Low"/>
    <n v="3.4"/>
    <n v="5"/>
    <n v="365"/>
    <x v="4"/>
    <x v="2"/>
    <n v="39.80508846950152"/>
  </r>
  <r>
    <n v="1661"/>
    <s v="Peter Hancock"/>
    <s v="hryan@example.org"/>
    <s v="hryan"/>
    <d v="1948-04-16T00:00:00"/>
    <x v="0"/>
    <s v="South Jonathan"/>
    <d v="2028-08-01T00:00:00"/>
    <d v="2029-08-01T00:00:00"/>
    <x v="0"/>
    <s v="Mastercard"/>
    <x v="1"/>
    <s v="Regular"/>
    <x v="0"/>
    <x v="1"/>
    <x v="0"/>
    <s v="High"/>
    <n v="5"/>
    <n v="1"/>
    <n v="365"/>
    <x v="4"/>
    <x v="2"/>
    <n v="39.80508846950152"/>
  </r>
  <r>
    <n v="1662"/>
    <s v="Todd Morrison"/>
    <s v="dconway@example.org"/>
    <s v="dconway"/>
    <d v="1971-10-16T00:00:00"/>
    <x v="0"/>
    <s v="New Chelsea"/>
    <d v="2028-08-02T00:00:00"/>
    <d v="2029-08-02T00:00:00"/>
    <x v="1"/>
    <s v="Amex"/>
    <x v="0"/>
    <s v="Regular"/>
    <x v="2"/>
    <x v="1"/>
    <x v="0"/>
    <s v="Low"/>
    <n v="3"/>
    <n v="8"/>
    <n v="365"/>
    <x v="4"/>
    <x v="2"/>
    <n v="39.80508846950152"/>
  </r>
  <r>
    <n v="1663"/>
    <s v="Mrs. Katrina Baker"/>
    <s v="ariasjesse@example.org"/>
    <s v="ariasjesse"/>
    <d v="1990-07-10T00:00:00"/>
    <x v="0"/>
    <s v="Andersonbury"/>
    <d v="2028-08-03T00:00:00"/>
    <d v="2029-08-03T00:00:00"/>
    <x v="0"/>
    <s v="Amex"/>
    <x v="0"/>
    <s v="Occasional"/>
    <x v="1"/>
    <x v="4"/>
    <x v="0"/>
    <s v="High"/>
    <n v="3.2"/>
    <n v="5"/>
    <n v="365"/>
    <x v="4"/>
    <x v="2"/>
    <n v="39.80508846950152"/>
  </r>
  <r>
    <n v="1664"/>
    <s v="Robert Garza"/>
    <s v="mahoneychristopher@example.net"/>
    <s v="mahoneychristopher"/>
    <d v="1996-07-30T00:00:00"/>
    <x v="1"/>
    <s v="Hoodfort"/>
    <d v="2028-08-04T00:00:00"/>
    <d v="2029-08-04T00:00:00"/>
    <x v="1"/>
    <s v="Visa"/>
    <x v="0"/>
    <s v="Occasional"/>
    <x v="2"/>
    <x v="4"/>
    <x v="0"/>
    <s v="Medium"/>
    <n v="4"/>
    <n v="4"/>
    <n v="365"/>
    <x v="4"/>
    <x v="2"/>
    <n v="39.80508846950152"/>
  </r>
  <r>
    <n v="1665"/>
    <s v="Daniel Burns"/>
    <s v="jenna92@example.org"/>
    <s v="jenna92"/>
    <d v="1956-08-07T00:00:00"/>
    <x v="1"/>
    <s v="North Angela"/>
    <d v="2028-08-05T00:00:00"/>
    <d v="2029-08-05T00:00:00"/>
    <x v="1"/>
    <s v="Amex"/>
    <x v="1"/>
    <s v="Regular"/>
    <x v="1"/>
    <x v="6"/>
    <x v="2"/>
    <s v="High"/>
    <n v="4.5"/>
    <n v="5"/>
    <n v="365"/>
    <x v="4"/>
    <x v="2"/>
    <n v="39.80508846950152"/>
  </r>
  <r>
    <n v="1666"/>
    <s v="Cole Lewis"/>
    <s v="caitlinbaker@example.com"/>
    <s v="caitlinbaker"/>
    <d v="1938-07-01T00:00:00"/>
    <x v="0"/>
    <s v="Burtonland"/>
    <d v="2028-08-06T00:00:00"/>
    <d v="2029-08-06T00:00:00"/>
    <x v="0"/>
    <s v="Visa"/>
    <x v="1"/>
    <s v="Occasional"/>
    <x v="0"/>
    <x v="1"/>
    <x v="0"/>
    <s v="Medium"/>
    <n v="4.7"/>
    <n v="8"/>
    <n v="365"/>
    <x v="4"/>
    <x v="2"/>
    <n v="39.80508846950152"/>
  </r>
  <r>
    <n v="1667"/>
    <s v="Amy Miller"/>
    <s v="jessicacollins@example.com"/>
    <s v="jessicacollins"/>
    <d v="1984-08-04T00:00:00"/>
    <x v="1"/>
    <s v="New Briana"/>
    <d v="2028-08-07T00:00:00"/>
    <d v="2029-08-07T00:00:00"/>
    <x v="0"/>
    <s v="Visa"/>
    <x v="1"/>
    <s v="Occasional"/>
    <x v="0"/>
    <x v="6"/>
    <x v="2"/>
    <s v="Medium"/>
    <n v="3.3"/>
    <n v="1"/>
    <n v="365"/>
    <x v="4"/>
    <x v="2"/>
    <n v="39.80508846950152"/>
  </r>
  <r>
    <n v="1668"/>
    <s v="Barbara Gonzalez"/>
    <s v="mriddle@example.com"/>
    <s v="mriddle"/>
    <d v="1976-11-21T00:00:00"/>
    <x v="0"/>
    <s v="New Joshuamouth"/>
    <d v="2028-08-08T00:00:00"/>
    <d v="2029-08-08T00:00:00"/>
    <x v="0"/>
    <s v="Amex"/>
    <x v="1"/>
    <s v="Frequent"/>
    <x v="1"/>
    <x v="5"/>
    <x v="2"/>
    <s v="Medium"/>
    <n v="3.6"/>
    <n v="1"/>
    <n v="365"/>
    <x v="4"/>
    <x v="2"/>
    <n v="39.80508846950152"/>
  </r>
  <r>
    <n v="1669"/>
    <s v="Kayla Coffey"/>
    <s v="apowell@example.com"/>
    <s v="apowell"/>
    <d v="2004-07-16T00:00:00"/>
    <x v="1"/>
    <s v="South Melissa"/>
    <d v="2028-08-09T00:00:00"/>
    <d v="2029-08-09T00:00:00"/>
    <x v="0"/>
    <s v="Visa"/>
    <x v="1"/>
    <s v="Regular"/>
    <x v="2"/>
    <x v="1"/>
    <x v="0"/>
    <s v="Medium"/>
    <n v="3.4"/>
    <n v="10"/>
    <n v="365"/>
    <x v="4"/>
    <x v="2"/>
    <n v="39.80508846950152"/>
  </r>
  <r>
    <n v="1670"/>
    <s v="Melissa Watson"/>
    <s v="melinda61@example.org"/>
    <s v="melinda61"/>
    <d v="1986-03-10T00:00:00"/>
    <x v="1"/>
    <s v="New Amberview"/>
    <d v="2028-08-10T00:00:00"/>
    <d v="2029-08-10T00:00:00"/>
    <x v="0"/>
    <s v="Amex"/>
    <x v="1"/>
    <s v="Regular"/>
    <x v="0"/>
    <x v="1"/>
    <x v="0"/>
    <s v="High"/>
    <n v="4.8"/>
    <n v="6"/>
    <n v="365"/>
    <x v="4"/>
    <x v="2"/>
    <n v="39.80508846950152"/>
  </r>
  <r>
    <n v="1671"/>
    <s v="Leslie Nelson"/>
    <s v="andersondavid@example.com"/>
    <s v="andersondavid"/>
    <d v="1991-03-01T00:00:00"/>
    <x v="0"/>
    <s v="Lake Davidborough"/>
    <d v="2028-08-11T00:00:00"/>
    <d v="2029-08-11T00:00:00"/>
    <x v="0"/>
    <s v="Mastercard"/>
    <x v="0"/>
    <s v="Frequent"/>
    <x v="1"/>
    <x v="1"/>
    <x v="0"/>
    <s v="High"/>
    <n v="4.0999999999999996"/>
    <n v="0"/>
    <n v="365"/>
    <x v="4"/>
    <x v="2"/>
    <n v="39.80508846950152"/>
  </r>
  <r>
    <n v="1672"/>
    <s v="Susan Moreno"/>
    <s v="jessicaowens@example.net"/>
    <s v="jessicaowens"/>
    <d v="1956-04-09T00:00:00"/>
    <x v="1"/>
    <s v="New Allison"/>
    <d v="2028-08-12T00:00:00"/>
    <d v="2029-08-12T00:00:00"/>
    <x v="1"/>
    <s v="Amex"/>
    <x v="0"/>
    <s v="Occasional"/>
    <x v="1"/>
    <x v="6"/>
    <x v="2"/>
    <s v="Low"/>
    <n v="4.3"/>
    <n v="6"/>
    <n v="365"/>
    <x v="4"/>
    <x v="2"/>
    <n v="39.80508846950152"/>
  </r>
  <r>
    <n v="1673"/>
    <s v="Kristine Wagner"/>
    <s v="bakerwilliam@example.com"/>
    <s v="bakerwilliam"/>
    <d v="1945-03-20T00:00:00"/>
    <x v="0"/>
    <s v="New Jennifer"/>
    <d v="2028-08-13T00:00:00"/>
    <d v="2029-08-13T00:00:00"/>
    <x v="1"/>
    <s v="Amex"/>
    <x v="1"/>
    <s v="Frequent"/>
    <x v="1"/>
    <x v="3"/>
    <x v="0"/>
    <s v="Low"/>
    <n v="4.8"/>
    <n v="1"/>
    <n v="365"/>
    <x v="4"/>
    <x v="2"/>
    <n v="39.80508846950152"/>
  </r>
  <r>
    <n v="1674"/>
    <s v="Linda Foster"/>
    <s v="ogarcia@example.com"/>
    <s v="ogarcia"/>
    <d v="1978-09-17T00:00:00"/>
    <x v="0"/>
    <s v="South Danaborough"/>
    <d v="2028-08-14T00:00:00"/>
    <d v="2029-08-14T00:00:00"/>
    <x v="1"/>
    <s v="Amex"/>
    <x v="1"/>
    <s v="Frequent"/>
    <x v="0"/>
    <x v="6"/>
    <x v="1"/>
    <s v="High"/>
    <n v="4.9000000000000004"/>
    <n v="10"/>
    <n v="365"/>
    <x v="4"/>
    <x v="2"/>
    <n v="39.80508846950152"/>
  </r>
  <r>
    <n v="1675"/>
    <s v="Amy Rivera"/>
    <s v="alvarezstacy@example.org"/>
    <s v="alvarezstacy"/>
    <d v="1943-03-26T00:00:00"/>
    <x v="0"/>
    <s v="Carrport"/>
    <d v="2028-08-15T00:00:00"/>
    <d v="2029-08-15T00:00:00"/>
    <x v="1"/>
    <s v="Amex"/>
    <x v="1"/>
    <s v="Occasional"/>
    <x v="2"/>
    <x v="6"/>
    <x v="1"/>
    <s v="Low"/>
    <n v="3.9"/>
    <n v="5"/>
    <n v="365"/>
    <x v="4"/>
    <x v="2"/>
    <n v="39.80508846950152"/>
  </r>
  <r>
    <n v="1676"/>
    <s v="Kathy Hammond"/>
    <s v="juanmoreno@example.com"/>
    <s v="juanmoreno"/>
    <d v="1983-09-21T00:00:00"/>
    <x v="1"/>
    <s v="Berryland"/>
    <d v="2028-08-16T00:00:00"/>
    <d v="2029-08-16T00:00:00"/>
    <x v="1"/>
    <s v="Amex"/>
    <x v="1"/>
    <s v="Frequent"/>
    <x v="0"/>
    <x v="5"/>
    <x v="2"/>
    <s v="Medium"/>
    <n v="5"/>
    <n v="10"/>
    <n v="365"/>
    <x v="4"/>
    <x v="2"/>
    <n v="39.80508846950152"/>
  </r>
  <r>
    <n v="1677"/>
    <s v="Gary Williams"/>
    <s v="rnguyen@example.org"/>
    <s v="rnguyen"/>
    <d v="1984-04-28T00:00:00"/>
    <x v="0"/>
    <s v="Port Kristieborough"/>
    <d v="2028-08-17T00:00:00"/>
    <d v="2029-08-17T00:00:00"/>
    <x v="0"/>
    <s v="Amex"/>
    <x v="0"/>
    <s v="Occasional"/>
    <x v="2"/>
    <x v="1"/>
    <x v="1"/>
    <s v="Low"/>
    <n v="4.3"/>
    <n v="6"/>
    <n v="365"/>
    <x v="4"/>
    <x v="2"/>
    <n v="39.80508846950152"/>
  </r>
  <r>
    <n v="1678"/>
    <s v="Daniel Murray"/>
    <s v="ericksonjacob@example.org"/>
    <s v="ericksonjacob"/>
    <d v="1973-02-11T00:00:00"/>
    <x v="1"/>
    <s v="Mitchellborough"/>
    <d v="2028-08-18T00:00:00"/>
    <d v="2029-08-18T00:00:00"/>
    <x v="1"/>
    <s v="Mastercard"/>
    <x v="0"/>
    <s v="Regular"/>
    <x v="2"/>
    <x v="2"/>
    <x v="0"/>
    <s v="High"/>
    <n v="3.1"/>
    <n v="3"/>
    <n v="365"/>
    <x v="4"/>
    <x v="2"/>
    <n v="39.80508846950152"/>
  </r>
  <r>
    <n v="1679"/>
    <s v="Taylor Potter"/>
    <s v="joel92@example.com"/>
    <s v="joel92"/>
    <d v="1983-12-21T00:00:00"/>
    <x v="1"/>
    <s v="Wilsonstad"/>
    <d v="2028-08-19T00:00:00"/>
    <d v="2029-08-19T00:00:00"/>
    <x v="0"/>
    <s v="Mastercard"/>
    <x v="0"/>
    <s v="Frequent"/>
    <x v="1"/>
    <x v="1"/>
    <x v="1"/>
    <s v="Low"/>
    <n v="3.9"/>
    <n v="9"/>
    <n v="365"/>
    <x v="4"/>
    <x v="2"/>
    <n v="39.80508846950152"/>
  </r>
  <r>
    <n v="1680"/>
    <s v="Denise Mason"/>
    <s v="alan24@example.com"/>
    <s v="alan24"/>
    <d v="1941-06-20T00:00:00"/>
    <x v="0"/>
    <s v="Claudiaburgh"/>
    <d v="2028-08-20T00:00:00"/>
    <d v="2029-08-20T00:00:00"/>
    <x v="0"/>
    <s v="Visa"/>
    <x v="1"/>
    <s v="Occasional"/>
    <x v="2"/>
    <x v="1"/>
    <x v="2"/>
    <s v="Low"/>
    <n v="4.2"/>
    <n v="4"/>
    <n v="365"/>
    <x v="4"/>
    <x v="2"/>
    <n v="39.80508846950152"/>
  </r>
  <r>
    <n v="1681"/>
    <s v="Danielle Mercer"/>
    <s v="gonzaleskathryn@example.net"/>
    <s v="gonzaleskathryn"/>
    <d v="1958-01-17T00:00:00"/>
    <x v="1"/>
    <s v="Lake Leslieland"/>
    <d v="2028-08-21T00:00:00"/>
    <d v="2029-08-21T00:00:00"/>
    <x v="1"/>
    <s v="Visa"/>
    <x v="0"/>
    <s v="Regular"/>
    <x v="0"/>
    <x v="1"/>
    <x v="0"/>
    <s v="High"/>
    <n v="4.4000000000000004"/>
    <n v="9"/>
    <n v="365"/>
    <x v="4"/>
    <x v="2"/>
    <n v="39.80508846950152"/>
  </r>
  <r>
    <n v="1682"/>
    <s v="Briana Johnson"/>
    <s v="djohnson@example.org"/>
    <s v="djohnson"/>
    <d v="1957-02-22T00:00:00"/>
    <x v="0"/>
    <s v="Natashaburgh"/>
    <d v="2028-08-22T00:00:00"/>
    <d v="2029-08-22T00:00:00"/>
    <x v="0"/>
    <s v="Amex"/>
    <x v="1"/>
    <s v="Frequent"/>
    <x v="0"/>
    <x v="6"/>
    <x v="1"/>
    <s v="Low"/>
    <n v="3.6"/>
    <n v="2"/>
    <n v="365"/>
    <x v="4"/>
    <x v="2"/>
    <n v="39.80508846950152"/>
  </r>
  <r>
    <n v="1683"/>
    <s v="Christopher Avila"/>
    <s v="katrina98@example.net"/>
    <s v="katrina98"/>
    <d v="1980-06-18T00:00:00"/>
    <x v="1"/>
    <s v="Port Gail"/>
    <d v="2028-08-23T00:00:00"/>
    <d v="2029-08-23T00:00:00"/>
    <x v="1"/>
    <s v="Mastercard"/>
    <x v="1"/>
    <s v="Occasional"/>
    <x v="2"/>
    <x v="5"/>
    <x v="0"/>
    <s v="Low"/>
    <n v="3.1"/>
    <n v="1"/>
    <n v="365"/>
    <x v="4"/>
    <x v="2"/>
    <n v="39.80508846950152"/>
  </r>
  <r>
    <n v="1684"/>
    <s v="Paul Davila"/>
    <s v="gordonjennifer@example.org"/>
    <s v="gordonjennifer"/>
    <d v="1989-01-11T00:00:00"/>
    <x v="1"/>
    <s v="Lake Seth"/>
    <d v="2028-08-24T00:00:00"/>
    <d v="2029-08-24T00:00:00"/>
    <x v="0"/>
    <s v="Amex"/>
    <x v="0"/>
    <s v="Occasional"/>
    <x v="0"/>
    <x v="1"/>
    <x v="1"/>
    <s v="Medium"/>
    <n v="3.4"/>
    <n v="8"/>
    <n v="365"/>
    <x v="4"/>
    <x v="2"/>
    <n v="39.80508846950152"/>
  </r>
  <r>
    <n v="1685"/>
    <s v="Gina Carlson"/>
    <s v="cynthiafoster@example.org"/>
    <s v="cynthiafoster"/>
    <d v="1944-04-04T00:00:00"/>
    <x v="1"/>
    <s v="Millermouth"/>
    <d v="2028-08-25T00:00:00"/>
    <d v="2029-08-25T00:00:00"/>
    <x v="0"/>
    <s v="Visa"/>
    <x v="1"/>
    <s v="Regular"/>
    <x v="2"/>
    <x v="2"/>
    <x v="2"/>
    <s v="Medium"/>
    <n v="4.5999999999999996"/>
    <n v="6"/>
    <n v="365"/>
    <x v="4"/>
    <x v="2"/>
    <n v="39.80508846950152"/>
  </r>
  <r>
    <n v="1686"/>
    <s v="Raymond Brooks"/>
    <s v="isanders@example.net"/>
    <s v="isanders"/>
    <d v="1974-10-05T00:00:00"/>
    <x v="1"/>
    <s v="Silvaville"/>
    <d v="2028-08-26T00:00:00"/>
    <d v="2029-08-26T00:00:00"/>
    <x v="1"/>
    <s v="Amex"/>
    <x v="0"/>
    <s v="Occasional"/>
    <x v="1"/>
    <x v="5"/>
    <x v="2"/>
    <s v="Medium"/>
    <n v="3.5"/>
    <n v="2"/>
    <n v="365"/>
    <x v="4"/>
    <x v="2"/>
    <n v="39.80508846950152"/>
  </r>
  <r>
    <n v="1687"/>
    <s v="Wendy Jordan"/>
    <s v="kathleen03@example.net"/>
    <s v="kathleen03"/>
    <d v="1967-10-02T00:00:00"/>
    <x v="1"/>
    <s v="East Andrew"/>
    <d v="2028-08-27T00:00:00"/>
    <d v="2029-08-27T00:00:00"/>
    <x v="0"/>
    <s v="Visa"/>
    <x v="1"/>
    <s v="Frequent"/>
    <x v="0"/>
    <x v="0"/>
    <x v="0"/>
    <s v="Medium"/>
    <n v="3.9"/>
    <n v="6"/>
    <n v="365"/>
    <x v="4"/>
    <x v="2"/>
    <n v="39.80508846950152"/>
  </r>
  <r>
    <n v="1688"/>
    <s v="Andrew Bailey"/>
    <s v="dylan01@example.org"/>
    <s v="dylan01"/>
    <d v="1991-08-27T00:00:00"/>
    <x v="0"/>
    <s v="Dominiqueshire"/>
    <d v="2028-08-28T00:00:00"/>
    <d v="2029-08-28T00:00:00"/>
    <x v="0"/>
    <s v="Visa"/>
    <x v="1"/>
    <s v="Regular"/>
    <x v="1"/>
    <x v="2"/>
    <x v="2"/>
    <s v="Low"/>
    <n v="4.7"/>
    <n v="10"/>
    <n v="365"/>
    <x v="4"/>
    <x v="2"/>
    <n v="39.80508846950152"/>
  </r>
  <r>
    <n v="1689"/>
    <s v="Henry Martin"/>
    <s v="drew15@example.net"/>
    <s v="drew15"/>
    <d v="1935-10-31T00:00:00"/>
    <x v="1"/>
    <s v="Port Michaelbury"/>
    <d v="2028-08-29T00:00:00"/>
    <d v="2029-08-29T00:00:00"/>
    <x v="0"/>
    <s v="Visa"/>
    <x v="1"/>
    <s v="Regular"/>
    <x v="2"/>
    <x v="4"/>
    <x v="2"/>
    <s v="High"/>
    <n v="4.4000000000000004"/>
    <n v="3"/>
    <n v="365"/>
    <x v="4"/>
    <x v="2"/>
    <n v="39.80508846950152"/>
  </r>
  <r>
    <n v="1690"/>
    <s v="Anne Stone"/>
    <s v="morrisjasmine@example.org"/>
    <s v="morrisjasmine"/>
    <d v="1958-08-18T00:00:00"/>
    <x v="0"/>
    <s v="Ambermouth"/>
    <d v="2028-08-30T00:00:00"/>
    <d v="2029-08-30T00:00:00"/>
    <x v="1"/>
    <s v="Amex"/>
    <x v="0"/>
    <s v="Regular"/>
    <x v="0"/>
    <x v="5"/>
    <x v="0"/>
    <s v="Medium"/>
    <n v="4.5999999999999996"/>
    <n v="0"/>
    <n v="365"/>
    <x v="4"/>
    <x v="2"/>
    <n v="39.80508846950152"/>
  </r>
  <r>
    <n v="1691"/>
    <s v="Anne Mann"/>
    <s v="alicia07@example.net"/>
    <s v="alicia07"/>
    <d v="1966-12-18T00:00:00"/>
    <x v="1"/>
    <s v="Port Ronaldborough"/>
    <d v="2028-08-31T00:00:00"/>
    <d v="2029-08-31T00:00:00"/>
    <x v="0"/>
    <s v="Visa"/>
    <x v="1"/>
    <s v="Occasional"/>
    <x v="0"/>
    <x v="0"/>
    <x v="1"/>
    <s v="Low"/>
    <n v="4.8"/>
    <n v="9"/>
    <n v="365"/>
    <x v="4"/>
    <x v="2"/>
    <n v="39.80508846950152"/>
  </r>
  <r>
    <n v="1692"/>
    <s v="Melissa George"/>
    <s v="xjames@example.net"/>
    <s v="xjames"/>
    <d v="1949-03-09T00:00:00"/>
    <x v="1"/>
    <s v="South Johaven"/>
    <d v="2028-09-01T00:00:00"/>
    <d v="2029-09-01T00:00:00"/>
    <x v="1"/>
    <s v="Mastercard"/>
    <x v="0"/>
    <s v="Regular"/>
    <x v="1"/>
    <x v="5"/>
    <x v="2"/>
    <s v="Medium"/>
    <n v="4.2"/>
    <n v="0"/>
    <n v="365"/>
    <x v="4"/>
    <x v="2"/>
    <n v="39.80508846950152"/>
  </r>
  <r>
    <n v="1693"/>
    <s v="Michael Nichols"/>
    <s v="danielsmith@example.org"/>
    <s v="danielsmith"/>
    <d v="1940-05-20T00:00:00"/>
    <x v="0"/>
    <s v="Michaelside"/>
    <d v="2028-09-02T00:00:00"/>
    <d v="2029-09-02T00:00:00"/>
    <x v="1"/>
    <s v="Visa"/>
    <x v="0"/>
    <s v="Occasional"/>
    <x v="1"/>
    <x v="4"/>
    <x v="1"/>
    <s v="Medium"/>
    <n v="4.3"/>
    <n v="0"/>
    <n v="365"/>
    <x v="4"/>
    <x v="2"/>
    <n v="39.80508846950152"/>
  </r>
  <r>
    <n v="1694"/>
    <s v="Jacqueline Baker"/>
    <s v="ftodd@example.net"/>
    <s v="ftodd"/>
    <d v="1998-10-22T00:00:00"/>
    <x v="1"/>
    <s v="South Joseborough"/>
    <d v="2028-09-03T00:00:00"/>
    <d v="2029-09-03T00:00:00"/>
    <x v="0"/>
    <s v="Mastercard"/>
    <x v="1"/>
    <s v="Regular"/>
    <x v="0"/>
    <x v="4"/>
    <x v="1"/>
    <s v="High"/>
    <n v="3.2"/>
    <n v="7"/>
    <n v="365"/>
    <x v="4"/>
    <x v="2"/>
    <n v="39.80508846950152"/>
  </r>
  <r>
    <n v="1695"/>
    <s v="Colin Price"/>
    <s v="longmichael@example.org"/>
    <s v="longmichael"/>
    <d v="1944-05-06T00:00:00"/>
    <x v="1"/>
    <s v="North Darrylville"/>
    <d v="2028-09-04T00:00:00"/>
    <d v="2029-09-04T00:00:00"/>
    <x v="0"/>
    <s v="Amex"/>
    <x v="0"/>
    <s v="Occasional"/>
    <x v="0"/>
    <x v="4"/>
    <x v="0"/>
    <s v="High"/>
    <n v="4"/>
    <n v="8"/>
    <n v="365"/>
    <x v="4"/>
    <x v="2"/>
    <n v="39.80508846950152"/>
  </r>
  <r>
    <n v="1696"/>
    <s v="Cassandra Taylor"/>
    <s v="neil07@example.org"/>
    <s v="neil07"/>
    <d v="1964-05-11T00:00:00"/>
    <x v="0"/>
    <s v="Stacyborough"/>
    <d v="2028-09-05T00:00:00"/>
    <d v="2029-09-05T00:00:00"/>
    <x v="1"/>
    <s v="Mastercard"/>
    <x v="0"/>
    <s v="Occasional"/>
    <x v="1"/>
    <x v="6"/>
    <x v="1"/>
    <s v="Medium"/>
    <n v="4.5"/>
    <n v="7"/>
    <n v="365"/>
    <x v="4"/>
    <x v="2"/>
    <n v="39.80508846950152"/>
  </r>
  <r>
    <n v="1697"/>
    <s v="Shane Jones"/>
    <s v="osbornejennifer@example.com"/>
    <s v="osbornejennifer"/>
    <d v="1957-02-09T00:00:00"/>
    <x v="0"/>
    <s v="New Vicki"/>
    <d v="2028-09-06T00:00:00"/>
    <d v="2029-09-06T00:00:00"/>
    <x v="1"/>
    <s v="Mastercard"/>
    <x v="0"/>
    <s v="Frequent"/>
    <x v="1"/>
    <x v="1"/>
    <x v="0"/>
    <s v="High"/>
    <n v="3.5"/>
    <n v="2"/>
    <n v="365"/>
    <x v="4"/>
    <x v="2"/>
    <n v="39.80508846950152"/>
  </r>
  <r>
    <n v="1698"/>
    <s v="Brooke Edwards"/>
    <s v="tscott@example.net"/>
    <s v="tscott"/>
    <d v="1978-08-17T00:00:00"/>
    <x v="1"/>
    <s v="South Elaine"/>
    <d v="2028-09-07T00:00:00"/>
    <d v="2029-09-07T00:00:00"/>
    <x v="0"/>
    <s v="Amex"/>
    <x v="0"/>
    <s v="Occasional"/>
    <x v="2"/>
    <x v="3"/>
    <x v="1"/>
    <s v="High"/>
    <n v="4.4000000000000004"/>
    <n v="0"/>
    <n v="365"/>
    <x v="4"/>
    <x v="2"/>
    <n v="39.80508846950152"/>
  </r>
  <r>
    <n v="1699"/>
    <s v="Kristen Martinez"/>
    <s v="mwoods@example.com"/>
    <s v="mwoods"/>
    <d v="1948-11-01T00:00:00"/>
    <x v="1"/>
    <s v="Port Barbara"/>
    <d v="2028-09-08T00:00:00"/>
    <d v="2029-09-08T00:00:00"/>
    <x v="1"/>
    <s v="Mastercard"/>
    <x v="1"/>
    <s v="Occasional"/>
    <x v="2"/>
    <x v="1"/>
    <x v="0"/>
    <s v="Medium"/>
    <n v="3.1"/>
    <n v="4"/>
    <n v="365"/>
    <x v="4"/>
    <x v="2"/>
    <n v="39.80508846950152"/>
  </r>
  <r>
    <n v="1700"/>
    <s v="Betty Lewis"/>
    <s v="brianschmidt@example.org"/>
    <s v="brianschmidt"/>
    <d v="2005-03-03T00:00:00"/>
    <x v="1"/>
    <s v="West Annaview"/>
    <d v="2028-09-09T00:00:00"/>
    <d v="2029-09-09T00:00:00"/>
    <x v="0"/>
    <s v="Visa"/>
    <x v="0"/>
    <s v="Frequent"/>
    <x v="2"/>
    <x v="3"/>
    <x v="0"/>
    <s v="Low"/>
    <n v="3.8"/>
    <n v="2"/>
    <n v="365"/>
    <x v="4"/>
    <x v="2"/>
    <n v="39.80508846950152"/>
  </r>
  <r>
    <n v="1701"/>
    <s v="James Pope"/>
    <s v="rodgerstyler@example.org"/>
    <s v="rodgerstyler"/>
    <d v="1941-01-24T00:00:00"/>
    <x v="0"/>
    <s v="Wrightchester"/>
    <d v="2028-09-10T00:00:00"/>
    <d v="2029-09-10T00:00:00"/>
    <x v="1"/>
    <s v="Mastercard"/>
    <x v="1"/>
    <s v="Frequent"/>
    <x v="2"/>
    <x v="4"/>
    <x v="2"/>
    <s v="High"/>
    <n v="3"/>
    <n v="7"/>
    <n v="365"/>
    <x v="4"/>
    <x v="2"/>
    <n v="39.80508846950152"/>
  </r>
  <r>
    <n v="1702"/>
    <s v="Vanessa Martinez"/>
    <s v="mharvey@example.com"/>
    <s v="mharvey"/>
    <d v="1946-06-18T00:00:00"/>
    <x v="1"/>
    <s v="Saraland"/>
    <d v="2028-09-11T00:00:00"/>
    <d v="2029-09-11T00:00:00"/>
    <x v="0"/>
    <s v="Amex"/>
    <x v="0"/>
    <s v="Regular"/>
    <x v="0"/>
    <x v="1"/>
    <x v="2"/>
    <s v="Low"/>
    <n v="3.3"/>
    <n v="2"/>
    <n v="365"/>
    <x v="4"/>
    <x v="2"/>
    <n v="39.80508846950152"/>
  </r>
  <r>
    <n v="1703"/>
    <s v="Brenda Allen"/>
    <s v="beandominique@example.com"/>
    <s v="beandominique"/>
    <d v="1951-01-29T00:00:00"/>
    <x v="0"/>
    <s v="New Matthewton"/>
    <d v="2028-09-12T00:00:00"/>
    <d v="2029-09-12T00:00:00"/>
    <x v="1"/>
    <s v="Mastercard"/>
    <x v="0"/>
    <s v="Occasional"/>
    <x v="2"/>
    <x v="1"/>
    <x v="1"/>
    <s v="Medium"/>
    <n v="3.3"/>
    <n v="9"/>
    <n v="365"/>
    <x v="4"/>
    <x v="2"/>
    <n v="39.80508846950152"/>
  </r>
  <r>
    <n v="1704"/>
    <s v="Mary Curtis"/>
    <s v="ryan09@example.org"/>
    <s v="ryan09"/>
    <d v="1971-11-29T00:00:00"/>
    <x v="1"/>
    <s v="Rachelview"/>
    <d v="2028-09-13T00:00:00"/>
    <d v="2029-09-13T00:00:00"/>
    <x v="1"/>
    <s v="Amex"/>
    <x v="1"/>
    <s v="Frequent"/>
    <x v="2"/>
    <x v="5"/>
    <x v="2"/>
    <s v="High"/>
    <n v="3"/>
    <n v="0"/>
    <n v="365"/>
    <x v="4"/>
    <x v="2"/>
    <n v="39.80508846950152"/>
  </r>
  <r>
    <n v="1705"/>
    <s v="Maria Mason"/>
    <s v="rbrooks@example.org"/>
    <s v="rbrooks"/>
    <d v="2005-08-31T00:00:00"/>
    <x v="1"/>
    <s v="Lake Maryfurt"/>
    <d v="2028-09-14T00:00:00"/>
    <d v="2029-09-14T00:00:00"/>
    <x v="1"/>
    <s v="Visa"/>
    <x v="1"/>
    <s v="Regular"/>
    <x v="2"/>
    <x v="1"/>
    <x v="1"/>
    <s v="High"/>
    <n v="3.9"/>
    <n v="7"/>
    <n v="365"/>
    <x v="4"/>
    <x v="2"/>
    <n v="39.80508846950152"/>
  </r>
  <r>
    <n v="1706"/>
    <s v="Jason Hobbs"/>
    <s v="timothyday@example.com"/>
    <s v="timothyday"/>
    <d v="1992-06-29T00:00:00"/>
    <x v="0"/>
    <s v="Tammymouth"/>
    <d v="2028-09-15T00:00:00"/>
    <d v="2029-09-15T00:00:00"/>
    <x v="0"/>
    <s v="Amex"/>
    <x v="1"/>
    <s v="Frequent"/>
    <x v="2"/>
    <x v="6"/>
    <x v="2"/>
    <s v="High"/>
    <n v="3.8"/>
    <n v="6"/>
    <n v="365"/>
    <x v="4"/>
    <x v="2"/>
    <n v="39.80508846950152"/>
  </r>
  <r>
    <n v="1707"/>
    <s v="Anna Miller"/>
    <s v="mirandamontgomery@example.org"/>
    <s v="mirandamontgomery"/>
    <d v="1964-06-02T00:00:00"/>
    <x v="0"/>
    <s v="Amystad"/>
    <d v="2028-09-16T00:00:00"/>
    <d v="2029-09-16T00:00:00"/>
    <x v="0"/>
    <s v="Amex"/>
    <x v="1"/>
    <s v="Regular"/>
    <x v="1"/>
    <x v="3"/>
    <x v="0"/>
    <s v="Medium"/>
    <n v="4"/>
    <n v="3"/>
    <n v="365"/>
    <x v="4"/>
    <x v="2"/>
    <n v="39.80508846950152"/>
  </r>
  <r>
    <n v="1708"/>
    <s v="Levi Wang"/>
    <s v="matthew20@example.org"/>
    <s v="matthew20"/>
    <d v="1973-06-26T00:00:00"/>
    <x v="1"/>
    <s v="Ballardfurt"/>
    <d v="2028-09-17T00:00:00"/>
    <d v="2029-09-17T00:00:00"/>
    <x v="0"/>
    <s v="Amex"/>
    <x v="0"/>
    <s v="Occasional"/>
    <x v="0"/>
    <x v="0"/>
    <x v="2"/>
    <s v="Medium"/>
    <n v="4.5"/>
    <n v="0"/>
    <n v="365"/>
    <x v="4"/>
    <x v="2"/>
    <n v="39.80508846950152"/>
  </r>
  <r>
    <n v="1709"/>
    <s v="Michael Olsen"/>
    <s v="karabates@example.com"/>
    <s v="karabates"/>
    <d v="1964-04-22T00:00:00"/>
    <x v="1"/>
    <s v="North Amyfurt"/>
    <d v="2028-09-18T00:00:00"/>
    <d v="2029-09-18T00:00:00"/>
    <x v="1"/>
    <s v="Amex"/>
    <x v="1"/>
    <s v="Occasional"/>
    <x v="1"/>
    <x v="4"/>
    <x v="0"/>
    <s v="Low"/>
    <n v="3.5"/>
    <n v="3"/>
    <n v="365"/>
    <x v="4"/>
    <x v="2"/>
    <n v="39.80508846950152"/>
  </r>
  <r>
    <n v="1710"/>
    <s v="Matthew Mack"/>
    <s v="meganbarrett@example.net"/>
    <s v="meganbarrett"/>
    <d v="1965-07-19T00:00:00"/>
    <x v="0"/>
    <s v="Atkinsonview"/>
    <d v="2028-09-19T00:00:00"/>
    <d v="2029-09-19T00:00:00"/>
    <x v="1"/>
    <s v="Visa"/>
    <x v="0"/>
    <s v="Occasional"/>
    <x v="0"/>
    <x v="3"/>
    <x v="1"/>
    <s v="High"/>
    <n v="3.8"/>
    <n v="0"/>
    <n v="365"/>
    <x v="4"/>
    <x v="2"/>
    <n v="39.80508846950152"/>
  </r>
  <r>
    <n v="1711"/>
    <s v="Tammy Berry"/>
    <s v="martinezjessica@example.com"/>
    <s v="martinezjessica"/>
    <d v="1951-11-24T00:00:00"/>
    <x v="1"/>
    <s v="Brentchester"/>
    <d v="2028-09-20T00:00:00"/>
    <d v="2029-09-20T00:00:00"/>
    <x v="0"/>
    <s v="Mastercard"/>
    <x v="0"/>
    <s v="Occasional"/>
    <x v="2"/>
    <x v="0"/>
    <x v="2"/>
    <s v="Low"/>
    <n v="4"/>
    <n v="5"/>
    <n v="365"/>
    <x v="4"/>
    <x v="2"/>
    <n v="39.80508846950152"/>
  </r>
  <r>
    <n v="1712"/>
    <s v="Christopher Foster"/>
    <s v="cortezjeffrey@example.net"/>
    <s v="cortezjeffrey"/>
    <d v="1946-05-12T00:00:00"/>
    <x v="0"/>
    <s v="New Melanie"/>
    <d v="2028-09-21T00:00:00"/>
    <d v="2029-09-21T00:00:00"/>
    <x v="1"/>
    <s v="Mastercard"/>
    <x v="1"/>
    <s v="Frequent"/>
    <x v="2"/>
    <x v="1"/>
    <x v="0"/>
    <s v="Low"/>
    <n v="3"/>
    <n v="1"/>
    <n v="365"/>
    <x v="4"/>
    <x v="2"/>
    <n v="39.80508846950152"/>
  </r>
  <r>
    <n v="1713"/>
    <s v="Michelle Simpson"/>
    <s v="rhonda11@example.org"/>
    <s v="rhonda11"/>
    <d v="1987-10-22T00:00:00"/>
    <x v="0"/>
    <s v="East Jennifer"/>
    <d v="2028-09-22T00:00:00"/>
    <d v="2029-09-22T00:00:00"/>
    <x v="0"/>
    <s v="Mastercard"/>
    <x v="1"/>
    <s v="Occasional"/>
    <x v="0"/>
    <x v="0"/>
    <x v="2"/>
    <s v="High"/>
    <n v="3"/>
    <n v="3"/>
    <n v="365"/>
    <x v="4"/>
    <x v="2"/>
    <n v="39.80508846950152"/>
  </r>
  <r>
    <n v="1714"/>
    <s v="Darren Chambers"/>
    <s v="chad26@example.org"/>
    <s v="chad26"/>
    <d v="2004-07-17T00:00:00"/>
    <x v="0"/>
    <s v="Mariaborough"/>
    <d v="2028-09-23T00:00:00"/>
    <d v="2029-09-23T00:00:00"/>
    <x v="1"/>
    <s v="Mastercard"/>
    <x v="1"/>
    <s v="Occasional"/>
    <x v="0"/>
    <x v="2"/>
    <x v="1"/>
    <s v="Low"/>
    <n v="3.6"/>
    <n v="1"/>
    <n v="365"/>
    <x v="4"/>
    <x v="2"/>
    <n v="39.80508846950152"/>
  </r>
  <r>
    <n v="1715"/>
    <s v="Katherine Roberts"/>
    <s v="courtney23@example.net"/>
    <s v="courtney23"/>
    <d v="2003-01-09T00:00:00"/>
    <x v="0"/>
    <s v="Thomashaven"/>
    <d v="2028-09-24T00:00:00"/>
    <d v="2029-09-24T00:00:00"/>
    <x v="1"/>
    <s v="Visa"/>
    <x v="0"/>
    <s v="Frequent"/>
    <x v="0"/>
    <x v="1"/>
    <x v="0"/>
    <s v="Medium"/>
    <n v="4.3"/>
    <n v="4"/>
    <n v="365"/>
    <x v="4"/>
    <x v="2"/>
    <n v="39.80508846950152"/>
  </r>
  <r>
    <n v="1716"/>
    <s v="Suzanne Collins"/>
    <s v="hermanpatricia@example.org"/>
    <s v="hermanpatricia"/>
    <d v="1958-06-15T00:00:00"/>
    <x v="1"/>
    <s v="South Suestad"/>
    <d v="2028-09-25T00:00:00"/>
    <d v="2029-09-25T00:00:00"/>
    <x v="1"/>
    <s v="Visa"/>
    <x v="1"/>
    <s v="Regular"/>
    <x v="1"/>
    <x v="6"/>
    <x v="1"/>
    <s v="Low"/>
    <n v="4.7"/>
    <n v="2"/>
    <n v="365"/>
    <x v="4"/>
    <x v="2"/>
    <n v="39.80508846950152"/>
  </r>
  <r>
    <n v="1717"/>
    <s v="Steven Gonzalez"/>
    <s v="stran@example.com"/>
    <s v="stran"/>
    <d v="1938-04-17T00:00:00"/>
    <x v="0"/>
    <s v="West Christopherborough"/>
    <d v="2028-09-26T00:00:00"/>
    <d v="2029-09-26T00:00:00"/>
    <x v="0"/>
    <s v="Visa"/>
    <x v="0"/>
    <s v="Frequent"/>
    <x v="2"/>
    <x v="0"/>
    <x v="0"/>
    <s v="High"/>
    <n v="4.7"/>
    <n v="3"/>
    <n v="365"/>
    <x v="4"/>
    <x v="2"/>
    <n v="39.80508846950152"/>
  </r>
  <r>
    <n v="1718"/>
    <s v="Brian Cohen"/>
    <s v="evanschristina@example.org"/>
    <s v="evanschristina"/>
    <d v="1996-07-05T00:00:00"/>
    <x v="1"/>
    <s v="Lake Anita"/>
    <d v="2028-09-27T00:00:00"/>
    <d v="2029-09-27T00:00:00"/>
    <x v="0"/>
    <s v="Mastercard"/>
    <x v="1"/>
    <s v="Frequent"/>
    <x v="1"/>
    <x v="6"/>
    <x v="1"/>
    <s v="Medium"/>
    <n v="4.3"/>
    <n v="5"/>
    <n v="365"/>
    <x v="4"/>
    <x v="2"/>
    <n v="39.80508846950152"/>
  </r>
  <r>
    <n v="1719"/>
    <s v="Stefanie Schmidt"/>
    <s v="hodgeadriana@example.org"/>
    <s v="hodgeadriana"/>
    <d v="1988-12-28T00:00:00"/>
    <x v="0"/>
    <s v="Lake Christopherview"/>
    <d v="2028-09-28T00:00:00"/>
    <d v="2029-09-28T00:00:00"/>
    <x v="0"/>
    <s v="Amex"/>
    <x v="0"/>
    <s v="Regular"/>
    <x v="1"/>
    <x v="2"/>
    <x v="0"/>
    <s v="Medium"/>
    <n v="4.5999999999999996"/>
    <n v="7"/>
    <n v="365"/>
    <x v="4"/>
    <x v="2"/>
    <n v="39.80508846950152"/>
  </r>
  <r>
    <n v="1720"/>
    <s v="Abigail Boone"/>
    <s v="dsnyder@example.com"/>
    <s v="dsnyder"/>
    <d v="1981-03-09T00:00:00"/>
    <x v="1"/>
    <s v="Gregmouth"/>
    <d v="2028-09-29T00:00:00"/>
    <d v="2029-09-29T00:00:00"/>
    <x v="0"/>
    <s v="Mastercard"/>
    <x v="1"/>
    <s v="Frequent"/>
    <x v="2"/>
    <x v="3"/>
    <x v="2"/>
    <s v="High"/>
    <n v="3.7"/>
    <n v="1"/>
    <n v="365"/>
    <x v="4"/>
    <x v="2"/>
    <n v="39.80508846950152"/>
  </r>
  <r>
    <n v="1721"/>
    <s v="Tara Fisher"/>
    <s v="wchavez@example.net"/>
    <s v="wchavez"/>
    <d v="1940-03-08T00:00:00"/>
    <x v="0"/>
    <s v="Reynoldsburgh"/>
    <d v="2028-09-30T00:00:00"/>
    <d v="2029-09-30T00:00:00"/>
    <x v="1"/>
    <s v="Amex"/>
    <x v="0"/>
    <s v="Frequent"/>
    <x v="2"/>
    <x v="4"/>
    <x v="2"/>
    <s v="Low"/>
    <n v="3.1"/>
    <n v="9"/>
    <n v="365"/>
    <x v="4"/>
    <x v="2"/>
    <n v="39.80508846950152"/>
  </r>
  <r>
    <n v="1722"/>
    <s v="Richard Rodriguez"/>
    <s v="jameswillis@example.org"/>
    <s v="jameswillis"/>
    <d v="1973-08-12T00:00:00"/>
    <x v="1"/>
    <s v="Jacksonberg"/>
    <d v="2028-10-01T00:00:00"/>
    <d v="2029-10-01T00:00:00"/>
    <x v="0"/>
    <s v="Amex"/>
    <x v="0"/>
    <s v="Occasional"/>
    <x v="2"/>
    <x v="3"/>
    <x v="1"/>
    <s v="Medium"/>
    <n v="3.8"/>
    <n v="9"/>
    <n v="365"/>
    <x v="4"/>
    <x v="3"/>
    <n v="31.32842173913043"/>
  </r>
  <r>
    <n v="1723"/>
    <s v="Matthew Rogers"/>
    <s v="emily33@example.com"/>
    <s v="emily33"/>
    <d v="1965-03-27T00:00:00"/>
    <x v="1"/>
    <s v="South Cynthia"/>
    <d v="2028-10-02T00:00:00"/>
    <d v="2029-10-02T00:00:00"/>
    <x v="1"/>
    <s v="Amex"/>
    <x v="1"/>
    <s v="Occasional"/>
    <x v="0"/>
    <x v="6"/>
    <x v="2"/>
    <s v="High"/>
    <n v="3.8"/>
    <n v="0"/>
    <n v="365"/>
    <x v="4"/>
    <x v="3"/>
    <n v="31.32842173913043"/>
  </r>
  <r>
    <n v="1724"/>
    <s v="Kathy Lara"/>
    <s v="clintonsmith@example.com"/>
    <s v="clintonsmith"/>
    <d v="1970-04-07T00:00:00"/>
    <x v="1"/>
    <s v="North Bradley"/>
    <d v="2028-10-03T00:00:00"/>
    <d v="2029-10-03T00:00:00"/>
    <x v="1"/>
    <s v="Amex"/>
    <x v="1"/>
    <s v="Regular"/>
    <x v="0"/>
    <x v="5"/>
    <x v="2"/>
    <s v="Medium"/>
    <n v="4.2"/>
    <n v="6"/>
    <n v="365"/>
    <x v="4"/>
    <x v="3"/>
    <n v="31.32842173913043"/>
  </r>
  <r>
    <n v="1725"/>
    <s v="Darryl Pierce"/>
    <s v="david32@example.com"/>
    <s v="david32"/>
    <d v="1997-06-08T00:00:00"/>
    <x v="0"/>
    <s v="Jeremyside"/>
    <d v="2028-10-04T00:00:00"/>
    <d v="2029-10-04T00:00:00"/>
    <x v="1"/>
    <s v="Mastercard"/>
    <x v="1"/>
    <s v="Frequent"/>
    <x v="1"/>
    <x v="1"/>
    <x v="2"/>
    <s v="Medium"/>
    <n v="4.3"/>
    <n v="2"/>
    <n v="365"/>
    <x v="4"/>
    <x v="3"/>
    <n v="31.32842173913043"/>
  </r>
  <r>
    <n v="1726"/>
    <s v="Brooke Robinson"/>
    <s v="kim99@example.net"/>
    <s v="kim99"/>
    <d v="1976-11-20T00:00:00"/>
    <x v="1"/>
    <s v="East Davidchester"/>
    <d v="2028-10-05T00:00:00"/>
    <d v="2029-10-05T00:00:00"/>
    <x v="0"/>
    <s v="Visa"/>
    <x v="1"/>
    <s v="Frequent"/>
    <x v="2"/>
    <x v="1"/>
    <x v="2"/>
    <s v="Medium"/>
    <n v="3.1"/>
    <n v="1"/>
    <n v="365"/>
    <x v="4"/>
    <x v="3"/>
    <n v="31.32842173913043"/>
  </r>
  <r>
    <n v="1727"/>
    <s v="Richard Holt"/>
    <s v="maysshawn@example.com"/>
    <s v="maysshawn"/>
    <d v="1968-05-01T00:00:00"/>
    <x v="1"/>
    <s v="Kellyhaven"/>
    <d v="2028-10-06T00:00:00"/>
    <d v="2029-10-06T00:00:00"/>
    <x v="0"/>
    <s v="Mastercard"/>
    <x v="1"/>
    <s v="Occasional"/>
    <x v="2"/>
    <x v="3"/>
    <x v="0"/>
    <s v="Low"/>
    <n v="3.7"/>
    <n v="5"/>
    <n v="365"/>
    <x v="4"/>
    <x v="3"/>
    <n v="31.32842173913043"/>
  </r>
  <r>
    <n v="1728"/>
    <s v="Richard Macias"/>
    <s v="gabrielsummers@example.net"/>
    <s v="gabrielsummers"/>
    <d v="1962-09-24T00:00:00"/>
    <x v="0"/>
    <s v="Lunaberg"/>
    <d v="2028-10-07T00:00:00"/>
    <d v="2029-10-07T00:00:00"/>
    <x v="1"/>
    <s v="Mastercard"/>
    <x v="0"/>
    <s v="Frequent"/>
    <x v="2"/>
    <x v="0"/>
    <x v="1"/>
    <s v="Low"/>
    <n v="4.7"/>
    <n v="1"/>
    <n v="365"/>
    <x v="4"/>
    <x v="3"/>
    <n v="31.32842173913043"/>
  </r>
  <r>
    <n v="1729"/>
    <s v="Bryce Garcia"/>
    <s v="fdaniel@example.org"/>
    <s v="fdaniel"/>
    <d v="1936-12-09T00:00:00"/>
    <x v="0"/>
    <s v="Sullivanburgh"/>
    <d v="2028-10-08T00:00:00"/>
    <d v="2029-10-08T00:00:00"/>
    <x v="0"/>
    <s v="Visa"/>
    <x v="0"/>
    <s v="Regular"/>
    <x v="2"/>
    <x v="4"/>
    <x v="0"/>
    <s v="High"/>
    <n v="3.3"/>
    <n v="9"/>
    <n v="365"/>
    <x v="4"/>
    <x v="3"/>
    <n v="31.32842173913043"/>
  </r>
  <r>
    <n v="1730"/>
    <s v="Elizabeth Wise"/>
    <s v="angelica53@example.com"/>
    <s v="angelica53"/>
    <d v="1992-10-04T00:00:00"/>
    <x v="1"/>
    <s v="Lake Kenneth"/>
    <d v="2028-10-09T00:00:00"/>
    <d v="2029-10-09T00:00:00"/>
    <x v="1"/>
    <s v="Amex"/>
    <x v="0"/>
    <s v="Occasional"/>
    <x v="1"/>
    <x v="0"/>
    <x v="1"/>
    <s v="Medium"/>
    <n v="3.7"/>
    <n v="1"/>
    <n v="365"/>
    <x v="4"/>
    <x v="3"/>
    <n v="31.32842173913043"/>
  </r>
  <r>
    <n v="1731"/>
    <s v="Emily Trevino"/>
    <s v="davidsonbrenda@example.net"/>
    <s v="davidsonbrenda"/>
    <d v="1947-02-17T00:00:00"/>
    <x v="1"/>
    <s v="Johnnymouth"/>
    <d v="2028-10-10T00:00:00"/>
    <d v="2029-10-10T00:00:00"/>
    <x v="0"/>
    <s v="Amex"/>
    <x v="0"/>
    <s v="Regular"/>
    <x v="2"/>
    <x v="2"/>
    <x v="2"/>
    <s v="Low"/>
    <n v="4.0999999999999996"/>
    <n v="4"/>
    <n v="365"/>
    <x v="4"/>
    <x v="3"/>
    <n v="31.32842173913043"/>
  </r>
  <r>
    <n v="1732"/>
    <s v="Robert Johnson"/>
    <s v="sara05@example.net"/>
    <s v="sara05"/>
    <d v="1944-04-07T00:00:00"/>
    <x v="0"/>
    <s v="Prattchester"/>
    <d v="2028-10-11T00:00:00"/>
    <d v="2029-10-11T00:00:00"/>
    <x v="0"/>
    <s v="Visa"/>
    <x v="0"/>
    <s v="Regular"/>
    <x v="2"/>
    <x v="2"/>
    <x v="0"/>
    <s v="High"/>
    <n v="4.5"/>
    <n v="4"/>
    <n v="365"/>
    <x v="4"/>
    <x v="3"/>
    <n v="31.32842173913043"/>
  </r>
  <r>
    <n v="1733"/>
    <s v="Cassie Nicholson"/>
    <s v="iwebster@example.org"/>
    <s v="iwebster"/>
    <d v="1978-04-27T00:00:00"/>
    <x v="0"/>
    <s v="Port Williehaven"/>
    <d v="2028-10-12T00:00:00"/>
    <d v="2029-10-12T00:00:00"/>
    <x v="1"/>
    <s v="Visa"/>
    <x v="0"/>
    <s v="Frequent"/>
    <x v="0"/>
    <x v="2"/>
    <x v="1"/>
    <s v="Low"/>
    <n v="3.3"/>
    <n v="8"/>
    <n v="365"/>
    <x v="4"/>
    <x v="3"/>
    <n v="31.32842173913043"/>
  </r>
  <r>
    <n v="1734"/>
    <s v="Christopher Chung"/>
    <s v="ycaldwell@example.org"/>
    <s v="ycaldwell"/>
    <d v="1984-04-17T00:00:00"/>
    <x v="0"/>
    <s v="Saundersstad"/>
    <d v="2028-10-13T00:00:00"/>
    <d v="2029-10-13T00:00:00"/>
    <x v="0"/>
    <s v="Mastercard"/>
    <x v="1"/>
    <s v="Frequent"/>
    <x v="0"/>
    <x v="2"/>
    <x v="2"/>
    <s v="High"/>
    <n v="3.9"/>
    <n v="4"/>
    <n v="365"/>
    <x v="4"/>
    <x v="3"/>
    <n v="31.32842173913043"/>
  </r>
  <r>
    <n v="1735"/>
    <s v="Alan Johnson"/>
    <s v="norriselizabeth@example.net"/>
    <s v="norriselizabeth"/>
    <d v="1970-03-12T00:00:00"/>
    <x v="1"/>
    <s v="Lake Brandonberg"/>
    <d v="2028-10-14T00:00:00"/>
    <d v="2029-10-14T00:00:00"/>
    <x v="0"/>
    <s v="Visa"/>
    <x v="0"/>
    <s v="Occasional"/>
    <x v="2"/>
    <x v="6"/>
    <x v="1"/>
    <s v="Medium"/>
    <n v="3.1"/>
    <n v="1"/>
    <n v="365"/>
    <x v="4"/>
    <x v="3"/>
    <n v="31.32842173913043"/>
  </r>
  <r>
    <n v="1736"/>
    <s v="Nathan Reed"/>
    <s v="ruthlane@example.com"/>
    <s v="ruthlane"/>
    <d v="1969-07-04T00:00:00"/>
    <x v="0"/>
    <s v="North Davidhaven"/>
    <d v="2028-10-15T00:00:00"/>
    <d v="2029-10-15T00:00:00"/>
    <x v="1"/>
    <s v="Amex"/>
    <x v="1"/>
    <s v="Regular"/>
    <x v="1"/>
    <x v="0"/>
    <x v="2"/>
    <s v="Medium"/>
    <n v="3"/>
    <n v="8"/>
    <n v="365"/>
    <x v="4"/>
    <x v="3"/>
    <n v="31.32842173913043"/>
  </r>
  <r>
    <n v="1737"/>
    <s v="Nicholas Bass"/>
    <s v="xwhite@example.com"/>
    <s v="xwhite"/>
    <d v="1963-08-02T00:00:00"/>
    <x v="0"/>
    <s v="Garyview"/>
    <d v="2028-10-16T00:00:00"/>
    <d v="2029-10-16T00:00:00"/>
    <x v="1"/>
    <s v="Amex"/>
    <x v="0"/>
    <s v="Occasional"/>
    <x v="2"/>
    <x v="3"/>
    <x v="1"/>
    <s v="Medium"/>
    <n v="4.0999999999999996"/>
    <n v="1"/>
    <n v="365"/>
    <x v="4"/>
    <x v="3"/>
    <n v="31.32842173913043"/>
  </r>
  <r>
    <n v="1738"/>
    <s v="Kimberly Underwood"/>
    <s v="ryan57@example.org"/>
    <s v="ryan57"/>
    <d v="1966-03-12T00:00:00"/>
    <x v="1"/>
    <s v="New Virginiaview"/>
    <d v="2028-10-17T00:00:00"/>
    <d v="2029-10-17T00:00:00"/>
    <x v="1"/>
    <s v="Visa"/>
    <x v="1"/>
    <s v="Frequent"/>
    <x v="0"/>
    <x v="2"/>
    <x v="2"/>
    <s v="Low"/>
    <n v="4"/>
    <n v="8"/>
    <n v="365"/>
    <x v="4"/>
    <x v="3"/>
    <n v="31.32842173913043"/>
  </r>
  <r>
    <n v="1739"/>
    <s v="Raymond Guerrero"/>
    <s v="anthony89@example.org"/>
    <s v="anthony89"/>
    <d v="1949-10-16T00:00:00"/>
    <x v="0"/>
    <s v="Joshuaport"/>
    <d v="2028-10-18T00:00:00"/>
    <d v="2029-10-18T00:00:00"/>
    <x v="0"/>
    <s v="Visa"/>
    <x v="1"/>
    <s v="Occasional"/>
    <x v="0"/>
    <x v="6"/>
    <x v="1"/>
    <s v="Low"/>
    <n v="4.5999999999999996"/>
    <n v="9"/>
    <n v="365"/>
    <x v="4"/>
    <x v="3"/>
    <n v="31.32842173913043"/>
  </r>
  <r>
    <n v="1740"/>
    <s v="Eugene Brown"/>
    <s v="nicoleholt@example.com"/>
    <s v="nicoleholt"/>
    <d v="1980-01-07T00:00:00"/>
    <x v="0"/>
    <s v="Lake Heidiberg"/>
    <d v="2028-10-19T00:00:00"/>
    <d v="2029-10-19T00:00:00"/>
    <x v="1"/>
    <s v="Amex"/>
    <x v="1"/>
    <s v="Occasional"/>
    <x v="1"/>
    <x v="6"/>
    <x v="2"/>
    <s v="Low"/>
    <n v="3.1"/>
    <n v="6"/>
    <n v="365"/>
    <x v="4"/>
    <x v="3"/>
    <n v="31.32842173913043"/>
  </r>
  <r>
    <n v="1741"/>
    <s v="Erin Nixon"/>
    <s v="blackwellbrian@example.net"/>
    <s v="blackwellbrian"/>
    <d v="2000-05-21T00:00:00"/>
    <x v="0"/>
    <s v="Parkstad"/>
    <d v="2028-10-20T00:00:00"/>
    <d v="2029-10-20T00:00:00"/>
    <x v="0"/>
    <s v="Mastercard"/>
    <x v="1"/>
    <s v="Frequent"/>
    <x v="0"/>
    <x v="1"/>
    <x v="1"/>
    <s v="Low"/>
    <n v="3.2"/>
    <n v="1"/>
    <n v="365"/>
    <x v="4"/>
    <x v="3"/>
    <n v="31.32842173913043"/>
  </r>
  <r>
    <n v="1742"/>
    <s v="Ryan Wall"/>
    <s v="phillipsmichael@example.org"/>
    <s v="phillipsmichael"/>
    <d v="1964-03-10T00:00:00"/>
    <x v="0"/>
    <s v="West Jeremy"/>
    <d v="2028-10-21T00:00:00"/>
    <d v="2029-10-21T00:00:00"/>
    <x v="0"/>
    <s v="Mastercard"/>
    <x v="0"/>
    <s v="Occasional"/>
    <x v="2"/>
    <x v="2"/>
    <x v="0"/>
    <s v="High"/>
    <n v="4.5"/>
    <n v="2"/>
    <n v="365"/>
    <x v="4"/>
    <x v="3"/>
    <n v="31.32842173913043"/>
  </r>
  <r>
    <n v="1743"/>
    <s v="Steven Acosta"/>
    <s v="wesley01@example.org"/>
    <s v="wesley01"/>
    <d v="1979-07-12T00:00:00"/>
    <x v="1"/>
    <s v="Brownbury"/>
    <d v="2028-10-22T00:00:00"/>
    <d v="2029-10-22T00:00:00"/>
    <x v="0"/>
    <s v="Visa"/>
    <x v="0"/>
    <s v="Occasional"/>
    <x v="2"/>
    <x v="6"/>
    <x v="2"/>
    <s v="High"/>
    <n v="4.2"/>
    <n v="1"/>
    <n v="365"/>
    <x v="4"/>
    <x v="3"/>
    <n v="31.32842173913043"/>
  </r>
  <r>
    <n v="1744"/>
    <s v="Cory Wilkins"/>
    <s v="tcrane@example.org"/>
    <s v="tcrane"/>
    <d v="1935-08-04T00:00:00"/>
    <x v="1"/>
    <s v="West Jamesfurt"/>
    <d v="2028-10-23T00:00:00"/>
    <d v="2029-10-23T00:00:00"/>
    <x v="0"/>
    <s v="Mastercard"/>
    <x v="0"/>
    <s v="Occasional"/>
    <x v="2"/>
    <x v="6"/>
    <x v="2"/>
    <s v="High"/>
    <n v="3.1"/>
    <n v="0"/>
    <n v="365"/>
    <x v="4"/>
    <x v="3"/>
    <n v="31.32842173913043"/>
  </r>
  <r>
    <n v="1745"/>
    <s v="Jimmy Alvarez"/>
    <s v="brandonlewis@example.com"/>
    <s v="brandonlewis"/>
    <d v="1963-12-01T00:00:00"/>
    <x v="1"/>
    <s v="Helenhaven"/>
    <d v="2028-10-24T00:00:00"/>
    <d v="2029-10-24T00:00:00"/>
    <x v="1"/>
    <s v="Amex"/>
    <x v="0"/>
    <s v="Occasional"/>
    <x v="0"/>
    <x v="4"/>
    <x v="1"/>
    <s v="Low"/>
    <n v="4.9000000000000004"/>
    <n v="1"/>
    <n v="365"/>
    <x v="4"/>
    <x v="3"/>
    <n v="31.32842173913043"/>
  </r>
  <r>
    <n v="1746"/>
    <s v="Connor Bailey"/>
    <s v="tburns@example.com"/>
    <s v="tburns"/>
    <d v="1994-07-07T00:00:00"/>
    <x v="0"/>
    <s v="Levimouth"/>
    <d v="2028-10-25T00:00:00"/>
    <d v="2029-10-25T00:00:00"/>
    <x v="1"/>
    <s v="Visa"/>
    <x v="1"/>
    <s v="Frequent"/>
    <x v="2"/>
    <x v="5"/>
    <x v="1"/>
    <s v="Low"/>
    <n v="3.5"/>
    <n v="0"/>
    <n v="365"/>
    <x v="4"/>
    <x v="3"/>
    <n v="31.32842173913043"/>
  </r>
  <r>
    <n v="1747"/>
    <s v="Kevin Jackson"/>
    <s v="jchavez@example.net"/>
    <s v="jchavez"/>
    <d v="1952-01-02T00:00:00"/>
    <x v="0"/>
    <s v="North Tanyaborough"/>
    <d v="2028-10-26T00:00:00"/>
    <d v="2029-10-26T00:00:00"/>
    <x v="0"/>
    <s v="Visa"/>
    <x v="0"/>
    <s v="Frequent"/>
    <x v="2"/>
    <x v="5"/>
    <x v="0"/>
    <s v="High"/>
    <n v="4.7"/>
    <n v="5"/>
    <n v="365"/>
    <x v="4"/>
    <x v="3"/>
    <n v="31.32842173913043"/>
  </r>
  <r>
    <n v="1748"/>
    <s v="Angela French"/>
    <s v="lewisvickie@example.net"/>
    <s v="lewisvickie"/>
    <d v="1963-11-12T00:00:00"/>
    <x v="0"/>
    <s v="Hawkinsside"/>
    <d v="2028-10-27T00:00:00"/>
    <d v="2029-10-27T00:00:00"/>
    <x v="1"/>
    <s v="Mastercard"/>
    <x v="0"/>
    <s v="Regular"/>
    <x v="0"/>
    <x v="1"/>
    <x v="2"/>
    <s v="Low"/>
    <n v="3.9"/>
    <n v="2"/>
    <n v="365"/>
    <x v="4"/>
    <x v="3"/>
    <n v="31.32842173913043"/>
  </r>
  <r>
    <n v="1749"/>
    <s v="Julie Dixon"/>
    <s v="welchrandall@example.org"/>
    <s v="welchrandall"/>
    <d v="1949-11-02T00:00:00"/>
    <x v="1"/>
    <s v="West Denise"/>
    <d v="2028-10-28T00:00:00"/>
    <d v="2029-10-28T00:00:00"/>
    <x v="0"/>
    <s v="Mastercard"/>
    <x v="0"/>
    <s v="Occasional"/>
    <x v="0"/>
    <x v="5"/>
    <x v="2"/>
    <s v="Low"/>
    <n v="3.9"/>
    <n v="1"/>
    <n v="365"/>
    <x v="4"/>
    <x v="3"/>
    <n v="31.32842173913043"/>
  </r>
  <r>
    <n v="1750"/>
    <s v="Melissa Owens"/>
    <s v="vaughnvictoria@example.net"/>
    <s v="vaughnvictoria"/>
    <d v="2005-07-24T00:00:00"/>
    <x v="1"/>
    <s v="Banksmouth"/>
    <d v="2028-10-29T00:00:00"/>
    <d v="2029-10-29T00:00:00"/>
    <x v="0"/>
    <s v="Amex"/>
    <x v="1"/>
    <s v="Occasional"/>
    <x v="2"/>
    <x v="3"/>
    <x v="2"/>
    <s v="High"/>
    <n v="4.5999999999999996"/>
    <n v="8"/>
    <n v="365"/>
    <x v="4"/>
    <x v="3"/>
    <n v="31.32842173913043"/>
  </r>
  <r>
    <n v="1751"/>
    <s v="Jonathan Scott"/>
    <s v="tyler48@example.com"/>
    <s v="tyler48"/>
    <d v="1949-10-13T00:00:00"/>
    <x v="1"/>
    <s v="West Anthony"/>
    <d v="2028-10-30T00:00:00"/>
    <d v="2029-10-30T00:00:00"/>
    <x v="0"/>
    <s v="Amex"/>
    <x v="1"/>
    <s v="Regular"/>
    <x v="0"/>
    <x v="1"/>
    <x v="1"/>
    <s v="High"/>
    <n v="3.8"/>
    <n v="10"/>
    <n v="365"/>
    <x v="4"/>
    <x v="3"/>
    <n v="31.32842173913043"/>
  </r>
  <r>
    <n v="1752"/>
    <s v="Christina Richardson"/>
    <s v="cathyrose@example.net"/>
    <s v="cathyrose"/>
    <d v="2000-03-07T00:00:00"/>
    <x v="0"/>
    <s v="Blackburnberg"/>
    <d v="2028-10-31T00:00:00"/>
    <d v="2029-10-31T00:00:00"/>
    <x v="0"/>
    <s v="Amex"/>
    <x v="1"/>
    <s v="Frequent"/>
    <x v="1"/>
    <x v="5"/>
    <x v="0"/>
    <s v="High"/>
    <n v="3.9"/>
    <n v="4"/>
    <n v="365"/>
    <x v="4"/>
    <x v="3"/>
    <n v="31.32842173913043"/>
  </r>
  <r>
    <n v="1753"/>
    <s v="Christopher Craig"/>
    <s v="ramirezsherry@example.org"/>
    <s v="ramirezsherry"/>
    <d v="1981-10-21T00:00:00"/>
    <x v="0"/>
    <s v="Mcmillanburgh"/>
    <d v="2028-11-01T00:00:00"/>
    <d v="2029-11-01T00:00:00"/>
    <x v="1"/>
    <s v="Mastercard"/>
    <x v="0"/>
    <s v="Frequent"/>
    <x v="2"/>
    <x v="2"/>
    <x v="1"/>
    <s v="Medium"/>
    <n v="4.7"/>
    <n v="6"/>
    <n v="365"/>
    <x v="4"/>
    <x v="3"/>
    <n v="31.32842173913043"/>
  </r>
  <r>
    <n v="1754"/>
    <s v="Kyle Krause"/>
    <s v="donnaortiz@example.org"/>
    <s v="donnaortiz"/>
    <d v="1974-01-15T00:00:00"/>
    <x v="1"/>
    <s v="Bellchester"/>
    <d v="2028-11-02T00:00:00"/>
    <d v="2029-11-02T00:00:00"/>
    <x v="1"/>
    <s v="Visa"/>
    <x v="1"/>
    <s v="Frequent"/>
    <x v="0"/>
    <x v="2"/>
    <x v="2"/>
    <s v="Medium"/>
    <n v="4.3"/>
    <n v="3"/>
    <n v="365"/>
    <x v="4"/>
    <x v="3"/>
    <n v="31.32842173913043"/>
  </r>
  <r>
    <n v="1755"/>
    <s v="Elizabeth Luna"/>
    <s v="chenry@example.com"/>
    <s v="chenry"/>
    <d v="1960-11-12T00:00:00"/>
    <x v="0"/>
    <s v="South Laurahaven"/>
    <d v="2028-11-03T00:00:00"/>
    <d v="2029-11-03T00:00:00"/>
    <x v="1"/>
    <s v="Mastercard"/>
    <x v="0"/>
    <s v="Frequent"/>
    <x v="2"/>
    <x v="6"/>
    <x v="1"/>
    <s v="Medium"/>
    <n v="3.3"/>
    <n v="1"/>
    <n v="365"/>
    <x v="4"/>
    <x v="3"/>
    <n v="31.32842173913043"/>
  </r>
  <r>
    <n v="1756"/>
    <s v="Amanda Hughes"/>
    <s v="timothycrosby@example.net"/>
    <s v="timothycrosby"/>
    <d v="1966-02-12T00:00:00"/>
    <x v="1"/>
    <s v="Oliviastad"/>
    <d v="2028-11-04T00:00:00"/>
    <d v="2029-11-04T00:00:00"/>
    <x v="0"/>
    <s v="Amex"/>
    <x v="1"/>
    <s v="Frequent"/>
    <x v="0"/>
    <x v="3"/>
    <x v="0"/>
    <s v="High"/>
    <n v="3.2"/>
    <n v="9"/>
    <n v="365"/>
    <x v="4"/>
    <x v="3"/>
    <n v="31.32842173913043"/>
  </r>
  <r>
    <n v="1757"/>
    <s v="Mark Hart"/>
    <s v="angelhenry@example.net"/>
    <s v="angelhenry"/>
    <d v="2002-03-14T00:00:00"/>
    <x v="1"/>
    <s v="Stoneview"/>
    <d v="2028-11-05T00:00:00"/>
    <d v="2029-11-05T00:00:00"/>
    <x v="0"/>
    <s v="Visa"/>
    <x v="0"/>
    <s v="Regular"/>
    <x v="1"/>
    <x v="1"/>
    <x v="2"/>
    <s v="Low"/>
    <n v="4.8"/>
    <n v="1"/>
    <n v="365"/>
    <x v="4"/>
    <x v="3"/>
    <n v="31.32842173913043"/>
  </r>
  <r>
    <n v="1758"/>
    <s v="Justin Henry"/>
    <s v="thomas39@example.com"/>
    <s v="thomas39"/>
    <d v="1942-05-22T00:00:00"/>
    <x v="0"/>
    <s v="South Paigefurt"/>
    <d v="2028-11-06T00:00:00"/>
    <d v="2029-11-06T00:00:00"/>
    <x v="1"/>
    <s v="Amex"/>
    <x v="1"/>
    <s v="Regular"/>
    <x v="0"/>
    <x v="3"/>
    <x v="0"/>
    <s v="Low"/>
    <n v="4.9000000000000004"/>
    <n v="4"/>
    <n v="365"/>
    <x v="4"/>
    <x v="3"/>
    <n v="31.32842173913043"/>
  </r>
  <r>
    <n v="1759"/>
    <s v="Lisa Jacobs"/>
    <s v="edwardjohnson@example.com"/>
    <s v="edwardjohnson"/>
    <d v="1957-02-08T00:00:00"/>
    <x v="0"/>
    <s v="Port Taylorshire"/>
    <d v="2028-11-07T00:00:00"/>
    <d v="2029-11-07T00:00:00"/>
    <x v="0"/>
    <s v="Amex"/>
    <x v="0"/>
    <s v="Occasional"/>
    <x v="0"/>
    <x v="6"/>
    <x v="0"/>
    <s v="Medium"/>
    <n v="4.2"/>
    <n v="1"/>
    <n v="365"/>
    <x v="4"/>
    <x v="3"/>
    <n v="31.32842173913043"/>
  </r>
  <r>
    <n v="1760"/>
    <s v="Daniel Bradley"/>
    <s v="kathyjones@example.com"/>
    <s v="kathyjones"/>
    <d v="1987-11-07T00:00:00"/>
    <x v="1"/>
    <s v="North Johnchester"/>
    <d v="2028-11-08T00:00:00"/>
    <d v="2029-11-08T00:00:00"/>
    <x v="1"/>
    <s v="Visa"/>
    <x v="0"/>
    <s v="Occasional"/>
    <x v="0"/>
    <x v="5"/>
    <x v="0"/>
    <s v="Low"/>
    <n v="3.7"/>
    <n v="3"/>
    <n v="365"/>
    <x v="4"/>
    <x v="3"/>
    <n v="31.32842173913043"/>
  </r>
  <r>
    <n v="1761"/>
    <s v="Michael Ross Jr."/>
    <s v="urusso@example.com"/>
    <s v="urusso"/>
    <d v="1977-06-12T00:00:00"/>
    <x v="0"/>
    <s v="Wigginsmouth"/>
    <d v="2028-11-09T00:00:00"/>
    <d v="2029-11-09T00:00:00"/>
    <x v="0"/>
    <s v="Visa"/>
    <x v="0"/>
    <s v="Frequent"/>
    <x v="1"/>
    <x v="0"/>
    <x v="0"/>
    <s v="Medium"/>
    <n v="3.9"/>
    <n v="7"/>
    <n v="365"/>
    <x v="4"/>
    <x v="3"/>
    <n v="31.32842173913043"/>
  </r>
  <r>
    <n v="1762"/>
    <s v="Shelby Norris"/>
    <s v="markwelch@example.net"/>
    <s v="markwelch"/>
    <d v="1951-04-02T00:00:00"/>
    <x v="1"/>
    <s v="Robertborough"/>
    <d v="2028-11-10T00:00:00"/>
    <d v="2029-11-10T00:00:00"/>
    <x v="0"/>
    <s v="Amex"/>
    <x v="1"/>
    <s v="Frequent"/>
    <x v="2"/>
    <x v="3"/>
    <x v="1"/>
    <s v="Low"/>
    <n v="3.5"/>
    <n v="3"/>
    <n v="365"/>
    <x v="4"/>
    <x v="3"/>
    <n v="31.32842173913043"/>
  </r>
  <r>
    <n v="1763"/>
    <s v="Meagan Brown"/>
    <s v="jessewilliams@example.org"/>
    <s v="jessewilliams"/>
    <d v="1935-11-05T00:00:00"/>
    <x v="0"/>
    <s v="Christopherstad"/>
    <d v="2028-11-11T00:00:00"/>
    <d v="2029-11-11T00:00:00"/>
    <x v="1"/>
    <s v="Visa"/>
    <x v="1"/>
    <s v="Frequent"/>
    <x v="1"/>
    <x v="4"/>
    <x v="1"/>
    <s v="High"/>
    <n v="4.9000000000000004"/>
    <n v="1"/>
    <n v="365"/>
    <x v="4"/>
    <x v="3"/>
    <n v="31.32842173913043"/>
  </r>
  <r>
    <n v="1764"/>
    <s v="Julie Morgan"/>
    <s v="youngjason@example.org"/>
    <s v="youngjason"/>
    <d v="1941-10-31T00:00:00"/>
    <x v="1"/>
    <s v="Michellemouth"/>
    <d v="2028-11-12T00:00:00"/>
    <d v="2029-11-12T00:00:00"/>
    <x v="0"/>
    <s v="Amex"/>
    <x v="1"/>
    <s v="Occasional"/>
    <x v="1"/>
    <x v="0"/>
    <x v="0"/>
    <s v="Low"/>
    <n v="3"/>
    <n v="8"/>
    <n v="365"/>
    <x v="4"/>
    <x v="3"/>
    <n v="31.32842173913043"/>
  </r>
  <r>
    <n v="1765"/>
    <s v="Curtis Osborn"/>
    <s v="panderson@example.com"/>
    <s v="panderson"/>
    <d v="1992-10-12T00:00:00"/>
    <x v="0"/>
    <s v="New Joshuatown"/>
    <d v="2028-11-13T00:00:00"/>
    <d v="2029-11-13T00:00:00"/>
    <x v="0"/>
    <s v="Amex"/>
    <x v="1"/>
    <s v="Regular"/>
    <x v="0"/>
    <x v="3"/>
    <x v="0"/>
    <s v="Low"/>
    <n v="4.5999999999999996"/>
    <n v="7"/>
    <n v="365"/>
    <x v="4"/>
    <x v="3"/>
    <n v="31.32842173913043"/>
  </r>
  <r>
    <n v="1766"/>
    <s v="Christopher Clark"/>
    <s v="matthew55@example.com"/>
    <s v="matthew55"/>
    <d v="1999-07-30T00:00:00"/>
    <x v="0"/>
    <s v="Ianburgh"/>
    <d v="2028-11-14T00:00:00"/>
    <d v="2029-11-14T00:00:00"/>
    <x v="0"/>
    <s v="Amex"/>
    <x v="1"/>
    <s v="Frequent"/>
    <x v="1"/>
    <x v="6"/>
    <x v="1"/>
    <s v="Low"/>
    <n v="4.4000000000000004"/>
    <n v="5"/>
    <n v="365"/>
    <x v="4"/>
    <x v="3"/>
    <n v="31.32842173913043"/>
  </r>
  <r>
    <n v="1767"/>
    <s v="James Ferguson"/>
    <s v="michellesoto@example.net"/>
    <s v="michellesoto"/>
    <d v="1963-08-28T00:00:00"/>
    <x v="1"/>
    <s v="East Tracy"/>
    <d v="2028-11-15T00:00:00"/>
    <d v="2029-11-15T00:00:00"/>
    <x v="1"/>
    <s v="Visa"/>
    <x v="1"/>
    <s v="Frequent"/>
    <x v="0"/>
    <x v="4"/>
    <x v="0"/>
    <s v="High"/>
    <n v="3.5"/>
    <n v="2"/>
    <n v="365"/>
    <x v="4"/>
    <x v="3"/>
    <n v="31.32842173913043"/>
  </r>
  <r>
    <n v="1768"/>
    <s v="Sabrina Wilson"/>
    <s v="jonathan10@example.com"/>
    <s v="jonathan10"/>
    <d v="1980-08-22T00:00:00"/>
    <x v="0"/>
    <s v="Lake Marc"/>
    <d v="2028-11-16T00:00:00"/>
    <d v="2029-11-16T00:00:00"/>
    <x v="1"/>
    <s v="Mastercard"/>
    <x v="1"/>
    <s v="Frequent"/>
    <x v="1"/>
    <x v="2"/>
    <x v="1"/>
    <s v="Medium"/>
    <n v="3"/>
    <n v="0"/>
    <n v="365"/>
    <x v="4"/>
    <x v="3"/>
    <n v="31.32842173913043"/>
  </r>
  <r>
    <n v="1769"/>
    <s v="Gary Craig"/>
    <s v="ugomez@example.org"/>
    <s v="ugomez"/>
    <d v="1938-09-05T00:00:00"/>
    <x v="1"/>
    <s v="Oliviaborough"/>
    <d v="2028-11-17T00:00:00"/>
    <d v="2029-11-17T00:00:00"/>
    <x v="1"/>
    <s v="Mastercard"/>
    <x v="1"/>
    <s v="Frequent"/>
    <x v="1"/>
    <x v="6"/>
    <x v="1"/>
    <s v="Medium"/>
    <n v="3.1"/>
    <n v="1"/>
    <n v="365"/>
    <x v="4"/>
    <x v="3"/>
    <n v="31.32842173913043"/>
  </r>
  <r>
    <n v="1770"/>
    <s v="Steven Austin"/>
    <s v="jeffrey38@example.net"/>
    <s v="jeffrey38"/>
    <d v="1945-06-30T00:00:00"/>
    <x v="0"/>
    <s v="North Stephanie"/>
    <d v="2028-11-18T00:00:00"/>
    <d v="2029-11-18T00:00:00"/>
    <x v="1"/>
    <s v="Amex"/>
    <x v="0"/>
    <s v="Occasional"/>
    <x v="0"/>
    <x v="4"/>
    <x v="1"/>
    <s v="Low"/>
    <n v="3.8"/>
    <n v="3"/>
    <n v="365"/>
    <x v="4"/>
    <x v="3"/>
    <n v="31.32842173913043"/>
  </r>
  <r>
    <n v="1771"/>
    <s v="Jennifer Haas"/>
    <s v="nathan58@example.org"/>
    <s v="nathan58"/>
    <d v="2002-08-01T00:00:00"/>
    <x v="1"/>
    <s v="Mariaburgh"/>
    <d v="2028-11-19T00:00:00"/>
    <d v="2029-11-19T00:00:00"/>
    <x v="1"/>
    <s v="Mastercard"/>
    <x v="1"/>
    <s v="Regular"/>
    <x v="0"/>
    <x v="6"/>
    <x v="1"/>
    <s v="High"/>
    <n v="3.5"/>
    <n v="9"/>
    <n v="365"/>
    <x v="4"/>
    <x v="3"/>
    <n v="31.32842173913043"/>
  </r>
  <r>
    <n v="1772"/>
    <s v="Kimberly Reynolds"/>
    <s v="paul54@example.net"/>
    <s v="paul54"/>
    <d v="1960-05-19T00:00:00"/>
    <x v="1"/>
    <s v="West Jacquelineview"/>
    <d v="2028-11-20T00:00:00"/>
    <d v="2029-11-20T00:00:00"/>
    <x v="0"/>
    <s v="Mastercard"/>
    <x v="1"/>
    <s v="Frequent"/>
    <x v="2"/>
    <x v="0"/>
    <x v="2"/>
    <s v="Medium"/>
    <n v="4.3"/>
    <n v="0"/>
    <n v="365"/>
    <x v="4"/>
    <x v="3"/>
    <n v="31.32842173913043"/>
  </r>
  <r>
    <n v="1773"/>
    <s v="Anthony Lee"/>
    <s v="pbrewer@example.net"/>
    <s v="pbrewer"/>
    <d v="1957-11-21T00:00:00"/>
    <x v="1"/>
    <s v="North Stephen"/>
    <d v="2028-11-21T00:00:00"/>
    <d v="2029-11-21T00:00:00"/>
    <x v="0"/>
    <s v="Amex"/>
    <x v="1"/>
    <s v="Occasional"/>
    <x v="0"/>
    <x v="1"/>
    <x v="0"/>
    <s v="High"/>
    <n v="3.5"/>
    <n v="6"/>
    <n v="365"/>
    <x v="4"/>
    <x v="3"/>
    <n v="31.32842173913043"/>
  </r>
  <r>
    <n v="1774"/>
    <s v="Heather Tanner"/>
    <s v="luisreid@example.org"/>
    <s v="luisreid"/>
    <d v="1940-03-07T00:00:00"/>
    <x v="0"/>
    <s v="South Margaret"/>
    <d v="2028-11-22T00:00:00"/>
    <d v="2029-11-22T00:00:00"/>
    <x v="1"/>
    <s v="Mastercard"/>
    <x v="1"/>
    <s v="Regular"/>
    <x v="1"/>
    <x v="5"/>
    <x v="2"/>
    <s v="Low"/>
    <n v="4.5999999999999996"/>
    <n v="10"/>
    <n v="365"/>
    <x v="4"/>
    <x v="3"/>
    <n v="31.32842173913043"/>
  </r>
  <r>
    <n v="1775"/>
    <s v="Michael Oconnor"/>
    <s v="jameswilliams@example.org"/>
    <s v="jameswilliams"/>
    <d v="1992-04-10T00:00:00"/>
    <x v="0"/>
    <s v="Duranburgh"/>
    <d v="2028-11-23T00:00:00"/>
    <d v="2029-11-23T00:00:00"/>
    <x v="1"/>
    <s v="Visa"/>
    <x v="1"/>
    <s v="Frequent"/>
    <x v="1"/>
    <x v="6"/>
    <x v="0"/>
    <s v="High"/>
    <n v="4.4000000000000004"/>
    <n v="6"/>
    <n v="365"/>
    <x v="4"/>
    <x v="3"/>
    <n v="31.32842173913043"/>
  </r>
  <r>
    <n v="1776"/>
    <s v="Randy Hunt"/>
    <s v="daltonpeterson@example.net"/>
    <s v="daltonpeterson"/>
    <d v="1949-12-18T00:00:00"/>
    <x v="1"/>
    <s v="Dustinborough"/>
    <d v="2028-11-24T00:00:00"/>
    <d v="2029-11-24T00:00:00"/>
    <x v="0"/>
    <s v="Visa"/>
    <x v="1"/>
    <s v="Frequent"/>
    <x v="1"/>
    <x v="1"/>
    <x v="0"/>
    <s v="High"/>
    <n v="3.1"/>
    <n v="0"/>
    <n v="365"/>
    <x v="4"/>
    <x v="3"/>
    <n v="31.32842173913043"/>
  </r>
  <r>
    <n v="1777"/>
    <s v="John Roach"/>
    <s v="kristenbuckley@example.net"/>
    <s v="kristenbuckley"/>
    <d v="1951-12-01T00:00:00"/>
    <x v="0"/>
    <s v="Huertaport"/>
    <d v="2028-11-25T00:00:00"/>
    <d v="2029-11-25T00:00:00"/>
    <x v="0"/>
    <s v="Amex"/>
    <x v="0"/>
    <s v="Occasional"/>
    <x v="2"/>
    <x v="5"/>
    <x v="0"/>
    <s v="Medium"/>
    <n v="3.1"/>
    <n v="7"/>
    <n v="365"/>
    <x v="4"/>
    <x v="3"/>
    <n v="31.32842173913043"/>
  </r>
  <r>
    <n v="1778"/>
    <s v="Brian Miranda"/>
    <s v="nsantiago@example.net"/>
    <s v="nsantiago"/>
    <d v="1954-11-16T00:00:00"/>
    <x v="0"/>
    <s v="Lake Shane"/>
    <d v="2028-11-26T00:00:00"/>
    <d v="2029-11-26T00:00:00"/>
    <x v="0"/>
    <s v="Visa"/>
    <x v="0"/>
    <s v="Regular"/>
    <x v="1"/>
    <x v="4"/>
    <x v="2"/>
    <s v="Low"/>
    <n v="4.7"/>
    <n v="4"/>
    <n v="365"/>
    <x v="4"/>
    <x v="3"/>
    <n v="31.32842173913043"/>
  </r>
  <r>
    <n v="1779"/>
    <s v="Brian Garrett"/>
    <s v="vcobb@example.com"/>
    <s v="vcobb"/>
    <d v="2000-03-24T00:00:00"/>
    <x v="1"/>
    <s v="North Samantha"/>
    <d v="2028-11-27T00:00:00"/>
    <d v="2029-11-27T00:00:00"/>
    <x v="0"/>
    <s v="Mastercard"/>
    <x v="0"/>
    <s v="Occasional"/>
    <x v="1"/>
    <x v="1"/>
    <x v="2"/>
    <s v="Low"/>
    <n v="3.4"/>
    <n v="0"/>
    <n v="365"/>
    <x v="4"/>
    <x v="3"/>
    <n v="31.32842173913043"/>
  </r>
  <r>
    <n v="1780"/>
    <s v="Alyssa Winters"/>
    <s v="tamara76@example.org"/>
    <s v="tamara76"/>
    <d v="1938-01-01T00:00:00"/>
    <x v="0"/>
    <s v="East Jonathan"/>
    <d v="2028-11-28T00:00:00"/>
    <d v="2029-11-28T00:00:00"/>
    <x v="1"/>
    <s v="Mastercard"/>
    <x v="0"/>
    <s v="Frequent"/>
    <x v="0"/>
    <x v="0"/>
    <x v="1"/>
    <s v="Low"/>
    <n v="3.6"/>
    <n v="3"/>
    <n v="365"/>
    <x v="4"/>
    <x v="3"/>
    <n v="31.32842173913043"/>
  </r>
  <r>
    <n v="1781"/>
    <s v="William Ortiz"/>
    <s v="kallen@example.net"/>
    <s v="kallen"/>
    <d v="1945-09-05T00:00:00"/>
    <x v="1"/>
    <s v="Brownland"/>
    <d v="2028-11-29T00:00:00"/>
    <d v="2029-11-29T00:00:00"/>
    <x v="0"/>
    <s v="Amex"/>
    <x v="0"/>
    <s v="Occasional"/>
    <x v="2"/>
    <x v="0"/>
    <x v="1"/>
    <s v="Low"/>
    <n v="4.2"/>
    <n v="1"/>
    <n v="365"/>
    <x v="4"/>
    <x v="3"/>
    <n v="31.32842173913043"/>
  </r>
  <r>
    <n v="1782"/>
    <s v="Anthony Vaughn"/>
    <s v="johncarter@example.org"/>
    <s v="johncarter"/>
    <d v="1949-06-02T00:00:00"/>
    <x v="0"/>
    <s v="Robertville"/>
    <d v="2028-11-30T00:00:00"/>
    <d v="2029-11-30T00:00:00"/>
    <x v="1"/>
    <s v="Amex"/>
    <x v="1"/>
    <s v="Frequent"/>
    <x v="2"/>
    <x v="3"/>
    <x v="2"/>
    <s v="Medium"/>
    <n v="3.8"/>
    <n v="1"/>
    <n v="365"/>
    <x v="4"/>
    <x v="3"/>
    <n v="31.32842173913043"/>
  </r>
  <r>
    <n v="1783"/>
    <s v="Michael Robinson"/>
    <s v="barajasmichelle@example.net"/>
    <s v="barajasmichelle"/>
    <d v="1986-06-16T00:00:00"/>
    <x v="0"/>
    <s v="Strongchester"/>
    <d v="2028-12-01T00:00:00"/>
    <d v="2029-12-01T00:00:00"/>
    <x v="0"/>
    <s v="Amex"/>
    <x v="1"/>
    <s v="Regular"/>
    <x v="2"/>
    <x v="1"/>
    <x v="1"/>
    <s v="Low"/>
    <n v="4.9000000000000004"/>
    <n v="6"/>
    <n v="365"/>
    <x v="4"/>
    <x v="3"/>
    <n v="31.32842173913043"/>
  </r>
  <r>
    <n v="1784"/>
    <s v="Ronald Terry"/>
    <s v="whurley@example.com"/>
    <s v="whurley"/>
    <d v="1953-05-29T00:00:00"/>
    <x v="0"/>
    <s v="North Danielle"/>
    <d v="2028-12-02T00:00:00"/>
    <d v="2029-12-02T00:00:00"/>
    <x v="0"/>
    <s v="Visa"/>
    <x v="1"/>
    <s v="Frequent"/>
    <x v="2"/>
    <x v="4"/>
    <x v="1"/>
    <s v="High"/>
    <n v="3.9"/>
    <n v="2"/>
    <n v="365"/>
    <x v="4"/>
    <x v="3"/>
    <n v="31.32842173913043"/>
  </r>
  <r>
    <n v="1785"/>
    <s v="Jose Callahan"/>
    <s v="brian36@example.org"/>
    <s v="brian36"/>
    <d v="1970-03-11T00:00:00"/>
    <x v="0"/>
    <s v="New Kristen"/>
    <d v="2028-12-03T00:00:00"/>
    <d v="2029-12-03T00:00:00"/>
    <x v="0"/>
    <s v="Mastercard"/>
    <x v="1"/>
    <s v="Occasional"/>
    <x v="0"/>
    <x v="5"/>
    <x v="2"/>
    <s v="High"/>
    <n v="3.9"/>
    <n v="0"/>
    <n v="365"/>
    <x v="4"/>
    <x v="3"/>
    <n v="31.32842173913043"/>
  </r>
  <r>
    <n v="1786"/>
    <s v="Don Stafford"/>
    <s v="ewright@example.com"/>
    <s v="ewright"/>
    <d v="1966-06-21T00:00:00"/>
    <x v="1"/>
    <s v="East Wesley"/>
    <d v="2028-12-04T00:00:00"/>
    <d v="2029-12-04T00:00:00"/>
    <x v="1"/>
    <s v="Mastercard"/>
    <x v="1"/>
    <s v="Regular"/>
    <x v="0"/>
    <x v="0"/>
    <x v="2"/>
    <s v="High"/>
    <n v="4.5"/>
    <n v="8"/>
    <n v="365"/>
    <x v="4"/>
    <x v="3"/>
    <n v="31.32842173913043"/>
  </r>
  <r>
    <n v="1787"/>
    <s v="Kimberly Cooper"/>
    <s v="harrisashley@example.com"/>
    <s v="harrisashley"/>
    <d v="1979-11-25T00:00:00"/>
    <x v="0"/>
    <s v="East Jamestown"/>
    <d v="2028-12-05T00:00:00"/>
    <d v="2029-12-05T00:00:00"/>
    <x v="0"/>
    <s v="Amex"/>
    <x v="1"/>
    <s v="Frequent"/>
    <x v="1"/>
    <x v="3"/>
    <x v="0"/>
    <s v="Medium"/>
    <n v="3.8"/>
    <n v="10"/>
    <n v="365"/>
    <x v="4"/>
    <x v="3"/>
    <n v="31.32842173913043"/>
  </r>
  <r>
    <n v="1788"/>
    <s v="David Harris MD"/>
    <s v="gibsonjennifer@example.com"/>
    <s v="gibsonjennifer"/>
    <d v="1966-09-23T00:00:00"/>
    <x v="0"/>
    <s v="West Daniel"/>
    <d v="2028-12-06T00:00:00"/>
    <d v="2029-12-06T00:00:00"/>
    <x v="0"/>
    <s v="Mastercard"/>
    <x v="1"/>
    <s v="Occasional"/>
    <x v="1"/>
    <x v="1"/>
    <x v="0"/>
    <s v="Medium"/>
    <n v="3.5"/>
    <n v="1"/>
    <n v="365"/>
    <x v="4"/>
    <x v="3"/>
    <n v="31.32842173913043"/>
  </r>
  <r>
    <n v="1789"/>
    <s v="Alicia Porter"/>
    <s v="lynchcharles@example.net"/>
    <s v="lynchcharles"/>
    <d v="2002-01-19T00:00:00"/>
    <x v="0"/>
    <s v="East Christopherberg"/>
    <d v="2028-12-07T00:00:00"/>
    <d v="2029-12-07T00:00:00"/>
    <x v="0"/>
    <s v="Visa"/>
    <x v="0"/>
    <s v="Regular"/>
    <x v="0"/>
    <x v="5"/>
    <x v="2"/>
    <s v="High"/>
    <n v="3.7"/>
    <n v="5"/>
    <n v="365"/>
    <x v="4"/>
    <x v="3"/>
    <n v="31.32842173913043"/>
  </r>
  <r>
    <n v="1790"/>
    <s v="Jessica Woodard"/>
    <s v="hlarsen@example.net"/>
    <s v="hlarsen"/>
    <d v="1944-07-21T00:00:00"/>
    <x v="1"/>
    <s v="Phillipshaven"/>
    <d v="2028-12-08T00:00:00"/>
    <d v="2029-12-08T00:00:00"/>
    <x v="0"/>
    <s v="Mastercard"/>
    <x v="0"/>
    <s v="Occasional"/>
    <x v="2"/>
    <x v="4"/>
    <x v="0"/>
    <s v="Low"/>
    <n v="3.3"/>
    <n v="0"/>
    <n v="365"/>
    <x v="4"/>
    <x v="3"/>
    <n v="31.32842173913043"/>
  </r>
  <r>
    <n v="1791"/>
    <s v="Mark Erickson"/>
    <s v="glang@example.org"/>
    <s v="glang"/>
    <d v="2002-08-01T00:00:00"/>
    <x v="0"/>
    <s v="West Brittany"/>
    <d v="2028-12-09T00:00:00"/>
    <d v="2029-12-09T00:00:00"/>
    <x v="1"/>
    <s v="Amex"/>
    <x v="1"/>
    <s v="Regular"/>
    <x v="0"/>
    <x v="5"/>
    <x v="2"/>
    <s v="High"/>
    <n v="4.9000000000000004"/>
    <n v="8"/>
    <n v="365"/>
    <x v="4"/>
    <x v="3"/>
    <n v="31.32842173913043"/>
  </r>
  <r>
    <n v="1792"/>
    <s v="Stanley Ramirez"/>
    <s v="bryandiaz@example.com"/>
    <s v="bryandiaz"/>
    <d v="1981-10-20T00:00:00"/>
    <x v="1"/>
    <s v="Blackland"/>
    <d v="2028-12-10T00:00:00"/>
    <d v="2029-12-10T00:00:00"/>
    <x v="0"/>
    <s v="Amex"/>
    <x v="1"/>
    <s v="Occasional"/>
    <x v="2"/>
    <x v="6"/>
    <x v="1"/>
    <s v="High"/>
    <n v="3.8"/>
    <n v="7"/>
    <n v="365"/>
    <x v="4"/>
    <x v="3"/>
    <n v="31.32842173913043"/>
  </r>
  <r>
    <n v="1793"/>
    <s v="Miguel Jones"/>
    <s v="williammitchell@example.org"/>
    <s v="williammitchell"/>
    <d v="1934-04-27T00:00:00"/>
    <x v="0"/>
    <s v="Lake Tammy"/>
    <d v="2028-12-11T00:00:00"/>
    <d v="2029-12-11T00:00:00"/>
    <x v="1"/>
    <s v="Amex"/>
    <x v="0"/>
    <s v="Regular"/>
    <x v="2"/>
    <x v="4"/>
    <x v="2"/>
    <s v="Medium"/>
    <n v="3.1"/>
    <n v="0"/>
    <n v="365"/>
    <x v="4"/>
    <x v="3"/>
    <n v="31.32842173913043"/>
  </r>
  <r>
    <n v="1794"/>
    <s v="Dr. Jordan Spence"/>
    <s v="sray@example.com"/>
    <s v="sray"/>
    <d v="1936-02-01T00:00:00"/>
    <x v="1"/>
    <s v="Courtneyshire"/>
    <d v="2028-12-12T00:00:00"/>
    <d v="2029-12-12T00:00:00"/>
    <x v="0"/>
    <s v="Visa"/>
    <x v="0"/>
    <s v="Frequent"/>
    <x v="2"/>
    <x v="1"/>
    <x v="2"/>
    <s v="Medium"/>
    <n v="3.9"/>
    <n v="0"/>
    <n v="365"/>
    <x v="4"/>
    <x v="3"/>
    <n v="31.32842173913043"/>
  </r>
  <r>
    <n v="1795"/>
    <s v="Megan Smith"/>
    <s v="diana31@example.org"/>
    <s v="diana31"/>
    <d v="1999-06-25T00:00:00"/>
    <x v="1"/>
    <s v="Port Larryfort"/>
    <d v="2028-12-13T00:00:00"/>
    <d v="2029-12-13T00:00:00"/>
    <x v="1"/>
    <s v="Mastercard"/>
    <x v="1"/>
    <s v="Occasional"/>
    <x v="1"/>
    <x v="5"/>
    <x v="2"/>
    <s v="Low"/>
    <n v="3.2"/>
    <n v="0"/>
    <n v="365"/>
    <x v="4"/>
    <x v="3"/>
    <n v="31.32842173913043"/>
  </r>
  <r>
    <n v="1796"/>
    <s v="Christy Martinez"/>
    <s v="pmcpherson@example.org"/>
    <s v="pmcpherson"/>
    <d v="1964-01-15T00:00:00"/>
    <x v="1"/>
    <s v="Ronaldberg"/>
    <d v="2028-12-14T00:00:00"/>
    <d v="2029-12-14T00:00:00"/>
    <x v="0"/>
    <s v="Amex"/>
    <x v="1"/>
    <s v="Regular"/>
    <x v="0"/>
    <x v="1"/>
    <x v="1"/>
    <s v="Medium"/>
    <n v="4.3"/>
    <n v="3"/>
    <n v="365"/>
    <x v="4"/>
    <x v="3"/>
    <n v="31.32842173913043"/>
  </r>
  <r>
    <n v="1797"/>
    <s v="Cynthia Johnson"/>
    <s v="wilsonroy@example.org"/>
    <s v="wilsonroy"/>
    <d v="1936-04-25T00:00:00"/>
    <x v="0"/>
    <s v="West Elizabethland"/>
    <d v="2028-12-15T00:00:00"/>
    <d v="2029-12-15T00:00:00"/>
    <x v="1"/>
    <s v="Mastercard"/>
    <x v="0"/>
    <s v="Frequent"/>
    <x v="1"/>
    <x v="3"/>
    <x v="0"/>
    <s v="High"/>
    <n v="3.2"/>
    <n v="8"/>
    <n v="365"/>
    <x v="4"/>
    <x v="3"/>
    <n v="31.32842173913043"/>
  </r>
  <r>
    <n v="1798"/>
    <s v="Denise Estes"/>
    <s v="fmyers@example.net"/>
    <s v="fmyers"/>
    <d v="1955-07-06T00:00:00"/>
    <x v="0"/>
    <s v="Aaronville"/>
    <d v="2028-12-16T00:00:00"/>
    <d v="2029-12-16T00:00:00"/>
    <x v="0"/>
    <s v="Amex"/>
    <x v="0"/>
    <s v="Frequent"/>
    <x v="2"/>
    <x v="6"/>
    <x v="2"/>
    <s v="Medium"/>
    <n v="3.1"/>
    <n v="10"/>
    <n v="365"/>
    <x v="4"/>
    <x v="3"/>
    <n v="31.32842173913043"/>
  </r>
  <r>
    <n v="1799"/>
    <s v="Jenna Massey"/>
    <s v="josephmckay@example.org"/>
    <s v="josephmckay"/>
    <d v="1943-03-05T00:00:00"/>
    <x v="1"/>
    <s v="Ianmouth"/>
    <d v="2028-12-17T00:00:00"/>
    <d v="2029-12-17T00:00:00"/>
    <x v="0"/>
    <s v="Visa"/>
    <x v="0"/>
    <s v="Regular"/>
    <x v="0"/>
    <x v="0"/>
    <x v="1"/>
    <s v="Medium"/>
    <n v="4"/>
    <n v="9"/>
    <n v="365"/>
    <x v="4"/>
    <x v="3"/>
    <n v="31.32842173913043"/>
  </r>
  <r>
    <n v="1800"/>
    <s v="Erin Allen"/>
    <s v="james19@example.org"/>
    <s v="james19"/>
    <d v="1943-10-13T00:00:00"/>
    <x v="1"/>
    <s v="West Ann"/>
    <d v="2028-12-18T00:00:00"/>
    <d v="2029-12-18T00:00:00"/>
    <x v="0"/>
    <s v="Visa"/>
    <x v="1"/>
    <s v="Regular"/>
    <x v="2"/>
    <x v="0"/>
    <x v="2"/>
    <s v="Medium"/>
    <n v="4.0999999999999996"/>
    <n v="3"/>
    <n v="365"/>
    <x v="4"/>
    <x v="3"/>
    <n v="31.32842173913043"/>
  </r>
  <r>
    <n v="1801"/>
    <s v="Cheryl Fox"/>
    <s v="brittany32@example.com"/>
    <s v="brittany32"/>
    <d v="1963-08-09T00:00:00"/>
    <x v="0"/>
    <s v="South Shelia"/>
    <d v="2028-12-19T00:00:00"/>
    <d v="2029-12-19T00:00:00"/>
    <x v="1"/>
    <s v="Mastercard"/>
    <x v="0"/>
    <s v="Frequent"/>
    <x v="0"/>
    <x v="1"/>
    <x v="1"/>
    <s v="Low"/>
    <n v="3.5"/>
    <n v="1"/>
    <n v="365"/>
    <x v="4"/>
    <x v="3"/>
    <n v="31.32842173913043"/>
  </r>
  <r>
    <n v="1802"/>
    <s v="David Orozco"/>
    <s v="plin@example.com"/>
    <s v="plin"/>
    <d v="1998-07-27T00:00:00"/>
    <x v="1"/>
    <s v="Mikemouth"/>
    <d v="2028-12-20T00:00:00"/>
    <d v="2029-12-20T00:00:00"/>
    <x v="0"/>
    <s v="Visa"/>
    <x v="1"/>
    <s v="Occasional"/>
    <x v="2"/>
    <x v="6"/>
    <x v="2"/>
    <s v="High"/>
    <n v="3.1"/>
    <n v="1"/>
    <n v="365"/>
    <x v="4"/>
    <x v="3"/>
    <n v="31.32842173913043"/>
  </r>
  <r>
    <n v="1803"/>
    <s v="Dylan Ryan"/>
    <s v="blankenshipdarren@example.net"/>
    <s v="blankenshipdarren"/>
    <d v="1985-04-05T00:00:00"/>
    <x v="0"/>
    <s v="East Terryview"/>
    <d v="2028-12-21T00:00:00"/>
    <d v="2029-12-21T00:00:00"/>
    <x v="0"/>
    <s v="Visa"/>
    <x v="0"/>
    <s v="Frequent"/>
    <x v="0"/>
    <x v="6"/>
    <x v="1"/>
    <s v="Low"/>
    <n v="3.8"/>
    <n v="8"/>
    <n v="365"/>
    <x v="4"/>
    <x v="3"/>
    <n v="31.32842173913043"/>
  </r>
  <r>
    <n v="1804"/>
    <s v="Christina Wells"/>
    <s v="brandyyoung@example.org"/>
    <s v="brandyyoung"/>
    <d v="1987-08-30T00:00:00"/>
    <x v="1"/>
    <s v="Hernandezport"/>
    <d v="2028-12-22T00:00:00"/>
    <d v="2029-12-22T00:00:00"/>
    <x v="1"/>
    <s v="Visa"/>
    <x v="0"/>
    <s v="Regular"/>
    <x v="0"/>
    <x v="2"/>
    <x v="0"/>
    <s v="High"/>
    <n v="4.2"/>
    <n v="3"/>
    <n v="365"/>
    <x v="4"/>
    <x v="3"/>
    <n v="31.32842173913043"/>
  </r>
  <r>
    <n v="1805"/>
    <s v="Randy Hill"/>
    <s v="tonya13@example.net"/>
    <s v="tonya13"/>
    <d v="1972-08-02T00:00:00"/>
    <x v="1"/>
    <s v="Gainesport"/>
    <d v="2028-12-23T00:00:00"/>
    <d v="2029-12-23T00:00:00"/>
    <x v="1"/>
    <s v="Mastercard"/>
    <x v="0"/>
    <s v="Frequent"/>
    <x v="1"/>
    <x v="3"/>
    <x v="2"/>
    <s v="Medium"/>
    <n v="4.8"/>
    <n v="10"/>
    <n v="365"/>
    <x v="4"/>
    <x v="3"/>
    <n v="31.32842173913043"/>
  </r>
  <r>
    <n v="1806"/>
    <s v="Zachary Vasquez"/>
    <s v="danielaguirre@example.org"/>
    <s v="danielaguirre"/>
    <d v="1936-10-24T00:00:00"/>
    <x v="1"/>
    <s v="South Davidhaven"/>
    <d v="2028-12-24T00:00:00"/>
    <d v="2029-12-24T00:00:00"/>
    <x v="1"/>
    <s v="Visa"/>
    <x v="0"/>
    <s v="Occasional"/>
    <x v="0"/>
    <x v="6"/>
    <x v="0"/>
    <s v="High"/>
    <n v="3.9"/>
    <n v="0"/>
    <n v="365"/>
    <x v="4"/>
    <x v="3"/>
    <n v="31.32842173913043"/>
  </r>
  <r>
    <n v="1807"/>
    <s v="Stephanie Wade"/>
    <s v="marymiller@example.com"/>
    <s v="marymiller"/>
    <d v="1943-10-30T00:00:00"/>
    <x v="0"/>
    <s v="South Tracyside"/>
    <d v="2028-12-25T00:00:00"/>
    <d v="2029-12-25T00:00:00"/>
    <x v="0"/>
    <s v="Mastercard"/>
    <x v="0"/>
    <s v="Frequent"/>
    <x v="0"/>
    <x v="2"/>
    <x v="1"/>
    <s v="Medium"/>
    <n v="4.7"/>
    <n v="1"/>
    <n v="365"/>
    <x v="4"/>
    <x v="3"/>
    <n v="31.32842173913043"/>
  </r>
  <r>
    <n v="1808"/>
    <s v="George Webster"/>
    <s v="marieterry@example.net"/>
    <s v="marieterry"/>
    <d v="1955-05-18T00:00:00"/>
    <x v="1"/>
    <s v="North Davidtown"/>
    <d v="2028-12-26T00:00:00"/>
    <d v="2029-12-26T00:00:00"/>
    <x v="1"/>
    <s v="Amex"/>
    <x v="0"/>
    <s v="Occasional"/>
    <x v="1"/>
    <x v="0"/>
    <x v="2"/>
    <s v="Low"/>
    <n v="3.8"/>
    <n v="4"/>
    <n v="365"/>
    <x v="4"/>
    <x v="3"/>
    <n v="31.32842173913043"/>
  </r>
  <r>
    <n v="1809"/>
    <s v="Jeffrey Turner"/>
    <s v="stonemaria@example.com"/>
    <s v="stonemaria"/>
    <d v="1940-12-24T00:00:00"/>
    <x v="1"/>
    <s v="New Jacobport"/>
    <d v="2028-12-27T00:00:00"/>
    <d v="2029-12-27T00:00:00"/>
    <x v="1"/>
    <s v="Visa"/>
    <x v="1"/>
    <s v="Regular"/>
    <x v="0"/>
    <x v="4"/>
    <x v="1"/>
    <s v="High"/>
    <n v="3.3"/>
    <n v="1"/>
    <n v="365"/>
    <x v="4"/>
    <x v="3"/>
    <n v="31.32842173913043"/>
  </r>
  <r>
    <n v="1810"/>
    <s v="Jerry Wilson"/>
    <s v="jeffreyallen@example.org"/>
    <s v="jeffreyallen"/>
    <d v="1983-08-12T00:00:00"/>
    <x v="1"/>
    <s v="Brendafort"/>
    <d v="2028-12-28T00:00:00"/>
    <d v="2029-12-28T00:00:00"/>
    <x v="0"/>
    <s v="Mastercard"/>
    <x v="1"/>
    <s v="Regular"/>
    <x v="2"/>
    <x v="2"/>
    <x v="1"/>
    <s v="High"/>
    <n v="3.7"/>
    <n v="9"/>
    <n v="365"/>
    <x v="4"/>
    <x v="3"/>
    <n v="31.32842173913043"/>
  </r>
  <r>
    <n v="1811"/>
    <s v="Virginia Owens"/>
    <s v="schwartzcharles@example.com"/>
    <s v="schwartzcharles"/>
    <d v="1933-10-07T00:00:00"/>
    <x v="0"/>
    <s v="East Jessica"/>
    <d v="2028-12-29T00:00:00"/>
    <d v="2029-12-29T00:00:00"/>
    <x v="0"/>
    <s v="Amex"/>
    <x v="0"/>
    <s v="Frequent"/>
    <x v="0"/>
    <x v="2"/>
    <x v="0"/>
    <s v="High"/>
    <n v="4.5"/>
    <n v="4"/>
    <n v="365"/>
    <x v="4"/>
    <x v="3"/>
    <n v="31.32842173913043"/>
  </r>
  <r>
    <n v="1812"/>
    <s v="Sarah Mcdowell"/>
    <s v="clarkmorgan@example.org"/>
    <s v="clarkmorgan"/>
    <d v="1947-09-05T00:00:00"/>
    <x v="1"/>
    <s v="Lake Amanda"/>
    <d v="2028-12-30T00:00:00"/>
    <d v="2029-12-30T00:00:00"/>
    <x v="0"/>
    <s v="Mastercard"/>
    <x v="1"/>
    <s v="Regular"/>
    <x v="0"/>
    <x v="5"/>
    <x v="0"/>
    <s v="Low"/>
    <n v="3.1"/>
    <n v="10"/>
    <n v="365"/>
    <x v="4"/>
    <x v="3"/>
    <n v="31.32842173913043"/>
  </r>
  <r>
    <n v="1813"/>
    <s v="Edward Harris"/>
    <s v="wilsonjacob@example.org"/>
    <s v="wilsonjacob"/>
    <d v="1961-10-21T00:00:00"/>
    <x v="0"/>
    <s v="Cookview"/>
    <d v="2028-12-31T00:00:00"/>
    <d v="2029-12-31T00:00:00"/>
    <x v="1"/>
    <s v="Visa"/>
    <x v="0"/>
    <s v="Frequent"/>
    <x v="1"/>
    <x v="6"/>
    <x v="1"/>
    <s v="Medium"/>
    <n v="4.7"/>
    <n v="10"/>
    <n v="365"/>
    <x v="4"/>
    <x v="3"/>
    <n v="31.32842173913043"/>
  </r>
  <r>
    <n v="1814"/>
    <s v="Richard Munoz"/>
    <s v="griffinkimberly@example.net"/>
    <s v="griffinkimberly"/>
    <d v="1944-07-27T00:00:00"/>
    <x v="0"/>
    <s v="East Donna"/>
    <d v="2029-01-01T00:00:00"/>
    <d v="2030-01-01T00:00:00"/>
    <x v="1"/>
    <s v="Amex"/>
    <x v="1"/>
    <s v="Regular"/>
    <x v="1"/>
    <x v="3"/>
    <x v="1"/>
    <s v="Low"/>
    <n v="3.7"/>
    <n v="1"/>
    <n v="365"/>
    <x v="5"/>
    <x v="0"/>
    <n v="137.94384943820228"/>
  </r>
  <r>
    <n v="1815"/>
    <s v="Jack Wong"/>
    <s v="karenwilliams@example.net"/>
    <s v="karenwilliams"/>
    <d v="1973-06-17T00:00:00"/>
    <x v="0"/>
    <s v="Millermouth"/>
    <d v="2029-01-02T00:00:00"/>
    <d v="2030-01-02T00:00:00"/>
    <x v="1"/>
    <s v="Visa"/>
    <x v="0"/>
    <s v="Frequent"/>
    <x v="2"/>
    <x v="0"/>
    <x v="1"/>
    <s v="High"/>
    <n v="4.0999999999999996"/>
    <n v="7"/>
    <n v="365"/>
    <x v="5"/>
    <x v="0"/>
    <n v="137.94384943820228"/>
  </r>
  <r>
    <n v="1816"/>
    <s v="Valerie Schneider"/>
    <s v="timothysingleton@example.net"/>
    <s v="timothysingleton"/>
    <d v="1937-03-09T00:00:00"/>
    <x v="0"/>
    <s v="Knightborough"/>
    <d v="2029-01-03T00:00:00"/>
    <d v="2030-01-03T00:00:00"/>
    <x v="0"/>
    <s v="Amex"/>
    <x v="0"/>
    <s v="Regular"/>
    <x v="2"/>
    <x v="6"/>
    <x v="0"/>
    <s v="Low"/>
    <n v="4.4000000000000004"/>
    <n v="2"/>
    <n v="365"/>
    <x v="5"/>
    <x v="0"/>
    <n v="137.94384943820228"/>
  </r>
  <r>
    <n v="1817"/>
    <s v="Jo Smith"/>
    <s v="brittany77@example.net"/>
    <s v="brittany77"/>
    <d v="1992-11-02T00:00:00"/>
    <x v="0"/>
    <s v="Mcdonaldville"/>
    <d v="2029-01-04T00:00:00"/>
    <d v="2030-01-04T00:00:00"/>
    <x v="0"/>
    <s v="Visa"/>
    <x v="0"/>
    <s v="Regular"/>
    <x v="0"/>
    <x v="4"/>
    <x v="1"/>
    <s v="Medium"/>
    <n v="3.2"/>
    <n v="1"/>
    <n v="365"/>
    <x v="5"/>
    <x v="0"/>
    <n v="137.94384943820228"/>
  </r>
  <r>
    <n v="1818"/>
    <s v="Oscar Terrell"/>
    <s v="fordmonica@example.net"/>
    <s v="fordmonica"/>
    <d v="1943-05-22T00:00:00"/>
    <x v="0"/>
    <s v="Benjamintown"/>
    <d v="2029-01-05T00:00:00"/>
    <d v="2030-01-05T00:00:00"/>
    <x v="1"/>
    <s v="Amex"/>
    <x v="1"/>
    <s v="Occasional"/>
    <x v="1"/>
    <x v="3"/>
    <x v="0"/>
    <s v="High"/>
    <n v="3.4"/>
    <n v="2"/>
    <n v="365"/>
    <x v="5"/>
    <x v="0"/>
    <n v="137.94384943820228"/>
  </r>
  <r>
    <n v="1819"/>
    <s v="John Green"/>
    <s v="willisderrick@example.org"/>
    <s v="willisderrick"/>
    <d v="1941-07-25T00:00:00"/>
    <x v="0"/>
    <s v="Sanchezside"/>
    <d v="2029-01-06T00:00:00"/>
    <d v="2030-01-06T00:00:00"/>
    <x v="1"/>
    <s v="Visa"/>
    <x v="0"/>
    <s v="Occasional"/>
    <x v="0"/>
    <x v="3"/>
    <x v="1"/>
    <s v="High"/>
    <n v="4.0999999999999996"/>
    <n v="5"/>
    <n v="365"/>
    <x v="5"/>
    <x v="0"/>
    <n v="137.94384943820228"/>
  </r>
  <r>
    <n v="1820"/>
    <s v="Annette Green"/>
    <s v="schroederandrea@example.com"/>
    <s v="schroederandrea"/>
    <d v="1936-04-06T00:00:00"/>
    <x v="1"/>
    <s v="East Tanya"/>
    <d v="2029-01-07T00:00:00"/>
    <d v="2030-01-07T00:00:00"/>
    <x v="1"/>
    <s v="Mastercard"/>
    <x v="1"/>
    <s v="Occasional"/>
    <x v="1"/>
    <x v="3"/>
    <x v="0"/>
    <s v="Low"/>
    <n v="4.2"/>
    <n v="3"/>
    <n v="365"/>
    <x v="5"/>
    <x v="0"/>
    <n v="137.94384943820228"/>
  </r>
  <r>
    <n v="1821"/>
    <s v="James Avery"/>
    <s v="ydixon@example.org"/>
    <s v="ydixon"/>
    <d v="1971-07-21T00:00:00"/>
    <x v="1"/>
    <s v="North Jay"/>
    <d v="2029-01-08T00:00:00"/>
    <d v="2030-01-08T00:00:00"/>
    <x v="0"/>
    <s v="Mastercard"/>
    <x v="1"/>
    <s v="Occasional"/>
    <x v="2"/>
    <x v="1"/>
    <x v="0"/>
    <s v="High"/>
    <n v="3.8"/>
    <n v="6"/>
    <n v="365"/>
    <x v="5"/>
    <x v="0"/>
    <n v="137.94384943820228"/>
  </r>
  <r>
    <n v="1822"/>
    <s v="Brandy Contreras"/>
    <s v="twhite@example.org"/>
    <s v="twhite"/>
    <d v="1986-01-25T00:00:00"/>
    <x v="1"/>
    <s v="Frankburgh"/>
    <d v="2029-01-09T00:00:00"/>
    <d v="2030-01-09T00:00:00"/>
    <x v="1"/>
    <s v="Mastercard"/>
    <x v="0"/>
    <s v="Frequent"/>
    <x v="2"/>
    <x v="4"/>
    <x v="1"/>
    <s v="Low"/>
    <n v="3.7"/>
    <n v="8"/>
    <n v="365"/>
    <x v="5"/>
    <x v="0"/>
    <n v="137.94384943820228"/>
  </r>
  <r>
    <n v="1823"/>
    <s v="Gary Oliver"/>
    <s v="carol91@example.org"/>
    <s v="carol91"/>
    <d v="1943-02-05T00:00:00"/>
    <x v="1"/>
    <s v="Lake Rachel"/>
    <d v="2029-01-10T00:00:00"/>
    <d v="2030-01-10T00:00:00"/>
    <x v="1"/>
    <s v="Amex"/>
    <x v="1"/>
    <s v="Occasional"/>
    <x v="1"/>
    <x v="0"/>
    <x v="2"/>
    <s v="Medium"/>
    <n v="5"/>
    <n v="0"/>
    <n v="365"/>
    <x v="5"/>
    <x v="0"/>
    <n v="137.94384943820228"/>
  </r>
  <r>
    <n v="1824"/>
    <s v="John Reed"/>
    <s v="john80@example.net"/>
    <s v="john80"/>
    <d v="1942-09-01T00:00:00"/>
    <x v="0"/>
    <s v="North Amy"/>
    <d v="2029-01-11T00:00:00"/>
    <d v="2030-01-11T00:00:00"/>
    <x v="1"/>
    <s v="Amex"/>
    <x v="0"/>
    <s v="Regular"/>
    <x v="0"/>
    <x v="6"/>
    <x v="1"/>
    <s v="Low"/>
    <n v="3.7"/>
    <n v="5"/>
    <n v="365"/>
    <x v="5"/>
    <x v="0"/>
    <n v="137.94384943820228"/>
  </r>
  <r>
    <n v="1825"/>
    <s v="Amy Harris"/>
    <s v="manuel92@example.org"/>
    <s v="manuel92"/>
    <d v="1960-09-17T00:00:00"/>
    <x v="0"/>
    <s v="Port Brad"/>
    <d v="2029-01-12T00:00:00"/>
    <d v="2030-01-12T00:00:00"/>
    <x v="1"/>
    <s v="Amex"/>
    <x v="0"/>
    <s v="Regular"/>
    <x v="1"/>
    <x v="3"/>
    <x v="0"/>
    <s v="Medium"/>
    <n v="4.3"/>
    <n v="2"/>
    <n v="365"/>
    <x v="5"/>
    <x v="0"/>
    <n v="137.94384943820228"/>
  </r>
  <r>
    <n v="1826"/>
    <s v="William Warner"/>
    <s v="wreyes@example.net"/>
    <s v="wreyes"/>
    <d v="1937-06-09T00:00:00"/>
    <x v="0"/>
    <s v="Port Colinchester"/>
    <d v="2029-01-13T00:00:00"/>
    <d v="2030-01-13T00:00:00"/>
    <x v="0"/>
    <s v="Amex"/>
    <x v="0"/>
    <s v="Occasional"/>
    <x v="2"/>
    <x v="5"/>
    <x v="0"/>
    <s v="Low"/>
    <n v="4.5"/>
    <n v="0"/>
    <n v="365"/>
    <x v="5"/>
    <x v="0"/>
    <n v="137.94384943820228"/>
  </r>
  <r>
    <n v="1827"/>
    <s v="Steven Delgado"/>
    <s v="vanessakim@example.net"/>
    <s v="vanessakim"/>
    <d v="1975-10-03T00:00:00"/>
    <x v="1"/>
    <s v="Myersbury"/>
    <d v="2029-01-14T00:00:00"/>
    <d v="2030-01-14T00:00:00"/>
    <x v="1"/>
    <s v="Amex"/>
    <x v="1"/>
    <s v="Regular"/>
    <x v="2"/>
    <x v="2"/>
    <x v="2"/>
    <s v="High"/>
    <n v="4.8"/>
    <n v="7"/>
    <n v="365"/>
    <x v="5"/>
    <x v="0"/>
    <n v="137.94384943820228"/>
  </r>
  <r>
    <n v="1828"/>
    <s v="Jane Smith"/>
    <s v="spenceravila@example.net"/>
    <s v="spenceravila"/>
    <d v="1933-09-21T00:00:00"/>
    <x v="1"/>
    <s v="South William"/>
    <d v="2029-01-15T00:00:00"/>
    <d v="2030-01-15T00:00:00"/>
    <x v="1"/>
    <s v="Visa"/>
    <x v="1"/>
    <s v="Occasional"/>
    <x v="0"/>
    <x v="0"/>
    <x v="1"/>
    <s v="Low"/>
    <n v="3.5"/>
    <n v="5"/>
    <n v="365"/>
    <x v="5"/>
    <x v="0"/>
    <n v="137.94384943820228"/>
  </r>
  <r>
    <n v="1829"/>
    <s v="Michael Hampton"/>
    <s v="aatkinson@example.com"/>
    <s v="aatkinson"/>
    <d v="1965-11-19T00:00:00"/>
    <x v="1"/>
    <s v="Lawrencehaven"/>
    <d v="2029-01-16T00:00:00"/>
    <d v="2030-01-16T00:00:00"/>
    <x v="0"/>
    <s v="Mastercard"/>
    <x v="1"/>
    <s v="Frequent"/>
    <x v="0"/>
    <x v="4"/>
    <x v="0"/>
    <s v="Medium"/>
    <n v="3.6"/>
    <n v="8"/>
    <n v="365"/>
    <x v="5"/>
    <x v="0"/>
    <n v="137.94384943820228"/>
  </r>
  <r>
    <n v="1830"/>
    <s v="Joseph Brown"/>
    <s v="shortdavid@example.com"/>
    <s v="shortdavid"/>
    <d v="1967-05-07T00:00:00"/>
    <x v="1"/>
    <s v="Williamsmouth"/>
    <d v="2029-01-17T00:00:00"/>
    <d v="2030-01-17T00:00:00"/>
    <x v="0"/>
    <s v="Amex"/>
    <x v="1"/>
    <s v="Occasional"/>
    <x v="1"/>
    <x v="3"/>
    <x v="2"/>
    <s v="Medium"/>
    <n v="4.7"/>
    <n v="1"/>
    <n v="365"/>
    <x v="5"/>
    <x v="0"/>
    <n v="137.94384943820228"/>
  </r>
  <r>
    <n v="1831"/>
    <s v="John Newman"/>
    <s v="katherine26@example.net"/>
    <s v="katherine26"/>
    <d v="1991-12-19T00:00:00"/>
    <x v="0"/>
    <s v="West Jenniferport"/>
    <d v="2029-01-18T00:00:00"/>
    <d v="2030-01-18T00:00:00"/>
    <x v="0"/>
    <s v="Visa"/>
    <x v="1"/>
    <s v="Regular"/>
    <x v="1"/>
    <x v="5"/>
    <x v="1"/>
    <s v="High"/>
    <n v="3.4"/>
    <n v="6"/>
    <n v="365"/>
    <x v="5"/>
    <x v="0"/>
    <n v="137.94384943820228"/>
  </r>
  <r>
    <n v="1832"/>
    <s v="Elizabeth Cantrell"/>
    <s v="josephlewis@example.net"/>
    <s v="josephlewis"/>
    <d v="1971-07-07T00:00:00"/>
    <x v="0"/>
    <s v="East Valerieside"/>
    <d v="2029-01-19T00:00:00"/>
    <d v="2030-01-19T00:00:00"/>
    <x v="1"/>
    <s v="Amex"/>
    <x v="1"/>
    <s v="Regular"/>
    <x v="1"/>
    <x v="1"/>
    <x v="2"/>
    <s v="Low"/>
    <n v="3.2"/>
    <n v="8"/>
    <n v="365"/>
    <x v="5"/>
    <x v="0"/>
    <n v="137.94384943820228"/>
  </r>
  <r>
    <n v="1833"/>
    <s v="Brian Oliver"/>
    <s v="georgeandrea@example.org"/>
    <s v="georgeandrea"/>
    <d v="1939-08-08T00:00:00"/>
    <x v="1"/>
    <s v="Teresamouth"/>
    <d v="2029-01-20T00:00:00"/>
    <d v="2030-01-20T00:00:00"/>
    <x v="1"/>
    <s v="Mastercard"/>
    <x v="0"/>
    <s v="Regular"/>
    <x v="1"/>
    <x v="0"/>
    <x v="0"/>
    <s v="High"/>
    <n v="4.9000000000000004"/>
    <n v="2"/>
    <n v="365"/>
    <x v="5"/>
    <x v="0"/>
    <n v="137.94384943820228"/>
  </r>
  <r>
    <n v="1834"/>
    <s v="Jenna Chapman"/>
    <s v="ucervantes@example.com"/>
    <s v="ucervantes"/>
    <d v="1964-06-05T00:00:00"/>
    <x v="0"/>
    <s v="Bellview"/>
    <d v="2029-01-21T00:00:00"/>
    <d v="2030-01-21T00:00:00"/>
    <x v="0"/>
    <s v="Visa"/>
    <x v="0"/>
    <s v="Frequent"/>
    <x v="0"/>
    <x v="2"/>
    <x v="1"/>
    <s v="High"/>
    <n v="4.0999999999999996"/>
    <n v="3"/>
    <n v="365"/>
    <x v="5"/>
    <x v="0"/>
    <n v="137.94384943820228"/>
  </r>
  <r>
    <n v="1835"/>
    <s v="Patricia Williams"/>
    <s v="allendenise@example.net"/>
    <s v="allendenise"/>
    <d v="1947-01-07T00:00:00"/>
    <x v="0"/>
    <s v="Johnmouth"/>
    <d v="2029-01-22T00:00:00"/>
    <d v="2030-01-22T00:00:00"/>
    <x v="1"/>
    <s v="Mastercard"/>
    <x v="1"/>
    <s v="Frequent"/>
    <x v="1"/>
    <x v="5"/>
    <x v="2"/>
    <s v="Low"/>
    <n v="3.6"/>
    <n v="3"/>
    <n v="365"/>
    <x v="5"/>
    <x v="0"/>
    <n v="137.94384943820228"/>
  </r>
  <r>
    <n v="1836"/>
    <s v="James Davis"/>
    <s v="jessicafernandez@example.org"/>
    <s v="jessicafernandez"/>
    <d v="1940-06-26T00:00:00"/>
    <x v="0"/>
    <s v="Benitezburgh"/>
    <d v="2029-01-23T00:00:00"/>
    <d v="2030-01-23T00:00:00"/>
    <x v="0"/>
    <s v="Mastercard"/>
    <x v="0"/>
    <s v="Frequent"/>
    <x v="0"/>
    <x v="3"/>
    <x v="0"/>
    <s v="Low"/>
    <n v="5"/>
    <n v="8"/>
    <n v="365"/>
    <x v="5"/>
    <x v="0"/>
    <n v="137.94384943820228"/>
  </r>
  <r>
    <n v="1837"/>
    <s v="Michelle Ross"/>
    <s v="mgraham@example.org"/>
    <s v="mgraham"/>
    <d v="1999-09-18T00:00:00"/>
    <x v="1"/>
    <s v="Robertfurt"/>
    <d v="2029-01-24T00:00:00"/>
    <d v="2030-01-24T00:00:00"/>
    <x v="1"/>
    <s v="Mastercard"/>
    <x v="1"/>
    <s v="Frequent"/>
    <x v="1"/>
    <x v="5"/>
    <x v="0"/>
    <s v="Low"/>
    <n v="4.7"/>
    <n v="4"/>
    <n v="365"/>
    <x v="5"/>
    <x v="0"/>
    <n v="137.94384943820228"/>
  </r>
  <r>
    <n v="1838"/>
    <s v="Ashley Walker"/>
    <s v="dennis87@example.com"/>
    <s v="dennis87"/>
    <d v="1999-06-11T00:00:00"/>
    <x v="1"/>
    <s v="New Brandiberg"/>
    <d v="2029-01-25T00:00:00"/>
    <d v="2030-01-25T00:00:00"/>
    <x v="0"/>
    <s v="Mastercard"/>
    <x v="0"/>
    <s v="Occasional"/>
    <x v="2"/>
    <x v="0"/>
    <x v="2"/>
    <s v="High"/>
    <n v="3.7"/>
    <n v="5"/>
    <n v="365"/>
    <x v="5"/>
    <x v="0"/>
    <n v="137.94384943820228"/>
  </r>
  <r>
    <n v="1839"/>
    <s v="Kevin Miller"/>
    <s v="victoria68@example.net"/>
    <s v="victoria68"/>
    <d v="1972-10-09T00:00:00"/>
    <x v="0"/>
    <s v="Port Elizabethside"/>
    <d v="2029-01-26T00:00:00"/>
    <d v="2030-01-26T00:00:00"/>
    <x v="1"/>
    <s v="Mastercard"/>
    <x v="0"/>
    <s v="Regular"/>
    <x v="1"/>
    <x v="6"/>
    <x v="2"/>
    <s v="Low"/>
    <n v="3.5"/>
    <n v="10"/>
    <n v="365"/>
    <x v="5"/>
    <x v="0"/>
    <n v="137.94384943820228"/>
  </r>
  <r>
    <n v="1840"/>
    <s v="Tina Walsh"/>
    <s v="hawkinsedward@example.com"/>
    <s v="hawkinsedward"/>
    <d v="1967-09-03T00:00:00"/>
    <x v="1"/>
    <s v="Moorestad"/>
    <d v="2029-01-27T00:00:00"/>
    <d v="2030-01-27T00:00:00"/>
    <x v="1"/>
    <s v="Visa"/>
    <x v="1"/>
    <s v="Frequent"/>
    <x v="1"/>
    <x v="0"/>
    <x v="1"/>
    <s v="High"/>
    <n v="4.5999999999999996"/>
    <n v="7"/>
    <n v="365"/>
    <x v="5"/>
    <x v="0"/>
    <n v="137.94384943820228"/>
  </r>
  <r>
    <n v="1841"/>
    <s v="Felicia Gonzales"/>
    <s v="robertlowery@example.net"/>
    <s v="robertlowery"/>
    <d v="1968-11-06T00:00:00"/>
    <x v="1"/>
    <s v="New Nathanfurt"/>
    <d v="2029-01-28T00:00:00"/>
    <d v="2030-01-28T00:00:00"/>
    <x v="1"/>
    <s v="Amex"/>
    <x v="1"/>
    <s v="Occasional"/>
    <x v="1"/>
    <x v="5"/>
    <x v="2"/>
    <s v="Low"/>
    <n v="3.2"/>
    <n v="9"/>
    <n v="365"/>
    <x v="5"/>
    <x v="0"/>
    <n v="137.94384943820228"/>
  </r>
  <r>
    <n v="1842"/>
    <s v="Andrew Walker"/>
    <s v="kenneth89@example.org"/>
    <s v="kenneth89"/>
    <d v="2004-06-03T00:00:00"/>
    <x v="0"/>
    <s v="East Meaganview"/>
    <d v="2029-01-29T00:00:00"/>
    <d v="2030-01-29T00:00:00"/>
    <x v="0"/>
    <s v="Mastercard"/>
    <x v="0"/>
    <s v="Frequent"/>
    <x v="2"/>
    <x v="3"/>
    <x v="2"/>
    <s v="Low"/>
    <n v="4.5999999999999996"/>
    <n v="10"/>
    <n v="365"/>
    <x v="5"/>
    <x v="0"/>
    <n v="137.94384943820228"/>
  </r>
  <r>
    <n v="1843"/>
    <s v="Judy Hernandez"/>
    <s v="pcampos@example.net"/>
    <s v="pcampos"/>
    <d v="1943-09-10T00:00:00"/>
    <x v="0"/>
    <s v="Lindsayburgh"/>
    <d v="2029-01-30T00:00:00"/>
    <d v="2030-01-30T00:00:00"/>
    <x v="0"/>
    <s v="Visa"/>
    <x v="1"/>
    <s v="Occasional"/>
    <x v="0"/>
    <x v="2"/>
    <x v="1"/>
    <s v="Medium"/>
    <n v="3.8"/>
    <n v="1"/>
    <n v="365"/>
    <x v="5"/>
    <x v="0"/>
    <n v="137.94384943820228"/>
  </r>
  <r>
    <n v="1844"/>
    <s v="Amanda Jefferson"/>
    <s v="hsimpson@example.org"/>
    <s v="hsimpson"/>
    <d v="1970-05-23T00:00:00"/>
    <x v="1"/>
    <s v="Lake Leslie"/>
    <d v="2029-01-31T00:00:00"/>
    <d v="2030-01-31T00:00:00"/>
    <x v="0"/>
    <s v="Mastercard"/>
    <x v="1"/>
    <s v="Frequent"/>
    <x v="1"/>
    <x v="5"/>
    <x v="2"/>
    <s v="Low"/>
    <n v="4.3"/>
    <n v="10"/>
    <n v="365"/>
    <x v="5"/>
    <x v="0"/>
    <n v="137.94384943820228"/>
  </r>
  <r>
    <n v="1845"/>
    <s v="Laura Garner"/>
    <s v="zgregory@example.com"/>
    <s v="zgregory"/>
    <d v="1971-01-09T00:00:00"/>
    <x v="1"/>
    <s v="Meyerton"/>
    <d v="2029-02-01T00:00:00"/>
    <d v="2030-02-01T00:00:00"/>
    <x v="0"/>
    <s v="Mastercard"/>
    <x v="0"/>
    <s v="Occasional"/>
    <x v="1"/>
    <x v="0"/>
    <x v="1"/>
    <s v="High"/>
    <n v="4.3"/>
    <n v="10"/>
    <n v="365"/>
    <x v="5"/>
    <x v="0"/>
    <n v="137.94384943820228"/>
  </r>
  <r>
    <n v="1846"/>
    <s v="Alexis Mueller"/>
    <s v="rebecca04@example.net"/>
    <s v="rebecca04"/>
    <d v="1964-10-12T00:00:00"/>
    <x v="0"/>
    <s v="Webbville"/>
    <d v="2029-02-02T00:00:00"/>
    <d v="2030-02-02T00:00:00"/>
    <x v="1"/>
    <s v="Visa"/>
    <x v="0"/>
    <s v="Regular"/>
    <x v="2"/>
    <x v="4"/>
    <x v="2"/>
    <s v="Medium"/>
    <n v="4.2"/>
    <n v="9"/>
    <n v="365"/>
    <x v="5"/>
    <x v="0"/>
    <n v="137.94384943820228"/>
  </r>
  <r>
    <n v="1847"/>
    <s v="Anthony Roberts"/>
    <s v="hsanchez@example.net"/>
    <s v="hsanchez"/>
    <d v="1970-09-10T00:00:00"/>
    <x v="1"/>
    <s v="New Nathanfurt"/>
    <d v="2029-02-03T00:00:00"/>
    <d v="2030-02-03T00:00:00"/>
    <x v="0"/>
    <s v="Visa"/>
    <x v="1"/>
    <s v="Regular"/>
    <x v="2"/>
    <x v="0"/>
    <x v="0"/>
    <s v="Low"/>
    <n v="3.7"/>
    <n v="1"/>
    <n v="365"/>
    <x v="5"/>
    <x v="0"/>
    <n v="137.94384943820228"/>
  </r>
  <r>
    <n v="1848"/>
    <s v="Lauren Holmes"/>
    <s v="jeannemccormick@example.org"/>
    <s v="jeannemccormick"/>
    <d v="1952-12-04T00:00:00"/>
    <x v="0"/>
    <s v="Chadtown"/>
    <d v="2029-02-04T00:00:00"/>
    <d v="2030-02-04T00:00:00"/>
    <x v="0"/>
    <s v="Mastercard"/>
    <x v="1"/>
    <s v="Frequent"/>
    <x v="2"/>
    <x v="4"/>
    <x v="2"/>
    <s v="Medium"/>
    <n v="5"/>
    <n v="5"/>
    <n v="365"/>
    <x v="5"/>
    <x v="0"/>
    <n v="137.94384943820228"/>
  </r>
  <r>
    <n v="1849"/>
    <s v="Cheyenne Johnson"/>
    <s v="riosolivia@example.net"/>
    <s v="riosolivia"/>
    <d v="1967-03-14T00:00:00"/>
    <x v="1"/>
    <s v="South Josephfurt"/>
    <d v="2029-02-05T00:00:00"/>
    <d v="2030-02-05T00:00:00"/>
    <x v="1"/>
    <s v="Mastercard"/>
    <x v="0"/>
    <s v="Occasional"/>
    <x v="0"/>
    <x v="1"/>
    <x v="1"/>
    <s v="Medium"/>
    <n v="3.2"/>
    <n v="4"/>
    <n v="365"/>
    <x v="5"/>
    <x v="0"/>
    <n v="137.94384943820228"/>
  </r>
  <r>
    <n v="1850"/>
    <s v="Steven Higgins"/>
    <s v="griffindiane@example.net"/>
    <s v="griffindiane"/>
    <d v="1982-01-28T00:00:00"/>
    <x v="0"/>
    <s v="Kimville"/>
    <d v="2029-02-06T00:00:00"/>
    <d v="2030-02-06T00:00:00"/>
    <x v="0"/>
    <s v="Mastercard"/>
    <x v="1"/>
    <s v="Occasional"/>
    <x v="2"/>
    <x v="1"/>
    <x v="0"/>
    <s v="Low"/>
    <n v="3.2"/>
    <n v="7"/>
    <n v="365"/>
    <x v="5"/>
    <x v="0"/>
    <n v="137.94384943820228"/>
  </r>
  <r>
    <n v="1851"/>
    <s v="Sabrina Wells"/>
    <s v="michelle05@example.com"/>
    <s v="michelle05"/>
    <d v="1949-11-11T00:00:00"/>
    <x v="1"/>
    <s v="Jordanstad"/>
    <d v="2029-02-07T00:00:00"/>
    <d v="2030-02-07T00:00:00"/>
    <x v="0"/>
    <s v="Mastercard"/>
    <x v="1"/>
    <s v="Occasional"/>
    <x v="0"/>
    <x v="5"/>
    <x v="2"/>
    <s v="High"/>
    <n v="5"/>
    <n v="0"/>
    <n v="365"/>
    <x v="5"/>
    <x v="0"/>
    <n v="137.94384943820228"/>
  </r>
  <r>
    <n v="1852"/>
    <s v="Thomas Brooks"/>
    <s v="tonisaunders@example.com"/>
    <s v="tonisaunders"/>
    <d v="2004-11-15T00:00:00"/>
    <x v="1"/>
    <s v="West Cheryl"/>
    <d v="2029-02-08T00:00:00"/>
    <d v="2030-02-08T00:00:00"/>
    <x v="0"/>
    <s v="Amex"/>
    <x v="1"/>
    <s v="Occasional"/>
    <x v="0"/>
    <x v="2"/>
    <x v="1"/>
    <s v="Medium"/>
    <n v="4.8"/>
    <n v="9"/>
    <n v="365"/>
    <x v="5"/>
    <x v="0"/>
    <n v="137.94384943820228"/>
  </r>
  <r>
    <n v="1853"/>
    <s v="Heather Munoz"/>
    <s v="vmedina@example.org"/>
    <s v="vmedina"/>
    <d v="1964-08-05T00:00:00"/>
    <x v="1"/>
    <s v="South Maryborough"/>
    <d v="2029-02-09T00:00:00"/>
    <d v="2030-02-09T00:00:00"/>
    <x v="1"/>
    <s v="Visa"/>
    <x v="0"/>
    <s v="Frequent"/>
    <x v="2"/>
    <x v="3"/>
    <x v="1"/>
    <s v="Low"/>
    <n v="3.9"/>
    <n v="10"/>
    <n v="365"/>
    <x v="5"/>
    <x v="0"/>
    <n v="137.94384943820228"/>
  </r>
  <r>
    <n v="1854"/>
    <s v="Anthony Webb"/>
    <s v="gilbertchelsea@example.net"/>
    <s v="gilbertchelsea"/>
    <d v="1948-04-14T00:00:00"/>
    <x v="0"/>
    <s v="North Warren"/>
    <d v="2029-02-10T00:00:00"/>
    <d v="2030-02-10T00:00:00"/>
    <x v="1"/>
    <s v="Mastercard"/>
    <x v="1"/>
    <s v="Occasional"/>
    <x v="0"/>
    <x v="1"/>
    <x v="2"/>
    <s v="High"/>
    <n v="3.8"/>
    <n v="0"/>
    <n v="365"/>
    <x v="5"/>
    <x v="0"/>
    <n v="137.94384943820228"/>
  </r>
  <r>
    <n v="1855"/>
    <s v="Cameron Watkins"/>
    <s v="oray@example.com"/>
    <s v="oray"/>
    <d v="1988-06-05T00:00:00"/>
    <x v="0"/>
    <s v="Lake Kathrynport"/>
    <d v="2029-02-11T00:00:00"/>
    <d v="2030-02-11T00:00:00"/>
    <x v="0"/>
    <s v="Visa"/>
    <x v="0"/>
    <s v="Frequent"/>
    <x v="2"/>
    <x v="3"/>
    <x v="1"/>
    <s v="Low"/>
    <n v="4.4000000000000004"/>
    <n v="9"/>
    <n v="365"/>
    <x v="5"/>
    <x v="0"/>
    <n v="137.94384943820228"/>
  </r>
  <r>
    <n v="1856"/>
    <s v="Nathan Sullivan MD"/>
    <s v="ryan35@example.org"/>
    <s v="ryan35"/>
    <d v="1987-05-03T00:00:00"/>
    <x v="0"/>
    <s v="Philiphaven"/>
    <d v="2029-02-12T00:00:00"/>
    <d v="2030-02-12T00:00:00"/>
    <x v="0"/>
    <s v="Amex"/>
    <x v="1"/>
    <s v="Frequent"/>
    <x v="0"/>
    <x v="0"/>
    <x v="1"/>
    <s v="Medium"/>
    <n v="4.7"/>
    <n v="0"/>
    <n v="365"/>
    <x v="5"/>
    <x v="0"/>
    <n v="137.94384943820228"/>
  </r>
  <r>
    <n v="1857"/>
    <s v="Elizabeth Garcia"/>
    <s v="nicholssean@example.org"/>
    <s v="nicholssean"/>
    <d v="1997-02-14T00:00:00"/>
    <x v="0"/>
    <s v="Walshfort"/>
    <d v="2029-02-13T00:00:00"/>
    <d v="2030-02-13T00:00:00"/>
    <x v="1"/>
    <s v="Mastercard"/>
    <x v="1"/>
    <s v="Regular"/>
    <x v="1"/>
    <x v="1"/>
    <x v="0"/>
    <s v="High"/>
    <n v="3.8"/>
    <n v="7"/>
    <n v="365"/>
    <x v="5"/>
    <x v="0"/>
    <n v="137.94384943820228"/>
  </r>
  <r>
    <n v="1858"/>
    <s v="Steven Hoover"/>
    <s v="jacob74@example.com"/>
    <s v="jacob74"/>
    <d v="2004-05-23T00:00:00"/>
    <x v="1"/>
    <s v="West Samanthastad"/>
    <d v="2029-02-14T00:00:00"/>
    <d v="2030-02-14T00:00:00"/>
    <x v="1"/>
    <s v="Visa"/>
    <x v="0"/>
    <s v="Frequent"/>
    <x v="1"/>
    <x v="4"/>
    <x v="1"/>
    <s v="Medium"/>
    <n v="3.3"/>
    <n v="4"/>
    <n v="365"/>
    <x v="5"/>
    <x v="0"/>
    <n v="137.94384943820228"/>
  </r>
  <r>
    <n v="1859"/>
    <s v="Nicholas Ortiz"/>
    <s v="mendezkathryn@example.com"/>
    <s v="mendezkathryn"/>
    <d v="1967-01-22T00:00:00"/>
    <x v="1"/>
    <s v="Salinashaven"/>
    <d v="2029-02-15T00:00:00"/>
    <d v="2030-02-15T00:00:00"/>
    <x v="0"/>
    <s v="Visa"/>
    <x v="1"/>
    <s v="Regular"/>
    <x v="1"/>
    <x v="3"/>
    <x v="0"/>
    <s v="Low"/>
    <n v="3.4"/>
    <n v="7"/>
    <n v="365"/>
    <x v="5"/>
    <x v="0"/>
    <n v="137.94384943820228"/>
  </r>
  <r>
    <n v="1860"/>
    <s v="Michelle Costa"/>
    <s v="angelafisher@example.org"/>
    <s v="angelafisher"/>
    <d v="1978-04-16T00:00:00"/>
    <x v="1"/>
    <s v="North Brianbury"/>
    <d v="2029-02-16T00:00:00"/>
    <d v="2030-02-16T00:00:00"/>
    <x v="1"/>
    <s v="Visa"/>
    <x v="1"/>
    <s v="Frequent"/>
    <x v="1"/>
    <x v="4"/>
    <x v="1"/>
    <s v="High"/>
    <n v="3"/>
    <n v="7"/>
    <n v="365"/>
    <x v="5"/>
    <x v="0"/>
    <n v="137.94384943820228"/>
  </r>
  <r>
    <n v="1861"/>
    <s v="Dustin Gardner"/>
    <s v="steventran@example.com"/>
    <s v="steventran"/>
    <d v="1998-05-11T00:00:00"/>
    <x v="0"/>
    <s v="Ryanmouth"/>
    <d v="2029-02-17T00:00:00"/>
    <d v="2030-02-17T00:00:00"/>
    <x v="1"/>
    <s v="Visa"/>
    <x v="0"/>
    <s v="Frequent"/>
    <x v="0"/>
    <x v="4"/>
    <x v="0"/>
    <s v="High"/>
    <n v="4.7"/>
    <n v="3"/>
    <n v="365"/>
    <x v="5"/>
    <x v="0"/>
    <n v="137.94384943820228"/>
  </r>
  <r>
    <n v="1862"/>
    <s v="Jacqueline Wright"/>
    <s v="millersteven@example.net"/>
    <s v="millersteven"/>
    <d v="1997-04-11T00:00:00"/>
    <x v="0"/>
    <s v="Kennedyfurt"/>
    <d v="2029-02-18T00:00:00"/>
    <d v="2030-02-18T00:00:00"/>
    <x v="0"/>
    <s v="Mastercard"/>
    <x v="0"/>
    <s v="Frequent"/>
    <x v="0"/>
    <x v="4"/>
    <x v="0"/>
    <s v="Low"/>
    <n v="4.3"/>
    <n v="10"/>
    <n v="365"/>
    <x v="5"/>
    <x v="0"/>
    <n v="137.94384943820228"/>
  </r>
  <r>
    <n v="1863"/>
    <s v="Nicole Butler"/>
    <s v="edward48@example.net"/>
    <s v="edward48"/>
    <d v="1975-07-08T00:00:00"/>
    <x v="1"/>
    <s v="Suttonfurt"/>
    <d v="2029-02-19T00:00:00"/>
    <d v="2030-02-19T00:00:00"/>
    <x v="1"/>
    <s v="Amex"/>
    <x v="0"/>
    <s v="Frequent"/>
    <x v="1"/>
    <x v="4"/>
    <x v="0"/>
    <s v="Low"/>
    <n v="3"/>
    <n v="5"/>
    <n v="365"/>
    <x v="5"/>
    <x v="0"/>
    <n v="137.94384943820228"/>
  </r>
  <r>
    <n v="1864"/>
    <s v="Matthew Davidson"/>
    <s v="millertimothy@example.net"/>
    <s v="millertimothy"/>
    <d v="1982-07-27T00:00:00"/>
    <x v="1"/>
    <s v="Port Jamesberg"/>
    <d v="2029-02-20T00:00:00"/>
    <d v="2030-02-20T00:00:00"/>
    <x v="0"/>
    <s v="Amex"/>
    <x v="1"/>
    <s v="Frequent"/>
    <x v="2"/>
    <x v="2"/>
    <x v="1"/>
    <s v="High"/>
    <n v="3.9"/>
    <n v="1"/>
    <n v="365"/>
    <x v="5"/>
    <x v="0"/>
    <n v="137.94384943820228"/>
  </r>
  <r>
    <n v="1865"/>
    <s v="Charles Morris"/>
    <s v="meyerdaniel@example.net"/>
    <s v="meyerdaniel"/>
    <d v="1950-05-24T00:00:00"/>
    <x v="1"/>
    <s v="Jamesberg"/>
    <d v="2029-02-21T00:00:00"/>
    <d v="2030-02-21T00:00:00"/>
    <x v="1"/>
    <s v="Visa"/>
    <x v="1"/>
    <s v="Frequent"/>
    <x v="0"/>
    <x v="2"/>
    <x v="2"/>
    <s v="Medium"/>
    <n v="4.0999999999999996"/>
    <n v="1"/>
    <n v="365"/>
    <x v="5"/>
    <x v="0"/>
    <n v="137.94384943820228"/>
  </r>
  <r>
    <n v="1866"/>
    <s v="James Clark"/>
    <s v="ktodd@example.org"/>
    <s v="ktodd"/>
    <d v="1961-09-01T00:00:00"/>
    <x v="1"/>
    <s v="West Bethhaven"/>
    <d v="2029-02-22T00:00:00"/>
    <d v="2030-02-22T00:00:00"/>
    <x v="0"/>
    <s v="Mastercard"/>
    <x v="1"/>
    <s v="Regular"/>
    <x v="0"/>
    <x v="2"/>
    <x v="1"/>
    <s v="Medium"/>
    <n v="4.5999999999999996"/>
    <n v="0"/>
    <n v="365"/>
    <x v="5"/>
    <x v="0"/>
    <n v="137.94384943820228"/>
  </r>
  <r>
    <n v="1867"/>
    <s v="Donna Jackson"/>
    <s v="chapmandonald@example.org"/>
    <s v="chapmandonald"/>
    <d v="1973-09-12T00:00:00"/>
    <x v="1"/>
    <s v="Washingtonstad"/>
    <d v="2029-02-23T00:00:00"/>
    <d v="2030-02-23T00:00:00"/>
    <x v="0"/>
    <s v="Amex"/>
    <x v="0"/>
    <s v="Frequent"/>
    <x v="1"/>
    <x v="5"/>
    <x v="1"/>
    <s v="High"/>
    <n v="4.5999999999999996"/>
    <n v="5"/>
    <n v="365"/>
    <x v="5"/>
    <x v="0"/>
    <n v="137.94384943820228"/>
  </r>
  <r>
    <n v="1868"/>
    <s v="James Lutz"/>
    <s v="callahanyolanda@example.org"/>
    <s v="callahanyolanda"/>
    <d v="1990-11-21T00:00:00"/>
    <x v="1"/>
    <s v="New Ashley"/>
    <d v="2029-02-24T00:00:00"/>
    <d v="2030-02-24T00:00:00"/>
    <x v="0"/>
    <s v="Mastercard"/>
    <x v="1"/>
    <s v="Frequent"/>
    <x v="1"/>
    <x v="1"/>
    <x v="2"/>
    <s v="High"/>
    <n v="4.3"/>
    <n v="5"/>
    <n v="365"/>
    <x v="5"/>
    <x v="0"/>
    <n v="137.94384943820228"/>
  </r>
  <r>
    <n v="1869"/>
    <s v="Deborah Cardenas"/>
    <s v="markrodriguez@example.org"/>
    <s v="markrodriguez"/>
    <d v="1933-11-24T00:00:00"/>
    <x v="1"/>
    <s v="Roachshire"/>
    <d v="2029-02-25T00:00:00"/>
    <d v="2030-02-25T00:00:00"/>
    <x v="0"/>
    <s v="Mastercard"/>
    <x v="0"/>
    <s v="Regular"/>
    <x v="2"/>
    <x v="3"/>
    <x v="1"/>
    <s v="High"/>
    <n v="3.6"/>
    <n v="2"/>
    <n v="365"/>
    <x v="5"/>
    <x v="0"/>
    <n v="137.94384943820228"/>
  </r>
  <r>
    <n v="1870"/>
    <s v="Heather Gonzalez"/>
    <s v="michael80@example.org"/>
    <s v="michael80"/>
    <d v="1986-02-26T00:00:00"/>
    <x v="1"/>
    <s v="Port David"/>
    <d v="2029-02-26T00:00:00"/>
    <d v="2030-02-26T00:00:00"/>
    <x v="1"/>
    <s v="Mastercard"/>
    <x v="0"/>
    <s v="Regular"/>
    <x v="0"/>
    <x v="3"/>
    <x v="0"/>
    <s v="Low"/>
    <n v="3.9"/>
    <n v="7"/>
    <n v="365"/>
    <x v="5"/>
    <x v="0"/>
    <n v="137.94384943820228"/>
  </r>
  <r>
    <n v="1871"/>
    <s v="John Dunn"/>
    <s v="justin64@example.net"/>
    <s v="justin64"/>
    <d v="1982-02-18T00:00:00"/>
    <x v="0"/>
    <s v="Davisport"/>
    <d v="2029-02-27T00:00:00"/>
    <d v="2030-02-27T00:00:00"/>
    <x v="0"/>
    <s v="Visa"/>
    <x v="0"/>
    <s v="Frequent"/>
    <x v="2"/>
    <x v="6"/>
    <x v="2"/>
    <s v="High"/>
    <n v="3.3"/>
    <n v="2"/>
    <n v="365"/>
    <x v="5"/>
    <x v="0"/>
    <n v="137.94384943820228"/>
  </r>
  <r>
    <n v="1872"/>
    <s v="Megan Arias"/>
    <s v="laurie50@example.net"/>
    <s v="laurie50"/>
    <d v="1991-04-16T00:00:00"/>
    <x v="0"/>
    <s v="New Kennethville"/>
    <d v="2029-02-28T00:00:00"/>
    <d v="2030-02-28T00:00:00"/>
    <x v="0"/>
    <s v="Amex"/>
    <x v="1"/>
    <s v="Occasional"/>
    <x v="1"/>
    <x v="2"/>
    <x v="0"/>
    <s v="Medium"/>
    <n v="3.1"/>
    <n v="8"/>
    <n v="365"/>
    <x v="5"/>
    <x v="0"/>
    <n v="137.94384943820228"/>
  </r>
  <r>
    <n v="1873"/>
    <s v="George Dean"/>
    <s v="wilsonjames@example.com"/>
    <s v="wilsonjames"/>
    <d v="1997-09-07T00:00:00"/>
    <x v="0"/>
    <s v="Lake Courtneyville"/>
    <d v="2029-03-01T00:00:00"/>
    <d v="2030-03-01T00:00:00"/>
    <x v="0"/>
    <s v="Mastercard"/>
    <x v="1"/>
    <s v="Occasional"/>
    <x v="1"/>
    <x v="4"/>
    <x v="0"/>
    <s v="Medium"/>
    <n v="4.0999999999999996"/>
    <n v="10"/>
    <n v="365"/>
    <x v="5"/>
    <x v="0"/>
    <n v="137.94384943820228"/>
  </r>
  <r>
    <n v="1874"/>
    <s v="Brian Rogers"/>
    <s v="cynthiawelch@example.net"/>
    <s v="cynthiawelch"/>
    <d v="1942-08-28T00:00:00"/>
    <x v="0"/>
    <s v="Port Brandiport"/>
    <d v="2029-03-02T00:00:00"/>
    <d v="2030-03-02T00:00:00"/>
    <x v="0"/>
    <s v="Visa"/>
    <x v="1"/>
    <s v="Occasional"/>
    <x v="0"/>
    <x v="4"/>
    <x v="2"/>
    <s v="Medium"/>
    <n v="4.3"/>
    <n v="6"/>
    <n v="365"/>
    <x v="5"/>
    <x v="0"/>
    <n v="137.94384943820228"/>
  </r>
  <r>
    <n v="1875"/>
    <s v="Travis Conrad"/>
    <s v="samueltownsend@example.com"/>
    <s v="samueltownsend"/>
    <d v="1944-12-18T00:00:00"/>
    <x v="1"/>
    <s v="Angelaview"/>
    <d v="2029-03-03T00:00:00"/>
    <d v="2030-03-03T00:00:00"/>
    <x v="1"/>
    <s v="Mastercard"/>
    <x v="0"/>
    <s v="Regular"/>
    <x v="1"/>
    <x v="3"/>
    <x v="0"/>
    <s v="Medium"/>
    <n v="4.5999999999999996"/>
    <n v="3"/>
    <n v="365"/>
    <x v="5"/>
    <x v="0"/>
    <n v="137.94384943820228"/>
  </r>
  <r>
    <n v="1876"/>
    <s v="Sandra Larson"/>
    <s v="susanrojas@example.net"/>
    <s v="susanrojas"/>
    <d v="1998-09-12T00:00:00"/>
    <x v="0"/>
    <s v="Johnbury"/>
    <d v="2029-03-04T00:00:00"/>
    <d v="2030-03-04T00:00:00"/>
    <x v="0"/>
    <s v="Mastercard"/>
    <x v="0"/>
    <s v="Occasional"/>
    <x v="1"/>
    <x v="2"/>
    <x v="2"/>
    <s v="Medium"/>
    <n v="3.1"/>
    <n v="5"/>
    <n v="365"/>
    <x v="5"/>
    <x v="0"/>
    <n v="137.94384943820228"/>
  </r>
  <r>
    <n v="1877"/>
    <s v="Julia Chambers"/>
    <s v="karenrodriguez@example.org"/>
    <s v="karenrodriguez"/>
    <d v="2003-06-21T00:00:00"/>
    <x v="1"/>
    <s v="Garrettland"/>
    <d v="2029-03-05T00:00:00"/>
    <d v="2030-03-05T00:00:00"/>
    <x v="0"/>
    <s v="Visa"/>
    <x v="0"/>
    <s v="Frequent"/>
    <x v="0"/>
    <x v="4"/>
    <x v="0"/>
    <s v="High"/>
    <n v="4.3"/>
    <n v="2"/>
    <n v="365"/>
    <x v="5"/>
    <x v="0"/>
    <n v="137.94384943820228"/>
  </r>
  <r>
    <n v="1878"/>
    <s v="Michael Harmon"/>
    <s v="waynepearson@example.net"/>
    <s v="waynepearson"/>
    <d v="1995-09-16T00:00:00"/>
    <x v="1"/>
    <s v="Thompsonton"/>
    <d v="2029-03-06T00:00:00"/>
    <d v="2030-03-06T00:00:00"/>
    <x v="1"/>
    <s v="Amex"/>
    <x v="0"/>
    <s v="Frequent"/>
    <x v="2"/>
    <x v="4"/>
    <x v="0"/>
    <s v="Medium"/>
    <n v="4.9000000000000004"/>
    <n v="1"/>
    <n v="365"/>
    <x v="5"/>
    <x v="0"/>
    <n v="137.94384943820228"/>
  </r>
  <r>
    <n v="1879"/>
    <s v="Brittany Atkins"/>
    <s v="wrice@example.net"/>
    <s v="wrice"/>
    <d v="1973-04-08T00:00:00"/>
    <x v="0"/>
    <s v="Huntmouth"/>
    <d v="2029-03-07T00:00:00"/>
    <d v="2030-03-07T00:00:00"/>
    <x v="1"/>
    <s v="Amex"/>
    <x v="1"/>
    <s v="Occasional"/>
    <x v="1"/>
    <x v="3"/>
    <x v="2"/>
    <s v="Medium"/>
    <n v="3.3"/>
    <n v="5"/>
    <n v="365"/>
    <x v="5"/>
    <x v="0"/>
    <n v="137.94384943820228"/>
  </r>
  <r>
    <n v="1880"/>
    <s v="Kyle Collins"/>
    <s v="christopher61@example.net"/>
    <s v="christopher61"/>
    <d v="1935-06-24T00:00:00"/>
    <x v="0"/>
    <s v="West Molly"/>
    <d v="2029-03-08T00:00:00"/>
    <d v="2030-03-08T00:00:00"/>
    <x v="1"/>
    <s v="Amex"/>
    <x v="1"/>
    <s v="Occasional"/>
    <x v="1"/>
    <x v="6"/>
    <x v="1"/>
    <s v="Medium"/>
    <n v="3.9"/>
    <n v="5"/>
    <n v="365"/>
    <x v="5"/>
    <x v="0"/>
    <n v="137.94384943820228"/>
  </r>
  <r>
    <n v="1881"/>
    <s v="Heather Green"/>
    <s v="vincentschultz@example.org"/>
    <s v="vincentschultz"/>
    <d v="1992-11-04T00:00:00"/>
    <x v="1"/>
    <s v="South Kathleen"/>
    <d v="2029-03-09T00:00:00"/>
    <d v="2030-03-09T00:00:00"/>
    <x v="0"/>
    <s v="Amex"/>
    <x v="0"/>
    <s v="Frequent"/>
    <x v="2"/>
    <x v="1"/>
    <x v="1"/>
    <s v="Medium"/>
    <n v="4.5999999999999996"/>
    <n v="5"/>
    <n v="365"/>
    <x v="5"/>
    <x v="0"/>
    <n v="137.94384943820228"/>
  </r>
  <r>
    <n v="1882"/>
    <s v="Dr. Eric Moore"/>
    <s v="john38@example.net"/>
    <s v="john38"/>
    <d v="1970-04-26T00:00:00"/>
    <x v="0"/>
    <s v="West Destinymouth"/>
    <d v="2029-03-10T00:00:00"/>
    <d v="2030-03-10T00:00:00"/>
    <x v="1"/>
    <s v="Mastercard"/>
    <x v="1"/>
    <s v="Regular"/>
    <x v="1"/>
    <x v="6"/>
    <x v="0"/>
    <s v="High"/>
    <n v="3"/>
    <n v="0"/>
    <n v="365"/>
    <x v="5"/>
    <x v="0"/>
    <n v="137.94384943820228"/>
  </r>
  <r>
    <n v="1883"/>
    <s v="April Henderson"/>
    <s v="connor13@example.net"/>
    <s v="connor13"/>
    <d v="1949-03-17T00:00:00"/>
    <x v="0"/>
    <s v="Johnborough"/>
    <d v="2029-03-11T00:00:00"/>
    <d v="2030-03-11T00:00:00"/>
    <x v="0"/>
    <s v="Visa"/>
    <x v="1"/>
    <s v="Occasional"/>
    <x v="0"/>
    <x v="2"/>
    <x v="1"/>
    <s v="High"/>
    <n v="4.9000000000000004"/>
    <n v="2"/>
    <n v="365"/>
    <x v="5"/>
    <x v="0"/>
    <n v="137.94384943820228"/>
  </r>
  <r>
    <n v="1884"/>
    <s v="Daniel Long"/>
    <s v="meganking@example.org"/>
    <s v="meganking"/>
    <d v="1963-10-07T00:00:00"/>
    <x v="1"/>
    <s v="North Tracy"/>
    <d v="2029-03-12T00:00:00"/>
    <d v="2030-03-12T00:00:00"/>
    <x v="0"/>
    <s v="Visa"/>
    <x v="1"/>
    <s v="Frequent"/>
    <x v="0"/>
    <x v="5"/>
    <x v="2"/>
    <s v="Medium"/>
    <n v="4.7"/>
    <n v="3"/>
    <n v="365"/>
    <x v="5"/>
    <x v="0"/>
    <n v="137.94384943820228"/>
  </r>
  <r>
    <n v="1885"/>
    <s v="Gary Grant"/>
    <s v="joemaxwell@example.net"/>
    <s v="joemaxwell"/>
    <d v="1947-02-25T00:00:00"/>
    <x v="0"/>
    <s v="Lisafurt"/>
    <d v="2029-03-13T00:00:00"/>
    <d v="2030-03-13T00:00:00"/>
    <x v="1"/>
    <s v="Amex"/>
    <x v="0"/>
    <s v="Regular"/>
    <x v="1"/>
    <x v="0"/>
    <x v="2"/>
    <s v="Low"/>
    <n v="4.3"/>
    <n v="9"/>
    <n v="365"/>
    <x v="5"/>
    <x v="0"/>
    <n v="137.94384943820228"/>
  </r>
  <r>
    <n v="1886"/>
    <s v="Adam Miller"/>
    <s v="tduffy@example.net"/>
    <s v="tduffy"/>
    <d v="1973-12-28T00:00:00"/>
    <x v="0"/>
    <s v="Lake Edwardmouth"/>
    <d v="2029-03-14T00:00:00"/>
    <d v="2030-03-14T00:00:00"/>
    <x v="0"/>
    <s v="Amex"/>
    <x v="1"/>
    <s v="Frequent"/>
    <x v="0"/>
    <x v="4"/>
    <x v="1"/>
    <s v="Medium"/>
    <n v="4"/>
    <n v="6"/>
    <n v="365"/>
    <x v="5"/>
    <x v="0"/>
    <n v="137.94384943820228"/>
  </r>
  <r>
    <n v="1887"/>
    <s v="Mary Jones"/>
    <s v="dford@example.com"/>
    <s v="dford"/>
    <d v="1951-06-11T00:00:00"/>
    <x v="1"/>
    <s v="Kathyfurt"/>
    <d v="2029-03-15T00:00:00"/>
    <d v="2030-03-15T00:00:00"/>
    <x v="0"/>
    <s v="Amex"/>
    <x v="0"/>
    <s v="Occasional"/>
    <x v="1"/>
    <x v="4"/>
    <x v="2"/>
    <s v="Medium"/>
    <n v="3.4"/>
    <n v="6"/>
    <n v="365"/>
    <x v="5"/>
    <x v="0"/>
    <n v="137.94384943820228"/>
  </r>
  <r>
    <n v="1888"/>
    <s v="Tammy Chandler"/>
    <s v="thughes@example.com"/>
    <s v="thughes"/>
    <d v="1988-06-03T00:00:00"/>
    <x v="1"/>
    <s v="Danielleburgh"/>
    <d v="2029-03-16T00:00:00"/>
    <d v="2030-03-16T00:00:00"/>
    <x v="1"/>
    <s v="Visa"/>
    <x v="0"/>
    <s v="Regular"/>
    <x v="0"/>
    <x v="4"/>
    <x v="2"/>
    <s v="Medium"/>
    <n v="3.4"/>
    <n v="7"/>
    <n v="365"/>
    <x v="5"/>
    <x v="0"/>
    <n v="137.94384943820228"/>
  </r>
  <r>
    <n v="1889"/>
    <s v="Kaitlyn Harrison"/>
    <s v="jonesmichael@example.net"/>
    <s v="jonesmichael"/>
    <d v="1963-04-25T00:00:00"/>
    <x v="0"/>
    <s v="Stewartberg"/>
    <d v="2029-03-17T00:00:00"/>
    <d v="2030-03-17T00:00:00"/>
    <x v="0"/>
    <s v="Amex"/>
    <x v="1"/>
    <s v="Regular"/>
    <x v="1"/>
    <x v="1"/>
    <x v="1"/>
    <s v="High"/>
    <n v="4.3"/>
    <n v="4"/>
    <n v="365"/>
    <x v="5"/>
    <x v="0"/>
    <n v="137.94384943820228"/>
  </r>
  <r>
    <n v="1890"/>
    <s v="Elizabeth Strickland"/>
    <s v="trevor54@example.com"/>
    <s v="trevor54"/>
    <d v="1992-05-23T00:00:00"/>
    <x v="1"/>
    <s v="Barkerchester"/>
    <d v="2029-03-18T00:00:00"/>
    <d v="2030-03-18T00:00:00"/>
    <x v="0"/>
    <s v="Visa"/>
    <x v="1"/>
    <s v="Frequent"/>
    <x v="0"/>
    <x v="5"/>
    <x v="0"/>
    <s v="High"/>
    <n v="3.3"/>
    <n v="8"/>
    <n v="365"/>
    <x v="5"/>
    <x v="0"/>
    <n v="137.94384943820228"/>
  </r>
  <r>
    <n v="1891"/>
    <s v="Scott Morrison"/>
    <s v="jacqueline84@example.com"/>
    <s v="jacqueline84"/>
    <d v="2003-10-23T00:00:00"/>
    <x v="0"/>
    <s v="Rothside"/>
    <d v="2029-03-19T00:00:00"/>
    <d v="2030-03-19T00:00:00"/>
    <x v="0"/>
    <s v="Amex"/>
    <x v="1"/>
    <s v="Frequent"/>
    <x v="0"/>
    <x v="1"/>
    <x v="2"/>
    <s v="High"/>
    <n v="4.7"/>
    <n v="9"/>
    <n v="365"/>
    <x v="5"/>
    <x v="0"/>
    <n v="137.94384943820228"/>
  </r>
  <r>
    <n v="1892"/>
    <s v="Julie Perry"/>
    <s v="fordjoseph@example.net"/>
    <s v="fordjoseph"/>
    <d v="1988-10-25T00:00:00"/>
    <x v="0"/>
    <s v="South Melanie"/>
    <d v="2029-03-20T00:00:00"/>
    <d v="2030-03-20T00:00:00"/>
    <x v="0"/>
    <s v="Amex"/>
    <x v="0"/>
    <s v="Frequent"/>
    <x v="2"/>
    <x v="1"/>
    <x v="1"/>
    <s v="Low"/>
    <n v="4.0999999999999996"/>
    <n v="1"/>
    <n v="365"/>
    <x v="5"/>
    <x v="0"/>
    <n v="137.94384943820228"/>
  </r>
  <r>
    <n v="1893"/>
    <s v="Alexandra Barnes"/>
    <s v="alvaradojohn@example.org"/>
    <s v="alvaradojohn"/>
    <d v="1990-11-17T00:00:00"/>
    <x v="1"/>
    <s v="Lisamouth"/>
    <d v="2029-03-21T00:00:00"/>
    <d v="2030-03-21T00:00:00"/>
    <x v="0"/>
    <s v="Visa"/>
    <x v="1"/>
    <s v="Occasional"/>
    <x v="2"/>
    <x v="2"/>
    <x v="2"/>
    <s v="Medium"/>
    <n v="4.0999999999999996"/>
    <n v="5"/>
    <n v="365"/>
    <x v="5"/>
    <x v="0"/>
    <n v="137.94384943820228"/>
  </r>
  <r>
    <n v="1894"/>
    <s v="Caleb Hernandez"/>
    <s v="catherinewalker@example.org"/>
    <s v="catherinewalker"/>
    <d v="1957-03-28T00:00:00"/>
    <x v="0"/>
    <s v="Port Katherineview"/>
    <d v="2029-03-22T00:00:00"/>
    <d v="2030-03-22T00:00:00"/>
    <x v="1"/>
    <s v="Amex"/>
    <x v="0"/>
    <s v="Regular"/>
    <x v="1"/>
    <x v="0"/>
    <x v="0"/>
    <s v="Low"/>
    <n v="4.3"/>
    <n v="2"/>
    <n v="365"/>
    <x v="5"/>
    <x v="0"/>
    <n v="137.94384943820228"/>
  </r>
  <r>
    <n v="1895"/>
    <s v="Kimberly James"/>
    <s v="walterbenson@example.org"/>
    <s v="walterbenson"/>
    <d v="1937-08-28T00:00:00"/>
    <x v="0"/>
    <s v="New Kathyton"/>
    <d v="2029-03-23T00:00:00"/>
    <d v="2030-03-23T00:00:00"/>
    <x v="0"/>
    <s v="Visa"/>
    <x v="0"/>
    <s v="Regular"/>
    <x v="0"/>
    <x v="0"/>
    <x v="2"/>
    <s v="Low"/>
    <n v="3.6"/>
    <n v="10"/>
    <n v="365"/>
    <x v="5"/>
    <x v="0"/>
    <n v="137.94384943820228"/>
  </r>
  <r>
    <n v="1896"/>
    <s v="Jessica Wu"/>
    <s v="pottsfrances@example.net"/>
    <s v="pottsfrances"/>
    <d v="1938-11-08T00:00:00"/>
    <x v="1"/>
    <s v="Shannonport"/>
    <d v="2029-03-24T00:00:00"/>
    <d v="2030-03-24T00:00:00"/>
    <x v="0"/>
    <s v="Visa"/>
    <x v="1"/>
    <s v="Occasional"/>
    <x v="2"/>
    <x v="0"/>
    <x v="2"/>
    <s v="High"/>
    <n v="3.9"/>
    <n v="8"/>
    <n v="365"/>
    <x v="5"/>
    <x v="0"/>
    <n v="137.94384943820228"/>
  </r>
  <r>
    <n v="1897"/>
    <s v="Crystal Walker"/>
    <s v="waltersapril@example.net"/>
    <s v="waltersapril"/>
    <d v="1948-09-06T00:00:00"/>
    <x v="0"/>
    <s v="Jamiestad"/>
    <d v="2029-03-25T00:00:00"/>
    <d v="2030-03-25T00:00:00"/>
    <x v="1"/>
    <s v="Visa"/>
    <x v="1"/>
    <s v="Regular"/>
    <x v="0"/>
    <x v="1"/>
    <x v="0"/>
    <s v="High"/>
    <n v="3.8"/>
    <n v="1"/>
    <n v="365"/>
    <x v="5"/>
    <x v="0"/>
    <n v="137.94384943820228"/>
  </r>
  <r>
    <n v="1898"/>
    <s v="Mary Martin"/>
    <s v="pwilliams@example.net"/>
    <s v="pwilliams"/>
    <d v="1963-07-21T00:00:00"/>
    <x v="0"/>
    <s v="Lake Christopher"/>
    <d v="2029-03-26T00:00:00"/>
    <d v="2030-03-26T00:00:00"/>
    <x v="0"/>
    <s v="Mastercard"/>
    <x v="1"/>
    <s v="Regular"/>
    <x v="0"/>
    <x v="6"/>
    <x v="0"/>
    <s v="Medium"/>
    <n v="4.5"/>
    <n v="10"/>
    <n v="365"/>
    <x v="5"/>
    <x v="0"/>
    <n v="137.94384943820228"/>
  </r>
  <r>
    <n v="1899"/>
    <s v="David Cook"/>
    <s v="nmartinez@example.net"/>
    <s v="nmartinez"/>
    <d v="1999-03-13T00:00:00"/>
    <x v="0"/>
    <s v="North Natalie"/>
    <d v="2029-03-27T00:00:00"/>
    <d v="2030-03-27T00:00:00"/>
    <x v="0"/>
    <s v="Visa"/>
    <x v="0"/>
    <s v="Frequent"/>
    <x v="1"/>
    <x v="4"/>
    <x v="0"/>
    <s v="Medium"/>
    <n v="4.9000000000000004"/>
    <n v="9"/>
    <n v="365"/>
    <x v="5"/>
    <x v="0"/>
    <n v="137.94384943820228"/>
  </r>
  <r>
    <n v="1900"/>
    <s v="Sharon Jordan"/>
    <s v="john88@example.org"/>
    <s v="john88"/>
    <d v="1962-11-20T00:00:00"/>
    <x v="1"/>
    <s v="Ericmouth"/>
    <d v="2029-03-28T00:00:00"/>
    <d v="2030-03-28T00:00:00"/>
    <x v="1"/>
    <s v="Mastercard"/>
    <x v="1"/>
    <s v="Frequent"/>
    <x v="2"/>
    <x v="6"/>
    <x v="1"/>
    <s v="High"/>
    <n v="4.7"/>
    <n v="10"/>
    <n v="365"/>
    <x v="5"/>
    <x v="0"/>
    <n v="137.94384943820228"/>
  </r>
  <r>
    <n v="1901"/>
    <s v="Lori Garcia"/>
    <s v="guzmandaniel@example.com"/>
    <s v="guzmandaniel"/>
    <d v="1965-12-05T00:00:00"/>
    <x v="0"/>
    <s v="Osbornebury"/>
    <d v="2029-03-29T00:00:00"/>
    <d v="2030-03-29T00:00:00"/>
    <x v="1"/>
    <s v="Visa"/>
    <x v="0"/>
    <s v="Regular"/>
    <x v="1"/>
    <x v="0"/>
    <x v="2"/>
    <s v="High"/>
    <n v="4.5"/>
    <n v="5"/>
    <n v="365"/>
    <x v="5"/>
    <x v="0"/>
    <n v="137.94384943820228"/>
  </r>
  <r>
    <n v="1902"/>
    <s v="Joseph Cruz"/>
    <s v="lisadiaz@example.net"/>
    <s v="lisadiaz"/>
    <d v="1952-07-19T00:00:00"/>
    <x v="0"/>
    <s v="Port Andrea"/>
    <d v="2029-03-30T00:00:00"/>
    <d v="2030-03-30T00:00:00"/>
    <x v="0"/>
    <s v="Visa"/>
    <x v="1"/>
    <s v="Frequent"/>
    <x v="1"/>
    <x v="3"/>
    <x v="1"/>
    <s v="High"/>
    <n v="3.5"/>
    <n v="10"/>
    <n v="365"/>
    <x v="5"/>
    <x v="0"/>
    <n v="137.94384943820228"/>
  </r>
  <r>
    <n v="1903"/>
    <s v="Benjamin Jones"/>
    <s v="davisdominique@example.com"/>
    <s v="davisdominique"/>
    <d v="1985-08-01T00:00:00"/>
    <x v="0"/>
    <s v="Port Kelly"/>
    <d v="2029-03-31T00:00:00"/>
    <d v="2030-03-31T00:00:00"/>
    <x v="1"/>
    <s v="Mastercard"/>
    <x v="0"/>
    <s v="Regular"/>
    <x v="2"/>
    <x v="3"/>
    <x v="0"/>
    <s v="High"/>
    <n v="4.7"/>
    <n v="9"/>
    <n v="365"/>
    <x v="5"/>
    <x v="0"/>
    <n v="137.94384943820228"/>
  </r>
  <r>
    <n v="1904"/>
    <s v="Andrew Figueroa"/>
    <s v="turnernichole@example.net"/>
    <s v="turnernichole"/>
    <d v="1994-01-04T00:00:00"/>
    <x v="0"/>
    <s v="South Austin"/>
    <d v="2029-04-01T00:00:00"/>
    <d v="2030-04-01T00:00:00"/>
    <x v="0"/>
    <s v="Amex"/>
    <x v="1"/>
    <s v="Occasional"/>
    <x v="1"/>
    <x v="1"/>
    <x v="1"/>
    <s v="Low"/>
    <n v="5"/>
    <n v="4"/>
    <n v="365"/>
    <x v="5"/>
    <x v="1"/>
    <n v="70.643373626373617"/>
  </r>
  <r>
    <n v="1905"/>
    <s v="Dylan Wright"/>
    <s v="brandonscott@example.com"/>
    <s v="brandonscott"/>
    <d v="1943-11-03T00:00:00"/>
    <x v="0"/>
    <s v="Tannerton"/>
    <d v="2029-04-02T00:00:00"/>
    <d v="2030-04-02T00:00:00"/>
    <x v="0"/>
    <s v="Amex"/>
    <x v="0"/>
    <s v="Frequent"/>
    <x v="2"/>
    <x v="4"/>
    <x v="1"/>
    <s v="Medium"/>
    <n v="4"/>
    <n v="6"/>
    <n v="365"/>
    <x v="5"/>
    <x v="1"/>
    <n v="70.643373626373617"/>
  </r>
  <r>
    <n v="1906"/>
    <s v="Virginia Little"/>
    <s v="hlong@example.org"/>
    <s v="hlong"/>
    <d v="1989-01-24T00:00:00"/>
    <x v="0"/>
    <s v="North Biancamouth"/>
    <d v="2029-04-03T00:00:00"/>
    <d v="2030-04-03T00:00:00"/>
    <x v="0"/>
    <s v="Mastercard"/>
    <x v="1"/>
    <s v="Occasional"/>
    <x v="0"/>
    <x v="3"/>
    <x v="0"/>
    <s v="Low"/>
    <n v="4.9000000000000004"/>
    <n v="8"/>
    <n v="365"/>
    <x v="5"/>
    <x v="1"/>
    <n v="70.643373626373617"/>
  </r>
  <r>
    <n v="1907"/>
    <s v="Cheryl Juarez"/>
    <s v="nglover@example.net"/>
    <s v="nglover"/>
    <d v="1965-06-29T00:00:00"/>
    <x v="1"/>
    <s v="Elizabethton"/>
    <d v="2029-04-04T00:00:00"/>
    <d v="2030-04-04T00:00:00"/>
    <x v="1"/>
    <s v="Visa"/>
    <x v="0"/>
    <s v="Regular"/>
    <x v="1"/>
    <x v="2"/>
    <x v="2"/>
    <s v="Medium"/>
    <n v="3.7"/>
    <n v="8"/>
    <n v="365"/>
    <x v="5"/>
    <x v="1"/>
    <n v="70.643373626373617"/>
  </r>
  <r>
    <n v="1908"/>
    <s v="Richard Anderson"/>
    <s v="doristaylor@example.net"/>
    <s v="doristaylor"/>
    <d v="1994-07-25T00:00:00"/>
    <x v="1"/>
    <s v="Bowenland"/>
    <d v="2029-04-05T00:00:00"/>
    <d v="2030-04-05T00:00:00"/>
    <x v="1"/>
    <s v="Visa"/>
    <x v="1"/>
    <s v="Regular"/>
    <x v="1"/>
    <x v="4"/>
    <x v="0"/>
    <s v="Medium"/>
    <n v="3.3"/>
    <n v="3"/>
    <n v="365"/>
    <x v="5"/>
    <x v="1"/>
    <n v="70.643373626373617"/>
  </r>
  <r>
    <n v="1909"/>
    <s v="Laura Cortez"/>
    <s v="mercedes97@example.org"/>
    <s v="mercedes97"/>
    <d v="1989-03-28T00:00:00"/>
    <x v="1"/>
    <s v="New Jefferyport"/>
    <d v="2029-04-06T00:00:00"/>
    <d v="2030-04-06T00:00:00"/>
    <x v="1"/>
    <s v="Mastercard"/>
    <x v="0"/>
    <s v="Occasional"/>
    <x v="0"/>
    <x v="6"/>
    <x v="0"/>
    <s v="High"/>
    <n v="3.6"/>
    <n v="1"/>
    <n v="365"/>
    <x v="5"/>
    <x v="1"/>
    <n v="70.643373626373617"/>
  </r>
  <r>
    <n v="1910"/>
    <s v="Barbara Kaiser"/>
    <s v="tinalawrence@example.net"/>
    <s v="tinalawrence"/>
    <d v="1968-03-12T00:00:00"/>
    <x v="0"/>
    <s v="Jordantown"/>
    <d v="2029-04-07T00:00:00"/>
    <d v="2030-04-07T00:00:00"/>
    <x v="0"/>
    <s v="Visa"/>
    <x v="1"/>
    <s v="Frequent"/>
    <x v="0"/>
    <x v="0"/>
    <x v="1"/>
    <s v="Low"/>
    <n v="3.8"/>
    <n v="0"/>
    <n v="365"/>
    <x v="5"/>
    <x v="1"/>
    <n v="70.643373626373617"/>
  </r>
  <r>
    <n v="1911"/>
    <s v="Ashley Griffith"/>
    <s v="wolfalejandro@example.org"/>
    <s v="wolfalejandro"/>
    <d v="1964-04-03T00:00:00"/>
    <x v="0"/>
    <s v="Patrickbury"/>
    <d v="2029-04-08T00:00:00"/>
    <d v="2030-04-08T00:00:00"/>
    <x v="0"/>
    <s v="Visa"/>
    <x v="0"/>
    <s v="Frequent"/>
    <x v="1"/>
    <x v="4"/>
    <x v="1"/>
    <s v="Low"/>
    <n v="4.3"/>
    <n v="7"/>
    <n v="365"/>
    <x v="5"/>
    <x v="1"/>
    <n v="70.643373626373617"/>
  </r>
  <r>
    <n v="1912"/>
    <s v="Andrew Vasquez"/>
    <s v="austincrosby@example.net"/>
    <s v="austincrosby"/>
    <d v="2004-03-04T00:00:00"/>
    <x v="0"/>
    <s v="Millerland"/>
    <d v="2029-04-09T00:00:00"/>
    <d v="2030-04-09T00:00:00"/>
    <x v="0"/>
    <s v="Amex"/>
    <x v="0"/>
    <s v="Occasional"/>
    <x v="0"/>
    <x v="2"/>
    <x v="2"/>
    <s v="High"/>
    <n v="4.5"/>
    <n v="9"/>
    <n v="365"/>
    <x v="5"/>
    <x v="1"/>
    <n v="70.643373626373617"/>
  </r>
  <r>
    <n v="1913"/>
    <s v="Thomas Salazar"/>
    <s v="tiffany45@example.com"/>
    <s v="tiffany45"/>
    <d v="1948-09-04T00:00:00"/>
    <x v="0"/>
    <s v="Port Melissa"/>
    <d v="2029-04-10T00:00:00"/>
    <d v="2030-04-10T00:00:00"/>
    <x v="0"/>
    <s v="Mastercard"/>
    <x v="0"/>
    <s v="Occasional"/>
    <x v="0"/>
    <x v="2"/>
    <x v="1"/>
    <s v="Low"/>
    <n v="4.5"/>
    <n v="0"/>
    <n v="365"/>
    <x v="5"/>
    <x v="1"/>
    <n v="70.643373626373617"/>
  </r>
  <r>
    <n v="1914"/>
    <s v="Aaron Wilson"/>
    <s v="afisher@example.com"/>
    <s v="afisher"/>
    <d v="1984-09-25T00:00:00"/>
    <x v="0"/>
    <s v="Jamesborough"/>
    <d v="2029-04-11T00:00:00"/>
    <d v="2030-04-11T00:00:00"/>
    <x v="1"/>
    <s v="Mastercard"/>
    <x v="0"/>
    <s v="Frequent"/>
    <x v="2"/>
    <x v="4"/>
    <x v="2"/>
    <s v="Medium"/>
    <n v="4.0999999999999996"/>
    <n v="3"/>
    <n v="365"/>
    <x v="5"/>
    <x v="1"/>
    <n v="70.643373626373617"/>
  </r>
  <r>
    <n v="1915"/>
    <s v="Joseph Salazar"/>
    <s v="stacylopez@example.org"/>
    <s v="stacylopez"/>
    <d v="1956-10-18T00:00:00"/>
    <x v="1"/>
    <s v="Port Theresaberg"/>
    <d v="2029-04-12T00:00:00"/>
    <d v="2030-04-12T00:00:00"/>
    <x v="0"/>
    <s v="Mastercard"/>
    <x v="0"/>
    <s v="Occasional"/>
    <x v="0"/>
    <x v="3"/>
    <x v="2"/>
    <s v="High"/>
    <n v="4.5"/>
    <n v="4"/>
    <n v="365"/>
    <x v="5"/>
    <x v="1"/>
    <n v="70.643373626373617"/>
  </r>
  <r>
    <n v="1916"/>
    <s v="Jacob Figueroa"/>
    <s v="hmiller@example.com"/>
    <s v="hmiller"/>
    <d v="1986-08-05T00:00:00"/>
    <x v="1"/>
    <s v="Nathanielhaven"/>
    <d v="2029-04-13T00:00:00"/>
    <d v="2030-04-13T00:00:00"/>
    <x v="1"/>
    <s v="Visa"/>
    <x v="0"/>
    <s v="Regular"/>
    <x v="1"/>
    <x v="3"/>
    <x v="2"/>
    <s v="Low"/>
    <n v="3.3"/>
    <n v="5"/>
    <n v="365"/>
    <x v="5"/>
    <x v="1"/>
    <n v="70.643373626373617"/>
  </r>
  <r>
    <n v="1917"/>
    <s v="Angel Adams"/>
    <s v="shawfrederick@example.net"/>
    <s v="shawfrederick"/>
    <d v="1935-12-08T00:00:00"/>
    <x v="1"/>
    <s v="North Ronald"/>
    <d v="2029-04-14T00:00:00"/>
    <d v="2030-04-14T00:00:00"/>
    <x v="1"/>
    <s v="Amex"/>
    <x v="0"/>
    <s v="Occasional"/>
    <x v="1"/>
    <x v="4"/>
    <x v="2"/>
    <s v="Medium"/>
    <n v="3.4"/>
    <n v="5"/>
    <n v="365"/>
    <x v="5"/>
    <x v="1"/>
    <n v="70.643373626373617"/>
  </r>
  <r>
    <n v="1918"/>
    <s v="Tracy Mitchell"/>
    <s v="larry72@example.net"/>
    <s v="larry72"/>
    <d v="1949-04-30T00:00:00"/>
    <x v="0"/>
    <s v="New Suzanneburgh"/>
    <d v="2029-04-15T00:00:00"/>
    <d v="2030-04-15T00:00:00"/>
    <x v="0"/>
    <s v="Amex"/>
    <x v="0"/>
    <s v="Regular"/>
    <x v="2"/>
    <x v="4"/>
    <x v="0"/>
    <s v="Low"/>
    <n v="3.1"/>
    <n v="3"/>
    <n v="365"/>
    <x v="5"/>
    <x v="1"/>
    <n v="70.643373626373617"/>
  </r>
  <r>
    <n v="1919"/>
    <s v="John Lawrence"/>
    <s v="jason25@example.net"/>
    <s v="jason25"/>
    <d v="1973-11-09T00:00:00"/>
    <x v="0"/>
    <s v="Munozshire"/>
    <d v="2029-04-16T00:00:00"/>
    <d v="2030-04-16T00:00:00"/>
    <x v="1"/>
    <s v="Visa"/>
    <x v="1"/>
    <s v="Frequent"/>
    <x v="1"/>
    <x v="2"/>
    <x v="1"/>
    <s v="Medium"/>
    <n v="4.9000000000000004"/>
    <n v="1"/>
    <n v="365"/>
    <x v="5"/>
    <x v="1"/>
    <n v="70.643373626373617"/>
  </r>
  <r>
    <n v="1920"/>
    <s v="Desiree Phillips"/>
    <s v="jasongutierrez@example.com"/>
    <s v="jasongutierrez"/>
    <d v="1955-07-30T00:00:00"/>
    <x v="1"/>
    <s v="North Mariestad"/>
    <d v="2029-04-17T00:00:00"/>
    <d v="2030-04-17T00:00:00"/>
    <x v="1"/>
    <s v="Visa"/>
    <x v="0"/>
    <s v="Frequent"/>
    <x v="2"/>
    <x v="6"/>
    <x v="1"/>
    <s v="Low"/>
    <n v="3.9"/>
    <n v="6"/>
    <n v="365"/>
    <x v="5"/>
    <x v="1"/>
    <n v="70.643373626373617"/>
  </r>
  <r>
    <n v="1921"/>
    <s v="Patricia Parker"/>
    <s v="paynebill@example.net"/>
    <s v="paynebill"/>
    <d v="1988-01-21T00:00:00"/>
    <x v="0"/>
    <s v="Annafort"/>
    <d v="2029-04-18T00:00:00"/>
    <d v="2030-04-18T00:00:00"/>
    <x v="0"/>
    <s v="Visa"/>
    <x v="0"/>
    <s v="Frequent"/>
    <x v="2"/>
    <x v="0"/>
    <x v="0"/>
    <s v="Medium"/>
    <n v="3"/>
    <n v="3"/>
    <n v="365"/>
    <x v="5"/>
    <x v="1"/>
    <n v="70.643373626373617"/>
  </r>
  <r>
    <n v="1922"/>
    <s v="Danielle Mckenzie"/>
    <s v="silvashane@example.com"/>
    <s v="silvashane"/>
    <d v="1973-06-16T00:00:00"/>
    <x v="1"/>
    <s v="Crawfordtown"/>
    <d v="2029-04-19T00:00:00"/>
    <d v="2030-04-19T00:00:00"/>
    <x v="1"/>
    <s v="Mastercard"/>
    <x v="1"/>
    <s v="Frequent"/>
    <x v="1"/>
    <x v="6"/>
    <x v="0"/>
    <s v="High"/>
    <n v="3.6"/>
    <n v="10"/>
    <n v="365"/>
    <x v="5"/>
    <x v="1"/>
    <n v="70.643373626373617"/>
  </r>
  <r>
    <n v="1923"/>
    <s v="John Dunn"/>
    <s v="richardsonmark@example.net"/>
    <s v="richardsonmark"/>
    <d v="2003-03-26T00:00:00"/>
    <x v="1"/>
    <s v="Reedview"/>
    <d v="2029-04-20T00:00:00"/>
    <d v="2030-04-20T00:00:00"/>
    <x v="1"/>
    <s v="Visa"/>
    <x v="0"/>
    <s v="Regular"/>
    <x v="1"/>
    <x v="2"/>
    <x v="0"/>
    <s v="High"/>
    <n v="3.2"/>
    <n v="0"/>
    <n v="365"/>
    <x v="5"/>
    <x v="1"/>
    <n v="70.643373626373617"/>
  </r>
  <r>
    <n v="1924"/>
    <s v="Carol Graham"/>
    <s v="wturner@example.net"/>
    <s v="wturner"/>
    <d v="1942-02-16T00:00:00"/>
    <x v="1"/>
    <s v="South Danielle"/>
    <d v="2029-04-21T00:00:00"/>
    <d v="2030-04-21T00:00:00"/>
    <x v="1"/>
    <s v="Visa"/>
    <x v="0"/>
    <s v="Frequent"/>
    <x v="2"/>
    <x v="1"/>
    <x v="0"/>
    <s v="High"/>
    <n v="4.7"/>
    <n v="6"/>
    <n v="365"/>
    <x v="5"/>
    <x v="1"/>
    <n v="70.643373626373617"/>
  </r>
  <r>
    <n v="1925"/>
    <s v="Sydney Smith"/>
    <s v="ecoleman@example.net"/>
    <s v="ecoleman"/>
    <d v="2001-11-20T00:00:00"/>
    <x v="1"/>
    <s v="Cooperton"/>
    <d v="2029-04-22T00:00:00"/>
    <d v="2030-04-22T00:00:00"/>
    <x v="0"/>
    <s v="Visa"/>
    <x v="1"/>
    <s v="Frequent"/>
    <x v="1"/>
    <x v="6"/>
    <x v="2"/>
    <s v="Low"/>
    <n v="3.5"/>
    <n v="2"/>
    <n v="365"/>
    <x v="5"/>
    <x v="1"/>
    <n v="70.643373626373617"/>
  </r>
  <r>
    <n v="1926"/>
    <s v="Kathryn Kelly"/>
    <s v="nataliewatson@example.com"/>
    <s v="nataliewatson"/>
    <d v="1938-04-05T00:00:00"/>
    <x v="1"/>
    <s v="New Wesley"/>
    <d v="2029-04-23T00:00:00"/>
    <d v="2030-04-23T00:00:00"/>
    <x v="0"/>
    <s v="Amex"/>
    <x v="0"/>
    <s v="Frequent"/>
    <x v="1"/>
    <x v="2"/>
    <x v="2"/>
    <s v="High"/>
    <n v="5"/>
    <n v="3"/>
    <n v="365"/>
    <x v="5"/>
    <x v="1"/>
    <n v="70.643373626373617"/>
  </r>
  <r>
    <n v="1927"/>
    <s v="Rebecca Sanchez"/>
    <s v="susan44@example.com"/>
    <s v="susan44"/>
    <d v="1974-11-08T00:00:00"/>
    <x v="0"/>
    <s v="East Thomas"/>
    <d v="2029-04-24T00:00:00"/>
    <d v="2030-04-24T00:00:00"/>
    <x v="1"/>
    <s v="Mastercard"/>
    <x v="0"/>
    <s v="Frequent"/>
    <x v="0"/>
    <x v="3"/>
    <x v="0"/>
    <s v="High"/>
    <n v="3.5"/>
    <n v="8"/>
    <n v="365"/>
    <x v="5"/>
    <x v="1"/>
    <n v="70.643373626373617"/>
  </r>
  <r>
    <n v="1928"/>
    <s v="Heather Jones"/>
    <s v="ryan53@example.com"/>
    <s v="ryan53"/>
    <d v="1939-03-19T00:00:00"/>
    <x v="0"/>
    <s v="Port James"/>
    <d v="2029-04-25T00:00:00"/>
    <d v="2030-04-25T00:00:00"/>
    <x v="1"/>
    <s v="Visa"/>
    <x v="1"/>
    <s v="Regular"/>
    <x v="2"/>
    <x v="5"/>
    <x v="0"/>
    <s v="Medium"/>
    <n v="3.3"/>
    <n v="2"/>
    <n v="365"/>
    <x v="5"/>
    <x v="1"/>
    <n v="70.643373626373617"/>
  </r>
  <r>
    <n v="1929"/>
    <s v="Isaac Medina"/>
    <s v="john96@example.net"/>
    <s v="john96"/>
    <d v="1985-03-24T00:00:00"/>
    <x v="0"/>
    <s v="Zacharyside"/>
    <d v="2029-04-26T00:00:00"/>
    <d v="2030-04-26T00:00:00"/>
    <x v="1"/>
    <s v="Amex"/>
    <x v="1"/>
    <s v="Frequent"/>
    <x v="1"/>
    <x v="3"/>
    <x v="1"/>
    <s v="High"/>
    <n v="4.5"/>
    <n v="7"/>
    <n v="365"/>
    <x v="5"/>
    <x v="1"/>
    <n v="70.643373626373617"/>
  </r>
  <r>
    <n v="1930"/>
    <s v="Sean Jacobs"/>
    <s v="amanda73@example.net"/>
    <s v="amanda73"/>
    <d v="1996-01-18T00:00:00"/>
    <x v="0"/>
    <s v="Claytonberg"/>
    <d v="2029-04-27T00:00:00"/>
    <d v="2030-04-27T00:00:00"/>
    <x v="1"/>
    <s v="Visa"/>
    <x v="0"/>
    <s v="Occasional"/>
    <x v="2"/>
    <x v="2"/>
    <x v="1"/>
    <s v="High"/>
    <n v="4.0999999999999996"/>
    <n v="3"/>
    <n v="365"/>
    <x v="5"/>
    <x v="1"/>
    <n v="70.643373626373617"/>
  </r>
  <r>
    <n v="1931"/>
    <s v="Cassandra Rosario"/>
    <s v="jordangarner@example.net"/>
    <s v="jordangarner"/>
    <d v="2006-01-18T00:00:00"/>
    <x v="0"/>
    <s v="Lake Christophermouth"/>
    <d v="2029-04-28T00:00:00"/>
    <d v="2030-04-28T00:00:00"/>
    <x v="0"/>
    <s v="Visa"/>
    <x v="0"/>
    <s v="Regular"/>
    <x v="2"/>
    <x v="6"/>
    <x v="0"/>
    <s v="High"/>
    <n v="3.8"/>
    <n v="4"/>
    <n v="365"/>
    <x v="5"/>
    <x v="1"/>
    <n v="70.643373626373617"/>
  </r>
  <r>
    <n v="1932"/>
    <s v="Katelyn Peterson"/>
    <s v="troy82@example.org"/>
    <s v="troy82"/>
    <d v="1942-07-15T00:00:00"/>
    <x v="1"/>
    <s v="Carterbury"/>
    <d v="2029-04-29T00:00:00"/>
    <d v="2030-04-29T00:00:00"/>
    <x v="1"/>
    <s v="Visa"/>
    <x v="1"/>
    <s v="Regular"/>
    <x v="1"/>
    <x v="5"/>
    <x v="1"/>
    <s v="High"/>
    <n v="3.9"/>
    <n v="8"/>
    <n v="365"/>
    <x v="5"/>
    <x v="1"/>
    <n v="70.643373626373617"/>
  </r>
  <r>
    <n v="1933"/>
    <s v="Zachary Garcia"/>
    <s v="timothypowell@example.com"/>
    <s v="timothypowell"/>
    <d v="1973-10-07T00:00:00"/>
    <x v="0"/>
    <s v="Kellyfurt"/>
    <d v="2029-04-30T00:00:00"/>
    <d v="2030-04-30T00:00:00"/>
    <x v="0"/>
    <s v="Amex"/>
    <x v="0"/>
    <s v="Occasional"/>
    <x v="0"/>
    <x v="5"/>
    <x v="2"/>
    <s v="High"/>
    <n v="3.8"/>
    <n v="5"/>
    <n v="365"/>
    <x v="5"/>
    <x v="1"/>
    <n v="70.643373626373617"/>
  </r>
  <r>
    <n v="1934"/>
    <s v="Anthony Chavez"/>
    <s v="martincharles@example.org"/>
    <s v="martincharles"/>
    <d v="1947-09-06T00:00:00"/>
    <x v="0"/>
    <s v="Lake Chris"/>
    <d v="2029-05-01T00:00:00"/>
    <d v="2030-05-01T00:00:00"/>
    <x v="0"/>
    <s v="Visa"/>
    <x v="1"/>
    <s v="Occasional"/>
    <x v="2"/>
    <x v="2"/>
    <x v="2"/>
    <s v="High"/>
    <n v="4.2"/>
    <n v="10"/>
    <n v="365"/>
    <x v="5"/>
    <x v="1"/>
    <n v="70.643373626373617"/>
  </r>
  <r>
    <n v="1935"/>
    <s v="John Morris"/>
    <s v="maxwelljohn@example.com"/>
    <s v="maxwelljohn"/>
    <d v="1969-08-07T00:00:00"/>
    <x v="0"/>
    <s v="New Rachelton"/>
    <d v="2029-05-02T00:00:00"/>
    <d v="2030-05-02T00:00:00"/>
    <x v="0"/>
    <s v="Mastercard"/>
    <x v="1"/>
    <s v="Occasional"/>
    <x v="2"/>
    <x v="1"/>
    <x v="2"/>
    <s v="High"/>
    <n v="3.7"/>
    <n v="10"/>
    <n v="365"/>
    <x v="5"/>
    <x v="1"/>
    <n v="70.643373626373617"/>
  </r>
  <r>
    <n v="1936"/>
    <s v="Sean Greene"/>
    <s v="woodschelsea@example.com"/>
    <s v="woodschelsea"/>
    <d v="1951-07-03T00:00:00"/>
    <x v="0"/>
    <s v="South Staceyshire"/>
    <d v="2029-05-03T00:00:00"/>
    <d v="2030-05-03T00:00:00"/>
    <x v="0"/>
    <s v="Amex"/>
    <x v="0"/>
    <s v="Frequent"/>
    <x v="0"/>
    <x v="5"/>
    <x v="1"/>
    <s v="Medium"/>
    <n v="3.1"/>
    <n v="8"/>
    <n v="365"/>
    <x v="5"/>
    <x v="1"/>
    <n v="70.643373626373617"/>
  </r>
  <r>
    <n v="1937"/>
    <s v="Lisa Kennedy"/>
    <s v="robinyoung@example.com"/>
    <s v="robinyoung"/>
    <d v="1997-05-09T00:00:00"/>
    <x v="0"/>
    <s v="Leonardfort"/>
    <d v="2029-05-04T00:00:00"/>
    <d v="2030-05-04T00:00:00"/>
    <x v="0"/>
    <s v="Visa"/>
    <x v="1"/>
    <s v="Occasional"/>
    <x v="2"/>
    <x v="6"/>
    <x v="2"/>
    <s v="Medium"/>
    <n v="4.8"/>
    <n v="9"/>
    <n v="365"/>
    <x v="5"/>
    <x v="1"/>
    <n v="70.643373626373617"/>
  </r>
  <r>
    <n v="1938"/>
    <s v="Stephen Andrews"/>
    <s v="gtyler@example.net"/>
    <s v="gtyler"/>
    <d v="1993-04-01T00:00:00"/>
    <x v="1"/>
    <s v="Longmouth"/>
    <d v="2029-05-05T00:00:00"/>
    <d v="2030-05-05T00:00:00"/>
    <x v="0"/>
    <s v="Visa"/>
    <x v="0"/>
    <s v="Regular"/>
    <x v="1"/>
    <x v="6"/>
    <x v="1"/>
    <s v="High"/>
    <n v="4.4000000000000004"/>
    <n v="5"/>
    <n v="365"/>
    <x v="5"/>
    <x v="1"/>
    <n v="70.643373626373617"/>
  </r>
  <r>
    <n v="1939"/>
    <s v="Nicholas Bell"/>
    <s v="bryanhunt@example.com"/>
    <s v="bryanhunt"/>
    <d v="1990-12-13T00:00:00"/>
    <x v="1"/>
    <s v="East Jenniferberg"/>
    <d v="2029-05-06T00:00:00"/>
    <d v="2030-05-06T00:00:00"/>
    <x v="0"/>
    <s v="Amex"/>
    <x v="1"/>
    <s v="Frequent"/>
    <x v="1"/>
    <x v="4"/>
    <x v="0"/>
    <s v="Low"/>
    <n v="3.2"/>
    <n v="8"/>
    <n v="365"/>
    <x v="5"/>
    <x v="1"/>
    <n v="70.643373626373617"/>
  </r>
  <r>
    <n v="1940"/>
    <s v="Joshua Garcia"/>
    <s v="steinjoseph@example.net"/>
    <s v="steinjoseph"/>
    <d v="1970-11-22T00:00:00"/>
    <x v="0"/>
    <s v="Williamfurt"/>
    <d v="2029-05-07T00:00:00"/>
    <d v="2030-05-07T00:00:00"/>
    <x v="0"/>
    <s v="Mastercard"/>
    <x v="0"/>
    <s v="Regular"/>
    <x v="1"/>
    <x v="2"/>
    <x v="1"/>
    <s v="High"/>
    <n v="3.5"/>
    <n v="1"/>
    <n v="365"/>
    <x v="5"/>
    <x v="1"/>
    <n v="70.643373626373617"/>
  </r>
  <r>
    <n v="1941"/>
    <s v="Chelsea Scott"/>
    <s v="cblair@example.com"/>
    <s v="cblair"/>
    <d v="1956-07-01T00:00:00"/>
    <x v="0"/>
    <s v="Lake Mary"/>
    <d v="2029-05-08T00:00:00"/>
    <d v="2030-05-08T00:00:00"/>
    <x v="1"/>
    <s v="Amex"/>
    <x v="1"/>
    <s v="Occasional"/>
    <x v="1"/>
    <x v="6"/>
    <x v="0"/>
    <s v="High"/>
    <n v="3.9"/>
    <n v="3"/>
    <n v="365"/>
    <x v="5"/>
    <x v="1"/>
    <n v="70.643373626373617"/>
  </r>
  <r>
    <n v="1942"/>
    <s v="Sean Thornton"/>
    <s v="greenjames@example.org"/>
    <s v="greenjames"/>
    <d v="1987-01-16T00:00:00"/>
    <x v="0"/>
    <s v="West Kimton"/>
    <d v="2029-05-09T00:00:00"/>
    <d v="2030-05-09T00:00:00"/>
    <x v="0"/>
    <s v="Amex"/>
    <x v="1"/>
    <s v="Frequent"/>
    <x v="0"/>
    <x v="1"/>
    <x v="0"/>
    <s v="High"/>
    <n v="3.1"/>
    <n v="5"/>
    <n v="365"/>
    <x v="5"/>
    <x v="1"/>
    <n v="70.643373626373617"/>
  </r>
  <r>
    <n v="1943"/>
    <s v="Kristen Mendoza"/>
    <s v="deansteven@example.com"/>
    <s v="deansteven"/>
    <d v="1987-03-10T00:00:00"/>
    <x v="1"/>
    <s v="Port Tylerbury"/>
    <d v="2029-05-10T00:00:00"/>
    <d v="2030-05-10T00:00:00"/>
    <x v="1"/>
    <s v="Mastercard"/>
    <x v="0"/>
    <s v="Regular"/>
    <x v="1"/>
    <x v="4"/>
    <x v="2"/>
    <s v="Medium"/>
    <n v="3.4"/>
    <n v="6"/>
    <n v="365"/>
    <x v="5"/>
    <x v="1"/>
    <n v="70.643373626373617"/>
  </r>
  <r>
    <n v="1944"/>
    <s v="Colton Gonzalez"/>
    <s v="sarahrivers@example.net"/>
    <s v="sarahrivers"/>
    <d v="1988-02-04T00:00:00"/>
    <x v="0"/>
    <s v="South Andrew"/>
    <d v="2029-05-11T00:00:00"/>
    <d v="2030-05-11T00:00:00"/>
    <x v="0"/>
    <s v="Visa"/>
    <x v="0"/>
    <s v="Occasional"/>
    <x v="1"/>
    <x v="3"/>
    <x v="1"/>
    <s v="Medium"/>
    <n v="3.2"/>
    <n v="1"/>
    <n v="365"/>
    <x v="5"/>
    <x v="1"/>
    <n v="70.643373626373617"/>
  </r>
  <r>
    <n v="1945"/>
    <s v="Brittney Martinez"/>
    <s v="kennethclark@example.org"/>
    <s v="kennethclark"/>
    <d v="2003-11-05T00:00:00"/>
    <x v="0"/>
    <s v="Victoriafurt"/>
    <d v="2029-05-12T00:00:00"/>
    <d v="2030-05-12T00:00:00"/>
    <x v="0"/>
    <s v="Amex"/>
    <x v="1"/>
    <s v="Occasional"/>
    <x v="2"/>
    <x v="2"/>
    <x v="0"/>
    <s v="High"/>
    <n v="3.6"/>
    <n v="9"/>
    <n v="365"/>
    <x v="5"/>
    <x v="1"/>
    <n v="70.643373626373617"/>
  </r>
  <r>
    <n v="1946"/>
    <s v="Willie Carr"/>
    <s v="uadams@example.org"/>
    <s v="uadams"/>
    <d v="1982-10-23T00:00:00"/>
    <x v="0"/>
    <s v="Julieton"/>
    <d v="2029-05-13T00:00:00"/>
    <d v="2030-05-13T00:00:00"/>
    <x v="1"/>
    <s v="Mastercard"/>
    <x v="0"/>
    <s v="Occasional"/>
    <x v="0"/>
    <x v="4"/>
    <x v="1"/>
    <s v="Low"/>
    <n v="4.2"/>
    <n v="1"/>
    <n v="365"/>
    <x v="5"/>
    <x v="1"/>
    <n v="70.643373626373617"/>
  </r>
  <r>
    <n v="1947"/>
    <s v="Steven Griffith"/>
    <s v="allencastillo@example.com"/>
    <s v="allencastillo"/>
    <d v="1999-04-01T00:00:00"/>
    <x v="0"/>
    <s v="Reynoldsfort"/>
    <d v="2029-05-14T00:00:00"/>
    <d v="2030-05-14T00:00:00"/>
    <x v="0"/>
    <s v="Visa"/>
    <x v="0"/>
    <s v="Frequent"/>
    <x v="0"/>
    <x v="1"/>
    <x v="1"/>
    <s v="High"/>
    <n v="4.8"/>
    <n v="7"/>
    <n v="365"/>
    <x v="5"/>
    <x v="1"/>
    <n v="70.643373626373617"/>
  </r>
  <r>
    <n v="1948"/>
    <s v="Mary Clayton"/>
    <s v="christophersmith@example.net"/>
    <s v="christophersmith"/>
    <d v="1995-09-07T00:00:00"/>
    <x v="1"/>
    <s v="Jennifershire"/>
    <d v="2029-05-15T00:00:00"/>
    <d v="2030-05-15T00:00:00"/>
    <x v="0"/>
    <s v="Visa"/>
    <x v="0"/>
    <s v="Occasional"/>
    <x v="0"/>
    <x v="3"/>
    <x v="1"/>
    <s v="Low"/>
    <n v="3.5"/>
    <n v="9"/>
    <n v="365"/>
    <x v="5"/>
    <x v="1"/>
    <n v="70.643373626373617"/>
  </r>
  <r>
    <n v="1949"/>
    <s v="Rachel Golden"/>
    <s v="brittany52@example.com"/>
    <s v="brittany52"/>
    <d v="2004-03-05T00:00:00"/>
    <x v="1"/>
    <s v="Stacyburgh"/>
    <d v="2029-05-16T00:00:00"/>
    <d v="2030-05-16T00:00:00"/>
    <x v="1"/>
    <s v="Mastercard"/>
    <x v="1"/>
    <s v="Occasional"/>
    <x v="2"/>
    <x v="3"/>
    <x v="2"/>
    <s v="Low"/>
    <n v="4.8"/>
    <n v="2"/>
    <n v="365"/>
    <x v="5"/>
    <x v="1"/>
    <n v="70.643373626373617"/>
  </r>
  <r>
    <n v="1950"/>
    <s v="Cole Williams"/>
    <s v="lauren67@example.com"/>
    <s v="lauren67"/>
    <d v="1946-07-07T00:00:00"/>
    <x v="0"/>
    <s v="Joseville"/>
    <d v="2029-05-17T00:00:00"/>
    <d v="2030-05-17T00:00:00"/>
    <x v="1"/>
    <s v="Visa"/>
    <x v="0"/>
    <s v="Frequent"/>
    <x v="2"/>
    <x v="3"/>
    <x v="2"/>
    <s v="High"/>
    <n v="4.8"/>
    <n v="9"/>
    <n v="365"/>
    <x v="5"/>
    <x v="1"/>
    <n v="70.643373626373617"/>
  </r>
  <r>
    <n v="1951"/>
    <s v="Jenny Jones"/>
    <s v="ryan52@example.net"/>
    <s v="ryan52"/>
    <d v="1946-09-05T00:00:00"/>
    <x v="0"/>
    <s v="Nelsonview"/>
    <d v="2029-05-18T00:00:00"/>
    <d v="2030-05-18T00:00:00"/>
    <x v="1"/>
    <s v="Amex"/>
    <x v="0"/>
    <s v="Frequent"/>
    <x v="2"/>
    <x v="2"/>
    <x v="2"/>
    <s v="High"/>
    <n v="3.5"/>
    <n v="4"/>
    <n v="365"/>
    <x v="5"/>
    <x v="1"/>
    <n v="70.643373626373617"/>
  </r>
  <r>
    <n v="1952"/>
    <s v="Mary Anderson"/>
    <s v="timothyyoung@example.net"/>
    <s v="timothyyoung"/>
    <d v="1996-12-28T00:00:00"/>
    <x v="0"/>
    <s v="Hernandezchester"/>
    <d v="2029-05-19T00:00:00"/>
    <d v="2030-05-19T00:00:00"/>
    <x v="0"/>
    <s v="Visa"/>
    <x v="1"/>
    <s v="Frequent"/>
    <x v="2"/>
    <x v="3"/>
    <x v="0"/>
    <s v="Low"/>
    <n v="4.2"/>
    <n v="10"/>
    <n v="365"/>
    <x v="5"/>
    <x v="1"/>
    <n v="70.643373626373617"/>
  </r>
  <r>
    <n v="1953"/>
    <s v="Jennifer Anderson"/>
    <s v="travistran@example.com"/>
    <s v="travistran"/>
    <d v="1946-02-27T00:00:00"/>
    <x v="1"/>
    <s v="North Carmenberg"/>
    <d v="2029-05-20T00:00:00"/>
    <d v="2030-05-20T00:00:00"/>
    <x v="0"/>
    <s v="Visa"/>
    <x v="0"/>
    <s v="Regular"/>
    <x v="1"/>
    <x v="1"/>
    <x v="2"/>
    <s v="High"/>
    <n v="4.5999999999999996"/>
    <n v="5"/>
    <n v="365"/>
    <x v="5"/>
    <x v="1"/>
    <n v="70.643373626373617"/>
  </r>
  <r>
    <n v="1954"/>
    <s v="Briana Howard"/>
    <s v="john01@example.org"/>
    <s v="john01"/>
    <d v="1943-10-01T00:00:00"/>
    <x v="0"/>
    <s v="South Lindsey"/>
    <d v="2029-05-21T00:00:00"/>
    <d v="2030-05-21T00:00:00"/>
    <x v="1"/>
    <s v="Visa"/>
    <x v="1"/>
    <s v="Regular"/>
    <x v="1"/>
    <x v="2"/>
    <x v="1"/>
    <s v="Low"/>
    <n v="3.1"/>
    <n v="2"/>
    <n v="365"/>
    <x v="5"/>
    <x v="1"/>
    <n v="70.643373626373617"/>
  </r>
  <r>
    <n v="1955"/>
    <s v="Mr. Joshua Ortega"/>
    <s v="margaret72@example.org"/>
    <s v="margaret72"/>
    <d v="1980-06-28T00:00:00"/>
    <x v="0"/>
    <s v="Port Ralphstad"/>
    <d v="2029-05-22T00:00:00"/>
    <d v="2030-05-22T00:00:00"/>
    <x v="0"/>
    <s v="Mastercard"/>
    <x v="0"/>
    <s v="Occasional"/>
    <x v="0"/>
    <x v="0"/>
    <x v="1"/>
    <s v="Medium"/>
    <n v="4.5999999999999996"/>
    <n v="5"/>
    <n v="365"/>
    <x v="5"/>
    <x v="1"/>
    <n v="70.643373626373617"/>
  </r>
  <r>
    <n v="1956"/>
    <s v="Kaitlyn Garcia"/>
    <s v="thomas92@example.com"/>
    <s v="thomas92"/>
    <d v="1986-06-24T00:00:00"/>
    <x v="1"/>
    <s v="Stephenborough"/>
    <d v="2029-05-23T00:00:00"/>
    <d v="2030-05-23T00:00:00"/>
    <x v="0"/>
    <s v="Visa"/>
    <x v="1"/>
    <s v="Occasional"/>
    <x v="2"/>
    <x v="6"/>
    <x v="1"/>
    <s v="Medium"/>
    <n v="4.7"/>
    <n v="0"/>
    <n v="365"/>
    <x v="5"/>
    <x v="1"/>
    <n v="70.643373626373617"/>
  </r>
  <r>
    <n v="1957"/>
    <s v="Thomas Campbell"/>
    <s v="emilybrooks@example.org"/>
    <s v="emilybrooks"/>
    <d v="1962-03-18T00:00:00"/>
    <x v="0"/>
    <s v="Reedbury"/>
    <d v="2029-05-24T00:00:00"/>
    <d v="2030-05-24T00:00:00"/>
    <x v="0"/>
    <s v="Mastercard"/>
    <x v="1"/>
    <s v="Frequent"/>
    <x v="2"/>
    <x v="1"/>
    <x v="2"/>
    <s v="High"/>
    <n v="3.3"/>
    <n v="2"/>
    <n v="365"/>
    <x v="5"/>
    <x v="1"/>
    <n v="70.643373626373617"/>
  </r>
  <r>
    <n v="1958"/>
    <s v="Todd Thomas"/>
    <s v="david13@example.org"/>
    <s v="david13"/>
    <d v="2001-07-15T00:00:00"/>
    <x v="0"/>
    <s v="Mcmillanview"/>
    <d v="2029-05-25T00:00:00"/>
    <d v="2030-05-25T00:00:00"/>
    <x v="0"/>
    <s v="Visa"/>
    <x v="1"/>
    <s v="Occasional"/>
    <x v="0"/>
    <x v="0"/>
    <x v="2"/>
    <s v="High"/>
    <n v="3.3"/>
    <n v="9"/>
    <n v="365"/>
    <x v="5"/>
    <x v="1"/>
    <n v="70.643373626373617"/>
  </r>
  <r>
    <n v="1959"/>
    <s v="Roberto Ware"/>
    <s v="fbrown@example.net"/>
    <s v="fbrown"/>
    <d v="2001-09-18T00:00:00"/>
    <x v="1"/>
    <s v="South Suzanne"/>
    <d v="2029-05-26T00:00:00"/>
    <d v="2030-05-26T00:00:00"/>
    <x v="0"/>
    <s v="Mastercard"/>
    <x v="1"/>
    <s v="Regular"/>
    <x v="0"/>
    <x v="6"/>
    <x v="1"/>
    <s v="Low"/>
    <n v="4.5"/>
    <n v="4"/>
    <n v="365"/>
    <x v="5"/>
    <x v="1"/>
    <n v="70.643373626373617"/>
  </r>
  <r>
    <n v="1960"/>
    <s v="Kimberly Nunez"/>
    <s v="mrichards@example.com"/>
    <s v="mrichards"/>
    <d v="1956-12-28T00:00:00"/>
    <x v="1"/>
    <s v="Carlaville"/>
    <d v="2029-05-27T00:00:00"/>
    <d v="2030-05-27T00:00:00"/>
    <x v="1"/>
    <s v="Amex"/>
    <x v="0"/>
    <s v="Occasional"/>
    <x v="1"/>
    <x v="5"/>
    <x v="1"/>
    <s v="Medium"/>
    <n v="4.4000000000000004"/>
    <n v="10"/>
    <n v="365"/>
    <x v="5"/>
    <x v="1"/>
    <n v="70.643373626373617"/>
  </r>
  <r>
    <n v="1961"/>
    <s v="Jennifer Soto"/>
    <s v="hardingashley@example.net"/>
    <s v="hardingashley"/>
    <d v="1962-08-08T00:00:00"/>
    <x v="0"/>
    <s v="New Jameshaven"/>
    <d v="2029-05-28T00:00:00"/>
    <d v="2030-05-28T00:00:00"/>
    <x v="0"/>
    <s v="Amex"/>
    <x v="1"/>
    <s v="Occasional"/>
    <x v="2"/>
    <x v="5"/>
    <x v="1"/>
    <s v="High"/>
    <n v="3.9"/>
    <n v="9"/>
    <n v="365"/>
    <x v="5"/>
    <x v="1"/>
    <n v="70.643373626373617"/>
  </r>
  <r>
    <n v="1962"/>
    <s v="Dr. Michelle Hardy DDS"/>
    <s v="manuel81@example.com"/>
    <s v="manuel81"/>
    <d v="1986-02-11T00:00:00"/>
    <x v="1"/>
    <s v="Shelbyfurt"/>
    <d v="2029-05-29T00:00:00"/>
    <d v="2030-05-29T00:00:00"/>
    <x v="0"/>
    <s v="Mastercard"/>
    <x v="0"/>
    <s v="Frequent"/>
    <x v="2"/>
    <x v="2"/>
    <x v="2"/>
    <s v="Low"/>
    <n v="3.4"/>
    <n v="6"/>
    <n v="365"/>
    <x v="5"/>
    <x v="1"/>
    <n v="70.643373626373617"/>
  </r>
  <r>
    <n v="1963"/>
    <s v="Tami Boyd"/>
    <s v="leah39@example.org"/>
    <s v="leah39"/>
    <d v="1955-05-06T00:00:00"/>
    <x v="0"/>
    <s v="New Reginaldtown"/>
    <d v="2029-05-30T00:00:00"/>
    <d v="2030-05-30T00:00:00"/>
    <x v="0"/>
    <s v="Mastercard"/>
    <x v="0"/>
    <s v="Occasional"/>
    <x v="2"/>
    <x v="3"/>
    <x v="0"/>
    <s v="Low"/>
    <n v="4.3"/>
    <n v="7"/>
    <n v="365"/>
    <x v="5"/>
    <x v="1"/>
    <n v="70.643373626373617"/>
  </r>
  <r>
    <n v="1964"/>
    <s v="Katelyn Baldwin"/>
    <s v="johnsonryan@example.org"/>
    <s v="johnsonryan"/>
    <d v="1983-02-20T00:00:00"/>
    <x v="1"/>
    <s v="Moorestad"/>
    <d v="2029-05-31T00:00:00"/>
    <d v="2030-05-31T00:00:00"/>
    <x v="1"/>
    <s v="Mastercard"/>
    <x v="0"/>
    <s v="Frequent"/>
    <x v="2"/>
    <x v="5"/>
    <x v="2"/>
    <s v="High"/>
    <n v="4.8"/>
    <n v="1"/>
    <n v="365"/>
    <x v="5"/>
    <x v="1"/>
    <n v="70.643373626373617"/>
  </r>
  <r>
    <n v="1965"/>
    <s v="Connie Williams PhD"/>
    <s v="carrmichael@example.org"/>
    <s v="carrmichael"/>
    <d v="1962-03-06T00:00:00"/>
    <x v="1"/>
    <s v="Adamland"/>
    <d v="2029-06-01T00:00:00"/>
    <d v="2030-06-01T00:00:00"/>
    <x v="1"/>
    <s v="Visa"/>
    <x v="0"/>
    <s v="Regular"/>
    <x v="1"/>
    <x v="4"/>
    <x v="1"/>
    <s v="Medium"/>
    <n v="3.8"/>
    <n v="6"/>
    <n v="365"/>
    <x v="5"/>
    <x v="1"/>
    <n v="70.643373626373617"/>
  </r>
  <r>
    <n v="1966"/>
    <s v="Julie Hester"/>
    <s v="fitzgeraldadrian@example.org"/>
    <s v="fitzgeraldadrian"/>
    <d v="1967-07-16T00:00:00"/>
    <x v="0"/>
    <s v="Sanchezland"/>
    <d v="2029-06-02T00:00:00"/>
    <d v="2030-06-02T00:00:00"/>
    <x v="1"/>
    <s v="Mastercard"/>
    <x v="0"/>
    <s v="Occasional"/>
    <x v="1"/>
    <x v="3"/>
    <x v="0"/>
    <s v="High"/>
    <n v="4.9000000000000004"/>
    <n v="0"/>
    <n v="365"/>
    <x v="5"/>
    <x v="1"/>
    <n v="70.643373626373617"/>
  </r>
  <r>
    <n v="1967"/>
    <s v="Madison Cunningham"/>
    <s v="ntran@example.com"/>
    <s v="ntran"/>
    <d v="1962-02-03T00:00:00"/>
    <x v="1"/>
    <s v="Pottsview"/>
    <d v="2029-06-03T00:00:00"/>
    <d v="2030-06-03T00:00:00"/>
    <x v="0"/>
    <s v="Visa"/>
    <x v="1"/>
    <s v="Frequent"/>
    <x v="0"/>
    <x v="1"/>
    <x v="1"/>
    <s v="Medium"/>
    <n v="3.6"/>
    <n v="7"/>
    <n v="365"/>
    <x v="5"/>
    <x v="1"/>
    <n v="70.643373626373617"/>
  </r>
  <r>
    <n v="1968"/>
    <s v="Gail Smith"/>
    <s v="nfleming@example.org"/>
    <s v="nfleming"/>
    <d v="1952-02-06T00:00:00"/>
    <x v="0"/>
    <s v="Mistyburgh"/>
    <d v="2029-06-04T00:00:00"/>
    <d v="2030-06-04T00:00:00"/>
    <x v="1"/>
    <s v="Mastercard"/>
    <x v="1"/>
    <s v="Regular"/>
    <x v="2"/>
    <x v="3"/>
    <x v="0"/>
    <s v="Low"/>
    <n v="4.2"/>
    <n v="8"/>
    <n v="365"/>
    <x v="5"/>
    <x v="1"/>
    <n v="70.643373626373617"/>
  </r>
  <r>
    <n v="1969"/>
    <s v="Melanie Ellis"/>
    <s v="uwashington@example.com"/>
    <s v="uwashington"/>
    <d v="1995-02-27T00:00:00"/>
    <x v="1"/>
    <s v="Port Robertside"/>
    <d v="2029-06-05T00:00:00"/>
    <d v="2030-06-05T00:00:00"/>
    <x v="0"/>
    <s v="Mastercard"/>
    <x v="0"/>
    <s v="Occasional"/>
    <x v="2"/>
    <x v="3"/>
    <x v="2"/>
    <s v="Medium"/>
    <n v="3.8"/>
    <n v="9"/>
    <n v="365"/>
    <x v="5"/>
    <x v="1"/>
    <n v="70.643373626373617"/>
  </r>
  <r>
    <n v="1970"/>
    <s v="Sue Lewis"/>
    <s v="pmartinez@example.net"/>
    <s v="pmartinez"/>
    <d v="1998-08-21T00:00:00"/>
    <x v="1"/>
    <s v="Christinemouth"/>
    <d v="2029-06-06T00:00:00"/>
    <d v="2030-06-06T00:00:00"/>
    <x v="1"/>
    <s v="Amex"/>
    <x v="1"/>
    <s v="Frequent"/>
    <x v="0"/>
    <x v="4"/>
    <x v="2"/>
    <s v="Medium"/>
    <n v="3.4"/>
    <n v="7"/>
    <n v="365"/>
    <x v="5"/>
    <x v="1"/>
    <n v="70.643373626373617"/>
  </r>
  <r>
    <n v="1971"/>
    <s v="Jennifer Mccormick"/>
    <s v="pittmancynthia@example.org"/>
    <s v="pittmancynthia"/>
    <d v="1977-04-11T00:00:00"/>
    <x v="1"/>
    <s v="Sullivanview"/>
    <d v="2029-06-07T00:00:00"/>
    <d v="2030-06-07T00:00:00"/>
    <x v="1"/>
    <s v="Amex"/>
    <x v="1"/>
    <s v="Frequent"/>
    <x v="1"/>
    <x v="3"/>
    <x v="0"/>
    <s v="Low"/>
    <n v="4.3"/>
    <n v="8"/>
    <n v="365"/>
    <x v="5"/>
    <x v="1"/>
    <n v="70.643373626373617"/>
  </r>
  <r>
    <n v="1972"/>
    <s v="Ryan Noble"/>
    <s v="angelalambert@example.net"/>
    <s v="angelalambert"/>
    <d v="1935-03-05T00:00:00"/>
    <x v="0"/>
    <s v="Leahberg"/>
    <d v="2029-06-08T00:00:00"/>
    <d v="2030-06-08T00:00:00"/>
    <x v="1"/>
    <s v="Amex"/>
    <x v="0"/>
    <s v="Occasional"/>
    <x v="2"/>
    <x v="1"/>
    <x v="1"/>
    <s v="Low"/>
    <n v="3.6"/>
    <n v="0"/>
    <n v="365"/>
    <x v="5"/>
    <x v="1"/>
    <n v="70.643373626373617"/>
  </r>
  <r>
    <n v="1973"/>
    <s v="Christopher Rodriguez"/>
    <s v="juansimpson@example.org"/>
    <s v="juansimpson"/>
    <d v="1972-06-07T00:00:00"/>
    <x v="0"/>
    <s v="Lisaland"/>
    <d v="2029-06-09T00:00:00"/>
    <d v="2030-06-09T00:00:00"/>
    <x v="1"/>
    <s v="Mastercard"/>
    <x v="1"/>
    <s v="Frequent"/>
    <x v="1"/>
    <x v="3"/>
    <x v="0"/>
    <s v="Low"/>
    <n v="3.2"/>
    <n v="10"/>
    <n v="365"/>
    <x v="5"/>
    <x v="1"/>
    <n v="70.643373626373617"/>
  </r>
  <r>
    <n v="1974"/>
    <s v="Miss Ann Hubbard PhD"/>
    <s v="michael97@example.net"/>
    <s v="michael97"/>
    <d v="2005-07-06T00:00:00"/>
    <x v="0"/>
    <s v="Johnburgh"/>
    <d v="2029-06-10T00:00:00"/>
    <d v="2030-06-10T00:00:00"/>
    <x v="0"/>
    <s v="Mastercard"/>
    <x v="1"/>
    <s v="Frequent"/>
    <x v="1"/>
    <x v="6"/>
    <x v="1"/>
    <s v="Low"/>
    <n v="4.2"/>
    <n v="5"/>
    <n v="365"/>
    <x v="5"/>
    <x v="1"/>
    <n v="70.643373626373617"/>
  </r>
  <r>
    <n v="1975"/>
    <s v="Ronald Ramsey"/>
    <s v="vweber@example.org"/>
    <s v="vweber"/>
    <d v="1938-04-30T00:00:00"/>
    <x v="0"/>
    <s v="Victorport"/>
    <d v="2029-06-11T00:00:00"/>
    <d v="2030-06-11T00:00:00"/>
    <x v="0"/>
    <s v="Mastercard"/>
    <x v="1"/>
    <s v="Regular"/>
    <x v="0"/>
    <x v="0"/>
    <x v="2"/>
    <s v="High"/>
    <n v="3.2"/>
    <n v="2"/>
    <n v="365"/>
    <x v="5"/>
    <x v="1"/>
    <n v="70.643373626373617"/>
  </r>
  <r>
    <n v="1976"/>
    <s v="Nicholas Roberts"/>
    <s v="uallen@example.com"/>
    <s v="uallen"/>
    <d v="1958-08-03T00:00:00"/>
    <x v="1"/>
    <s v="New Michael"/>
    <d v="2029-06-12T00:00:00"/>
    <d v="2030-06-12T00:00:00"/>
    <x v="1"/>
    <s v="Mastercard"/>
    <x v="0"/>
    <s v="Frequent"/>
    <x v="2"/>
    <x v="6"/>
    <x v="1"/>
    <s v="Medium"/>
    <n v="4.5999999999999996"/>
    <n v="3"/>
    <n v="365"/>
    <x v="5"/>
    <x v="1"/>
    <n v="70.643373626373617"/>
  </r>
  <r>
    <n v="1977"/>
    <s v="Mary Patterson"/>
    <s v="xfleming@example.net"/>
    <s v="xfleming"/>
    <d v="1986-10-29T00:00:00"/>
    <x v="0"/>
    <s v="New Caitlynland"/>
    <d v="2029-06-13T00:00:00"/>
    <d v="2030-06-13T00:00:00"/>
    <x v="0"/>
    <s v="Mastercard"/>
    <x v="1"/>
    <s v="Frequent"/>
    <x v="2"/>
    <x v="1"/>
    <x v="2"/>
    <s v="Medium"/>
    <n v="3.1"/>
    <n v="8"/>
    <n v="365"/>
    <x v="5"/>
    <x v="1"/>
    <n v="70.643373626373617"/>
  </r>
  <r>
    <n v="1978"/>
    <s v="Monica Nelson"/>
    <s v="brandon65@example.net"/>
    <s v="brandon65"/>
    <d v="1948-03-27T00:00:00"/>
    <x v="0"/>
    <s v="Richardfurt"/>
    <d v="2029-06-14T00:00:00"/>
    <d v="2030-06-14T00:00:00"/>
    <x v="1"/>
    <s v="Mastercard"/>
    <x v="1"/>
    <s v="Occasional"/>
    <x v="0"/>
    <x v="5"/>
    <x v="1"/>
    <s v="High"/>
    <n v="4.5999999999999996"/>
    <n v="4"/>
    <n v="365"/>
    <x v="5"/>
    <x v="1"/>
    <n v="70.643373626373617"/>
  </r>
  <r>
    <n v="1979"/>
    <s v="Eric Thomas"/>
    <s v="wellsdiana@example.net"/>
    <s v="wellsdiana"/>
    <d v="1962-08-22T00:00:00"/>
    <x v="0"/>
    <s v="South Petershire"/>
    <d v="2029-06-15T00:00:00"/>
    <d v="2030-06-15T00:00:00"/>
    <x v="1"/>
    <s v="Visa"/>
    <x v="0"/>
    <s v="Frequent"/>
    <x v="2"/>
    <x v="1"/>
    <x v="1"/>
    <s v="Medium"/>
    <n v="3"/>
    <n v="8"/>
    <n v="365"/>
    <x v="5"/>
    <x v="1"/>
    <n v="70.643373626373617"/>
  </r>
  <r>
    <n v="1980"/>
    <s v="James Horn"/>
    <s v="ortegaandrew@example.net"/>
    <s v="ortegaandrew"/>
    <d v="1964-10-30T00:00:00"/>
    <x v="0"/>
    <s v="Fergusonland"/>
    <d v="2029-06-16T00:00:00"/>
    <d v="2030-06-16T00:00:00"/>
    <x v="0"/>
    <s v="Mastercard"/>
    <x v="0"/>
    <s v="Occasional"/>
    <x v="2"/>
    <x v="3"/>
    <x v="0"/>
    <s v="High"/>
    <n v="4.0999999999999996"/>
    <n v="3"/>
    <n v="365"/>
    <x v="5"/>
    <x v="1"/>
    <n v="70.643373626373617"/>
  </r>
  <r>
    <n v="1981"/>
    <s v="Maria Townsend"/>
    <s v="jacqueline83@example.org"/>
    <s v="jacqueline83"/>
    <d v="1989-10-19T00:00:00"/>
    <x v="1"/>
    <s v="Johnhaven"/>
    <d v="2029-06-17T00:00:00"/>
    <d v="2030-06-17T00:00:00"/>
    <x v="1"/>
    <s v="Amex"/>
    <x v="0"/>
    <s v="Frequent"/>
    <x v="0"/>
    <x v="3"/>
    <x v="1"/>
    <s v="High"/>
    <n v="3.5"/>
    <n v="9"/>
    <n v="365"/>
    <x v="5"/>
    <x v="1"/>
    <n v="70.643373626373617"/>
  </r>
  <r>
    <n v="1982"/>
    <s v="Natalie Perez"/>
    <s v="rrobinson@example.net"/>
    <s v="rrobinson"/>
    <d v="1950-04-09T00:00:00"/>
    <x v="0"/>
    <s v="Stephanieview"/>
    <d v="2029-06-18T00:00:00"/>
    <d v="2030-06-18T00:00:00"/>
    <x v="0"/>
    <s v="Visa"/>
    <x v="0"/>
    <s v="Occasional"/>
    <x v="2"/>
    <x v="5"/>
    <x v="2"/>
    <s v="Medium"/>
    <n v="3.9"/>
    <n v="2"/>
    <n v="365"/>
    <x v="5"/>
    <x v="1"/>
    <n v="70.643373626373617"/>
  </r>
  <r>
    <n v="1983"/>
    <s v="Daniel Hale"/>
    <s v="caroline44@example.com"/>
    <s v="caroline44"/>
    <d v="2005-03-11T00:00:00"/>
    <x v="1"/>
    <s v="Port Paulland"/>
    <d v="2029-06-19T00:00:00"/>
    <d v="2030-06-19T00:00:00"/>
    <x v="1"/>
    <s v="Mastercard"/>
    <x v="0"/>
    <s v="Regular"/>
    <x v="1"/>
    <x v="5"/>
    <x v="1"/>
    <s v="High"/>
    <n v="3.4"/>
    <n v="2"/>
    <n v="365"/>
    <x v="5"/>
    <x v="1"/>
    <n v="70.643373626373617"/>
  </r>
  <r>
    <n v="1984"/>
    <s v="Randall Cole"/>
    <s v="jameslaura@example.org"/>
    <s v="jameslaura"/>
    <d v="1944-06-28T00:00:00"/>
    <x v="1"/>
    <s v="Port Ryanmouth"/>
    <d v="2029-06-20T00:00:00"/>
    <d v="2030-06-20T00:00:00"/>
    <x v="0"/>
    <s v="Amex"/>
    <x v="1"/>
    <s v="Regular"/>
    <x v="1"/>
    <x v="6"/>
    <x v="1"/>
    <s v="Medium"/>
    <n v="4.2"/>
    <n v="2"/>
    <n v="365"/>
    <x v="5"/>
    <x v="1"/>
    <n v="70.643373626373617"/>
  </r>
  <r>
    <n v="1985"/>
    <s v="Walter Chang"/>
    <s v="meagan81@example.net"/>
    <s v="meagan81"/>
    <d v="1997-10-13T00:00:00"/>
    <x v="1"/>
    <s v="Port Daniel"/>
    <d v="2029-06-21T00:00:00"/>
    <d v="2030-06-21T00:00:00"/>
    <x v="1"/>
    <s v="Amex"/>
    <x v="1"/>
    <s v="Frequent"/>
    <x v="0"/>
    <x v="5"/>
    <x v="2"/>
    <s v="Low"/>
    <n v="4.5999999999999996"/>
    <n v="7"/>
    <n v="365"/>
    <x v="5"/>
    <x v="1"/>
    <n v="70.643373626373617"/>
  </r>
  <r>
    <n v="1986"/>
    <s v="Mr. Charles Evans"/>
    <s v="allenrobert@example.org"/>
    <s v="allenrobert"/>
    <d v="1955-01-10T00:00:00"/>
    <x v="0"/>
    <s v="Bradleyland"/>
    <d v="2029-06-22T00:00:00"/>
    <d v="2030-06-22T00:00:00"/>
    <x v="0"/>
    <s v="Mastercard"/>
    <x v="1"/>
    <s v="Occasional"/>
    <x v="2"/>
    <x v="3"/>
    <x v="1"/>
    <s v="Low"/>
    <n v="4.9000000000000004"/>
    <n v="2"/>
    <n v="365"/>
    <x v="5"/>
    <x v="1"/>
    <n v="70.643373626373617"/>
  </r>
  <r>
    <n v="1987"/>
    <s v="Beverly Fitzgerald"/>
    <s v="annhenderson@example.net"/>
    <s v="annhenderson"/>
    <d v="1945-08-29T00:00:00"/>
    <x v="1"/>
    <s v="Wigginsmouth"/>
    <d v="2029-06-23T00:00:00"/>
    <d v="2030-06-23T00:00:00"/>
    <x v="1"/>
    <s v="Mastercard"/>
    <x v="0"/>
    <s v="Occasional"/>
    <x v="1"/>
    <x v="0"/>
    <x v="0"/>
    <s v="High"/>
    <n v="3.8"/>
    <n v="8"/>
    <n v="365"/>
    <x v="5"/>
    <x v="1"/>
    <n v="70.643373626373617"/>
  </r>
  <r>
    <n v="1988"/>
    <s v="Wayne Randolph"/>
    <s v="scott11@example.com"/>
    <s v="scott11"/>
    <d v="1971-09-07T00:00:00"/>
    <x v="0"/>
    <s v="East Saraland"/>
    <d v="2029-06-24T00:00:00"/>
    <d v="2030-06-24T00:00:00"/>
    <x v="1"/>
    <s v="Amex"/>
    <x v="1"/>
    <s v="Regular"/>
    <x v="0"/>
    <x v="3"/>
    <x v="0"/>
    <s v="Medium"/>
    <n v="4.8"/>
    <n v="1"/>
    <n v="365"/>
    <x v="5"/>
    <x v="1"/>
    <n v="70.643373626373617"/>
  </r>
  <r>
    <n v="1989"/>
    <s v="Dr. Jeffrey Villegas DDS"/>
    <s v="douglasstephens@example.org"/>
    <s v="douglasstephens"/>
    <d v="1989-09-25T00:00:00"/>
    <x v="0"/>
    <s v="Guerrerochester"/>
    <d v="2029-06-25T00:00:00"/>
    <d v="2030-06-25T00:00:00"/>
    <x v="0"/>
    <s v="Amex"/>
    <x v="1"/>
    <s v="Frequent"/>
    <x v="0"/>
    <x v="1"/>
    <x v="0"/>
    <s v="Medium"/>
    <n v="4.0999999999999996"/>
    <n v="6"/>
    <n v="365"/>
    <x v="5"/>
    <x v="1"/>
    <n v="70.643373626373617"/>
  </r>
  <r>
    <n v="1990"/>
    <s v="Kevin Crawford"/>
    <s v="vlogan@example.net"/>
    <s v="vlogan"/>
    <d v="1980-09-26T00:00:00"/>
    <x v="1"/>
    <s v="Scotttown"/>
    <d v="2029-06-26T00:00:00"/>
    <d v="2030-06-26T00:00:00"/>
    <x v="1"/>
    <s v="Mastercard"/>
    <x v="0"/>
    <s v="Regular"/>
    <x v="1"/>
    <x v="3"/>
    <x v="2"/>
    <s v="Medium"/>
    <n v="3.7"/>
    <n v="3"/>
    <n v="365"/>
    <x v="5"/>
    <x v="1"/>
    <n v="70.643373626373617"/>
  </r>
  <r>
    <n v="1991"/>
    <s v="John Hicks"/>
    <s v="elizabethjohnson@example.com"/>
    <s v="elizabethjohnson"/>
    <d v="1961-04-03T00:00:00"/>
    <x v="1"/>
    <s v="North Lisaville"/>
    <d v="2029-06-27T00:00:00"/>
    <d v="2030-06-27T00:00:00"/>
    <x v="1"/>
    <s v="Mastercard"/>
    <x v="0"/>
    <s v="Occasional"/>
    <x v="0"/>
    <x v="3"/>
    <x v="1"/>
    <s v="Medium"/>
    <n v="4.9000000000000004"/>
    <n v="2"/>
    <n v="365"/>
    <x v="5"/>
    <x v="1"/>
    <n v="70.643373626373617"/>
  </r>
  <r>
    <n v="1992"/>
    <s v="Helen Lee"/>
    <s v="sototyler@example.net"/>
    <s v="sototyler"/>
    <d v="1992-01-30T00:00:00"/>
    <x v="1"/>
    <s v="Haileyton"/>
    <d v="2029-06-28T00:00:00"/>
    <d v="2030-06-28T00:00:00"/>
    <x v="0"/>
    <s v="Mastercard"/>
    <x v="0"/>
    <s v="Frequent"/>
    <x v="0"/>
    <x v="4"/>
    <x v="2"/>
    <s v="Low"/>
    <n v="4.4000000000000004"/>
    <n v="6"/>
    <n v="365"/>
    <x v="5"/>
    <x v="1"/>
    <n v="70.643373626373617"/>
  </r>
  <r>
    <n v="1993"/>
    <s v="Selena Stein"/>
    <s v="sthompson@example.org"/>
    <s v="sthompson"/>
    <d v="1957-11-08T00:00:00"/>
    <x v="1"/>
    <s v="Jameshaven"/>
    <d v="2029-06-29T00:00:00"/>
    <d v="2030-06-29T00:00:00"/>
    <x v="1"/>
    <s v="Amex"/>
    <x v="1"/>
    <s v="Frequent"/>
    <x v="1"/>
    <x v="3"/>
    <x v="2"/>
    <s v="Low"/>
    <n v="4.8"/>
    <n v="10"/>
    <n v="365"/>
    <x v="5"/>
    <x v="1"/>
    <n v="70.643373626373617"/>
  </r>
  <r>
    <n v="1994"/>
    <s v="Jason Stone"/>
    <s v="paceandrew@example.com"/>
    <s v="paceandrew"/>
    <d v="1957-02-27T00:00:00"/>
    <x v="0"/>
    <s v="Harrisburgh"/>
    <d v="2029-06-30T00:00:00"/>
    <d v="2030-06-30T00:00:00"/>
    <x v="0"/>
    <s v="Mastercard"/>
    <x v="1"/>
    <s v="Occasional"/>
    <x v="1"/>
    <x v="1"/>
    <x v="2"/>
    <s v="High"/>
    <n v="4.0999999999999996"/>
    <n v="8"/>
    <n v="365"/>
    <x v="5"/>
    <x v="1"/>
    <n v="70.643373626373617"/>
  </r>
  <r>
    <n v="1995"/>
    <s v="Adam Mendoza"/>
    <s v="anthony42@example.org"/>
    <s v="anthony42"/>
    <d v="1988-08-25T00:00:00"/>
    <x v="0"/>
    <s v="North Aprilfurt"/>
    <d v="2029-07-01T00:00:00"/>
    <d v="2030-07-01T00:00:00"/>
    <x v="0"/>
    <s v="Visa"/>
    <x v="0"/>
    <s v="Regular"/>
    <x v="0"/>
    <x v="0"/>
    <x v="1"/>
    <s v="Low"/>
    <n v="4.3"/>
    <n v="10"/>
    <n v="365"/>
    <x v="5"/>
    <x v="2"/>
    <n v="48.335656649616368"/>
  </r>
  <r>
    <n v="1996"/>
    <s v="Briana Morton"/>
    <s v="williammoore@example.net"/>
    <s v="williammoore"/>
    <d v="1999-02-18T00:00:00"/>
    <x v="1"/>
    <s v="Davisborough"/>
    <d v="2029-07-02T00:00:00"/>
    <d v="2030-07-02T00:00:00"/>
    <x v="0"/>
    <s v="Visa"/>
    <x v="1"/>
    <s v="Frequent"/>
    <x v="0"/>
    <x v="6"/>
    <x v="2"/>
    <s v="Medium"/>
    <n v="4.7"/>
    <n v="0"/>
    <n v="365"/>
    <x v="5"/>
    <x v="2"/>
    <n v="48.335656649616368"/>
  </r>
  <r>
    <n v="1997"/>
    <s v="Cynthia Carter"/>
    <s v="mwilson@example.net"/>
    <s v="mwilson"/>
    <d v="1992-11-15T00:00:00"/>
    <x v="1"/>
    <s v="Johnstonland"/>
    <d v="2029-07-03T00:00:00"/>
    <d v="2030-07-03T00:00:00"/>
    <x v="1"/>
    <s v="Visa"/>
    <x v="1"/>
    <s v="Occasional"/>
    <x v="2"/>
    <x v="5"/>
    <x v="0"/>
    <s v="Low"/>
    <n v="3.7"/>
    <n v="5"/>
    <n v="365"/>
    <x v="5"/>
    <x v="2"/>
    <n v="48.335656649616368"/>
  </r>
  <r>
    <n v="1998"/>
    <s v="Tracy Rhodes"/>
    <s v="qdominguez@example.com"/>
    <s v="qdominguez"/>
    <d v="2006-01-17T00:00:00"/>
    <x v="0"/>
    <s v="Colechester"/>
    <d v="2029-07-04T00:00:00"/>
    <d v="2030-07-04T00:00:00"/>
    <x v="1"/>
    <s v="Mastercard"/>
    <x v="0"/>
    <s v="Occasional"/>
    <x v="2"/>
    <x v="5"/>
    <x v="2"/>
    <s v="Medium"/>
    <n v="3.2"/>
    <n v="4"/>
    <n v="365"/>
    <x v="5"/>
    <x v="2"/>
    <n v="48.335656649616368"/>
  </r>
  <r>
    <n v="1999"/>
    <s v="Glenn Wood"/>
    <s v="hendersonthomas@example.com"/>
    <s v="hendersonthomas"/>
    <d v="1933-12-24T00:00:00"/>
    <x v="0"/>
    <s v="Lake Melissa"/>
    <d v="2029-07-05T00:00:00"/>
    <d v="2030-07-05T00:00:00"/>
    <x v="1"/>
    <s v="Visa"/>
    <x v="1"/>
    <s v="Occasional"/>
    <x v="1"/>
    <x v="2"/>
    <x v="0"/>
    <s v="Medium"/>
    <n v="3.8"/>
    <n v="2"/>
    <n v="365"/>
    <x v="5"/>
    <x v="2"/>
    <n v="48.335656649616368"/>
  </r>
  <r>
    <n v="2000"/>
    <s v="Jeremy Brown"/>
    <s v="yalvarez@example.net"/>
    <s v="yalvarez"/>
    <d v="1974-11-19T00:00:00"/>
    <x v="0"/>
    <s v="North Meghan"/>
    <d v="2029-07-06T00:00:00"/>
    <d v="2030-07-06T00:00:00"/>
    <x v="1"/>
    <s v="Visa"/>
    <x v="0"/>
    <s v="Occasional"/>
    <x v="2"/>
    <x v="2"/>
    <x v="0"/>
    <s v="Medium"/>
    <n v="3.6"/>
    <n v="6"/>
    <n v="365"/>
    <x v="5"/>
    <x v="2"/>
    <n v="48.335656649616368"/>
  </r>
  <r>
    <n v="2001"/>
    <s v="Samantha Dodson"/>
    <s v="lori73@example.com"/>
    <s v="lori73"/>
    <d v="1969-05-23T00:00:00"/>
    <x v="0"/>
    <s v="Lawsontown"/>
    <d v="2029-07-07T00:00:00"/>
    <d v="2030-07-07T00:00:00"/>
    <x v="0"/>
    <s v="Mastercard"/>
    <x v="0"/>
    <s v="Regular"/>
    <x v="0"/>
    <x v="2"/>
    <x v="1"/>
    <s v="Low"/>
    <n v="4.0999999999999996"/>
    <n v="6"/>
    <n v="365"/>
    <x v="5"/>
    <x v="2"/>
    <n v="48.335656649616368"/>
  </r>
  <r>
    <n v="2002"/>
    <s v="Jaime Hansen"/>
    <s v="franciscaldwell@example.net"/>
    <s v="franciscaldwell"/>
    <d v="1970-08-26T00:00:00"/>
    <x v="1"/>
    <s v="Liview"/>
    <d v="2029-07-08T00:00:00"/>
    <d v="2030-07-08T00:00:00"/>
    <x v="0"/>
    <s v="Visa"/>
    <x v="0"/>
    <s v="Regular"/>
    <x v="0"/>
    <x v="0"/>
    <x v="0"/>
    <s v="Low"/>
    <n v="3.6"/>
    <n v="7"/>
    <n v="365"/>
    <x v="5"/>
    <x v="2"/>
    <n v="48.335656649616368"/>
  </r>
  <r>
    <n v="2003"/>
    <s v="Megan Adams"/>
    <s v="gibsoneric@example.net"/>
    <s v="gibsoneric"/>
    <d v="1959-01-05T00:00:00"/>
    <x v="0"/>
    <s v="Jenniferhaven"/>
    <d v="2029-07-09T00:00:00"/>
    <d v="2030-07-09T00:00:00"/>
    <x v="1"/>
    <s v="Mastercard"/>
    <x v="0"/>
    <s v="Regular"/>
    <x v="1"/>
    <x v="4"/>
    <x v="1"/>
    <s v="Medium"/>
    <n v="4.2"/>
    <n v="2"/>
    <n v="365"/>
    <x v="5"/>
    <x v="2"/>
    <n v="48.335656649616368"/>
  </r>
  <r>
    <n v="2004"/>
    <s v="Veronica Alexander DDS"/>
    <s v="miranda36@example.net"/>
    <s v="miranda36"/>
    <d v="1967-07-16T00:00:00"/>
    <x v="1"/>
    <s v="West Melissa"/>
    <d v="2029-07-10T00:00:00"/>
    <d v="2030-07-10T00:00:00"/>
    <x v="0"/>
    <s v="Amex"/>
    <x v="1"/>
    <s v="Occasional"/>
    <x v="0"/>
    <x v="1"/>
    <x v="2"/>
    <s v="High"/>
    <n v="4.2"/>
    <n v="7"/>
    <n v="365"/>
    <x v="5"/>
    <x v="2"/>
    <n v="48.335656649616368"/>
  </r>
  <r>
    <n v="2005"/>
    <s v="Pedro Contreras"/>
    <s v="samantha69@example.com"/>
    <s v="samantha69"/>
    <d v="1933-05-16T00:00:00"/>
    <x v="1"/>
    <s v="North David"/>
    <d v="2029-07-11T00:00:00"/>
    <d v="2030-07-11T00:00:00"/>
    <x v="1"/>
    <s v="Visa"/>
    <x v="1"/>
    <s v="Regular"/>
    <x v="0"/>
    <x v="4"/>
    <x v="2"/>
    <s v="Low"/>
    <n v="3.6"/>
    <n v="7"/>
    <n v="365"/>
    <x v="5"/>
    <x v="2"/>
    <n v="48.335656649616368"/>
  </r>
  <r>
    <n v="2006"/>
    <s v="Mia Woodard"/>
    <s v="kristingonzalez@example.org"/>
    <s v="kristingonzalez"/>
    <d v="2001-01-11T00:00:00"/>
    <x v="1"/>
    <s v="Josemouth"/>
    <d v="2029-07-12T00:00:00"/>
    <d v="2030-07-12T00:00:00"/>
    <x v="0"/>
    <s v="Mastercard"/>
    <x v="0"/>
    <s v="Regular"/>
    <x v="2"/>
    <x v="5"/>
    <x v="0"/>
    <s v="High"/>
    <n v="3.9"/>
    <n v="2"/>
    <n v="365"/>
    <x v="5"/>
    <x v="2"/>
    <n v="48.335656649616368"/>
  </r>
  <r>
    <n v="2007"/>
    <s v="Kelly Walters"/>
    <s v="gpierce@example.net"/>
    <s v="gpierce"/>
    <d v="1993-12-18T00:00:00"/>
    <x v="0"/>
    <s v="Griffithchester"/>
    <d v="2029-07-13T00:00:00"/>
    <d v="2030-07-13T00:00:00"/>
    <x v="1"/>
    <s v="Mastercard"/>
    <x v="1"/>
    <s v="Occasional"/>
    <x v="2"/>
    <x v="4"/>
    <x v="1"/>
    <s v="Low"/>
    <n v="5"/>
    <n v="8"/>
    <n v="365"/>
    <x v="5"/>
    <x v="2"/>
    <n v="48.335656649616368"/>
  </r>
  <r>
    <n v="2008"/>
    <s v="Dawn Cunningham"/>
    <s v="smithdavid@example.net"/>
    <s v="smithdavid"/>
    <d v="1983-07-28T00:00:00"/>
    <x v="1"/>
    <s v="Port Matthew"/>
    <d v="2029-07-14T00:00:00"/>
    <d v="2030-07-14T00:00:00"/>
    <x v="1"/>
    <s v="Mastercard"/>
    <x v="0"/>
    <s v="Frequent"/>
    <x v="0"/>
    <x v="6"/>
    <x v="1"/>
    <s v="High"/>
    <n v="3.5"/>
    <n v="3"/>
    <n v="365"/>
    <x v="5"/>
    <x v="2"/>
    <n v="48.335656649616368"/>
  </r>
  <r>
    <n v="2009"/>
    <s v="David Mitchell"/>
    <s v="hmurphy@example.org"/>
    <s v="hmurphy"/>
    <d v="1986-06-19T00:00:00"/>
    <x v="1"/>
    <s v="East Jamesfurt"/>
    <d v="2029-07-15T00:00:00"/>
    <d v="2030-07-15T00:00:00"/>
    <x v="1"/>
    <s v="Amex"/>
    <x v="1"/>
    <s v="Regular"/>
    <x v="2"/>
    <x v="5"/>
    <x v="2"/>
    <s v="High"/>
    <n v="4.7"/>
    <n v="6"/>
    <n v="365"/>
    <x v="5"/>
    <x v="2"/>
    <n v="48.335656649616368"/>
  </r>
  <r>
    <n v="2010"/>
    <s v="Sandra Torres"/>
    <s v="ymorris@example.org"/>
    <s v="ymorris"/>
    <d v="1964-03-28T00:00:00"/>
    <x v="1"/>
    <s v="Port Jeremy"/>
    <d v="2029-07-16T00:00:00"/>
    <d v="2030-07-16T00:00:00"/>
    <x v="1"/>
    <s v="Visa"/>
    <x v="1"/>
    <s v="Frequent"/>
    <x v="0"/>
    <x v="3"/>
    <x v="1"/>
    <s v="High"/>
    <n v="3.7"/>
    <n v="10"/>
    <n v="365"/>
    <x v="5"/>
    <x v="2"/>
    <n v="48.335656649616368"/>
  </r>
  <r>
    <n v="2011"/>
    <s v="Lindsay Walsh"/>
    <s v="brittanywilliams@example.com"/>
    <s v="brittanywilliams"/>
    <d v="1938-02-26T00:00:00"/>
    <x v="1"/>
    <s v="Jonesmouth"/>
    <d v="2029-07-17T00:00:00"/>
    <d v="2030-07-17T00:00:00"/>
    <x v="1"/>
    <s v="Mastercard"/>
    <x v="1"/>
    <s v="Regular"/>
    <x v="0"/>
    <x v="1"/>
    <x v="2"/>
    <s v="Low"/>
    <n v="5"/>
    <n v="3"/>
    <n v="365"/>
    <x v="5"/>
    <x v="2"/>
    <n v="48.335656649616368"/>
  </r>
  <r>
    <n v="2012"/>
    <s v="Sergio Wise"/>
    <s v="tberry@example.net"/>
    <s v="tberry"/>
    <d v="1945-07-07T00:00:00"/>
    <x v="1"/>
    <s v="Richardville"/>
    <d v="2029-07-18T00:00:00"/>
    <d v="2030-07-18T00:00:00"/>
    <x v="0"/>
    <s v="Mastercard"/>
    <x v="0"/>
    <s v="Occasional"/>
    <x v="1"/>
    <x v="5"/>
    <x v="1"/>
    <s v="High"/>
    <n v="3.1"/>
    <n v="10"/>
    <n v="365"/>
    <x v="5"/>
    <x v="2"/>
    <n v="48.335656649616368"/>
  </r>
  <r>
    <n v="2013"/>
    <s v="Justin Meyer"/>
    <s v="jessicamyers@example.net"/>
    <s v="jessicamyers"/>
    <d v="1953-12-27T00:00:00"/>
    <x v="1"/>
    <s v="East Haroldville"/>
    <d v="2029-07-19T00:00:00"/>
    <d v="2030-07-19T00:00:00"/>
    <x v="1"/>
    <s v="Visa"/>
    <x v="1"/>
    <s v="Frequent"/>
    <x v="2"/>
    <x v="2"/>
    <x v="0"/>
    <s v="Low"/>
    <n v="4.7"/>
    <n v="5"/>
    <n v="365"/>
    <x v="5"/>
    <x v="2"/>
    <n v="48.335656649616368"/>
  </r>
  <r>
    <n v="2014"/>
    <s v="Heidi Roberts"/>
    <s v="russokim@example.net"/>
    <s v="russokim"/>
    <d v="1942-03-27T00:00:00"/>
    <x v="0"/>
    <s v="East Cynthia"/>
    <d v="2029-07-20T00:00:00"/>
    <d v="2030-07-20T00:00:00"/>
    <x v="0"/>
    <s v="Visa"/>
    <x v="0"/>
    <s v="Regular"/>
    <x v="0"/>
    <x v="3"/>
    <x v="1"/>
    <s v="Low"/>
    <n v="3.3"/>
    <n v="9"/>
    <n v="365"/>
    <x v="5"/>
    <x v="2"/>
    <n v="48.335656649616368"/>
  </r>
  <r>
    <n v="2015"/>
    <s v="Katie Turner"/>
    <s v="kendrabrown@example.org"/>
    <s v="kendrabrown"/>
    <d v="1967-03-10T00:00:00"/>
    <x v="1"/>
    <s v="Lake Vanessa"/>
    <d v="2029-07-21T00:00:00"/>
    <d v="2030-07-21T00:00:00"/>
    <x v="1"/>
    <s v="Amex"/>
    <x v="0"/>
    <s v="Frequent"/>
    <x v="2"/>
    <x v="1"/>
    <x v="1"/>
    <s v="Low"/>
    <n v="3.3"/>
    <n v="1"/>
    <n v="365"/>
    <x v="5"/>
    <x v="2"/>
    <n v="48.335656649616368"/>
  </r>
  <r>
    <n v="2016"/>
    <s v="Kathleen Cook"/>
    <s v="conwaybrandon@example.org"/>
    <s v="conwaybrandon"/>
    <d v="1980-05-01T00:00:00"/>
    <x v="0"/>
    <s v="West Kathymouth"/>
    <d v="2029-07-22T00:00:00"/>
    <d v="2030-07-22T00:00:00"/>
    <x v="0"/>
    <s v="Amex"/>
    <x v="0"/>
    <s v="Occasional"/>
    <x v="2"/>
    <x v="1"/>
    <x v="0"/>
    <s v="High"/>
    <n v="3.5"/>
    <n v="2"/>
    <n v="365"/>
    <x v="5"/>
    <x v="2"/>
    <n v="48.335656649616368"/>
  </r>
  <r>
    <n v="2017"/>
    <s v="Connie Moore"/>
    <s v="jessicajimenez@example.com"/>
    <s v="jessicajimenez"/>
    <d v="1974-08-04T00:00:00"/>
    <x v="1"/>
    <s v="North Sharon"/>
    <d v="2029-07-23T00:00:00"/>
    <d v="2030-07-23T00:00:00"/>
    <x v="0"/>
    <s v="Amex"/>
    <x v="1"/>
    <s v="Occasional"/>
    <x v="1"/>
    <x v="3"/>
    <x v="0"/>
    <s v="Low"/>
    <n v="4.5"/>
    <n v="10"/>
    <n v="365"/>
    <x v="5"/>
    <x v="2"/>
    <n v="48.335656649616368"/>
  </r>
  <r>
    <n v="2018"/>
    <s v="Julia Jensen"/>
    <s v="johncruz@example.com"/>
    <s v="johncruz"/>
    <d v="1957-11-17T00:00:00"/>
    <x v="0"/>
    <s v="Collinsside"/>
    <d v="2029-07-24T00:00:00"/>
    <d v="2030-07-24T00:00:00"/>
    <x v="1"/>
    <s v="Amex"/>
    <x v="0"/>
    <s v="Occasional"/>
    <x v="0"/>
    <x v="3"/>
    <x v="2"/>
    <s v="Medium"/>
    <n v="4.7"/>
    <n v="3"/>
    <n v="365"/>
    <x v="5"/>
    <x v="2"/>
    <n v="48.335656649616368"/>
  </r>
  <r>
    <n v="2019"/>
    <s v="Joanna Rogers MD"/>
    <s v="timothyalvarado@example.org"/>
    <s v="timothyalvarado"/>
    <d v="1944-05-11T00:00:00"/>
    <x v="0"/>
    <s v="Wardtown"/>
    <d v="2029-07-25T00:00:00"/>
    <d v="2030-07-25T00:00:00"/>
    <x v="0"/>
    <s v="Visa"/>
    <x v="0"/>
    <s v="Frequent"/>
    <x v="2"/>
    <x v="4"/>
    <x v="1"/>
    <s v="Medium"/>
    <n v="3.1"/>
    <n v="4"/>
    <n v="365"/>
    <x v="5"/>
    <x v="2"/>
    <n v="48.335656649616368"/>
  </r>
  <r>
    <n v="2020"/>
    <s v="Jeremy Gonzalez"/>
    <s v="marvinberg@example.net"/>
    <s v="marvinberg"/>
    <d v="1972-12-27T00:00:00"/>
    <x v="0"/>
    <s v="Nicholasmouth"/>
    <d v="2029-07-26T00:00:00"/>
    <d v="2030-07-26T00:00:00"/>
    <x v="0"/>
    <s v="Visa"/>
    <x v="1"/>
    <s v="Occasional"/>
    <x v="0"/>
    <x v="3"/>
    <x v="0"/>
    <s v="Medium"/>
    <n v="4.4000000000000004"/>
    <n v="8"/>
    <n v="365"/>
    <x v="5"/>
    <x v="2"/>
    <n v="48.335656649616368"/>
  </r>
  <r>
    <n v="2021"/>
    <s v="Charles Jones"/>
    <s v="yreid@example.net"/>
    <s v="yreid"/>
    <d v="1996-06-04T00:00:00"/>
    <x v="0"/>
    <s v="Lake Brianna"/>
    <d v="2029-07-27T00:00:00"/>
    <d v="2030-07-27T00:00:00"/>
    <x v="0"/>
    <s v="Amex"/>
    <x v="0"/>
    <s v="Occasional"/>
    <x v="0"/>
    <x v="3"/>
    <x v="2"/>
    <s v="Low"/>
    <n v="4.0999999999999996"/>
    <n v="10"/>
    <n v="365"/>
    <x v="5"/>
    <x v="2"/>
    <n v="48.335656649616368"/>
  </r>
  <r>
    <n v="2022"/>
    <s v="Kevin Torres"/>
    <s v="xhorton@example.org"/>
    <s v="xhorton"/>
    <d v="1996-08-19T00:00:00"/>
    <x v="1"/>
    <s v="Williamsonborough"/>
    <d v="2029-07-28T00:00:00"/>
    <d v="2030-07-28T00:00:00"/>
    <x v="1"/>
    <s v="Amex"/>
    <x v="1"/>
    <s v="Regular"/>
    <x v="1"/>
    <x v="4"/>
    <x v="2"/>
    <s v="Low"/>
    <n v="3.4"/>
    <n v="7"/>
    <n v="365"/>
    <x v="5"/>
    <x v="2"/>
    <n v="48.335656649616368"/>
  </r>
  <r>
    <n v="2023"/>
    <s v="Ronald Adams"/>
    <s v="jennifer09@example.com"/>
    <s v="jennifer09"/>
    <d v="1973-05-09T00:00:00"/>
    <x v="0"/>
    <s v="Burkeside"/>
    <d v="2029-07-29T00:00:00"/>
    <d v="2030-07-29T00:00:00"/>
    <x v="1"/>
    <s v="Mastercard"/>
    <x v="1"/>
    <s v="Frequent"/>
    <x v="0"/>
    <x v="6"/>
    <x v="0"/>
    <s v="Low"/>
    <n v="4.4000000000000004"/>
    <n v="5"/>
    <n v="365"/>
    <x v="5"/>
    <x v="2"/>
    <n v="48.335656649616368"/>
  </r>
  <r>
    <n v="2024"/>
    <s v="Janet Bell"/>
    <s v="audreyhayes@example.com"/>
    <s v="audreyhayes"/>
    <d v="1994-04-01T00:00:00"/>
    <x v="1"/>
    <s v="Lake Kellyport"/>
    <d v="2029-07-30T00:00:00"/>
    <d v="2030-07-30T00:00:00"/>
    <x v="1"/>
    <s v="Visa"/>
    <x v="1"/>
    <s v="Frequent"/>
    <x v="2"/>
    <x v="4"/>
    <x v="0"/>
    <s v="High"/>
    <n v="4.5"/>
    <n v="1"/>
    <n v="365"/>
    <x v="5"/>
    <x v="2"/>
    <n v="48.335656649616368"/>
  </r>
  <r>
    <n v="2025"/>
    <s v="Elizabeth Mcgrath"/>
    <s v="mendezscott@example.net"/>
    <s v="mendezscott"/>
    <d v="1996-05-20T00:00:00"/>
    <x v="0"/>
    <s v="South Sharonport"/>
    <d v="2029-07-31T00:00:00"/>
    <d v="2030-07-31T00:00:00"/>
    <x v="0"/>
    <s v="Visa"/>
    <x v="0"/>
    <s v="Frequent"/>
    <x v="1"/>
    <x v="4"/>
    <x v="2"/>
    <s v="High"/>
    <n v="4.7"/>
    <n v="1"/>
    <n v="365"/>
    <x v="5"/>
    <x v="2"/>
    <n v="48.335656649616368"/>
  </r>
  <r>
    <n v="2026"/>
    <s v="Nicole Massey"/>
    <s v="yross@example.com"/>
    <s v="yross"/>
    <d v="1977-10-20T00:00:00"/>
    <x v="1"/>
    <s v="Justinshire"/>
    <d v="2029-08-01T00:00:00"/>
    <d v="2030-08-01T00:00:00"/>
    <x v="1"/>
    <s v="Visa"/>
    <x v="1"/>
    <s v="Regular"/>
    <x v="0"/>
    <x v="3"/>
    <x v="0"/>
    <s v="Medium"/>
    <n v="4.0999999999999996"/>
    <n v="4"/>
    <n v="365"/>
    <x v="5"/>
    <x v="2"/>
    <n v="48.335656649616368"/>
  </r>
  <r>
    <n v="2027"/>
    <s v="Christian Martinez"/>
    <s v="albertmercado@example.net"/>
    <s v="albertmercado"/>
    <d v="1979-06-03T00:00:00"/>
    <x v="1"/>
    <s v="Longbury"/>
    <d v="2029-08-02T00:00:00"/>
    <d v="2030-08-02T00:00:00"/>
    <x v="1"/>
    <s v="Mastercard"/>
    <x v="1"/>
    <s v="Occasional"/>
    <x v="2"/>
    <x v="1"/>
    <x v="0"/>
    <s v="Medium"/>
    <n v="4.9000000000000004"/>
    <n v="5"/>
    <n v="365"/>
    <x v="5"/>
    <x v="2"/>
    <n v="48.335656649616368"/>
  </r>
  <r>
    <n v="2028"/>
    <s v="Joshua Pearson"/>
    <s v="ftrujillo@example.net"/>
    <s v="ftrujillo"/>
    <d v="1964-04-25T00:00:00"/>
    <x v="0"/>
    <s v="East Adamstad"/>
    <d v="2029-08-03T00:00:00"/>
    <d v="2030-08-03T00:00:00"/>
    <x v="0"/>
    <s v="Visa"/>
    <x v="0"/>
    <s v="Occasional"/>
    <x v="0"/>
    <x v="4"/>
    <x v="0"/>
    <s v="Low"/>
    <n v="5"/>
    <n v="4"/>
    <n v="365"/>
    <x v="5"/>
    <x v="2"/>
    <n v="48.335656649616368"/>
  </r>
  <r>
    <n v="2029"/>
    <s v="Mrs. Christina Li"/>
    <s v="travis92@example.net"/>
    <s v="travis92"/>
    <d v="1965-10-20T00:00:00"/>
    <x v="0"/>
    <s v="Lake Nicoleton"/>
    <d v="2029-08-04T00:00:00"/>
    <d v="2030-08-04T00:00:00"/>
    <x v="1"/>
    <s v="Visa"/>
    <x v="1"/>
    <s v="Occasional"/>
    <x v="0"/>
    <x v="3"/>
    <x v="1"/>
    <s v="High"/>
    <n v="4.5999999999999996"/>
    <n v="10"/>
    <n v="365"/>
    <x v="5"/>
    <x v="2"/>
    <n v="48.335656649616368"/>
  </r>
  <r>
    <n v="2030"/>
    <s v="William Frank"/>
    <s v="turnermary@example.org"/>
    <s v="turnermary"/>
    <d v="1945-07-13T00:00:00"/>
    <x v="0"/>
    <s v="Johnchester"/>
    <d v="2029-08-05T00:00:00"/>
    <d v="2030-08-05T00:00:00"/>
    <x v="0"/>
    <s v="Amex"/>
    <x v="0"/>
    <s v="Regular"/>
    <x v="2"/>
    <x v="4"/>
    <x v="0"/>
    <s v="Medium"/>
    <n v="4.0999999999999996"/>
    <n v="0"/>
    <n v="365"/>
    <x v="5"/>
    <x v="2"/>
    <n v="48.335656649616368"/>
  </r>
  <r>
    <n v="2031"/>
    <s v="Leonard Pham"/>
    <s v="danielmelissa@example.net"/>
    <s v="danielmelissa"/>
    <d v="1961-10-11T00:00:00"/>
    <x v="1"/>
    <s v="Johnville"/>
    <d v="2029-08-06T00:00:00"/>
    <d v="2030-08-06T00:00:00"/>
    <x v="0"/>
    <s v="Visa"/>
    <x v="1"/>
    <s v="Regular"/>
    <x v="2"/>
    <x v="5"/>
    <x v="2"/>
    <s v="Medium"/>
    <n v="4.2"/>
    <n v="10"/>
    <n v="365"/>
    <x v="5"/>
    <x v="2"/>
    <n v="48.335656649616368"/>
  </r>
  <r>
    <n v="2032"/>
    <s v="Mrs. Amy Dunn"/>
    <s v="rhonda89@example.net"/>
    <s v="rhonda89"/>
    <d v="1943-07-14T00:00:00"/>
    <x v="0"/>
    <s v="Coopermouth"/>
    <d v="2029-08-07T00:00:00"/>
    <d v="2030-08-07T00:00:00"/>
    <x v="0"/>
    <s v="Mastercard"/>
    <x v="0"/>
    <s v="Regular"/>
    <x v="1"/>
    <x v="6"/>
    <x v="0"/>
    <s v="Medium"/>
    <n v="4.9000000000000004"/>
    <n v="1"/>
    <n v="365"/>
    <x v="5"/>
    <x v="2"/>
    <n v="48.335656649616368"/>
  </r>
  <r>
    <n v="2033"/>
    <s v="Barry Harrell"/>
    <s v="zwalker@example.com"/>
    <s v="zwalker"/>
    <d v="1987-12-31T00:00:00"/>
    <x v="1"/>
    <s v="Maryberg"/>
    <d v="2029-08-08T00:00:00"/>
    <d v="2030-08-08T00:00:00"/>
    <x v="0"/>
    <s v="Mastercard"/>
    <x v="0"/>
    <s v="Regular"/>
    <x v="2"/>
    <x v="2"/>
    <x v="1"/>
    <s v="High"/>
    <n v="3.5"/>
    <n v="2"/>
    <n v="365"/>
    <x v="5"/>
    <x v="2"/>
    <n v="48.335656649616368"/>
  </r>
  <r>
    <n v="2034"/>
    <s v="Larry Molina"/>
    <s v="alyssagilbert@example.net"/>
    <s v="alyssagilbert"/>
    <d v="1966-11-15T00:00:00"/>
    <x v="1"/>
    <s v="West Sheilaborough"/>
    <d v="2029-08-09T00:00:00"/>
    <d v="2030-08-09T00:00:00"/>
    <x v="0"/>
    <s v="Visa"/>
    <x v="0"/>
    <s v="Occasional"/>
    <x v="1"/>
    <x v="2"/>
    <x v="1"/>
    <s v="High"/>
    <n v="3.3"/>
    <n v="8"/>
    <n v="365"/>
    <x v="5"/>
    <x v="2"/>
    <n v="48.335656649616368"/>
  </r>
  <r>
    <n v="2035"/>
    <s v="Michael Rubio"/>
    <s v="carolynpace@example.com"/>
    <s v="carolynpace"/>
    <d v="1962-07-10T00:00:00"/>
    <x v="0"/>
    <s v="Barnesport"/>
    <d v="2029-08-10T00:00:00"/>
    <d v="2030-08-10T00:00:00"/>
    <x v="0"/>
    <s v="Mastercard"/>
    <x v="1"/>
    <s v="Regular"/>
    <x v="1"/>
    <x v="6"/>
    <x v="0"/>
    <s v="High"/>
    <n v="4"/>
    <n v="10"/>
    <n v="365"/>
    <x v="5"/>
    <x v="2"/>
    <n v="48.335656649616368"/>
  </r>
  <r>
    <n v="2036"/>
    <s v="Steven Booker"/>
    <s v="jessica55@example.com"/>
    <s v="jessica55"/>
    <d v="1989-11-08T00:00:00"/>
    <x v="0"/>
    <s v="Port Jean"/>
    <d v="2029-08-11T00:00:00"/>
    <d v="2030-08-11T00:00:00"/>
    <x v="1"/>
    <s v="Mastercard"/>
    <x v="0"/>
    <s v="Frequent"/>
    <x v="2"/>
    <x v="6"/>
    <x v="0"/>
    <s v="Medium"/>
    <n v="4.7"/>
    <n v="8"/>
    <n v="365"/>
    <x v="5"/>
    <x v="2"/>
    <n v="48.335656649616368"/>
  </r>
  <r>
    <n v="2037"/>
    <s v="Andrew Graham"/>
    <s v="vwhite@example.org"/>
    <s v="vwhite"/>
    <d v="2004-02-21T00:00:00"/>
    <x v="0"/>
    <s v="Trujillomouth"/>
    <d v="2029-08-12T00:00:00"/>
    <d v="2030-08-12T00:00:00"/>
    <x v="0"/>
    <s v="Mastercard"/>
    <x v="0"/>
    <s v="Occasional"/>
    <x v="1"/>
    <x v="1"/>
    <x v="0"/>
    <s v="Medium"/>
    <n v="3"/>
    <n v="7"/>
    <n v="365"/>
    <x v="5"/>
    <x v="2"/>
    <n v="48.335656649616368"/>
  </r>
  <r>
    <n v="2038"/>
    <s v="Timothy Willis"/>
    <s v="emilygarza@example.net"/>
    <s v="emilygarza"/>
    <d v="1941-12-02T00:00:00"/>
    <x v="1"/>
    <s v="Jenniferchester"/>
    <d v="2029-08-13T00:00:00"/>
    <d v="2030-08-13T00:00:00"/>
    <x v="1"/>
    <s v="Amex"/>
    <x v="1"/>
    <s v="Occasional"/>
    <x v="0"/>
    <x v="1"/>
    <x v="1"/>
    <s v="Low"/>
    <n v="3.1"/>
    <n v="1"/>
    <n v="365"/>
    <x v="5"/>
    <x v="2"/>
    <n v="48.335656649616368"/>
  </r>
  <r>
    <n v="2039"/>
    <s v="Elizabeth Morris"/>
    <s v="kayla09@example.org"/>
    <s v="kayla09"/>
    <d v="1999-09-18T00:00:00"/>
    <x v="1"/>
    <s v="New Alicialand"/>
    <d v="2029-08-14T00:00:00"/>
    <d v="2030-08-14T00:00:00"/>
    <x v="1"/>
    <s v="Visa"/>
    <x v="0"/>
    <s v="Frequent"/>
    <x v="2"/>
    <x v="3"/>
    <x v="2"/>
    <s v="Low"/>
    <n v="4"/>
    <n v="0"/>
    <n v="365"/>
    <x v="5"/>
    <x v="2"/>
    <n v="48.335656649616368"/>
  </r>
  <r>
    <n v="2040"/>
    <s v="Mary Martinez"/>
    <s v="ashleyrussell@example.com"/>
    <s v="ashleyrussell"/>
    <d v="1959-12-02T00:00:00"/>
    <x v="1"/>
    <s v="North Matthew"/>
    <d v="2029-08-15T00:00:00"/>
    <d v="2030-08-15T00:00:00"/>
    <x v="0"/>
    <s v="Visa"/>
    <x v="0"/>
    <s v="Frequent"/>
    <x v="0"/>
    <x v="2"/>
    <x v="2"/>
    <s v="Low"/>
    <n v="3.3"/>
    <n v="9"/>
    <n v="365"/>
    <x v="5"/>
    <x v="2"/>
    <n v="48.335656649616368"/>
  </r>
  <r>
    <n v="2041"/>
    <s v="Stanley Pierce"/>
    <s v="daniel30@example.net"/>
    <s v="daniel30"/>
    <d v="1952-07-17T00:00:00"/>
    <x v="1"/>
    <s v="Fuenteston"/>
    <d v="2029-08-16T00:00:00"/>
    <d v="2030-08-16T00:00:00"/>
    <x v="0"/>
    <s v="Visa"/>
    <x v="0"/>
    <s v="Occasional"/>
    <x v="0"/>
    <x v="2"/>
    <x v="2"/>
    <s v="Medium"/>
    <n v="3.6"/>
    <n v="10"/>
    <n v="365"/>
    <x v="5"/>
    <x v="2"/>
    <n v="48.335656649616368"/>
  </r>
  <r>
    <n v="2042"/>
    <s v="Charlotte Montoya"/>
    <s v="wallaceerin@example.org"/>
    <s v="wallaceerin"/>
    <d v="1957-10-18T00:00:00"/>
    <x v="1"/>
    <s v="Brettfurt"/>
    <d v="2029-08-17T00:00:00"/>
    <d v="2030-08-17T00:00:00"/>
    <x v="1"/>
    <s v="Amex"/>
    <x v="1"/>
    <s v="Occasional"/>
    <x v="0"/>
    <x v="2"/>
    <x v="1"/>
    <s v="High"/>
    <n v="4.7"/>
    <n v="4"/>
    <n v="365"/>
    <x v="5"/>
    <x v="2"/>
    <n v="48.335656649616368"/>
  </r>
  <r>
    <n v="2043"/>
    <s v="Justin Chavez"/>
    <s v="loritucker@example.com"/>
    <s v="loritucker"/>
    <d v="1934-12-13T00:00:00"/>
    <x v="0"/>
    <s v="North Kari"/>
    <d v="2029-08-18T00:00:00"/>
    <d v="2030-08-18T00:00:00"/>
    <x v="1"/>
    <s v="Mastercard"/>
    <x v="0"/>
    <s v="Regular"/>
    <x v="0"/>
    <x v="5"/>
    <x v="1"/>
    <s v="Low"/>
    <n v="4.8"/>
    <n v="3"/>
    <n v="365"/>
    <x v="5"/>
    <x v="2"/>
    <n v="48.335656649616368"/>
  </r>
  <r>
    <n v="2044"/>
    <s v="Mark Cole"/>
    <s v="mark66@example.com"/>
    <s v="mark66"/>
    <d v="1950-12-04T00:00:00"/>
    <x v="1"/>
    <s v="East Andre"/>
    <d v="2029-08-19T00:00:00"/>
    <d v="2030-08-19T00:00:00"/>
    <x v="0"/>
    <s v="Visa"/>
    <x v="0"/>
    <s v="Regular"/>
    <x v="1"/>
    <x v="5"/>
    <x v="1"/>
    <s v="High"/>
    <n v="3"/>
    <n v="10"/>
    <n v="365"/>
    <x v="5"/>
    <x v="2"/>
    <n v="48.335656649616368"/>
  </r>
  <r>
    <n v="2045"/>
    <s v="Vanessa Anderson"/>
    <s v="zachary12@example.com"/>
    <s v="zachary12"/>
    <d v="1989-05-16T00:00:00"/>
    <x v="1"/>
    <s v="Port Jasonshire"/>
    <d v="2029-08-20T00:00:00"/>
    <d v="2030-08-20T00:00:00"/>
    <x v="0"/>
    <s v="Mastercard"/>
    <x v="0"/>
    <s v="Occasional"/>
    <x v="2"/>
    <x v="6"/>
    <x v="1"/>
    <s v="Medium"/>
    <n v="4.4000000000000004"/>
    <n v="1"/>
    <n v="365"/>
    <x v="5"/>
    <x v="2"/>
    <n v="48.335656649616368"/>
  </r>
  <r>
    <n v="2046"/>
    <s v="Kimberly Johnson"/>
    <s v="jessica97@example.com"/>
    <s v="jessica97"/>
    <d v="1956-08-23T00:00:00"/>
    <x v="1"/>
    <s v="New Matthewbury"/>
    <d v="2029-08-21T00:00:00"/>
    <d v="2030-08-21T00:00:00"/>
    <x v="1"/>
    <s v="Visa"/>
    <x v="0"/>
    <s v="Regular"/>
    <x v="1"/>
    <x v="5"/>
    <x v="0"/>
    <s v="High"/>
    <n v="3"/>
    <n v="2"/>
    <n v="365"/>
    <x v="5"/>
    <x v="2"/>
    <n v="48.335656649616368"/>
  </r>
  <r>
    <n v="2047"/>
    <s v="Ethan Gray"/>
    <s v="bowerssavannah@example.net"/>
    <s v="bowerssavannah"/>
    <d v="1950-08-22T00:00:00"/>
    <x v="0"/>
    <s v="East Jamesland"/>
    <d v="2029-08-22T00:00:00"/>
    <d v="2030-08-22T00:00:00"/>
    <x v="0"/>
    <s v="Visa"/>
    <x v="0"/>
    <s v="Frequent"/>
    <x v="2"/>
    <x v="6"/>
    <x v="0"/>
    <s v="Medium"/>
    <n v="3.9"/>
    <n v="6"/>
    <n v="365"/>
    <x v="5"/>
    <x v="2"/>
    <n v="48.335656649616368"/>
  </r>
  <r>
    <n v="2048"/>
    <s v="Robert Anderson"/>
    <s v="justinherman@example.net"/>
    <s v="justinherman"/>
    <d v="1961-01-26T00:00:00"/>
    <x v="0"/>
    <s v="New Meganshire"/>
    <d v="2029-08-23T00:00:00"/>
    <d v="2030-08-23T00:00:00"/>
    <x v="0"/>
    <s v="Amex"/>
    <x v="0"/>
    <s v="Frequent"/>
    <x v="2"/>
    <x v="6"/>
    <x v="0"/>
    <s v="Medium"/>
    <n v="4.4000000000000004"/>
    <n v="9"/>
    <n v="365"/>
    <x v="5"/>
    <x v="2"/>
    <n v="48.335656649616368"/>
  </r>
  <r>
    <n v="2049"/>
    <s v="Paige Carey"/>
    <s v="lsanders@example.org"/>
    <s v="lsanders"/>
    <d v="1954-11-01T00:00:00"/>
    <x v="0"/>
    <s v="Camachoberg"/>
    <d v="2029-08-24T00:00:00"/>
    <d v="2030-08-24T00:00:00"/>
    <x v="1"/>
    <s v="Mastercard"/>
    <x v="0"/>
    <s v="Frequent"/>
    <x v="2"/>
    <x v="6"/>
    <x v="1"/>
    <s v="Medium"/>
    <n v="3.2"/>
    <n v="3"/>
    <n v="365"/>
    <x v="5"/>
    <x v="2"/>
    <n v="48.335656649616368"/>
  </r>
  <r>
    <n v="2050"/>
    <s v="Sonia Taylor"/>
    <s v="khull@example.net"/>
    <s v="khull"/>
    <d v="1933-06-07T00:00:00"/>
    <x v="1"/>
    <s v="Lake Danielle"/>
    <d v="2029-08-25T00:00:00"/>
    <d v="2030-08-25T00:00:00"/>
    <x v="0"/>
    <s v="Mastercard"/>
    <x v="0"/>
    <s v="Frequent"/>
    <x v="0"/>
    <x v="4"/>
    <x v="2"/>
    <s v="Medium"/>
    <n v="4.7"/>
    <n v="6"/>
    <n v="365"/>
    <x v="5"/>
    <x v="2"/>
    <n v="48.335656649616368"/>
  </r>
  <r>
    <n v="2051"/>
    <s v="Sean Smith"/>
    <s v="laura61@example.net"/>
    <s v="laura61"/>
    <d v="1998-06-27T00:00:00"/>
    <x v="0"/>
    <s v="Hartmanberg"/>
    <d v="2029-08-26T00:00:00"/>
    <d v="2030-08-26T00:00:00"/>
    <x v="1"/>
    <s v="Mastercard"/>
    <x v="0"/>
    <s v="Regular"/>
    <x v="2"/>
    <x v="1"/>
    <x v="0"/>
    <s v="Medium"/>
    <n v="4.0999999999999996"/>
    <n v="0"/>
    <n v="365"/>
    <x v="5"/>
    <x v="2"/>
    <n v="48.335656649616368"/>
  </r>
  <r>
    <n v="2052"/>
    <s v="Matthew Rodriguez"/>
    <s v="rarnold@example.com"/>
    <s v="rarnold"/>
    <d v="1987-05-13T00:00:00"/>
    <x v="1"/>
    <s v="Lake Justinchester"/>
    <d v="2029-08-27T00:00:00"/>
    <d v="2030-08-27T00:00:00"/>
    <x v="0"/>
    <s v="Mastercard"/>
    <x v="0"/>
    <s v="Occasional"/>
    <x v="0"/>
    <x v="2"/>
    <x v="2"/>
    <s v="Medium"/>
    <n v="3.9"/>
    <n v="1"/>
    <n v="365"/>
    <x v="5"/>
    <x v="2"/>
    <n v="48.335656649616368"/>
  </r>
  <r>
    <n v="2053"/>
    <s v="Caleb Hill MD"/>
    <s v="stephanie06@example.net"/>
    <s v="stephanie06"/>
    <d v="1987-03-28T00:00:00"/>
    <x v="1"/>
    <s v="South Rebecca"/>
    <d v="2029-08-28T00:00:00"/>
    <d v="2030-08-28T00:00:00"/>
    <x v="1"/>
    <s v="Mastercard"/>
    <x v="0"/>
    <s v="Frequent"/>
    <x v="0"/>
    <x v="2"/>
    <x v="2"/>
    <s v="Low"/>
    <n v="4.2"/>
    <n v="1"/>
    <n v="365"/>
    <x v="5"/>
    <x v="2"/>
    <n v="48.335656649616368"/>
  </r>
  <r>
    <n v="2054"/>
    <s v="Adrian Franco"/>
    <s v="morrislindsey@example.net"/>
    <s v="morrislindsey"/>
    <d v="1985-04-25T00:00:00"/>
    <x v="0"/>
    <s v="Aaronton"/>
    <d v="2029-08-29T00:00:00"/>
    <d v="2030-08-29T00:00:00"/>
    <x v="1"/>
    <s v="Amex"/>
    <x v="1"/>
    <s v="Regular"/>
    <x v="2"/>
    <x v="1"/>
    <x v="2"/>
    <s v="Medium"/>
    <n v="3.5"/>
    <n v="10"/>
    <n v="365"/>
    <x v="5"/>
    <x v="2"/>
    <n v="48.335656649616368"/>
  </r>
  <r>
    <n v="2055"/>
    <s v="Katelyn Kennedy"/>
    <s v="mark98@example.net"/>
    <s v="mark98"/>
    <d v="1961-05-24T00:00:00"/>
    <x v="0"/>
    <s v="North Seanton"/>
    <d v="2029-08-30T00:00:00"/>
    <d v="2030-08-30T00:00:00"/>
    <x v="0"/>
    <s v="Visa"/>
    <x v="1"/>
    <s v="Frequent"/>
    <x v="0"/>
    <x v="1"/>
    <x v="2"/>
    <s v="Low"/>
    <n v="4.5"/>
    <n v="10"/>
    <n v="365"/>
    <x v="5"/>
    <x v="2"/>
    <n v="48.335656649616368"/>
  </r>
  <r>
    <n v="2056"/>
    <s v="Victoria Ayala"/>
    <s v="tracy33@example.com"/>
    <s v="tracy33"/>
    <d v="1941-07-18T00:00:00"/>
    <x v="0"/>
    <s v="Angelicamouth"/>
    <d v="2029-08-31T00:00:00"/>
    <d v="2030-08-31T00:00:00"/>
    <x v="0"/>
    <s v="Mastercard"/>
    <x v="0"/>
    <s v="Occasional"/>
    <x v="1"/>
    <x v="6"/>
    <x v="1"/>
    <s v="Low"/>
    <n v="4.3"/>
    <n v="10"/>
    <n v="365"/>
    <x v="5"/>
    <x v="2"/>
    <n v="48.335656649616368"/>
  </r>
  <r>
    <n v="2057"/>
    <s v="John Greene"/>
    <s v="kcarey@example.com"/>
    <s v="kcarey"/>
    <d v="2002-06-14T00:00:00"/>
    <x v="0"/>
    <s v="West Andreabury"/>
    <d v="2029-09-01T00:00:00"/>
    <d v="2030-09-01T00:00:00"/>
    <x v="0"/>
    <s v="Visa"/>
    <x v="0"/>
    <s v="Frequent"/>
    <x v="0"/>
    <x v="3"/>
    <x v="0"/>
    <s v="Low"/>
    <n v="4.0999999999999996"/>
    <n v="7"/>
    <n v="365"/>
    <x v="5"/>
    <x v="2"/>
    <n v="48.335656649616368"/>
  </r>
  <r>
    <n v="2058"/>
    <s v="Stephanie Ochoa"/>
    <s v="kathryn33@example.com"/>
    <s v="kathryn33"/>
    <d v="1958-04-27T00:00:00"/>
    <x v="0"/>
    <s v="Port Lindsayhaven"/>
    <d v="2029-09-02T00:00:00"/>
    <d v="2030-09-02T00:00:00"/>
    <x v="1"/>
    <s v="Visa"/>
    <x v="0"/>
    <s v="Regular"/>
    <x v="1"/>
    <x v="0"/>
    <x v="2"/>
    <s v="Low"/>
    <n v="5"/>
    <n v="4"/>
    <n v="365"/>
    <x v="5"/>
    <x v="2"/>
    <n v="48.335656649616368"/>
  </r>
  <r>
    <n v="2059"/>
    <s v="Nicholas Howard"/>
    <s v="dylan29@example.net"/>
    <s v="dylan29"/>
    <d v="2005-08-30T00:00:00"/>
    <x v="0"/>
    <s v="West Bryan"/>
    <d v="2029-09-03T00:00:00"/>
    <d v="2030-09-03T00:00:00"/>
    <x v="1"/>
    <s v="Mastercard"/>
    <x v="0"/>
    <s v="Frequent"/>
    <x v="1"/>
    <x v="6"/>
    <x v="0"/>
    <s v="High"/>
    <n v="3.7"/>
    <n v="7"/>
    <n v="365"/>
    <x v="5"/>
    <x v="2"/>
    <n v="48.335656649616368"/>
  </r>
  <r>
    <n v="2060"/>
    <s v="Elizabeth Barnett"/>
    <s v="panderson@example.net"/>
    <s v="panderson"/>
    <d v="1981-11-20T00:00:00"/>
    <x v="0"/>
    <s v="East Christopherburgh"/>
    <d v="2029-09-04T00:00:00"/>
    <d v="2030-09-04T00:00:00"/>
    <x v="0"/>
    <s v="Mastercard"/>
    <x v="1"/>
    <s v="Occasional"/>
    <x v="2"/>
    <x v="1"/>
    <x v="1"/>
    <s v="High"/>
    <n v="4.8"/>
    <n v="5"/>
    <n v="365"/>
    <x v="5"/>
    <x v="2"/>
    <n v="48.335656649616368"/>
  </r>
  <r>
    <n v="2061"/>
    <s v="John Aguilar"/>
    <s v="jacobjackson@example.net"/>
    <s v="jacobjackson"/>
    <d v="1976-02-05T00:00:00"/>
    <x v="1"/>
    <s v="Bernardshire"/>
    <d v="2029-09-05T00:00:00"/>
    <d v="2030-09-05T00:00:00"/>
    <x v="1"/>
    <s v="Mastercard"/>
    <x v="1"/>
    <s v="Regular"/>
    <x v="1"/>
    <x v="0"/>
    <x v="2"/>
    <s v="Medium"/>
    <n v="4.5999999999999996"/>
    <n v="5"/>
    <n v="365"/>
    <x v="5"/>
    <x v="2"/>
    <n v="48.335656649616368"/>
  </r>
  <r>
    <n v="2062"/>
    <s v="Jodi Smith"/>
    <s v="hensonjerry@example.com"/>
    <s v="hensonjerry"/>
    <d v="1953-04-23T00:00:00"/>
    <x v="1"/>
    <s v="East Rachel"/>
    <d v="2029-09-06T00:00:00"/>
    <d v="2030-09-06T00:00:00"/>
    <x v="0"/>
    <s v="Mastercard"/>
    <x v="1"/>
    <s v="Frequent"/>
    <x v="1"/>
    <x v="1"/>
    <x v="1"/>
    <s v="Low"/>
    <n v="4.3"/>
    <n v="2"/>
    <n v="365"/>
    <x v="5"/>
    <x v="2"/>
    <n v="48.335656649616368"/>
  </r>
  <r>
    <n v="2063"/>
    <s v="Kevin Yoder"/>
    <s v="brettjohnson@example.org"/>
    <s v="brettjohnson"/>
    <d v="1966-05-17T00:00:00"/>
    <x v="1"/>
    <s v="Randalltown"/>
    <d v="2029-09-07T00:00:00"/>
    <d v="2030-09-07T00:00:00"/>
    <x v="0"/>
    <s v="Visa"/>
    <x v="1"/>
    <s v="Regular"/>
    <x v="0"/>
    <x v="4"/>
    <x v="2"/>
    <s v="Medium"/>
    <n v="3"/>
    <n v="4"/>
    <n v="365"/>
    <x v="5"/>
    <x v="2"/>
    <n v="48.335656649616368"/>
  </r>
  <r>
    <n v="2064"/>
    <s v="Heather Wall"/>
    <s v="amoreno@example.org"/>
    <s v="amoreno"/>
    <d v="1949-12-05T00:00:00"/>
    <x v="0"/>
    <s v="New Robertstad"/>
    <d v="2029-09-08T00:00:00"/>
    <d v="2030-09-08T00:00:00"/>
    <x v="1"/>
    <s v="Visa"/>
    <x v="0"/>
    <s v="Frequent"/>
    <x v="1"/>
    <x v="3"/>
    <x v="2"/>
    <s v="Medium"/>
    <n v="3.5"/>
    <n v="6"/>
    <n v="365"/>
    <x v="5"/>
    <x v="2"/>
    <n v="48.335656649616368"/>
  </r>
  <r>
    <n v="2065"/>
    <s v="Mark Blair"/>
    <s v="sharprebecca@example.net"/>
    <s v="sharprebecca"/>
    <d v="1981-11-20T00:00:00"/>
    <x v="1"/>
    <s v="Jamesberg"/>
    <d v="2029-09-09T00:00:00"/>
    <d v="2030-09-09T00:00:00"/>
    <x v="1"/>
    <s v="Visa"/>
    <x v="1"/>
    <s v="Occasional"/>
    <x v="0"/>
    <x v="3"/>
    <x v="1"/>
    <s v="Medium"/>
    <n v="4.4000000000000004"/>
    <n v="0"/>
    <n v="365"/>
    <x v="5"/>
    <x v="2"/>
    <n v="48.335656649616368"/>
  </r>
  <r>
    <n v="2066"/>
    <s v="Jose Meyer"/>
    <s v="cynthiamitchell@example.net"/>
    <s v="cynthiamitchell"/>
    <d v="1935-04-21T00:00:00"/>
    <x v="0"/>
    <s v="New Rick"/>
    <d v="2029-09-10T00:00:00"/>
    <d v="2030-09-10T00:00:00"/>
    <x v="0"/>
    <s v="Amex"/>
    <x v="0"/>
    <s v="Frequent"/>
    <x v="1"/>
    <x v="5"/>
    <x v="1"/>
    <s v="Low"/>
    <n v="3.1"/>
    <n v="10"/>
    <n v="365"/>
    <x v="5"/>
    <x v="2"/>
    <n v="48.335656649616368"/>
  </r>
  <r>
    <n v="2067"/>
    <s v="Hailey Green"/>
    <s v="prowland@example.com"/>
    <s v="prowland"/>
    <d v="1982-07-23T00:00:00"/>
    <x v="0"/>
    <s v="Aprilshire"/>
    <d v="2029-09-11T00:00:00"/>
    <d v="2030-09-11T00:00:00"/>
    <x v="1"/>
    <s v="Mastercard"/>
    <x v="0"/>
    <s v="Occasional"/>
    <x v="1"/>
    <x v="0"/>
    <x v="2"/>
    <s v="Medium"/>
    <n v="3.9"/>
    <n v="10"/>
    <n v="365"/>
    <x v="5"/>
    <x v="2"/>
    <n v="48.335656649616368"/>
  </r>
  <r>
    <n v="2068"/>
    <s v="Suzanne Jones"/>
    <s v="amy58@example.org"/>
    <s v="amy58"/>
    <d v="1936-07-21T00:00:00"/>
    <x v="0"/>
    <s v="Watsonchester"/>
    <d v="2029-09-12T00:00:00"/>
    <d v="2030-09-12T00:00:00"/>
    <x v="0"/>
    <s v="Visa"/>
    <x v="1"/>
    <s v="Occasional"/>
    <x v="1"/>
    <x v="3"/>
    <x v="2"/>
    <s v="High"/>
    <n v="3.6"/>
    <n v="2"/>
    <n v="365"/>
    <x v="5"/>
    <x v="2"/>
    <n v="48.335656649616368"/>
  </r>
  <r>
    <n v="2069"/>
    <s v="Walter Thompson"/>
    <s v="ernest94@example.net"/>
    <s v="ernest94"/>
    <d v="1955-02-03T00:00:00"/>
    <x v="0"/>
    <s v="Watsonborough"/>
    <d v="2029-09-13T00:00:00"/>
    <d v="2030-09-13T00:00:00"/>
    <x v="0"/>
    <s v="Visa"/>
    <x v="0"/>
    <s v="Regular"/>
    <x v="1"/>
    <x v="3"/>
    <x v="2"/>
    <s v="High"/>
    <n v="4.8"/>
    <n v="7"/>
    <n v="365"/>
    <x v="5"/>
    <x v="2"/>
    <n v="48.335656649616368"/>
  </r>
  <r>
    <n v="2070"/>
    <s v="Donald Martin"/>
    <s v="powens@example.net"/>
    <s v="powens"/>
    <d v="1989-07-22T00:00:00"/>
    <x v="1"/>
    <s v="New Crystal"/>
    <d v="2029-09-14T00:00:00"/>
    <d v="2030-09-14T00:00:00"/>
    <x v="0"/>
    <s v="Mastercard"/>
    <x v="0"/>
    <s v="Frequent"/>
    <x v="0"/>
    <x v="0"/>
    <x v="0"/>
    <s v="High"/>
    <n v="4.0999999999999996"/>
    <n v="10"/>
    <n v="365"/>
    <x v="5"/>
    <x v="2"/>
    <n v="48.335656649616368"/>
  </r>
  <r>
    <n v="2071"/>
    <s v="Joshua Novak"/>
    <s v="crystalibarra@example.org"/>
    <s v="crystalibarra"/>
    <d v="1946-12-29T00:00:00"/>
    <x v="0"/>
    <s v="Sheilaview"/>
    <d v="2029-09-15T00:00:00"/>
    <d v="2030-09-15T00:00:00"/>
    <x v="0"/>
    <s v="Amex"/>
    <x v="1"/>
    <s v="Occasional"/>
    <x v="2"/>
    <x v="4"/>
    <x v="2"/>
    <s v="Medium"/>
    <n v="4.5"/>
    <n v="1"/>
    <n v="365"/>
    <x v="5"/>
    <x v="2"/>
    <n v="48.335656649616368"/>
  </r>
  <r>
    <n v="2072"/>
    <s v="Daniel Tran"/>
    <s v="stevensjenny@example.net"/>
    <s v="stevensjenny"/>
    <d v="1935-08-21T00:00:00"/>
    <x v="0"/>
    <s v="Lake Tiffany"/>
    <d v="2029-09-16T00:00:00"/>
    <d v="2030-09-16T00:00:00"/>
    <x v="0"/>
    <s v="Visa"/>
    <x v="0"/>
    <s v="Regular"/>
    <x v="1"/>
    <x v="4"/>
    <x v="2"/>
    <s v="High"/>
    <n v="3.7"/>
    <n v="8"/>
    <n v="365"/>
    <x v="5"/>
    <x v="2"/>
    <n v="48.335656649616368"/>
  </r>
  <r>
    <n v="2073"/>
    <s v="Alyssa Lawrence"/>
    <s v="meganmason@example.org"/>
    <s v="meganmason"/>
    <d v="1945-09-21T00:00:00"/>
    <x v="1"/>
    <s v="North Sarah"/>
    <d v="2029-09-17T00:00:00"/>
    <d v="2030-09-17T00:00:00"/>
    <x v="0"/>
    <s v="Mastercard"/>
    <x v="1"/>
    <s v="Regular"/>
    <x v="1"/>
    <x v="4"/>
    <x v="0"/>
    <s v="Medium"/>
    <n v="3.9"/>
    <n v="2"/>
    <n v="365"/>
    <x v="5"/>
    <x v="2"/>
    <n v="48.335656649616368"/>
  </r>
  <r>
    <n v="2074"/>
    <s v="Cindy Griffith"/>
    <s v="gloriabrennan@example.org"/>
    <s v="gloriabrennan"/>
    <d v="1995-05-26T00:00:00"/>
    <x v="0"/>
    <s v="Lake Elizabeth"/>
    <d v="2029-09-18T00:00:00"/>
    <d v="2030-09-18T00:00:00"/>
    <x v="1"/>
    <s v="Mastercard"/>
    <x v="0"/>
    <s v="Regular"/>
    <x v="2"/>
    <x v="1"/>
    <x v="1"/>
    <s v="High"/>
    <n v="4.5"/>
    <n v="9"/>
    <n v="365"/>
    <x v="5"/>
    <x v="2"/>
    <n v="48.335656649616368"/>
  </r>
  <r>
    <n v="2075"/>
    <s v="Daniel Ramirez"/>
    <s v="gjones@example.com"/>
    <s v="gjones"/>
    <d v="1938-03-12T00:00:00"/>
    <x v="0"/>
    <s v="North George"/>
    <d v="2029-09-19T00:00:00"/>
    <d v="2030-09-19T00:00:00"/>
    <x v="1"/>
    <s v="Visa"/>
    <x v="1"/>
    <s v="Regular"/>
    <x v="0"/>
    <x v="5"/>
    <x v="2"/>
    <s v="Medium"/>
    <n v="5"/>
    <n v="0"/>
    <n v="365"/>
    <x v="5"/>
    <x v="2"/>
    <n v="48.335656649616368"/>
  </r>
  <r>
    <n v="2076"/>
    <s v="Theresa Brown"/>
    <s v="james53@example.net"/>
    <s v="james53"/>
    <d v="1957-07-09T00:00:00"/>
    <x v="0"/>
    <s v="Jenkinsside"/>
    <d v="2029-09-20T00:00:00"/>
    <d v="2030-09-20T00:00:00"/>
    <x v="0"/>
    <s v="Visa"/>
    <x v="1"/>
    <s v="Occasional"/>
    <x v="2"/>
    <x v="1"/>
    <x v="2"/>
    <s v="Low"/>
    <n v="4.2"/>
    <n v="4"/>
    <n v="365"/>
    <x v="5"/>
    <x v="2"/>
    <n v="48.335656649616368"/>
  </r>
  <r>
    <n v="2077"/>
    <s v="Kelly Jones"/>
    <s v="candicebeasley@example.org"/>
    <s v="candicebeasley"/>
    <d v="1945-05-08T00:00:00"/>
    <x v="0"/>
    <s v="North Amberbury"/>
    <d v="2029-09-21T00:00:00"/>
    <d v="2030-09-21T00:00:00"/>
    <x v="1"/>
    <s v="Mastercard"/>
    <x v="1"/>
    <s v="Occasional"/>
    <x v="0"/>
    <x v="4"/>
    <x v="0"/>
    <s v="High"/>
    <n v="3.3"/>
    <n v="10"/>
    <n v="365"/>
    <x v="5"/>
    <x v="2"/>
    <n v="48.335656649616368"/>
  </r>
  <r>
    <n v="2078"/>
    <s v="Peter Lee"/>
    <s v="aschmidt@example.com"/>
    <s v="aschmidt"/>
    <d v="1986-07-21T00:00:00"/>
    <x v="1"/>
    <s v="Campbellmouth"/>
    <d v="2029-09-22T00:00:00"/>
    <d v="2030-09-22T00:00:00"/>
    <x v="0"/>
    <s v="Amex"/>
    <x v="1"/>
    <s v="Frequent"/>
    <x v="1"/>
    <x v="3"/>
    <x v="1"/>
    <s v="High"/>
    <n v="4.8"/>
    <n v="10"/>
    <n v="365"/>
    <x v="5"/>
    <x v="2"/>
    <n v="48.335656649616368"/>
  </r>
  <r>
    <n v="2079"/>
    <s v="Nicholas Marks"/>
    <s v="zachary39@example.org"/>
    <s v="zachary39"/>
    <d v="1999-05-27T00:00:00"/>
    <x v="0"/>
    <s v="North Anna"/>
    <d v="2029-09-23T00:00:00"/>
    <d v="2030-09-23T00:00:00"/>
    <x v="0"/>
    <s v="Visa"/>
    <x v="0"/>
    <s v="Regular"/>
    <x v="2"/>
    <x v="2"/>
    <x v="0"/>
    <s v="Low"/>
    <n v="3.6"/>
    <n v="9"/>
    <n v="365"/>
    <x v="5"/>
    <x v="2"/>
    <n v="48.335656649616368"/>
  </r>
  <r>
    <n v="2080"/>
    <s v="Lance Patton"/>
    <s v="kristen45@example.net"/>
    <s v="kristen45"/>
    <d v="1949-09-11T00:00:00"/>
    <x v="0"/>
    <s v="Alejandroview"/>
    <d v="2029-09-24T00:00:00"/>
    <d v="2030-09-24T00:00:00"/>
    <x v="0"/>
    <s v="Visa"/>
    <x v="0"/>
    <s v="Regular"/>
    <x v="2"/>
    <x v="1"/>
    <x v="1"/>
    <s v="High"/>
    <n v="4.5999999999999996"/>
    <n v="9"/>
    <n v="365"/>
    <x v="5"/>
    <x v="2"/>
    <n v="48.335656649616368"/>
  </r>
  <r>
    <n v="2081"/>
    <s v="Valerie Nicholson"/>
    <s v="katrinasaunders@example.net"/>
    <s v="katrinasaunders"/>
    <d v="1999-07-13T00:00:00"/>
    <x v="0"/>
    <s v="Lake Michelleshire"/>
    <d v="2029-09-25T00:00:00"/>
    <d v="2030-09-25T00:00:00"/>
    <x v="1"/>
    <s v="Visa"/>
    <x v="1"/>
    <s v="Frequent"/>
    <x v="1"/>
    <x v="3"/>
    <x v="0"/>
    <s v="Medium"/>
    <n v="4.3"/>
    <n v="4"/>
    <n v="365"/>
    <x v="5"/>
    <x v="2"/>
    <n v="48.335656649616368"/>
  </r>
  <r>
    <n v="2082"/>
    <s v="James Barton"/>
    <s v="allenkimberly@example.net"/>
    <s v="allenkimberly"/>
    <d v="1946-11-21T00:00:00"/>
    <x v="1"/>
    <s v="East Brianna"/>
    <d v="2029-09-26T00:00:00"/>
    <d v="2030-09-26T00:00:00"/>
    <x v="0"/>
    <s v="Amex"/>
    <x v="0"/>
    <s v="Regular"/>
    <x v="1"/>
    <x v="4"/>
    <x v="0"/>
    <s v="Medium"/>
    <n v="4.0999999999999996"/>
    <n v="10"/>
    <n v="365"/>
    <x v="5"/>
    <x v="2"/>
    <n v="48.335656649616368"/>
  </r>
  <r>
    <n v="2083"/>
    <s v="Jordan Townsend"/>
    <s v="christophermiller@example.com"/>
    <s v="christophermiller"/>
    <d v="1998-03-05T00:00:00"/>
    <x v="0"/>
    <s v="Hendersonborough"/>
    <d v="2029-09-27T00:00:00"/>
    <d v="2030-09-27T00:00:00"/>
    <x v="0"/>
    <s v="Amex"/>
    <x v="1"/>
    <s v="Regular"/>
    <x v="2"/>
    <x v="6"/>
    <x v="1"/>
    <s v="Medium"/>
    <n v="5"/>
    <n v="0"/>
    <n v="365"/>
    <x v="5"/>
    <x v="2"/>
    <n v="48.335656649616368"/>
  </r>
  <r>
    <n v="2084"/>
    <s v="April Bond"/>
    <s v="laura70@example.com"/>
    <s v="laura70"/>
    <d v="1976-03-05T00:00:00"/>
    <x v="0"/>
    <s v="West David"/>
    <d v="2029-09-28T00:00:00"/>
    <d v="2030-09-28T00:00:00"/>
    <x v="0"/>
    <s v="Visa"/>
    <x v="1"/>
    <s v="Occasional"/>
    <x v="0"/>
    <x v="1"/>
    <x v="1"/>
    <s v="High"/>
    <n v="4.5999999999999996"/>
    <n v="6"/>
    <n v="365"/>
    <x v="5"/>
    <x v="2"/>
    <n v="48.335656649616368"/>
  </r>
  <r>
    <n v="2085"/>
    <s v="Ian Jones"/>
    <s v="lisa27@example.net"/>
    <s v="lisa27"/>
    <d v="1990-10-29T00:00:00"/>
    <x v="1"/>
    <s v="Valencialand"/>
    <d v="2029-09-29T00:00:00"/>
    <d v="2030-09-29T00:00:00"/>
    <x v="1"/>
    <s v="Visa"/>
    <x v="1"/>
    <s v="Frequent"/>
    <x v="1"/>
    <x v="6"/>
    <x v="2"/>
    <s v="Medium"/>
    <n v="4.5999999999999996"/>
    <n v="9"/>
    <n v="365"/>
    <x v="5"/>
    <x v="2"/>
    <n v="48.335656649616368"/>
  </r>
  <r>
    <n v="2086"/>
    <s v="Diana George"/>
    <s v="raymond70@example.com"/>
    <s v="raymond70"/>
    <d v="1961-09-08T00:00:00"/>
    <x v="0"/>
    <s v="Lake Angelaside"/>
    <d v="2029-09-30T00:00:00"/>
    <d v="2030-09-30T00:00:00"/>
    <x v="0"/>
    <s v="Visa"/>
    <x v="1"/>
    <s v="Occasional"/>
    <x v="2"/>
    <x v="3"/>
    <x v="2"/>
    <s v="High"/>
    <n v="3.7"/>
    <n v="1"/>
    <n v="365"/>
    <x v="5"/>
    <x v="2"/>
    <n v="48.335656649616368"/>
  </r>
  <r>
    <n v="2087"/>
    <s v="Jeffrey Carroll"/>
    <s v="sharonprice@example.net"/>
    <s v="sharonprice"/>
    <d v="1973-07-31T00:00:00"/>
    <x v="0"/>
    <s v="Fischermouth"/>
    <d v="2029-10-01T00:00:00"/>
    <d v="2030-10-01T00:00:00"/>
    <x v="0"/>
    <s v="Visa"/>
    <x v="1"/>
    <s v="Frequent"/>
    <x v="0"/>
    <x v="3"/>
    <x v="1"/>
    <s v="High"/>
    <n v="4.4000000000000004"/>
    <n v="1"/>
    <n v="365"/>
    <x v="5"/>
    <x v="3"/>
    <n v="37.68853607262303"/>
  </r>
  <r>
    <n v="2088"/>
    <s v="Rhonda Spencer"/>
    <s v="jessica85@example.org"/>
    <s v="jessica85"/>
    <d v="1985-12-13T00:00:00"/>
    <x v="1"/>
    <s v="East Dianamouth"/>
    <d v="2029-10-02T00:00:00"/>
    <d v="2030-10-02T00:00:00"/>
    <x v="0"/>
    <s v="Amex"/>
    <x v="0"/>
    <s v="Occasional"/>
    <x v="0"/>
    <x v="5"/>
    <x v="2"/>
    <s v="High"/>
    <n v="4.2"/>
    <n v="1"/>
    <n v="365"/>
    <x v="5"/>
    <x v="3"/>
    <n v="37.68853607262303"/>
  </r>
  <r>
    <n v="2089"/>
    <s v="Cory Baker"/>
    <s v="codymalone@example.net"/>
    <s v="codymalone"/>
    <d v="1945-08-31T00:00:00"/>
    <x v="1"/>
    <s v="Gomezport"/>
    <d v="2029-10-03T00:00:00"/>
    <d v="2030-10-03T00:00:00"/>
    <x v="1"/>
    <s v="Visa"/>
    <x v="1"/>
    <s v="Occasional"/>
    <x v="1"/>
    <x v="2"/>
    <x v="1"/>
    <s v="High"/>
    <n v="4.7"/>
    <n v="8"/>
    <n v="365"/>
    <x v="5"/>
    <x v="3"/>
    <n v="37.68853607262303"/>
  </r>
  <r>
    <n v="2090"/>
    <s v="Cynthia Brown"/>
    <s v="allenjones@example.com"/>
    <s v="allenjones"/>
    <d v="1953-08-09T00:00:00"/>
    <x v="1"/>
    <s v="South Sandraport"/>
    <d v="2029-10-04T00:00:00"/>
    <d v="2030-10-04T00:00:00"/>
    <x v="0"/>
    <s v="Mastercard"/>
    <x v="0"/>
    <s v="Occasional"/>
    <x v="1"/>
    <x v="0"/>
    <x v="2"/>
    <s v="Low"/>
    <n v="3.4"/>
    <n v="3"/>
    <n v="365"/>
    <x v="5"/>
    <x v="3"/>
    <n v="37.68853607262303"/>
  </r>
  <r>
    <n v="2091"/>
    <s v="Lindsey Jackson"/>
    <s v="josephfernandez@example.com"/>
    <s v="josephfernandez"/>
    <d v="1992-12-21T00:00:00"/>
    <x v="0"/>
    <s v="Jonathanville"/>
    <d v="2029-10-05T00:00:00"/>
    <d v="2030-10-05T00:00:00"/>
    <x v="1"/>
    <s v="Visa"/>
    <x v="1"/>
    <s v="Occasional"/>
    <x v="0"/>
    <x v="6"/>
    <x v="0"/>
    <s v="Low"/>
    <n v="4.7"/>
    <n v="9"/>
    <n v="365"/>
    <x v="5"/>
    <x v="3"/>
    <n v="37.68853607262303"/>
  </r>
  <r>
    <n v="2092"/>
    <s v="Stephen Alvarez"/>
    <s v="mmullins@example.com"/>
    <s v="mmullins"/>
    <d v="1941-12-21T00:00:00"/>
    <x v="0"/>
    <s v="Tracyburgh"/>
    <d v="2029-10-06T00:00:00"/>
    <d v="2030-10-06T00:00:00"/>
    <x v="0"/>
    <s v="Mastercard"/>
    <x v="1"/>
    <s v="Frequent"/>
    <x v="1"/>
    <x v="1"/>
    <x v="0"/>
    <s v="Low"/>
    <n v="3.9"/>
    <n v="9"/>
    <n v="365"/>
    <x v="5"/>
    <x v="3"/>
    <n v="37.68853607262303"/>
  </r>
  <r>
    <n v="2093"/>
    <s v="Danielle Caldwell"/>
    <s v="beckymorrow@example.com"/>
    <s v="beckymorrow"/>
    <d v="1998-04-21T00:00:00"/>
    <x v="1"/>
    <s v="Wilcoxchester"/>
    <d v="2029-10-07T00:00:00"/>
    <d v="2030-10-07T00:00:00"/>
    <x v="1"/>
    <s v="Amex"/>
    <x v="0"/>
    <s v="Frequent"/>
    <x v="2"/>
    <x v="6"/>
    <x v="2"/>
    <s v="Low"/>
    <n v="3.2"/>
    <n v="4"/>
    <n v="365"/>
    <x v="5"/>
    <x v="3"/>
    <n v="37.68853607262303"/>
  </r>
  <r>
    <n v="2094"/>
    <s v="Nicole Buck"/>
    <s v="simmonsalyssa@example.net"/>
    <s v="simmonsalyssa"/>
    <d v="1995-12-17T00:00:00"/>
    <x v="0"/>
    <s v="Lake Saraton"/>
    <d v="2029-10-08T00:00:00"/>
    <d v="2030-10-08T00:00:00"/>
    <x v="1"/>
    <s v="Amex"/>
    <x v="0"/>
    <s v="Frequent"/>
    <x v="1"/>
    <x v="6"/>
    <x v="2"/>
    <s v="Low"/>
    <n v="4.9000000000000004"/>
    <n v="0"/>
    <n v="365"/>
    <x v="5"/>
    <x v="3"/>
    <n v="37.68853607262303"/>
  </r>
  <r>
    <n v="2095"/>
    <s v="Nicole Ellis"/>
    <s v="freemanlori@example.org"/>
    <s v="freemanlori"/>
    <d v="1947-10-29T00:00:00"/>
    <x v="1"/>
    <s v="New Brittanyberg"/>
    <d v="2029-10-09T00:00:00"/>
    <d v="2030-10-09T00:00:00"/>
    <x v="0"/>
    <s v="Amex"/>
    <x v="0"/>
    <s v="Frequent"/>
    <x v="2"/>
    <x v="3"/>
    <x v="0"/>
    <s v="Low"/>
    <n v="3"/>
    <n v="6"/>
    <n v="365"/>
    <x v="5"/>
    <x v="3"/>
    <n v="37.68853607262303"/>
  </r>
  <r>
    <n v="2096"/>
    <s v="Harry Scott"/>
    <s v="joseconner@example.com"/>
    <s v="joseconner"/>
    <d v="2002-09-15T00:00:00"/>
    <x v="1"/>
    <s v="Rubiofort"/>
    <d v="2029-10-10T00:00:00"/>
    <d v="2030-10-10T00:00:00"/>
    <x v="1"/>
    <s v="Mastercard"/>
    <x v="0"/>
    <s v="Regular"/>
    <x v="1"/>
    <x v="2"/>
    <x v="2"/>
    <s v="High"/>
    <n v="4.5"/>
    <n v="9"/>
    <n v="365"/>
    <x v="5"/>
    <x v="3"/>
    <n v="37.68853607262303"/>
  </r>
  <r>
    <n v="2097"/>
    <s v="Alec Price"/>
    <s v="egarcia@example.org"/>
    <s v="egarcia"/>
    <d v="1950-01-28T00:00:00"/>
    <x v="1"/>
    <s v="Valenzuelabury"/>
    <d v="2029-10-11T00:00:00"/>
    <d v="2030-10-11T00:00:00"/>
    <x v="1"/>
    <s v="Mastercard"/>
    <x v="0"/>
    <s v="Regular"/>
    <x v="0"/>
    <x v="6"/>
    <x v="1"/>
    <s v="Medium"/>
    <n v="5"/>
    <n v="7"/>
    <n v="365"/>
    <x v="5"/>
    <x v="3"/>
    <n v="37.68853607262303"/>
  </r>
  <r>
    <n v="2098"/>
    <s v="Javier Phillips"/>
    <s v="arthur57@example.net"/>
    <s v="arthur57"/>
    <d v="1996-11-25T00:00:00"/>
    <x v="1"/>
    <s v="North Ericport"/>
    <d v="2029-10-12T00:00:00"/>
    <d v="2030-10-12T00:00:00"/>
    <x v="1"/>
    <s v="Amex"/>
    <x v="0"/>
    <s v="Occasional"/>
    <x v="2"/>
    <x v="3"/>
    <x v="0"/>
    <s v="Medium"/>
    <n v="3.6"/>
    <n v="8"/>
    <n v="365"/>
    <x v="5"/>
    <x v="3"/>
    <n v="37.68853607262303"/>
  </r>
  <r>
    <n v="2099"/>
    <s v="Sandra Mcclure"/>
    <s v="isabella74@example.com"/>
    <s v="isabella74"/>
    <d v="1999-01-02T00:00:00"/>
    <x v="1"/>
    <s v="Monicastad"/>
    <d v="2029-10-13T00:00:00"/>
    <d v="2030-10-13T00:00:00"/>
    <x v="0"/>
    <s v="Mastercard"/>
    <x v="0"/>
    <s v="Regular"/>
    <x v="1"/>
    <x v="4"/>
    <x v="2"/>
    <s v="Low"/>
    <n v="4.4000000000000004"/>
    <n v="6"/>
    <n v="365"/>
    <x v="5"/>
    <x v="3"/>
    <n v="37.68853607262303"/>
  </r>
  <r>
    <n v="2100"/>
    <s v="Jessica Lam"/>
    <s v="ericaduran@example.org"/>
    <s v="ericaduran"/>
    <d v="1970-08-02T00:00:00"/>
    <x v="1"/>
    <s v="Allisontown"/>
    <d v="2029-10-14T00:00:00"/>
    <d v="2030-10-14T00:00:00"/>
    <x v="1"/>
    <s v="Amex"/>
    <x v="0"/>
    <s v="Occasional"/>
    <x v="0"/>
    <x v="3"/>
    <x v="0"/>
    <s v="Medium"/>
    <n v="4.7"/>
    <n v="4"/>
    <n v="365"/>
    <x v="5"/>
    <x v="3"/>
    <n v="37.68853607262303"/>
  </r>
  <r>
    <n v="2101"/>
    <s v="James Hall"/>
    <s v="andrewstim@example.net"/>
    <s v="andrewstim"/>
    <d v="1960-08-08T00:00:00"/>
    <x v="0"/>
    <s v="Kyleport"/>
    <d v="2029-10-15T00:00:00"/>
    <d v="2030-10-15T00:00:00"/>
    <x v="0"/>
    <s v="Amex"/>
    <x v="1"/>
    <s v="Frequent"/>
    <x v="2"/>
    <x v="1"/>
    <x v="2"/>
    <s v="High"/>
    <n v="3.3"/>
    <n v="9"/>
    <n v="365"/>
    <x v="5"/>
    <x v="3"/>
    <n v="37.68853607262303"/>
  </r>
  <r>
    <n v="2102"/>
    <s v="Sergio Sanchez"/>
    <s v="callen@example.com"/>
    <s v="callen"/>
    <d v="2004-08-20T00:00:00"/>
    <x v="1"/>
    <s v="Sylviaport"/>
    <d v="2029-10-16T00:00:00"/>
    <d v="2030-10-16T00:00:00"/>
    <x v="0"/>
    <s v="Visa"/>
    <x v="0"/>
    <s v="Frequent"/>
    <x v="0"/>
    <x v="2"/>
    <x v="1"/>
    <s v="Medium"/>
    <n v="4.3"/>
    <n v="0"/>
    <n v="365"/>
    <x v="5"/>
    <x v="3"/>
    <n v="37.68853607262303"/>
  </r>
  <r>
    <n v="2103"/>
    <s v="William Baker"/>
    <s v="charlessheppard@example.net"/>
    <s v="charlessheppard"/>
    <d v="1939-01-17T00:00:00"/>
    <x v="1"/>
    <s v="West Shelbyfurt"/>
    <d v="2029-10-17T00:00:00"/>
    <d v="2030-10-17T00:00:00"/>
    <x v="0"/>
    <s v="Visa"/>
    <x v="1"/>
    <s v="Regular"/>
    <x v="1"/>
    <x v="0"/>
    <x v="1"/>
    <s v="Low"/>
    <n v="4.8"/>
    <n v="8"/>
    <n v="365"/>
    <x v="5"/>
    <x v="3"/>
    <n v="37.68853607262303"/>
  </r>
  <r>
    <n v="2104"/>
    <s v="Nicole Gomez"/>
    <s v="allenryan@example.com"/>
    <s v="allenryan"/>
    <d v="1997-07-18T00:00:00"/>
    <x v="1"/>
    <s v="Christinemouth"/>
    <d v="2029-10-18T00:00:00"/>
    <d v="2030-10-18T00:00:00"/>
    <x v="1"/>
    <s v="Amex"/>
    <x v="0"/>
    <s v="Frequent"/>
    <x v="2"/>
    <x v="1"/>
    <x v="1"/>
    <s v="High"/>
    <n v="4.0999999999999996"/>
    <n v="2"/>
    <n v="365"/>
    <x v="5"/>
    <x v="3"/>
    <n v="37.68853607262303"/>
  </r>
  <r>
    <n v="2105"/>
    <s v="John Morrow"/>
    <s v="cindyrogers@example.net"/>
    <s v="cindyrogers"/>
    <d v="1977-07-01T00:00:00"/>
    <x v="1"/>
    <s v="Port Robertmouth"/>
    <d v="2029-10-19T00:00:00"/>
    <d v="2030-10-19T00:00:00"/>
    <x v="0"/>
    <s v="Visa"/>
    <x v="0"/>
    <s v="Regular"/>
    <x v="2"/>
    <x v="6"/>
    <x v="0"/>
    <s v="Medium"/>
    <n v="4.8"/>
    <n v="9"/>
    <n v="365"/>
    <x v="5"/>
    <x v="3"/>
    <n v="37.68853607262303"/>
  </r>
  <r>
    <n v="2106"/>
    <s v="Katherine Henderson"/>
    <s v="hernandeztravis@example.com"/>
    <s v="hernandeztravis"/>
    <d v="1981-10-08T00:00:00"/>
    <x v="1"/>
    <s v="Lake Debraberg"/>
    <d v="2029-10-20T00:00:00"/>
    <d v="2030-10-20T00:00:00"/>
    <x v="0"/>
    <s v="Mastercard"/>
    <x v="1"/>
    <s v="Regular"/>
    <x v="2"/>
    <x v="4"/>
    <x v="0"/>
    <s v="Medium"/>
    <n v="3.5"/>
    <n v="0"/>
    <n v="365"/>
    <x v="5"/>
    <x v="3"/>
    <n v="37.68853607262303"/>
  </r>
  <r>
    <n v="2107"/>
    <s v="Veronica Smith"/>
    <s v="brittanyrojas@example.net"/>
    <s v="brittanyrojas"/>
    <d v="1980-03-10T00:00:00"/>
    <x v="0"/>
    <s v="Haroldbury"/>
    <d v="2029-10-21T00:00:00"/>
    <d v="2030-10-21T00:00:00"/>
    <x v="0"/>
    <s v="Visa"/>
    <x v="0"/>
    <s v="Regular"/>
    <x v="2"/>
    <x v="6"/>
    <x v="1"/>
    <s v="High"/>
    <n v="3.5"/>
    <n v="0"/>
    <n v="365"/>
    <x v="5"/>
    <x v="3"/>
    <n v="37.68853607262303"/>
  </r>
  <r>
    <n v="2108"/>
    <s v="Ronnie Baker"/>
    <s v="xshaffer@example.com"/>
    <s v="xshaffer"/>
    <d v="1975-03-10T00:00:00"/>
    <x v="1"/>
    <s v="Tiffanymouth"/>
    <d v="2029-10-22T00:00:00"/>
    <d v="2030-10-22T00:00:00"/>
    <x v="1"/>
    <s v="Amex"/>
    <x v="1"/>
    <s v="Occasional"/>
    <x v="0"/>
    <x v="2"/>
    <x v="1"/>
    <s v="Low"/>
    <n v="3.7"/>
    <n v="5"/>
    <n v="365"/>
    <x v="5"/>
    <x v="3"/>
    <n v="37.68853607262303"/>
  </r>
  <r>
    <n v="2109"/>
    <s v="Ashley Perkins"/>
    <s v="qramsey@example.net"/>
    <s v="qramsey"/>
    <d v="1973-11-03T00:00:00"/>
    <x v="0"/>
    <s v="Mcclainchester"/>
    <d v="2029-10-23T00:00:00"/>
    <d v="2030-10-23T00:00:00"/>
    <x v="0"/>
    <s v="Amex"/>
    <x v="1"/>
    <s v="Frequent"/>
    <x v="0"/>
    <x v="2"/>
    <x v="0"/>
    <s v="Medium"/>
    <n v="3.1"/>
    <n v="2"/>
    <n v="365"/>
    <x v="5"/>
    <x v="3"/>
    <n v="37.68853607262303"/>
  </r>
  <r>
    <n v="2110"/>
    <s v="Caleb Hill"/>
    <s v="heatherphillips@example.net"/>
    <s v="heatherphillips"/>
    <d v="1964-11-21T00:00:00"/>
    <x v="1"/>
    <s v="Lake Erinshire"/>
    <d v="2029-10-24T00:00:00"/>
    <d v="2030-10-24T00:00:00"/>
    <x v="1"/>
    <s v="Mastercard"/>
    <x v="0"/>
    <s v="Frequent"/>
    <x v="1"/>
    <x v="2"/>
    <x v="0"/>
    <s v="High"/>
    <n v="3.8"/>
    <n v="4"/>
    <n v="365"/>
    <x v="5"/>
    <x v="3"/>
    <n v="37.68853607262303"/>
  </r>
  <r>
    <n v="2111"/>
    <s v="Robert Carr"/>
    <s v="abigailwilson@example.org"/>
    <s v="abigailwilson"/>
    <d v="1966-07-19T00:00:00"/>
    <x v="1"/>
    <s v="East Anne"/>
    <d v="2029-10-25T00:00:00"/>
    <d v="2030-10-25T00:00:00"/>
    <x v="1"/>
    <s v="Amex"/>
    <x v="0"/>
    <s v="Frequent"/>
    <x v="1"/>
    <x v="3"/>
    <x v="2"/>
    <s v="Medium"/>
    <n v="3.4"/>
    <n v="3"/>
    <n v="365"/>
    <x v="5"/>
    <x v="3"/>
    <n v="37.68853607262303"/>
  </r>
  <r>
    <n v="2112"/>
    <s v="Nicholas Walker"/>
    <s v="lberg@example.com"/>
    <s v="lberg"/>
    <d v="1985-11-21T00:00:00"/>
    <x v="1"/>
    <s v="West Erin"/>
    <d v="2029-10-26T00:00:00"/>
    <d v="2030-10-26T00:00:00"/>
    <x v="1"/>
    <s v="Mastercard"/>
    <x v="1"/>
    <s v="Occasional"/>
    <x v="0"/>
    <x v="3"/>
    <x v="2"/>
    <s v="Low"/>
    <n v="3.1"/>
    <n v="10"/>
    <n v="365"/>
    <x v="5"/>
    <x v="3"/>
    <n v="37.68853607262303"/>
  </r>
  <r>
    <n v="2113"/>
    <s v="Zachary Smith"/>
    <s v="heathershields@example.org"/>
    <s v="heathershields"/>
    <d v="1950-09-09T00:00:00"/>
    <x v="1"/>
    <s v="Fletcherberg"/>
    <d v="2029-10-27T00:00:00"/>
    <d v="2030-10-27T00:00:00"/>
    <x v="0"/>
    <s v="Amex"/>
    <x v="0"/>
    <s v="Occasional"/>
    <x v="1"/>
    <x v="3"/>
    <x v="2"/>
    <s v="Low"/>
    <n v="4.2"/>
    <n v="8"/>
    <n v="365"/>
    <x v="5"/>
    <x v="3"/>
    <n v="37.68853607262303"/>
  </r>
  <r>
    <n v="2114"/>
    <s v="Leah Farrell"/>
    <s v="melodystanley@example.net"/>
    <s v="melodystanley"/>
    <d v="1933-05-07T00:00:00"/>
    <x v="1"/>
    <s v="South Sue"/>
    <d v="2029-10-28T00:00:00"/>
    <d v="2030-10-28T00:00:00"/>
    <x v="1"/>
    <s v="Amex"/>
    <x v="0"/>
    <s v="Occasional"/>
    <x v="2"/>
    <x v="5"/>
    <x v="2"/>
    <s v="Medium"/>
    <n v="4.5"/>
    <n v="5"/>
    <n v="365"/>
    <x v="5"/>
    <x v="3"/>
    <n v="37.68853607262303"/>
  </r>
  <r>
    <n v="2115"/>
    <s v="Heidi Yoder"/>
    <s v="holly50@example.net"/>
    <s v="holly50"/>
    <d v="1955-01-20T00:00:00"/>
    <x v="1"/>
    <s v="Sharonton"/>
    <d v="2029-10-29T00:00:00"/>
    <d v="2030-10-29T00:00:00"/>
    <x v="1"/>
    <s v="Mastercard"/>
    <x v="0"/>
    <s v="Regular"/>
    <x v="0"/>
    <x v="3"/>
    <x v="0"/>
    <s v="High"/>
    <n v="4.8"/>
    <n v="0"/>
    <n v="365"/>
    <x v="5"/>
    <x v="3"/>
    <n v="37.68853607262303"/>
  </r>
  <r>
    <n v="2116"/>
    <s v="Gregory Perez"/>
    <s v="jerry34@example.net"/>
    <s v="jerry34"/>
    <d v="1999-12-13T00:00:00"/>
    <x v="0"/>
    <s v="Port Morganhaven"/>
    <d v="2029-10-30T00:00:00"/>
    <d v="2030-10-30T00:00:00"/>
    <x v="1"/>
    <s v="Amex"/>
    <x v="0"/>
    <s v="Frequent"/>
    <x v="1"/>
    <x v="1"/>
    <x v="2"/>
    <s v="High"/>
    <n v="4"/>
    <n v="10"/>
    <n v="365"/>
    <x v="5"/>
    <x v="3"/>
    <n v="37.68853607262303"/>
  </r>
  <r>
    <n v="2117"/>
    <s v="Tim Brown"/>
    <s v="michelefoster@example.com"/>
    <s v="michelefoster"/>
    <d v="1937-11-03T00:00:00"/>
    <x v="1"/>
    <s v="Susanfurt"/>
    <d v="2029-10-31T00:00:00"/>
    <d v="2030-10-31T00:00:00"/>
    <x v="1"/>
    <s v="Amex"/>
    <x v="0"/>
    <s v="Frequent"/>
    <x v="1"/>
    <x v="2"/>
    <x v="2"/>
    <s v="Medium"/>
    <n v="3.8"/>
    <n v="4"/>
    <n v="365"/>
    <x v="5"/>
    <x v="3"/>
    <n v="37.68853607262303"/>
  </r>
  <r>
    <n v="2118"/>
    <s v="Michelle Foster DDS"/>
    <s v="brent52@example.org"/>
    <s v="brent52"/>
    <d v="1982-12-07T00:00:00"/>
    <x v="0"/>
    <s v="Port Felicia"/>
    <d v="2029-11-01T00:00:00"/>
    <d v="2030-11-01T00:00:00"/>
    <x v="0"/>
    <s v="Visa"/>
    <x v="1"/>
    <s v="Regular"/>
    <x v="1"/>
    <x v="5"/>
    <x v="0"/>
    <s v="High"/>
    <n v="4.5999999999999996"/>
    <n v="5"/>
    <n v="365"/>
    <x v="5"/>
    <x v="3"/>
    <n v="37.68853607262303"/>
  </r>
  <r>
    <n v="2119"/>
    <s v="Jose Garcia"/>
    <s v="michael05@example.org"/>
    <s v="michael05"/>
    <d v="1946-11-28T00:00:00"/>
    <x v="0"/>
    <s v="West Garrettfort"/>
    <d v="2029-11-02T00:00:00"/>
    <d v="2030-11-02T00:00:00"/>
    <x v="0"/>
    <s v="Mastercard"/>
    <x v="0"/>
    <s v="Regular"/>
    <x v="1"/>
    <x v="6"/>
    <x v="2"/>
    <s v="Medium"/>
    <n v="4.5999999999999996"/>
    <n v="1"/>
    <n v="365"/>
    <x v="5"/>
    <x v="3"/>
    <n v="37.68853607262303"/>
  </r>
  <r>
    <n v="2120"/>
    <s v="Richard Casey"/>
    <s v="oyoung@example.org"/>
    <s v="oyoung"/>
    <d v="1993-09-09T00:00:00"/>
    <x v="1"/>
    <s v="East Stephanie"/>
    <d v="2029-11-03T00:00:00"/>
    <d v="2030-11-03T00:00:00"/>
    <x v="0"/>
    <s v="Amex"/>
    <x v="1"/>
    <s v="Occasional"/>
    <x v="1"/>
    <x v="0"/>
    <x v="0"/>
    <s v="Medium"/>
    <n v="5"/>
    <n v="7"/>
    <n v="365"/>
    <x v="5"/>
    <x v="3"/>
    <n v="37.68853607262303"/>
  </r>
  <r>
    <n v="2121"/>
    <s v="Eileen Thomas"/>
    <s v="phillipsaustin@example.net"/>
    <s v="phillipsaustin"/>
    <d v="1962-08-01T00:00:00"/>
    <x v="1"/>
    <s v="South Sheilafurt"/>
    <d v="2029-11-04T00:00:00"/>
    <d v="2030-11-04T00:00:00"/>
    <x v="0"/>
    <s v="Mastercard"/>
    <x v="0"/>
    <s v="Regular"/>
    <x v="2"/>
    <x v="6"/>
    <x v="2"/>
    <s v="Medium"/>
    <n v="4.3"/>
    <n v="2"/>
    <n v="365"/>
    <x v="5"/>
    <x v="3"/>
    <n v="37.68853607262303"/>
  </r>
  <r>
    <n v="2122"/>
    <s v="Rachel Herrera"/>
    <s v="cmooney@example.org"/>
    <s v="cmooney"/>
    <d v="1939-06-19T00:00:00"/>
    <x v="1"/>
    <s v="East Carlafurt"/>
    <d v="2029-11-05T00:00:00"/>
    <d v="2030-11-05T00:00:00"/>
    <x v="1"/>
    <s v="Amex"/>
    <x v="1"/>
    <s v="Occasional"/>
    <x v="0"/>
    <x v="1"/>
    <x v="1"/>
    <s v="Low"/>
    <n v="4.5"/>
    <n v="3"/>
    <n v="365"/>
    <x v="5"/>
    <x v="3"/>
    <n v="37.68853607262303"/>
  </r>
  <r>
    <n v="2123"/>
    <s v="Whitney Williams"/>
    <s v="debramckinney@example.net"/>
    <s v="debramckinney"/>
    <d v="1939-01-17T00:00:00"/>
    <x v="0"/>
    <s v="West Carlamouth"/>
    <d v="2029-11-06T00:00:00"/>
    <d v="2030-11-06T00:00:00"/>
    <x v="1"/>
    <s v="Mastercard"/>
    <x v="0"/>
    <s v="Frequent"/>
    <x v="1"/>
    <x v="1"/>
    <x v="0"/>
    <s v="Low"/>
    <n v="4.4000000000000004"/>
    <n v="7"/>
    <n v="365"/>
    <x v="5"/>
    <x v="3"/>
    <n v="37.68853607262303"/>
  </r>
  <r>
    <n v="2124"/>
    <s v="John Cooke"/>
    <s v="xpearson@example.com"/>
    <s v="xpearson"/>
    <d v="1986-12-13T00:00:00"/>
    <x v="0"/>
    <s v="New Jenniferborough"/>
    <d v="2029-11-07T00:00:00"/>
    <d v="2030-11-07T00:00:00"/>
    <x v="0"/>
    <s v="Mastercard"/>
    <x v="0"/>
    <s v="Regular"/>
    <x v="2"/>
    <x v="5"/>
    <x v="0"/>
    <s v="Medium"/>
    <n v="3.1"/>
    <n v="6"/>
    <n v="365"/>
    <x v="5"/>
    <x v="3"/>
    <n v="37.68853607262303"/>
  </r>
  <r>
    <n v="2125"/>
    <s v="Angela Atkins"/>
    <s v="sstevens@example.net"/>
    <s v="sstevens"/>
    <d v="1974-05-18T00:00:00"/>
    <x v="0"/>
    <s v="Frederickview"/>
    <d v="2029-11-08T00:00:00"/>
    <d v="2030-11-08T00:00:00"/>
    <x v="0"/>
    <s v="Amex"/>
    <x v="1"/>
    <s v="Regular"/>
    <x v="2"/>
    <x v="0"/>
    <x v="2"/>
    <s v="Low"/>
    <n v="3.1"/>
    <n v="0"/>
    <n v="365"/>
    <x v="5"/>
    <x v="3"/>
    <n v="37.68853607262303"/>
  </r>
  <r>
    <n v="2126"/>
    <s v="Stephen Price"/>
    <s v="amber88@example.net"/>
    <s v="amber88"/>
    <d v="1983-10-04T00:00:00"/>
    <x v="1"/>
    <s v="East John"/>
    <d v="2029-11-09T00:00:00"/>
    <d v="2030-11-09T00:00:00"/>
    <x v="0"/>
    <s v="Visa"/>
    <x v="1"/>
    <s v="Frequent"/>
    <x v="0"/>
    <x v="6"/>
    <x v="1"/>
    <s v="Low"/>
    <n v="3.3"/>
    <n v="1"/>
    <n v="365"/>
    <x v="5"/>
    <x v="3"/>
    <n v="37.68853607262303"/>
  </r>
  <r>
    <n v="2127"/>
    <s v="Luis Phillips"/>
    <s v="shawn20@example.net"/>
    <s v="shawn20"/>
    <d v="1940-03-01T00:00:00"/>
    <x v="1"/>
    <s v="Kennethton"/>
    <d v="2029-11-10T00:00:00"/>
    <d v="2030-11-10T00:00:00"/>
    <x v="0"/>
    <s v="Mastercard"/>
    <x v="1"/>
    <s v="Regular"/>
    <x v="1"/>
    <x v="6"/>
    <x v="2"/>
    <s v="Medium"/>
    <n v="3.6"/>
    <n v="1"/>
    <n v="365"/>
    <x v="5"/>
    <x v="3"/>
    <n v="37.68853607262303"/>
  </r>
  <r>
    <n v="2128"/>
    <s v="Juan Moody"/>
    <s v="scott11@example.net"/>
    <s v="scott11"/>
    <d v="1980-03-23T00:00:00"/>
    <x v="0"/>
    <s v="Mcgeefort"/>
    <d v="2029-11-11T00:00:00"/>
    <d v="2030-11-11T00:00:00"/>
    <x v="1"/>
    <s v="Amex"/>
    <x v="1"/>
    <s v="Occasional"/>
    <x v="2"/>
    <x v="0"/>
    <x v="2"/>
    <s v="Medium"/>
    <n v="4.3"/>
    <n v="9"/>
    <n v="365"/>
    <x v="5"/>
    <x v="3"/>
    <n v="37.68853607262303"/>
  </r>
  <r>
    <n v="2129"/>
    <s v="Lauren Wallace"/>
    <s v="rrobinson@example.net"/>
    <s v="rrobinson"/>
    <d v="1990-07-14T00:00:00"/>
    <x v="0"/>
    <s v="Justinhaven"/>
    <d v="2029-11-12T00:00:00"/>
    <d v="2030-11-12T00:00:00"/>
    <x v="0"/>
    <s v="Mastercard"/>
    <x v="0"/>
    <s v="Regular"/>
    <x v="2"/>
    <x v="0"/>
    <x v="1"/>
    <s v="High"/>
    <n v="4.3"/>
    <n v="10"/>
    <n v="365"/>
    <x v="5"/>
    <x v="3"/>
    <n v="37.68853607262303"/>
  </r>
  <r>
    <n v="2130"/>
    <s v="Lisa Gay"/>
    <s v="olivercolton@example.net"/>
    <s v="olivercolton"/>
    <d v="1956-05-12T00:00:00"/>
    <x v="0"/>
    <s v="North Michelle"/>
    <d v="2029-11-13T00:00:00"/>
    <d v="2030-11-13T00:00:00"/>
    <x v="1"/>
    <s v="Visa"/>
    <x v="0"/>
    <s v="Regular"/>
    <x v="2"/>
    <x v="5"/>
    <x v="0"/>
    <s v="Low"/>
    <n v="3"/>
    <n v="4"/>
    <n v="365"/>
    <x v="5"/>
    <x v="3"/>
    <n v="37.68853607262303"/>
  </r>
  <r>
    <n v="2131"/>
    <s v="Kevin Miller"/>
    <s v="kristen14@example.org"/>
    <s v="kristen14"/>
    <d v="1940-05-20T00:00:00"/>
    <x v="0"/>
    <s v="Port Stephen"/>
    <d v="2029-11-14T00:00:00"/>
    <d v="2030-11-14T00:00:00"/>
    <x v="1"/>
    <s v="Mastercard"/>
    <x v="1"/>
    <s v="Frequent"/>
    <x v="2"/>
    <x v="1"/>
    <x v="1"/>
    <s v="High"/>
    <n v="3.3"/>
    <n v="5"/>
    <n v="365"/>
    <x v="5"/>
    <x v="3"/>
    <n v="37.68853607262303"/>
  </r>
  <r>
    <n v="2132"/>
    <s v="Heather Powell"/>
    <s v="gcole@example.com"/>
    <s v="gcole"/>
    <d v="1983-09-24T00:00:00"/>
    <x v="0"/>
    <s v="Rachelhaven"/>
    <d v="2029-11-15T00:00:00"/>
    <d v="2030-11-15T00:00:00"/>
    <x v="0"/>
    <s v="Amex"/>
    <x v="0"/>
    <s v="Frequent"/>
    <x v="2"/>
    <x v="4"/>
    <x v="0"/>
    <s v="Medium"/>
    <n v="4.8"/>
    <n v="8"/>
    <n v="365"/>
    <x v="5"/>
    <x v="3"/>
    <n v="37.68853607262303"/>
  </r>
  <r>
    <n v="2133"/>
    <s v="James Brown"/>
    <s v="iryan@example.com"/>
    <s v="iryan"/>
    <d v="1965-02-21T00:00:00"/>
    <x v="1"/>
    <s v="Sharonmouth"/>
    <d v="2029-11-16T00:00:00"/>
    <d v="2030-11-16T00:00:00"/>
    <x v="0"/>
    <s v="Amex"/>
    <x v="0"/>
    <s v="Occasional"/>
    <x v="0"/>
    <x v="6"/>
    <x v="2"/>
    <s v="Low"/>
    <n v="4.9000000000000004"/>
    <n v="3"/>
    <n v="365"/>
    <x v="5"/>
    <x v="3"/>
    <n v="37.68853607262303"/>
  </r>
  <r>
    <n v="2134"/>
    <s v="Lauren Stevenson"/>
    <s v="laurenmyers@example.com"/>
    <s v="laurenmyers"/>
    <d v="1934-05-27T00:00:00"/>
    <x v="0"/>
    <s v="Johnsonland"/>
    <d v="2029-11-17T00:00:00"/>
    <d v="2030-11-17T00:00:00"/>
    <x v="1"/>
    <s v="Visa"/>
    <x v="1"/>
    <s v="Frequent"/>
    <x v="2"/>
    <x v="6"/>
    <x v="1"/>
    <s v="Medium"/>
    <n v="4.5"/>
    <n v="8"/>
    <n v="365"/>
    <x v="5"/>
    <x v="3"/>
    <n v="37.68853607262303"/>
  </r>
  <r>
    <n v="2135"/>
    <s v="Kenneth Clark"/>
    <s v="dwright@example.net"/>
    <s v="dwright"/>
    <d v="1955-12-28T00:00:00"/>
    <x v="0"/>
    <s v="Port Jamesfurt"/>
    <d v="2029-11-18T00:00:00"/>
    <d v="2030-11-18T00:00:00"/>
    <x v="0"/>
    <s v="Mastercard"/>
    <x v="1"/>
    <s v="Regular"/>
    <x v="1"/>
    <x v="0"/>
    <x v="2"/>
    <s v="High"/>
    <n v="3.3"/>
    <n v="2"/>
    <n v="365"/>
    <x v="5"/>
    <x v="3"/>
    <n v="37.68853607262303"/>
  </r>
  <r>
    <n v="2136"/>
    <s v="Christine Williams"/>
    <s v="rodriguezcassandra@example.com"/>
    <s v="rodriguezcassandra"/>
    <d v="1937-10-23T00:00:00"/>
    <x v="1"/>
    <s v="Lake Melindamouth"/>
    <d v="2029-11-19T00:00:00"/>
    <d v="2030-11-19T00:00:00"/>
    <x v="1"/>
    <s v="Visa"/>
    <x v="1"/>
    <s v="Regular"/>
    <x v="1"/>
    <x v="2"/>
    <x v="1"/>
    <s v="Low"/>
    <n v="3.8"/>
    <n v="1"/>
    <n v="365"/>
    <x v="5"/>
    <x v="3"/>
    <n v="37.68853607262303"/>
  </r>
  <r>
    <n v="2137"/>
    <s v="Kevin Gonzalez"/>
    <s v="rebeccawilliamson@example.com"/>
    <s v="rebeccawilliamson"/>
    <d v="1947-11-16T00:00:00"/>
    <x v="0"/>
    <s v="Cantushire"/>
    <d v="2029-11-20T00:00:00"/>
    <d v="2030-11-20T00:00:00"/>
    <x v="0"/>
    <s v="Visa"/>
    <x v="1"/>
    <s v="Regular"/>
    <x v="1"/>
    <x v="3"/>
    <x v="2"/>
    <s v="Medium"/>
    <n v="3.8"/>
    <n v="0"/>
    <n v="365"/>
    <x v="5"/>
    <x v="3"/>
    <n v="37.68853607262303"/>
  </r>
  <r>
    <n v="2138"/>
    <s v="Dan Pennington"/>
    <s v="amycampbell@example.net"/>
    <s v="amycampbell"/>
    <d v="1997-10-23T00:00:00"/>
    <x v="0"/>
    <s v="East Robert"/>
    <d v="2029-11-21T00:00:00"/>
    <d v="2030-11-21T00:00:00"/>
    <x v="0"/>
    <s v="Amex"/>
    <x v="0"/>
    <s v="Occasional"/>
    <x v="2"/>
    <x v="5"/>
    <x v="1"/>
    <s v="Low"/>
    <n v="3.7"/>
    <n v="4"/>
    <n v="365"/>
    <x v="5"/>
    <x v="3"/>
    <n v="37.68853607262303"/>
  </r>
  <r>
    <n v="2139"/>
    <s v="Jason Smith"/>
    <s v="karen93@example.org"/>
    <s v="karen93"/>
    <d v="1965-06-01T00:00:00"/>
    <x v="1"/>
    <s v="Lake Anitaland"/>
    <d v="2029-11-22T00:00:00"/>
    <d v="2030-11-22T00:00:00"/>
    <x v="0"/>
    <s v="Visa"/>
    <x v="0"/>
    <s v="Occasional"/>
    <x v="1"/>
    <x v="1"/>
    <x v="1"/>
    <s v="Medium"/>
    <n v="5"/>
    <n v="2"/>
    <n v="365"/>
    <x v="5"/>
    <x v="3"/>
    <n v="37.68853607262303"/>
  </r>
  <r>
    <n v="2140"/>
    <s v="Brandi Johnson"/>
    <s v="zmoran@example.com"/>
    <s v="zmoran"/>
    <d v="1961-07-27T00:00:00"/>
    <x v="1"/>
    <s v="New Malloryville"/>
    <d v="2029-11-23T00:00:00"/>
    <d v="2030-11-23T00:00:00"/>
    <x v="1"/>
    <s v="Amex"/>
    <x v="1"/>
    <s v="Occasional"/>
    <x v="0"/>
    <x v="3"/>
    <x v="2"/>
    <s v="Low"/>
    <n v="4.4000000000000004"/>
    <n v="3"/>
    <n v="365"/>
    <x v="5"/>
    <x v="3"/>
    <n v="37.68853607262303"/>
  </r>
  <r>
    <n v="2141"/>
    <s v="Tiffany Lewis"/>
    <s v="theresa58@example.net"/>
    <s v="theresa58"/>
    <d v="1995-06-24T00:00:00"/>
    <x v="1"/>
    <s v="Harmonton"/>
    <d v="2029-11-24T00:00:00"/>
    <d v="2030-11-24T00:00:00"/>
    <x v="0"/>
    <s v="Visa"/>
    <x v="0"/>
    <s v="Occasional"/>
    <x v="0"/>
    <x v="6"/>
    <x v="1"/>
    <s v="Low"/>
    <n v="4.7"/>
    <n v="1"/>
    <n v="365"/>
    <x v="5"/>
    <x v="3"/>
    <n v="37.68853607262303"/>
  </r>
  <r>
    <n v="2142"/>
    <s v="Whitney Holden"/>
    <s v="jwelch@example.org"/>
    <s v="jwelch"/>
    <d v="1998-07-14T00:00:00"/>
    <x v="1"/>
    <s v="Owensborough"/>
    <d v="2029-11-25T00:00:00"/>
    <d v="2030-11-25T00:00:00"/>
    <x v="0"/>
    <s v="Mastercard"/>
    <x v="0"/>
    <s v="Frequent"/>
    <x v="2"/>
    <x v="1"/>
    <x v="0"/>
    <s v="High"/>
    <n v="3.2"/>
    <n v="5"/>
    <n v="365"/>
    <x v="5"/>
    <x v="3"/>
    <n v="37.68853607262303"/>
  </r>
  <r>
    <n v="2143"/>
    <s v="Melissa Nguyen"/>
    <s v="rosealisha@example.org"/>
    <s v="rosealisha"/>
    <d v="1999-10-01T00:00:00"/>
    <x v="0"/>
    <s v="South Melindaton"/>
    <d v="2029-11-26T00:00:00"/>
    <d v="2030-11-26T00:00:00"/>
    <x v="0"/>
    <s v="Visa"/>
    <x v="1"/>
    <s v="Frequent"/>
    <x v="0"/>
    <x v="1"/>
    <x v="2"/>
    <s v="Medium"/>
    <n v="3"/>
    <n v="0"/>
    <n v="365"/>
    <x v="5"/>
    <x v="3"/>
    <n v="37.68853607262303"/>
  </r>
  <r>
    <n v="2144"/>
    <s v="Anthony Jacobs"/>
    <s v="ihernandez@example.net"/>
    <s v="ihernandez"/>
    <d v="1990-08-12T00:00:00"/>
    <x v="1"/>
    <s v="Lake Erik"/>
    <d v="2029-11-27T00:00:00"/>
    <d v="2030-11-27T00:00:00"/>
    <x v="1"/>
    <s v="Amex"/>
    <x v="0"/>
    <s v="Frequent"/>
    <x v="2"/>
    <x v="2"/>
    <x v="0"/>
    <s v="Medium"/>
    <n v="3.1"/>
    <n v="0"/>
    <n v="365"/>
    <x v="5"/>
    <x v="3"/>
    <n v="37.68853607262303"/>
  </r>
  <r>
    <n v="2145"/>
    <s v="Anthony Fletcher"/>
    <s v="kevinmiller@example.org"/>
    <s v="kevinmiller"/>
    <d v="1987-02-02T00:00:00"/>
    <x v="1"/>
    <s v="Hayesfurt"/>
    <d v="2029-11-28T00:00:00"/>
    <d v="2030-11-28T00:00:00"/>
    <x v="0"/>
    <s v="Amex"/>
    <x v="0"/>
    <s v="Regular"/>
    <x v="1"/>
    <x v="4"/>
    <x v="0"/>
    <s v="Medium"/>
    <n v="3.4"/>
    <n v="0"/>
    <n v="365"/>
    <x v="5"/>
    <x v="3"/>
    <n v="37.68853607262303"/>
  </r>
  <r>
    <n v="2146"/>
    <s v="Christopher Odonnell"/>
    <s v="richard37@example.org"/>
    <s v="richard37"/>
    <d v="1967-02-17T00:00:00"/>
    <x v="0"/>
    <s v="West Robertburgh"/>
    <d v="2029-11-29T00:00:00"/>
    <d v="2030-11-29T00:00:00"/>
    <x v="1"/>
    <s v="Visa"/>
    <x v="1"/>
    <s v="Frequent"/>
    <x v="0"/>
    <x v="1"/>
    <x v="0"/>
    <s v="High"/>
    <n v="4.3"/>
    <n v="6"/>
    <n v="365"/>
    <x v="5"/>
    <x v="3"/>
    <n v="37.68853607262303"/>
  </r>
  <r>
    <n v="2147"/>
    <s v="Benjamin Martinez"/>
    <s v="brandonmatthews@example.com"/>
    <s v="brandonmatthews"/>
    <d v="1950-01-07T00:00:00"/>
    <x v="1"/>
    <s v="Gonzaleztown"/>
    <d v="2029-11-30T00:00:00"/>
    <d v="2030-11-30T00:00:00"/>
    <x v="1"/>
    <s v="Visa"/>
    <x v="0"/>
    <s v="Frequent"/>
    <x v="0"/>
    <x v="3"/>
    <x v="2"/>
    <s v="Low"/>
    <n v="3.6"/>
    <n v="4"/>
    <n v="365"/>
    <x v="5"/>
    <x v="3"/>
    <n v="37.68853607262303"/>
  </r>
  <r>
    <n v="2148"/>
    <s v="William Navarro"/>
    <s v="brenda66@example.com"/>
    <s v="brenda66"/>
    <d v="1970-01-19T00:00:00"/>
    <x v="1"/>
    <s v="East Alexandriafort"/>
    <d v="2029-12-01T00:00:00"/>
    <d v="2030-12-01T00:00:00"/>
    <x v="0"/>
    <s v="Visa"/>
    <x v="0"/>
    <s v="Regular"/>
    <x v="1"/>
    <x v="4"/>
    <x v="0"/>
    <s v="Low"/>
    <n v="3.7"/>
    <n v="10"/>
    <n v="365"/>
    <x v="5"/>
    <x v="3"/>
    <n v="37.68853607262303"/>
  </r>
  <r>
    <n v="2149"/>
    <s v="Allison Anderson"/>
    <s v="patty13@example.com"/>
    <s v="patty13"/>
    <d v="2003-12-03T00:00:00"/>
    <x v="1"/>
    <s v="Bennettburgh"/>
    <d v="2029-12-02T00:00:00"/>
    <d v="2030-12-02T00:00:00"/>
    <x v="0"/>
    <s v="Amex"/>
    <x v="1"/>
    <s v="Occasional"/>
    <x v="1"/>
    <x v="3"/>
    <x v="1"/>
    <s v="Medium"/>
    <n v="4.9000000000000004"/>
    <n v="3"/>
    <n v="365"/>
    <x v="5"/>
    <x v="3"/>
    <n v="37.68853607262303"/>
  </r>
  <r>
    <n v="2150"/>
    <s v="Donna Mcdonald"/>
    <s v="julie02@example.org"/>
    <s v="julie02"/>
    <d v="1998-07-22T00:00:00"/>
    <x v="0"/>
    <s v="East Kristin"/>
    <d v="2029-12-03T00:00:00"/>
    <d v="2030-12-03T00:00:00"/>
    <x v="0"/>
    <s v="Mastercard"/>
    <x v="1"/>
    <s v="Frequent"/>
    <x v="1"/>
    <x v="1"/>
    <x v="0"/>
    <s v="Medium"/>
    <n v="4.7"/>
    <n v="5"/>
    <n v="365"/>
    <x v="5"/>
    <x v="3"/>
    <n v="37.68853607262303"/>
  </r>
  <r>
    <n v="2151"/>
    <s v="Jamie Thomas"/>
    <s v="melissa14@example.org"/>
    <s v="melissa14"/>
    <d v="1979-03-10T00:00:00"/>
    <x v="1"/>
    <s v="East Jessica"/>
    <d v="2029-12-04T00:00:00"/>
    <d v="2030-12-04T00:00:00"/>
    <x v="1"/>
    <s v="Mastercard"/>
    <x v="1"/>
    <s v="Occasional"/>
    <x v="0"/>
    <x v="4"/>
    <x v="2"/>
    <s v="Medium"/>
    <n v="3.5"/>
    <n v="0"/>
    <n v="365"/>
    <x v="5"/>
    <x v="3"/>
    <n v="37.68853607262303"/>
  </r>
  <r>
    <n v="2152"/>
    <s v="Ernest Moses"/>
    <s v="david32@example.org"/>
    <s v="david32"/>
    <d v="1995-07-28T00:00:00"/>
    <x v="1"/>
    <s v="Andersonside"/>
    <d v="2029-12-05T00:00:00"/>
    <d v="2030-12-05T00:00:00"/>
    <x v="0"/>
    <s v="Visa"/>
    <x v="1"/>
    <s v="Occasional"/>
    <x v="0"/>
    <x v="4"/>
    <x v="0"/>
    <s v="High"/>
    <n v="4.2"/>
    <n v="0"/>
    <n v="365"/>
    <x v="5"/>
    <x v="3"/>
    <n v="37.68853607262303"/>
  </r>
  <r>
    <n v="2153"/>
    <s v="Matthew Hanson"/>
    <s v="kwest@example.com"/>
    <s v="kwest"/>
    <d v="1994-10-13T00:00:00"/>
    <x v="1"/>
    <s v="North Claytonburgh"/>
    <d v="2029-12-06T00:00:00"/>
    <d v="2030-12-06T00:00:00"/>
    <x v="0"/>
    <s v="Mastercard"/>
    <x v="0"/>
    <s v="Regular"/>
    <x v="1"/>
    <x v="4"/>
    <x v="1"/>
    <s v="High"/>
    <n v="3.1"/>
    <n v="8"/>
    <n v="365"/>
    <x v="5"/>
    <x v="3"/>
    <n v="37.68853607262303"/>
  </r>
  <r>
    <n v="2154"/>
    <s v="Veronica Kelley"/>
    <s v="xjenkins@example.org"/>
    <s v="xjenkins"/>
    <d v="1955-10-06T00:00:00"/>
    <x v="0"/>
    <s v="Millerchester"/>
    <d v="2029-12-07T00:00:00"/>
    <d v="2030-12-07T00:00:00"/>
    <x v="0"/>
    <s v="Mastercard"/>
    <x v="1"/>
    <s v="Regular"/>
    <x v="0"/>
    <x v="0"/>
    <x v="2"/>
    <s v="Low"/>
    <n v="4.3"/>
    <n v="10"/>
    <n v="365"/>
    <x v="5"/>
    <x v="3"/>
    <n v="37.68853607262303"/>
  </r>
  <r>
    <n v="2155"/>
    <s v="Linda Reeves"/>
    <s v="angel63@example.net"/>
    <s v="angel63"/>
    <d v="1949-08-28T00:00:00"/>
    <x v="1"/>
    <s v="Maryside"/>
    <d v="2029-12-08T00:00:00"/>
    <d v="2030-12-08T00:00:00"/>
    <x v="0"/>
    <s v="Mastercard"/>
    <x v="0"/>
    <s v="Occasional"/>
    <x v="0"/>
    <x v="1"/>
    <x v="1"/>
    <s v="Low"/>
    <n v="4.9000000000000004"/>
    <n v="4"/>
    <n v="365"/>
    <x v="5"/>
    <x v="3"/>
    <n v="37.68853607262303"/>
  </r>
  <r>
    <n v="2156"/>
    <s v="Christopher Mendoza"/>
    <s v="harmontheresa@example.com"/>
    <s v="harmontheresa"/>
    <d v="1984-01-10T00:00:00"/>
    <x v="0"/>
    <s v="East Richard"/>
    <d v="2029-12-09T00:00:00"/>
    <d v="2030-12-09T00:00:00"/>
    <x v="1"/>
    <s v="Visa"/>
    <x v="1"/>
    <s v="Regular"/>
    <x v="1"/>
    <x v="6"/>
    <x v="0"/>
    <s v="Medium"/>
    <n v="4.0999999999999996"/>
    <n v="3"/>
    <n v="365"/>
    <x v="5"/>
    <x v="3"/>
    <n v="37.68853607262303"/>
  </r>
  <r>
    <n v="2157"/>
    <s v="Jesus Robertson"/>
    <s v="bennettlauren@example.org"/>
    <s v="bennettlauren"/>
    <d v="1966-11-09T00:00:00"/>
    <x v="1"/>
    <s v="Lake Patriciamouth"/>
    <d v="2029-12-10T00:00:00"/>
    <d v="2030-12-10T00:00:00"/>
    <x v="0"/>
    <s v="Mastercard"/>
    <x v="1"/>
    <s v="Frequent"/>
    <x v="0"/>
    <x v="6"/>
    <x v="1"/>
    <s v="Medium"/>
    <n v="3.3"/>
    <n v="4"/>
    <n v="365"/>
    <x v="5"/>
    <x v="3"/>
    <n v="37.68853607262303"/>
  </r>
  <r>
    <n v="2158"/>
    <s v="Jamie Gilmore"/>
    <s v="amber55@example.com"/>
    <s v="amber55"/>
    <d v="1957-07-30T00:00:00"/>
    <x v="0"/>
    <s v="South Kevin"/>
    <d v="2029-12-11T00:00:00"/>
    <d v="2030-12-11T00:00:00"/>
    <x v="1"/>
    <s v="Mastercard"/>
    <x v="0"/>
    <s v="Regular"/>
    <x v="1"/>
    <x v="3"/>
    <x v="2"/>
    <s v="Medium"/>
    <n v="4.2"/>
    <n v="7"/>
    <n v="365"/>
    <x v="5"/>
    <x v="3"/>
    <n v="37.68853607262303"/>
  </r>
  <r>
    <n v="2159"/>
    <s v="James Collins"/>
    <s v="ahernandez@example.org"/>
    <s v="ahernandez"/>
    <d v="1946-09-19T00:00:00"/>
    <x v="0"/>
    <s v="South Hannahfort"/>
    <d v="2029-12-12T00:00:00"/>
    <d v="2030-12-12T00:00:00"/>
    <x v="1"/>
    <s v="Amex"/>
    <x v="1"/>
    <s v="Regular"/>
    <x v="2"/>
    <x v="4"/>
    <x v="2"/>
    <s v="Low"/>
    <n v="4.3"/>
    <n v="1"/>
    <n v="365"/>
    <x v="5"/>
    <x v="3"/>
    <n v="37.68853607262303"/>
  </r>
  <r>
    <n v="2160"/>
    <s v="Miss Mary Dunn"/>
    <s v="edward98@example.org"/>
    <s v="edward98"/>
    <d v="1937-04-10T00:00:00"/>
    <x v="1"/>
    <s v="Joshuastad"/>
    <d v="2029-12-13T00:00:00"/>
    <d v="2030-12-13T00:00:00"/>
    <x v="0"/>
    <s v="Mastercard"/>
    <x v="0"/>
    <s v="Regular"/>
    <x v="0"/>
    <x v="2"/>
    <x v="1"/>
    <s v="Medium"/>
    <n v="4.4000000000000004"/>
    <n v="1"/>
    <n v="365"/>
    <x v="5"/>
    <x v="3"/>
    <n v="37.68853607262303"/>
  </r>
  <r>
    <n v="2161"/>
    <s v="Brian Garner"/>
    <s v="lowetamara@example.org"/>
    <s v="lowetamara"/>
    <d v="1997-05-04T00:00:00"/>
    <x v="1"/>
    <s v="East Derek"/>
    <d v="2029-12-14T00:00:00"/>
    <d v="2030-12-14T00:00:00"/>
    <x v="0"/>
    <s v="Visa"/>
    <x v="1"/>
    <s v="Frequent"/>
    <x v="0"/>
    <x v="4"/>
    <x v="2"/>
    <s v="Medium"/>
    <n v="4.8"/>
    <n v="5"/>
    <n v="365"/>
    <x v="5"/>
    <x v="3"/>
    <n v="37.68853607262303"/>
  </r>
  <r>
    <n v="2162"/>
    <s v="Rebecca Kennedy"/>
    <s v="brittanygoodman@example.net"/>
    <s v="brittanygoodman"/>
    <d v="1958-09-15T00:00:00"/>
    <x v="1"/>
    <s v="Thomasville"/>
    <d v="2029-12-15T00:00:00"/>
    <d v="2030-12-15T00:00:00"/>
    <x v="1"/>
    <s v="Visa"/>
    <x v="0"/>
    <s v="Regular"/>
    <x v="2"/>
    <x v="3"/>
    <x v="1"/>
    <s v="Low"/>
    <n v="4"/>
    <n v="7"/>
    <n v="365"/>
    <x v="5"/>
    <x v="3"/>
    <n v="37.68853607262303"/>
  </r>
  <r>
    <n v="2163"/>
    <s v="Heather Rivera"/>
    <s v="fodom@example.com"/>
    <s v="fodom"/>
    <d v="1980-01-21T00:00:00"/>
    <x v="1"/>
    <s v="Lake Jeffreychester"/>
    <d v="2029-12-16T00:00:00"/>
    <d v="2030-12-16T00:00:00"/>
    <x v="1"/>
    <s v="Visa"/>
    <x v="1"/>
    <s v="Frequent"/>
    <x v="0"/>
    <x v="1"/>
    <x v="1"/>
    <s v="High"/>
    <n v="3.8"/>
    <n v="3"/>
    <n v="365"/>
    <x v="5"/>
    <x v="3"/>
    <n v="37.68853607262303"/>
  </r>
  <r>
    <n v="2164"/>
    <s v="Vanessa Harris"/>
    <s v="kathygarrison@example.com"/>
    <s v="kathygarrison"/>
    <d v="1956-01-26T00:00:00"/>
    <x v="1"/>
    <s v="New Carolberg"/>
    <d v="2029-12-17T00:00:00"/>
    <d v="2030-12-17T00:00:00"/>
    <x v="0"/>
    <s v="Amex"/>
    <x v="0"/>
    <s v="Regular"/>
    <x v="2"/>
    <x v="6"/>
    <x v="0"/>
    <s v="High"/>
    <n v="4.3"/>
    <n v="5"/>
    <n v="365"/>
    <x v="5"/>
    <x v="3"/>
    <n v="37.68853607262303"/>
  </r>
  <r>
    <n v="2165"/>
    <s v="Mr. Noah Hebert"/>
    <s v="patrickhenderson@example.org"/>
    <s v="patrickhenderson"/>
    <d v="1973-01-16T00:00:00"/>
    <x v="1"/>
    <s v="Lake Edwin"/>
    <d v="2029-12-18T00:00:00"/>
    <d v="2030-12-18T00:00:00"/>
    <x v="1"/>
    <s v="Visa"/>
    <x v="0"/>
    <s v="Occasional"/>
    <x v="1"/>
    <x v="4"/>
    <x v="1"/>
    <s v="High"/>
    <n v="4.3"/>
    <n v="0"/>
    <n v="365"/>
    <x v="5"/>
    <x v="3"/>
    <n v="37.68853607262303"/>
  </r>
  <r>
    <n v="2166"/>
    <s v="Jerry Clark"/>
    <s v="jasmine55@example.com"/>
    <s v="jasmine55"/>
    <d v="1958-02-22T00:00:00"/>
    <x v="0"/>
    <s v="Sellersberg"/>
    <d v="2029-12-19T00:00:00"/>
    <d v="2030-12-19T00:00:00"/>
    <x v="1"/>
    <s v="Mastercard"/>
    <x v="1"/>
    <s v="Occasional"/>
    <x v="1"/>
    <x v="6"/>
    <x v="2"/>
    <s v="Low"/>
    <n v="4.8"/>
    <n v="4"/>
    <n v="365"/>
    <x v="5"/>
    <x v="3"/>
    <n v="37.68853607262303"/>
  </r>
  <r>
    <n v="2167"/>
    <s v="Kim James"/>
    <s v="frank53@example.org"/>
    <s v="frank53"/>
    <d v="1940-01-23T00:00:00"/>
    <x v="0"/>
    <s v="Shawnmouth"/>
    <d v="2029-12-20T00:00:00"/>
    <d v="2030-12-20T00:00:00"/>
    <x v="1"/>
    <s v="Amex"/>
    <x v="0"/>
    <s v="Frequent"/>
    <x v="1"/>
    <x v="5"/>
    <x v="2"/>
    <s v="Low"/>
    <n v="4.9000000000000004"/>
    <n v="6"/>
    <n v="365"/>
    <x v="5"/>
    <x v="3"/>
    <n v="37.68853607262303"/>
  </r>
  <r>
    <n v="2168"/>
    <s v="April Long"/>
    <s v="apatterson@example.org"/>
    <s v="apatterson"/>
    <d v="2004-10-13T00:00:00"/>
    <x v="1"/>
    <s v="North Sheri"/>
    <d v="2029-12-21T00:00:00"/>
    <d v="2030-12-21T00:00:00"/>
    <x v="0"/>
    <s v="Mastercard"/>
    <x v="1"/>
    <s v="Frequent"/>
    <x v="2"/>
    <x v="0"/>
    <x v="1"/>
    <s v="Low"/>
    <n v="3.7"/>
    <n v="0"/>
    <n v="365"/>
    <x v="5"/>
    <x v="3"/>
    <n v="37.68853607262303"/>
  </r>
  <r>
    <n v="2169"/>
    <s v="Michael Johnson"/>
    <s v="stephenstevens@example.com"/>
    <s v="stephenstevens"/>
    <d v="1979-10-28T00:00:00"/>
    <x v="0"/>
    <s v="South Patricktown"/>
    <d v="2029-12-22T00:00:00"/>
    <d v="2030-12-22T00:00:00"/>
    <x v="0"/>
    <s v="Mastercard"/>
    <x v="0"/>
    <s v="Frequent"/>
    <x v="0"/>
    <x v="1"/>
    <x v="0"/>
    <s v="Medium"/>
    <n v="3.3"/>
    <n v="0"/>
    <n v="365"/>
    <x v="5"/>
    <x v="3"/>
    <n v="37.68853607262303"/>
  </r>
  <r>
    <n v="2170"/>
    <s v="Vincent Conner"/>
    <s v="aaronking@example.net"/>
    <s v="aaronking"/>
    <d v="1995-06-28T00:00:00"/>
    <x v="1"/>
    <s v="Lake Davidbury"/>
    <d v="2029-12-23T00:00:00"/>
    <d v="2030-12-23T00:00:00"/>
    <x v="1"/>
    <s v="Mastercard"/>
    <x v="1"/>
    <s v="Occasional"/>
    <x v="1"/>
    <x v="6"/>
    <x v="0"/>
    <s v="Medium"/>
    <n v="4.3"/>
    <n v="8"/>
    <n v="365"/>
    <x v="5"/>
    <x v="3"/>
    <n v="37.68853607262303"/>
  </r>
  <r>
    <n v="2171"/>
    <s v="Jordan Stephens"/>
    <s v="thompsonterrance@example.com"/>
    <s v="thompsonterrance"/>
    <d v="1988-08-11T00:00:00"/>
    <x v="0"/>
    <s v="Elliottberg"/>
    <d v="2029-12-24T00:00:00"/>
    <d v="2030-12-24T00:00:00"/>
    <x v="1"/>
    <s v="Mastercard"/>
    <x v="1"/>
    <s v="Regular"/>
    <x v="1"/>
    <x v="4"/>
    <x v="2"/>
    <s v="High"/>
    <n v="4"/>
    <n v="10"/>
    <n v="365"/>
    <x v="5"/>
    <x v="3"/>
    <n v="37.68853607262303"/>
  </r>
  <r>
    <n v="2172"/>
    <s v="Stefanie Robinson"/>
    <s v="austin94@example.net"/>
    <s v="austin94"/>
    <d v="1962-05-15T00:00:00"/>
    <x v="0"/>
    <s v="North Maria"/>
    <d v="2029-12-25T00:00:00"/>
    <d v="2030-12-25T00:00:00"/>
    <x v="0"/>
    <s v="Amex"/>
    <x v="0"/>
    <s v="Regular"/>
    <x v="1"/>
    <x v="3"/>
    <x v="0"/>
    <s v="Low"/>
    <n v="4.8"/>
    <n v="10"/>
    <n v="365"/>
    <x v="5"/>
    <x v="3"/>
    <n v="37.68853607262303"/>
  </r>
  <r>
    <n v="2173"/>
    <s v="Rachael Ramos"/>
    <s v="brian67@example.com"/>
    <s v="brian67"/>
    <d v="2002-09-30T00:00:00"/>
    <x v="1"/>
    <s v="New Lisa"/>
    <d v="2029-12-26T00:00:00"/>
    <d v="2030-12-26T00:00:00"/>
    <x v="0"/>
    <s v="Visa"/>
    <x v="1"/>
    <s v="Occasional"/>
    <x v="0"/>
    <x v="0"/>
    <x v="0"/>
    <s v="Low"/>
    <n v="3.7"/>
    <n v="1"/>
    <n v="365"/>
    <x v="5"/>
    <x v="3"/>
    <n v="37.68853607262303"/>
  </r>
  <r>
    <n v="2174"/>
    <s v="Jerry Romero"/>
    <s v="christinareese@example.net"/>
    <s v="christinareese"/>
    <d v="1967-07-19T00:00:00"/>
    <x v="1"/>
    <s v="New Jenniferberg"/>
    <d v="2029-12-27T00:00:00"/>
    <d v="2030-12-27T00:00:00"/>
    <x v="1"/>
    <s v="Mastercard"/>
    <x v="0"/>
    <s v="Regular"/>
    <x v="2"/>
    <x v="2"/>
    <x v="0"/>
    <s v="Medium"/>
    <n v="4.5999999999999996"/>
    <n v="10"/>
    <n v="365"/>
    <x v="5"/>
    <x v="3"/>
    <n v="37.68853607262303"/>
  </r>
  <r>
    <n v="2175"/>
    <s v="Joe Buchanan"/>
    <s v="lindalevy@example.net"/>
    <s v="lindalevy"/>
    <d v="1989-12-03T00:00:00"/>
    <x v="0"/>
    <s v="East Rebecca"/>
    <d v="2029-12-28T00:00:00"/>
    <d v="2030-12-28T00:00:00"/>
    <x v="1"/>
    <s v="Amex"/>
    <x v="0"/>
    <s v="Frequent"/>
    <x v="0"/>
    <x v="0"/>
    <x v="1"/>
    <s v="Medium"/>
    <n v="4.0999999999999996"/>
    <n v="0"/>
    <n v="365"/>
    <x v="5"/>
    <x v="3"/>
    <n v="37.68853607262303"/>
  </r>
  <r>
    <n v="2176"/>
    <s v="Richard Martinez"/>
    <s v="kellymiller@example.com"/>
    <s v="kellymiller"/>
    <d v="1939-10-13T00:00:00"/>
    <x v="1"/>
    <s v="North Joshuaburgh"/>
    <d v="2029-12-29T00:00:00"/>
    <d v="2030-12-29T00:00:00"/>
    <x v="0"/>
    <s v="Amex"/>
    <x v="1"/>
    <s v="Frequent"/>
    <x v="0"/>
    <x v="4"/>
    <x v="1"/>
    <s v="High"/>
    <n v="4.4000000000000004"/>
    <n v="8"/>
    <n v="365"/>
    <x v="5"/>
    <x v="3"/>
    <n v="37.68853607262303"/>
  </r>
  <r>
    <n v="2177"/>
    <s v="Stephen Shaw"/>
    <s v="derek79@example.org"/>
    <s v="derek79"/>
    <d v="1942-09-13T00:00:00"/>
    <x v="1"/>
    <s v="West Brandiside"/>
    <d v="2029-12-30T00:00:00"/>
    <d v="2030-12-30T00:00:00"/>
    <x v="1"/>
    <s v="Mastercard"/>
    <x v="1"/>
    <s v="Occasional"/>
    <x v="2"/>
    <x v="4"/>
    <x v="1"/>
    <s v="Medium"/>
    <n v="4.5"/>
    <n v="5"/>
    <n v="365"/>
    <x v="5"/>
    <x v="3"/>
    <n v="37.68853607262303"/>
  </r>
  <r>
    <n v="2178"/>
    <s v="Meghan Martin"/>
    <s v="qhill@example.org"/>
    <s v="qhill"/>
    <d v="1935-02-15T00:00:00"/>
    <x v="1"/>
    <s v="Kennedyborough"/>
    <d v="2029-12-31T00:00:00"/>
    <d v="2030-12-31T00:00:00"/>
    <x v="0"/>
    <s v="Mastercard"/>
    <x v="0"/>
    <s v="Regular"/>
    <x v="0"/>
    <x v="1"/>
    <x v="2"/>
    <s v="Low"/>
    <n v="4.5999999999999996"/>
    <n v="2"/>
    <n v="365"/>
    <x v="5"/>
    <x v="3"/>
    <n v="37.68853607262303"/>
  </r>
  <r>
    <n v="2179"/>
    <s v="Ann Page"/>
    <s v="bdelacruz@example.org"/>
    <s v="bdelacruz"/>
    <d v="1974-03-21T00:00:00"/>
    <x v="0"/>
    <s v="Emilyton"/>
    <d v="2030-01-01T00:00:00"/>
    <d v="2031-01-01T00:00:00"/>
    <x v="1"/>
    <s v="Amex"/>
    <x v="1"/>
    <s v="Regular"/>
    <x v="2"/>
    <x v="4"/>
    <x v="2"/>
    <s v="Medium"/>
    <n v="4.2"/>
    <n v="7"/>
    <n v="365"/>
    <x v="6"/>
    <x v="0"/>
    <n v="164.35998851435707"/>
  </r>
  <r>
    <n v="2180"/>
    <s v="Vanessa Williams"/>
    <s v="kristinelewis@example.org"/>
    <s v="kristinelewis"/>
    <d v="1976-08-25T00:00:00"/>
    <x v="1"/>
    <s v="Port Johnview"/>
    <d v="2030-01-02T00:00:00"/>
    <d v="2031-01-02T00:00:00"/>
    <x v="1"/>
    <s v="Mastercard"/>
    <x v="1"/>
    <s v="Frequent"/>
    <x v="0"/>
    <x v="0"/>
    <x v="1"/>
    <s v="Low"/>
    <n v="4.4000000000000004"/>
    <n v="5"/>
    <n v="365"/>
    <x v="6"/>
    <x v="0"/>
    <n v="164.35998851435707"/>
  </r>
  <r>
    <n v="2181"/>
    <s v="Alexander Harris"/>
    <s v="austin55@example.net"/>
    <s v="austin55"/>
    <d v="1998-09-10T00:00:00"/>
    <x v="0"/>
    <s v="Henryburgh"/>
    <d v="2030-01-03T00:00:00"/>
    <d v="2031-01-03T00:00:00"/>
    <x v="0"/>
    <s v="Visa"/>
    <x v="1"/>
    <s v="Regular"/>
    <x v="0"/>
    <x v="2"/>
    <x v="0"/>
    <s v="Low"/>
    <n v="4.0999999999999996"/>
    <n v="4"/>
    <n v="365"/>
    <x v="6"/>
    <x v="0"/>
    <n v="164.35998851435707"/>
  </r>
  <r>
    <n v="2182"/>
    <s v="Henry Campbell"/>
    <s v="anthonykeller@example.org"/>
    <s v="anthonykeller"/>
    <d v="1984-10-09T00:00:00"/>
    <x v="0"/>
    <s v="Waltersbury"/>
    <d v="2030-01-04T00:00:00"/>
    <d v="2031-01-04T00:00:00"/>
    <x v="1"/>
    <s v="Visa"/>
    <x v="0"/>
    <s v="Frequent"/>
    <x v="0"/>
    <x v="1"/>
    <x v="0"/>
    <s v="Low"/>
    <n v="3.3"/>
    <n v="9"/>
    <n v="365"/>
    <x v="6"/>
    <x v="0"/>
    <n v="164.35998851435707"/>
  </r>
  <r>
    <n v="2183"/>
    <s v="Heather Williams"/>
    <s v="seannorris@example.net"/>
    <s v="seannorris"/>
    <d v="1983-05-12T00:00:00"/>
    <x v="1"/>
    <s v="Lake Jacqueline"/>
    <d v="2030-01-05T00:00:00"/>
    <d v="2031-01-05T00:00:00"/>
    <x v="1"/>
    <s v="Visa"/>
    <x v="0"/>
    <s v="Regular"/>
    <x v="2"/>
    <x v="4"/>
    <x v="0"/>
    <s v="Low"/>
    <n v="4.0999999999999996"/>
    <n v="1"/>
    <n v="365"/>
    <x v="6"/>
    <x v="0"/>
    <n v="164.35998851435707"/>
  </r>
  <r>
    <n v="2184"/>
    <s v="Robert Davis"/>
    <s v="anthony28@example.net"/>
    <s v="anthony28"/>
    <d v="1966-06-28T00:00:00"/>
    <x v="0"/>
    <s v="North Kristinahaven"/>
    <d v="2030-01-06T00:00:00"/>
    <d v="2031-01-06T00:00:00"/>
    <x v="1"/>
    <s v="Mastercard"/>
    <x v="0"/>
    <s v="Frequent"/>
    <x v="2"/>
    <x v="4"/>
    <x v="2"/>
    <s v="Medium"/>
    <n v="4.5"/>
    <n v="10"/>
    <n v="365"/>
    <x v="6"/>
    <x v="0"/>
    <n v="164.35998851435707"/>
  </r>
  <r>
    <n v="2185"/>
    <s v="Shannon Conner"/>
    <s v="jacqueline84@example.com"/>
    <s v="jacqueline84"/>
    <d v="1966-11-24T00:00:00"/>
    <x v="0"/>
    <s v="North Tiffany"/>
    <d v="2030-01-07T00:00:00"/>
    <d v="2031-01-07T00:00:00"/>
    <x v="0"/>
    <s v="Visa"/>
    <x v="1"/>
    <s v="Regular"/>
    <x v="0"/>
    <x v="2"/>
    <x v="1"/>
    <s v="Low"/>
    <n v="4.5"/>
    <n v="8"/>
    <n v="365"/>
    <x v="6"/>
    <x v="0"/>
    <n v="164.35998851435707"/>
  </r>
  <r>
    <n v="2186"/>
    <s v="Charles Edwards"/>
    <s v="denisefox@example.com"/>
    <s v="denisefox"/>
    <d v="1963-10-04T00:00:00"/>
    <x v="1"/>
    <s v="Port Sethhaven"/>
    <d v="2030-01-08T00:00:00"/>
    <d v="2031-01-08T00:00:00"/>
    <x v="0"/>
    <s v="Amex"/>
    <x v="0"/>
    <s v="Frequent"/>
    <x v="1"/>
    <x v="0"/>
    <x v="1"/>
    <s v="Medium"/>
    <n v="4.0999999999999996"/>
    <n v="3"/>
    <n v="365"/>
    <x v="6"/>
    <x v="0"/>
    <n v="164.35998851435707"/>
  </r>
  <r>
    <n v="2187"/>
    <s v="Jeff Evans"/>
    <s v="rachelstevens@example.com"/>
    <s v="rachelstevens"/>
    <d v="1939-04-07T00:00:00"/>
    <x v="1"/>
    <s v="East Sarahstad"/>
    <d v="2030-01-09T00:00:00"/>
    <d v="2031-01-09T00:00:00"/>
    <x v="0"/>
    <s v="Amex"/>
    <x v="1"/>
    <s v="Frequent"/>
    <x v="0"/>
    <x v="0"/>
    <x v="0"/>
    <s v="High"/>
    <n v="4.9000000000000004"/>
    <n v="0"/>
    <n v="365"/>
    <x v="6"/>
    <x v="0"/>
    <n v="164.35998851435707"/>
  </r>
  <r>
    <n v="2188"/>
    <s v="Jill White"/>
    <s v="ocobb@example.com"/>
    <s v="ocobb"/>
    <d v="1947-02-07T00:00:00"/>
    <x v="0"/>
    <s v="Lake Mark"/>
    <d v="2030-01-10T00:00:00"/>
    <d v="2031-01-10T00:00:00"/>
    <x v="1"/>
    <s v="Visa"/>
    <x v="1"/>
    <s v="Regular"/>
    <x v="1"/>
    <x v="4"/>
    <x v="0"/>
    <s v="High"/>
    <n v="4.5999999999999996"/>
    <n v="0"/>
    <n v="365"/>
    <x v="6"/>
    <x v="0"/>
    <n v="164.35998851435707"/>
  </r>
  <r>
    <n v="2189"/>
    <s v="Tracey Mora"/>
    <s v="vthomas@example.com"/>
    <s v="vthomas"/>
    <d v="1952-12-26T00:00:00"/>
    <x v="1"/>
    <s v="Stevenport"/>
    <d v="2030-01-11T00:00:00"/>
    <d v="2031-01-11T00:00:00"/>
    <x v="0"/>
    <s v="Mastercard"/>
    <x v="1"/>
    <s v="Frequent"/>
    <x v="0"/>
    <x v="6"/>
    <x v="1"/>
    <s v="Medium"/>
    <n v="4.4000000000000004"/>
    <n v="0"/>
    <n v="365"/>
    <x v="6"/>
    <x v="0"/>
    <n v="164.35998851435707"/>
  </r>
  <r>
    <n v="2190"/>
    <s v="Brent Young"/>
    <s v="dlane@example.com"/>
    <s v="dlane"/>
    <d v="1946-12-14T00:00:00"/>
    <x v="0"/>
    <s v="North Timchester"/>
    <d v="2030-01-12T00:00:00"/>
    <d v="2031-01-12T00:00:00"/>
    <x v="0"/>
    <s v="Amex"/>
    <x v="0"/>
    <s v="Regular"/>
    <x v="0"/>
    <x v="3"/>
    <x v="1"/>
    <s v="Low"/>
    <n v="3"/>
    <n v="8"/>
    <n v="365"/>
    <x v="6"/>
    <x v="0"/>
    <n v="164.35998851435707"/>
  </r>
  <r>
    <n v="2191"/>
    <s v="David Wood"/>
    <s v="wward@example.net"/>
    <s v="wward"/>
    <d v="1991-03-24T00:00:00"/>
    <x v="0"/>
    <s v="Harrisonton"/>
    <d v="2030-01-13T00:00:00"/>
    <d v="2031-01-13T00:00:00"/>
    <x v="1"/>
    <s v="Visa"/>
    <x v="0"/>
    <s v="Occasional"/>
    <x v="0"/>
    <x v="0"/>
    <x v="0"/>
    <s v="High"/>
    <n v="4"/>
    <n v="7"/>
    <n v="365"/>
    <x v="6"/>
    <x v="0"/>
    <n v="164.35998851435707"/>
  </r>
  <r>
    <n v="2192"/>
    <s v="Shawn Carter"/>
    <s v="mccarthykathleen@example.com"/>
    <s v="mccarthykathleen"/>
    <d v="1933-07-08T00:00:00"/>
    <x v="0"/>
    <s v="Oliviachester"/>
    <d v="2030-01-14T00:00:00"/>
    <d v="2031-01-14T00:00:00"/>
    <x v="1"/>
    <s v="Amex"/>
    <x v="0"/>
    <s v="Occasional"/>
    <x v="1"/>
    <x v="0"/>
    <x v="2"/>
    <s v="High"/>
    <n v="3.7"/>
    <n v="3"/>
    <n v="365"/>
    <x v="6"/>
    <x v="0"/>
    <n v="164.35998851435707"/>
  </r>
  <r>
    <n v="2193"/>
    <s v="Daniel Maldonado"/>
    <s v="thomasoneill@example.com"/>
    <s v="thomasoneill"/>
    <d v="1996-04-05T00:00:00"/>
    <x v="1"/>
    <s v="Lake Deanmouth"/>
    <d v="2030-01-15T00:00:00"/>
    <d v="2031-01-15T00:00:00"/>
    <x v="1"/>
    <s v="Amex"/>
    <x v="0"/>
    <s v="Frequent"/>
    <x v="0"/>
    <x v="4"/>
    <x v="1"/>
    <s v="Medium"/>
    <n v="4.7"/>
    <n v="9"/>
    <n v="365"/>
    <x v="6"/>
    <x v="0"/>
    <n v="164.35998851435707"/>
  </r>
  <r>
    <n v="2194"/>
    <s v="Tyler Taylor"/>
    <s v="anthony10@example.com"/>
    <s v="anthony10"/>
    <d v="2004-12-17T00:00:00"/>
    <x v="0"/>
    <s v="Lake Jerry"/>
    <d v="2030-01-16T00:00:00"/>
    <d v="2031-01-16T00:00:00"/>
    <x v="1"/>
    <s v="Visa"/>
    <x v="1"/>
    <s v="Regular"/>
    <x v="1"/>
    <x v="1"/>
    <x v="1"/>
    <s v="Low"/>
    <n v="3.6"/>
    <n v="5"/>
    <n v="365"/>
    <x v="6"/>
    <x v="0"/>
    <n v="164.35998851435707"/>
  </r>
  <r>
    <n v="2195"/>
    <s v="Elizabeth Carter"/>
    <s v="karen42@example.net"/>
    <s v="karen42"/>
    <d v="1968-08-14T00:00:00"/>
    <x v="1"/>
    <s v="Aaronstad"/>
    <d v="2030-01-17T00:00:00"/>
    <d v="2031-01-17T00:00:00"/>
    <x v="0"/>
    <s v="Amex"/>
    <x v="1"/>
    <s v="Regular"/>
    <x v="1"/>
    <x v="6"/>
    <x v="1"/>
    <s v="High"/>
    <n v="4.7"/>
    <n v="3"/>
    <n v="365"/>
    <x v="6"/>
    <x v="0"/>
    <n v="164.35998851435707"/>
  </r>
  <r>
    <n v="2196"/>
    <s v="Kevin Galloway"/>
    <s v="allenbenjamin@example.net"/>
    <s v="allenbenjamin"/>
    <d v="1981-10-04T00:00:00"/>
    <x v="0"/>
    <s v="Cochranville"/>
    <d v="2030-01-18T00:00:00"/>
    <d v="2031-01-18T00:00:00"/>
    <x v="1"/>
    <s v="Amex"/>
    <x v="1"/>
    <s v="Occasional"/>
    <x v="2"/>
    <x v="0"/>
    <x v="1"/>
    <s v="Low"/>
    <n v="3.4"/>
    <n v="3"/>
    <n v="365"/>
    <x v="6"/>
    <x v="0"/>
    <n v="164.35998851435707"/>
  </r>
  <r>
    <n v="2197"/>
    <s v="Donna Castillo"/>
    <s v="prichards@example.net"/>
    <s v="prichards"/>
    <d v="1978-03-27T00:00:00"/>
    <x v="0"/>
    <s v="Reedport"/>
    <d v="2030-01-19T00:00:00"/>
    <d v="2031-01-19T00:00:00"/>
    <x v="1"/>
    <s v="Mastercard"/>
    <x v="0"/>
    <s v="Occasional"/>
    <x v="2"/>
    <x v="6"/>
    <x v="1"/>
    <s v="Low"/>
    <n v="3.4"/>
    <n v="6"/>
    <n v="365"/>
    <x v="6"/>
    <x v="0"/>
    <n v="164.35998851435707"/>
  </r>
  <r>
    <n v="2198"/>
    <s v="Jennifer Hamilton"/>
    <s v="rebeccaochoa@example.com"/>
    <s v="rebeccaochoa"/>
    <d v="1996-01-22T00:00:00"/>
    <x v="0"/>
    <s v="North Richard"/>
    <d v="2030-01-20T00:00:00"/>
    <d v="2031-01-20T00:00:00"/>
    <x v="1"/>
    <s v="Mastercard"/>
    <x v="1"/>
    <s v="Occasional"/>
    <x v="1"/>
    <x v="4"/>
    <x v="2"/>
    <s v="Medium"/>
    <n v="4.2"/>
    <n v="8"/>
    <n v="365"/>
    <x v="6"/>
    <x v="0"/>
    <n v="164.35998851435707"/>
  </r>
  <r>
    <n v="2199"/>
    <s v="Willie Bennett"/>
    <s v="misty07@example.org"/>
    <s v="misty07"/>
    <d v="1947-05-12T00:00:00"/>
    <x v="0"/>
    <s v="South Toddborough"/>
    <d v="2030-01-21T00:00:00"/>
    <d v="2031-01-21T00:00:00"/>
    <x v="1"/>
    <s v="Mastercard"/>
    <x v="1"/>
    <s v="Regular"/>
    <x v="1"/>
    <x v="6"/>
    <x v="2"/>
    <s v="High"/>
    <n v="4.2"/>
    <n v="8"/>
    <n v="365"/>
    <x v="6"/>
    <x v="0"/>
    <n v="164.35998851435707"/>
  </r>
  <r>
    <n v="2200"/>
    <s v="Susan Knight"/>
    <s v="smithjason@example.org"/>
    <s v="smithjason"/>
    <d v="1988-07-18T00:00:00"/>
    <x v="0"/>
    <s v="Hensonchester"/>
    <d v="2030-01-22T00:00:00"/>
    <d v="2031-01-22T00:00:00"/>
    <x v="0"/>
    <s v="Amex"/>
    <x v="0"/>
    <s v="Occasional"/>
    <x v="1"/>
    <x v="3"/>
    <x v="1"/>
    <s v="High"/>
    <n v="3"/>
    <n v="8"/>
    <n v="365"/>
    <x v="6"/>
    <x v="0"/>
    <n v="164.35998851435707"/>
  </r>
  <r>
    <n v="2201"/>
    <s v="Joseph Drake"/>
    <s v="melindajohnson@example.com"/>
    <s v="melindajohnson"/>
    <d v="1965-07-28T00:00:00"/>
    <x v="0"/>
    <s v="Lake Kimberly"/>
    <d v="2030-01-23T00:00:00"/>
    <d v="2031-01-23T00:00:00"/>
    <x v="1"/>
    <s v="Amex"/>
    <x v="1"/>
    <s v="Regular"/>
    <x v="2"/>
    <x v="6"/>
    <x v="1"/>
    <s v="Medium"/>
    <n v="4.5999999999999996"/>
    <n v="5"/>
    <n v="365"/>
    <x v="6"/>
    <x v="0"/>
    <n v="164.35998851435707"/>
  </r>
  <r>
    <n v="2202"/>
    <s v="Gina Carey"/>
    <s v="angel52@example.org"/>
    <s v="angel52"/>
    <d v="1952-02-07T00:00:00"/>
    <x v="0"/>
    <s v="North Eric"/>
    <d v="2030-01-24T00:00:00"/>
    <d v="2031-01-24T00:00:00"/>
    <x v="1"/>
    <s v="Visa"/>
    <x v="0"/>
    <s v="Frequent"/>
    <x v="2"/>
    <x v="3"/>
    <x v="0"/>
    <s v="High"/>
    <n v="4.8"/>
    <n v="0"/>
    <n v="365"/>
    <x v="6"/>
    <x v="0"/>
    <n v="164.35998851435707"/>
  </r>
  <r>
    <n v="2203"/>
    <s v="Jessica King"/>
    <s v="downslawrence@example.com"/>
    <s v="downslawrence"/>
    <d v="1992-08-12T00:00:00"/>
    <x v="1"/>
    <s v="Hunterburgh"/>
    <d v="2030-01-25T00:00:00"/>
    <d v="2031-01-25T00:00:00"/>
    <x v="1"/>
    <s v="Mastercard"/>
    <x v="1"/>
    <s v="Regular"/>
    <x v="1"/>
    <x v="2"/>
    <x v="2"/>
    <s v="Medium"/>
    <n v="3.9"/>
    <n v="6"/>
    <n v="365"/>
    <x v="6"/>
    <x v="0"/>
    <n v="164.35998851435707"/>
  </r>
  <r>
    <n v="2204"/>
    <s v="Christopher Oliver"/>
    <s v="thompsonlauren@example.org"/>
    <s v="thompsonlauren"/>
    <d v="1969-02-11T00:00:00"/>
    <x v="1"/>
    <s v="Davidshire"/>
    <d v="2030-01-26T00:00:00"/>
    <d v="2031-01-26T00:00:00"/>
    <x v="0"/>
    <s v="Amex"/>
    <x v="0"/>
    <s v="Frequent"/>
    <x v="2"/>
    <x v="2"/>
    <x v="2"/>
    <s v="High"/>
    <n v="4.9000000000000004"/>
    <n v="5"/>
    <n v="365"/>
    <x v="6"/>
    <x v="0"/>
    <n v="164.35998851435707"/>
  </r>
  <r>
    <n v="2205"/>
    <s v="Beth Johnson"/>
    <s v="jenniferjohnson@example.net"/>
    <s v="jenniferjohnson"/>
    <d v="2000-11-13T00:00:00"/>
    <x v="1"/>
    <s v="Jessicabury"/>
    <d v="2030-01-27T00:00:00"/>
    <d v="2031-01-27T00:00:00"/>
    <x v="0"/>
    <s v="Amex"/>
    <x v="1"/>
    <s v="Regular"/>
    <x v="1"/>
    <x v="5"/>
    <x v="0"/>
    <s v="Medium"/>
    <n v="3.5"/>
    <n v="3"/>
    <n v="365"/>
    <x v="6"/>
    <x v="0"/>
    <n v="164.35998851435707"/>
  </r>
  <r>
    <n v="2206"/>
    <s v="Jonathan Dixon"/>
    <s v="tammymanning@example.net"/>
    <s v="tammymanning"/>
    <d v="1976-06-17T00:00:00"/>
    <x v="1"/>
    <s v="Lake Brittanyhaven"/>
    <d v="2030-01-28T00:00:00"/>
    <d v="2031-01-28T00:00:00"/>
    <x v="1"/>
    <s v="Mastercard"/>
    <x v="0"/>
    <s v="Regular"/>
    <x v="2"/>
    <x v="4"/>
    <x v="1"/>
    <s v="High"/>
    <n v="3.5"/>
    <n v="6"/>
    <n v="365"/>
    <x v="6"/>
    <x v="0"/>
    <n v="164.35998851435707"/>
  </r>
  <r>
    <n v="2207"/>
    <s v="Jennifer King"/>
    <s v="gordonkaren@example.com"/>
    <s v="gordonkaren"/>
    <d v="2002-12-31T00:00:00"/>
    <x v="1"/>
    <s v="North James"/>
    <d v="2030-01-29T00:00:00"/>
    <d v="2031-01-29T00:00:00"/>
    <x v="1"/>
    <s v="Mastercard"/>
    <x v="0"/>
    <s v="Occasional"/>
    <x v="1"/>
    <x v="5"/>
    <x v="1"/>
    <s v="High"/>
    <n v="4.3"/>
    <n v="5"/>
    <n v="365"/>
    <x v="6"/>
    <x v="0"/>
    <n v="164.35998851435707"/>
  </r>
  <r>
    <n v="2208"/>
    <s v="Tina Burke"/>
    <s v="jenniferevans@example.org"/>
    <s v="jenniferevans"/>
    <d v="1964-10-03T00:00:00"/>
    <x v="1"/>
    <s v="Christineberg"/>
    <d v="2030-01-30T00:00:00"/>
    <d v="2031-01-30T00:00:00"/>
    <x v="0"/>
    <s v="Visa"/>
    <x v="0"/>
    <s v="Regular"/>
    <x v="0"/>
    <x v="0"/>
    <x v="1"/>
    <s v="High"/>
    <n v="4.5"/>
    <n v="1"/>
    <n v="365"/>
    <x v="6"/>
    <x v="0"/>
    <n v="164.35998851435707"/>
  </r>
  <r>
    <n v="2209"/>
    <s v="Mary Dunn"/>
    <s v="ojimenez@example.com"/>
    <s v="ojimenez"/>
    <d v="1959-12-30T00:00:00"/>
    <x v="1"/>
    <s v="Port Brandonfort"/>
    <d v="2030-01-31T00:00:00"/>
    <d v="2031-01-31T00:00:00"/>
    <x v="0"/>
    <s v="Visa"/>
    <x v="0"/>
    <s v="Frequent"/>
    <x v="2"/>
    <x v="0"/>
    <x v="0"/>
    <s v="Low"/>
    <n v="3.8"/>
    <n v="10"/>
    <n v="365"/>
    <x v="6"/>
    <x v="0"/>
    <n v="164.35998851435707"/>
  </r>
  <r>
    <n v="2210"/>
    <s v="Jacob Mitchell"/>
    <s v="wfox@example.net"/>
    <s v="wfox"/>
    <d v="2001-01-05T00:00:00"/>
    <x v="0"/>
    <s v="Lopezfurt"/>
    <d v="2030-02-01T00:00:00"/>
    <d v="2031-02-01T00:00:00"/>
    <x v="1"/>
    <s v="Mastercard"/>
    <x v="1"/>
    <s v="Frequent"/>
    <x v="2"/>
    <x v="2"/>
    <x v="1"/>
    <s v="Low"/>
    <n v="4.4000000000000004"/>
    <n v="8"/>
    <n v="365"/>
    <x v="6"/>
    <x v="0"/>
    <n v="164.35998851435707"/>
  </r>
  <r>
    <n v="2211"/>
    <s v="Jennifer Watts"/>
    <s v="georgepeterson@example.com"/>
    <s v="georgepeterson"/>
    <d v="1933-06-07T00:00:00"/>
    <x v="1"/>
    <s v="Hernandezfurt"/>
    <d v="2030-02-02T00:00:00"/>
    <d v="2031-02-02T00:00:00"/>
    <x v="1"/>
    <s v="Amex"/>
    <x v="0"/>
    <s v="Regular"/>
    <x v="2"/>
    <x v="5"/>
    <x v="2"/>
    <s v="Medium"/>
    <n v="3.4"/>
    <n v="8"/>
    <n v="365"/>
    <x v="6"/>
    <x v="0"/>
    <n v="164.35998851435707"/>
  </r>
  <r>
    <n v="2212"/>
    <s v="Shirley Salazar"/>
    <s v="margarethodge@example.org"/>
    <s v="margarethodge"/>
    <d v="1995-03-04T00:00:00"/>
    <x v="0"/>
    <s v="Derekmouth"/>
    <d v="2030-02-03T00:00:00"/>
    <d v="2031-02-03T00:00:00"/>
    <x v="0"/>
    <s v="Mastercard"/>
    <x v="1"/>
    <s v="Regular"/>
    <x v="0"/>
    <x v="0"/>
    <x v="2"/>
    <s v="High"/>
    <n v="4.9000000000000004"/>
    <n v="10"/>
    <n v="365"/>
    <x v="6"/>
    <x v="0"/>
    <n v="164.35998851435707"/>
  </r>
  <r>
    <n v="2213"/>
    <s v="Kayla Kelley"/>
    <s v="bradyronnie@example.com"/>
    <s v="bradyronnie"/>
    <d v="1992-07-18T00:00:00"/>
    <x v="0"/>
    <s v="Robinsonville"/>
    <d v="2030-02-04T00:00:00"/>
    <d v="2031-02-04T00:00:00"/>
    <x v="0"/>
    <s v="Mastercard"/>
    <x v="0"/>
    <s v="Occasional"/>
    <x v="0"/>
    <x v="2"/>
    <x v="2"/>
    <s v="High"/>
    <n v="4.3"/>
    <n v="6"/>
    <n v="365"/>
    <x v="6"/>
    <x v="0"/>
    <n v="164.35998851435707"/>
  </r>
  <r>
    <n v="2214"/>
    <s v="Eric Moore"/>
    <s v="shannonortiz@example.com"/>
    <s v="shannonortiz"/>
    <d v="1983-09-13T00:00:00"/>
    <x v="0"/>
    <s v="Amberfurt"/>
    <d v="2030-02-05T00:00:00"/>
    <d v="2031-02-05T00:00:00"/>
    <x v="0"/>
    <s v="Mastercard"/>
    <x v="1"/>
    <s v="Regular"/>
    <x v="2"/>
    <x v="4"/>
    <x v="2"/>
    <s v="High"/>
    <n v="4.5"/>
    <n v="0"/>
    <n v="365"/>
    <x v="6"/>
    <x v="0"/>
    <n v="164.35998851435707"/>
  </r>
  <r>
    <n v="2215"/>
    <s v="Darren Hall"/>
    <s v="brian96@example.org"/>
    <s v="brian96"/>
    <d v="1981-01-01T00:00:00"/>
    <x v="0"/>
    <s v="Cummingsfort"/>
    <d v="2030-02-06T00:00:00"/>
    <d v="2031-02-06T00:00:00"/>
    <x v="1"/>
    <s v="Amex"/>
    <x v="1"/>
    <s v="Regular"/>
    <x v="0"/>
    <x v="6"/>
    <x v="2"/>
    <s v="Medium"/>
    <n v="4.8"/>
    <n v="1"/>
    <n v="365"/>
    <x v="6"/>
    <x v="0"/>
    <n v="164.35998851435707"/>
  </r>
  <r>
    <n v="2216"/>
    <s v="Ralph Norris"/>
    <s v="cgordon@example.com"/>
    <s v="cgordon"/>
    <d v="1991-01-14T00:00:00"/>
    <x v="0"/>
    <s v="New Jennifer"/>
    <d v="2030-02-07T00:00:00"/>
    <d v="2031-02-07T00:00:00"/>
    <x v="1"/>
    <s v="Amex"/>
    <x v="0"/>
    <s v="Regular"/>
    <x v="1"/>
    <x v="5"/>
    <x v="1"/>
    <s v="Medium"/>
    <n v="3"/>
    <n v="4"/>
    <n v="365"/>
    <x v="6"/>
    <x v="0"/>
    <n v="164.35998851435707"/>
  </r>
  <r>
    <n v="2217"/>
    <s v="Mr. John Jimenez"/>
    <s v="rodney08@example.net"/>
    <s v="rodney08"/>
    <d v="1958-08-10T00:00:00"/>
    <x v="1"/>
    <s v="Stanleyview"/>
    <d v="2030-02-08T00:00:00"/>
    <d v="2031-02-08T00:00:00"/>
    <x v="1"/>
    <s v="Mastercard"/>
    <x v="0"/>
    <s v="Regular"/>
    <x v="1"/>
    <x v="6"/>
    <x v="2"/>
    <s v="Low"/>
    <n v="4.5999999999999996"/>
    <n v="8"/>
    <n v="365"/>
    <x v="6"/>
    <x v="0"/>
    <n v="164.35998851435707"/>
  </r>
  <r>
    <n v="2218"/>
    <s v="Sydney Williamson"/>
    <s v="ycollins@example.org"/>
    <s v="ycollins"/>
    <d v="1971-02-09T00:00:00"/>
    <x v="0"/>
    <s v="East Andrew"/>
    <d v="2030-02-09T00:00:00"/>
    <d v="2031-02-09T00:00:00"/>
    <x v="1"/>
    <s v="Mastercard"/>
    <x v="0"/>
    <s v="Regular"/>
    <x v="0"/>
    <x v="2"/>
    <x v="1"/>
    <s v="High"/>
    <n v="4.3"/>
    <n v="5"/>
    <n v="365"/>
    <x v="6"/>
    <x v="0"/>
    <n v="164.35998851435707"/>
  </r>
  <r>
    <n v="2219"/>
    <s v="Martin Berg"/>
    <s v="lroberts@example.com"/>
    <s v="lroberts"/>
    <d v="1945-06-29T00:00:00"/>
    <x v="0"/>
    <s v="North Ivanville"/>
    <d v="2030-02-10T00:00:00"/>
    <d v="2031-02-10T00:00:00"/>
    <x v="0"/>
    <s v="Visa"/>
    <x v="1"/>
    <s v="Regular"/>
    <x v="1"/>
    <x v="0"/>
    <x v="0"/>
    <s v="Low"/>
    <n v="3.4"/>
    <n v="9"/>
    <n v="365"/>
    <x v="6"/>
    <x v="0"/>
    <n v="164.35998851435707"/>
  </r>
  <r>
    <n v="2220"/>
    <s v="David Lam"/>
    <s v="sanderssusan@example.com"/>
    <s v="sanderssusan"/>
    <d v="1955-02-06T00:00:00"/>
    <x v="0"/>
    <s v="Combsfurt"/>
    <d v="2030-02-11T00:00:00"/>
    <d v="2031-02-11T00:00:00"/>
    <x v="1"/>
    <s v="Visa"/>
    <x v="0"/>
    <s v="Occasional"/>
    <x v="2"/>
    <x v="6"/>
    <x v="2"/>
    <s v="Medium"/>
    <n v="4.7"/>
    <n v="10"/>
    <n v="365"/>
    <x v="6"/>
    <x v="0"/>
    <n v="164.35998851435707"/>
  </r>
  <r>
    <n v="2221"/>
    <s v="Tammie Gonzalez"/>
    <s v="tylerlong@example.org"/>
    <s v="tylerlong"/>
    <d v="1990-01-04T00:00:00"/>
    <x v="1"/>
    <s v="Georgeside"/>
    <d v="2030-02-12T00:00:00"/>
    <d v="2031-02-12T00:00:00"/>
    <x v="0"/>
    <s v="Visa"/>
    <x v="1"/>
    <s v="Regular"/>
    <x v="2"/>
    <x v="3"/>
    <x v="1"/>
    <s v="Low"/>
    <n v="4.7"/>
    <n v="3"/>
    <n v="365"/>
    <x v="6"/>
    <x v="0"/>
    <n v="164.35998851435707"/>
  </r>
  <r>
    <n v="2222"/>
    <s v="Rhonda Fitzpatrick"/>
    <s v="cody41@example.com"/>
    <s v="cody41"/>
    <d v="1951-01-20T00:00:00"/>
    <x v="0"/>
    <s v="Williamsstad"/>
    <d v="2030-02-13T00:00:00"/>
    <d v="2031-02-13T00:00:00"/>
    <x v="0"/>
    <s v="Visa"/>
    <x v="0"/>
    <s v="Frequent"/>
    <x v="1"/>
    <x v="1"/>
    <x v="2"/>
    <s v="Low"/>
    <n v="3.5"/>
    <n v="7"/>
    <n v="365"/>
    <x v="6"/>
    <x v="0"/>
    <n v="164.35998851435707"/>
  </r>
  <r>
    <n v="2223"/>
    <s v="Andrew Kim"/>
    <s v="jmyers@example.net"/>
    <s v="jmyers"/>
    <d v="1989-12-27T00:00:00"/>
    <x v="1"/>
    <s v="Johnsonville"/>
    <d v="2030-02-14T00:00:00"/>
    <d v="2031-02-14T00:00:00"/>
    <x v="0"/>
    <s v="Amex"/>
    <x v="1"/>
    <s v="Regular"/>
    <x v="0"/>
    <x v="1"/>
    <x v="1"/>
    <s v="High"/>
    <n v="3.9"/>
    <n v="6"/>
    <n v="365"/>
    <x v="6"/>
    <x v="0"/>
    <n v="164.35998851435707"/>
  </r>
  <r>
    <n v="2224"/>
    <s v="Amy Simmons"/>
    <s v="brandonmendez@example.org"/>
    <s v="brandonmendez"/>
    <d v="1994-12-31T00:00:00"/>
    <x v="1"/>
    <s v="Port Mauriceberg"/>
    <d v="2030-02-15T00:00:00"/>
    <d v="2031-02-15T00:00:00"/>
    <x v="1"/>
    <s v="Amex"/>
    <x v="0"/>
    <s v="Frequent"/>
    <x v="0"/>
    <x v="1"/>
    <x v="0"/>
    <s v="Medium"/>
    <n v="3.1"/>
    <n v="0"/>
    <n v="365"/>
    <x v="6"/>
    <x v="0"/>
    <n v="164.35998851435707"/>
  </r>
  <r>
    <n v="2225"/>
    <s v="Benjamin Stafford"/>
    <s v="igray@example.net"/>
    <s v="igray"/>
    <d v="1958-02-13T00:00:00"/>
    <x v="0"/>
    <s v="Wilkinsville"/>
    <d v="2030-02-16T00:00:00"/>
    <d v="2031-02-16T00:00:00"/>
    <x v="1"/>
    <s v="Visa"/>
    <x v="0"/>
    <s v="Occasional"/>
    <x v="0"/>
    <x v="6"/>
    <x v="2"/>
    <s v="Low"/>
    <n v="4.9000000000000004"/>
    <n v="7"/>
    <n v="365"/>
    <x v="6"/>
    <x v="0"/>
    <n v="164.35998851435707"/>
  </r>
  <r>
    <n v="2226"/>
    <s v="Christopher Conway"/>
    <s v="millermichelle@example.com"/>
    <s v="millermichelle"/>
    <d v="1948-12-26T00:00:00"/>
    <x v="0"/>
    <s v="Robbinsborough"/>
    <d v="2030-02-17T00:00:00"/>
    <d v="2031-02-17T00:00:00"/>
    <x v="0"/>
    <s v="Mastercard"/>
    <x v="0"/>
    <s v="Frequent"/>
    <x v="1"/>
    <x v="4"/>
    <x v="0"/>
    <s v="Low"/>
    <n v="4"/>
    <n v="9"/>
    <n v="365"/>
    <x v="6"/>
    <x v="0"/>
    <n v="164.35998851435707"/>
  </r>
  <r>
    <n v="2227"/>
    <s v="Paul Castillo"/>
    <s v="harrissean@example.com"/>
    <s v="harrissean"/>
    <d v="1984-09-13T00:00:00"/>
    <x v="0"/>
    <s v="Johnsonfort"/>
    <d v="2030-02-18T00:00:00"/>
    <d v="2031-02-18T00:00:00"/>
    <x v="1"/>
    <s v="Mastercard"/>
    <x v="0"/>
    <s v="Occasional"/>
    <x v="2"/>
    <x v="4"/>
    <x v="2"/>
    <s v="Low"/>
    <n v="3.2"/>
    <n v="4"/>
    <n v="365"/>
    <x v="6"/>
    <x v="0"/>
    <n v="164.35998851435707"/>
  </r>
  <r>
    <n v="2228"/>
    <s v="Carrie Aguilar"/>
    <s v="cbrown@example.org"/>
    <s v="cbrown"/>
    <d v="2002-04-11T00:00:00"/>
    <x v="0"/>
    <s v="West Shanefort"/>
    <d v="2030-02-19T00:00:00"/>
    <d v="2031-02-19T00:00:00"/>
    <x v="1"/>
    <s v="Amex"/>
    <x v="1"/>
    <s v="Occasional"/>
    <x v="1"/>
    <x v="6"/>
    <x v="2"/>
    <s v="High"/>
    <n v="3.4"/>
    <n v="1"/>
    <n v="365"/>
    <x v="6"/>
    <x v="0"/>
    <n v="164.35998851435707"/>
  </r>
  <r>
    <n v="2229"/>
    <s v="Jason Rivera"/>
    <s v="christopherrussell@example.net"/>
    <s v="christopherrussell"/>
    <d v="1972-09-09T00:00:00"/>
    <x v="0"/>
    <s v="Walkerport"/>
    <d v="2030-02-20T00:00:00"/>
    <d v="2031-02-20T00:00:00"/>
    <x v="0"/>
    <s v="Amex"/>
    <x v="0"/>
    <s v="Frequent"/>
    <x v="0"/>
    <x v="5"/>
    <x v="2"/>
    <s v="High"/>
    <n v="3.8"/>
    <n v="3"/>
    <n v="365"/>
    <x v="6"/>
    <x v="0"/>
    <n v="164.35998851435707"/>
  </r>
  <r>
    <n v="2230"/>
    <s v="Allison Shaw"/>
    <s v="jacob94@example.org"/>
    <s v="jacob94"/>
    <d v="1969-08-20T00:00:00"/>
    <x v="0"/>
    <s v="East Stephenstad"/>
    <d v="2030-02-21T00:00:00"/>
    <d v="2031-02-21T00:00:00"/>
    <x v="1"/>
    <s v="Amex"/>
    <x v="1"/>
    <s v="Regular"/>
    <x v="2"/>
    <x v="2"/>
    <x v="0"/>
    <s v="High"/>
    <n v="4.8"/>
    <n v="0"/>
    <n v="365"/>
    <x v="6"/>
    <x v="0"/>
    <n v="164.35998851435707"/>
  </r>
  <r>
    <n v="2231"/>
    <s v="Theresa Parks"/>
    <s v="anthony71@example.net"/>
    <s v="anthony71"/>
    <d v="1981-09-17T00:00:00"/>
    <x v="1"/>
    <s v="Cassandraview"/>
    <d v="2030-02-22T00:00:00"/>
    <d v="2031-02-22T00:00:00"/>
    <x v="0"/>
    <s v="Amex"/>
    <x v="1"/>
    <s v="Frequent"/>
    <x v="1"/>
    <x v="0"/>
    <x v="1"/>
    <s v="Low"/>
    <n v="4"/>
    <n v="6"/>
    <n v="365"/>
    <x v="6"/>
    <x v="0"/>
    <n v="164.35998851435707"/>
  </r>
  <r>
    <n v="2232"/>
    <s v="Bailey Williams"/>
    <s v="brendanmedina@example.org"/>
    <s v="brendanmedina"/>
    <d v="1984-10-19T00:00:00"/>
    <x v="0"/>
    <s v="Maryview"/>
    <d v="2030-02-23T00:00:00"/>
    <d v="2031-02-23T00:00:00"/>
    <x v="0"/>
    <s v="Mastercard"/>
    <x v="1"/>
    <s v="Regular"/>
    <x v="2"/>
    <x v="4"/>
    <x v="1"/>
    <s v="Low"/>
    <n v="4.9000000000000004"/>
    <n v="6"/>
    <n v="365"/>
    <x v="6"/>
    <x v="0"/>
    <n v="164.35998851435707"/>
  </r>
  <r>
    <n v="2233"/>
    <s v="David Craig"/>
    <s v="wross@example.org"/>
    <s v="wross"/>
    <d v="1992-08-10T00:00:00"/>
    <x v="1"/>
    <s v="Stewartton"/>
    <d v="2030-02-24T00:00:00"/>
    <d v="2031-02-24T00:00:00"/>
    <x v="0"/>
    <s v="Mastercard"/>
    <x v="1"/>
    <s v="Occasional"/>
    <x v="0"/>
    <x v="1"/>
    <x v="1"/>
    <s v="Medium"/>
    <n v="3.9"/>
    <n v="4"/>
    <n v="365"/>
    <x v="6"/>
    <x v="0"/>
    <n v="164.35998851435707"/>
  </r>
  <r>
    <n v="2234"/>
    <s v="Alicia Fitzgerald MD"/>
    <s v="joseph33@example.com"/>
    <s v="joseph33"/>
    <d v="1960-11-19T00:00:00"/>
    <x v="0"/>
    <s v="North Virginia"/>
    <d v="2030-02-25T00:00:00"/>
    <d v="2031-02-25T00:00:00"/>
    <x v="0"/>
    <s v="Visa"/>
    <x v="1"/>
    <s v="Frequent"/>
    <x v="1"/>
    <x v="4"/>
    <x v="1"/>
    <s v="Low"/>
    <n v="3.1"/>
    <n v="4"/>
    <n v="365"/>
    <x v="6"/>
    <x v="0"/>
    <n v="164.35998851435707"/>
  </r>
  <r>
    <n v="2235"/>
    <s v="Rhonda Brown"/>
    <s v="stonejoseph@example.com"/>
    <s v="stonejoseph"/>
    <d v="1996-09-23T00:00:00"/>
    <x v="1"/>
    <s v="Lake Michaelmouth"/>
    <d v="2030-02-26T00:00:00"/>
    <d v="2031-02-26T00:00:00"/>
    <x v="0"/>
    <s v="Mastercard"/>
    <x v="1"/>
    <s v="Frequent"/>
    <x v="0"/>
    <x v="4"/>
    <x v="1"/>
    <s v="High"/>
    <n v="4.2"/>
    <n v="4"/>
    <n v="365"/>
    <x v="6"/>
    <x v="0"/>
    <n v="164.35998851435707"/>
  </r>
  <r>
    <n v="2236"/>
    <s v="Taylor Schultz"/>
    <s v="timothy19@example.com"/>
    <s v="timothy19"/>
    <d v="2003-06-18T00:00:00"/>
    <x v="0"/>
    <s v="Nguyenport"/>
    <d v="2030-02-27T00:00:00"/>
    <d v="2031-02-27T00:00:00"/>
    <x v="0"/>
    <s v="Mastercard"/>
    <x v="1"/>
    <s v="Regular"/>
    <x v="0"/>
    <x v="5"/>
    <x v="1"/>
    <s v="Medium"/>
    <n v="3.6"/>
    <n v="4"/>
    <n v="365"/>
    <x v="6"/>
    <x v="0"/>
    <n v="164.35998851435707"/>
  </r>
  <r>
    <n v="2237"/>
    <s v="Angel Sanders"/>
    <s v="ericksonjohn@example.net"/>
    <s v="ericksonjohn"/>
    <d v="1981-11-08T00:00:00"/>
    <x v="0"/>
    <s v="Wendymouth"/>
    <d v="2030-02-28T00:00:00"/>
    <d v="2031-02-28T00:00:00"/>
    <x v="1"/>
    <s v="Mastercard"/>
    <x v="1"/>
    <s v="Frequent"/>
    <x v="0"/>
    <x v="1"/>
    <x v="1"/>
    <s v="High"/>
    <n v="3.2"/>
    <n v="9"/>
    <n v="365"/>
    <x v="6"/>
    <x v="0"/>
    <n v="164.35998851435707"/>
  </r>
  <r>
    <n v="2238"/>
    <s v="John Kirk"/>
    <s v="willie78@example.org"/>
    <s v="willie78"/>
    <d v="1965-05-22T00:00:00"/>
    <x v="0"/>
    <s v="New Annaton"/>
    <d v="2030-03-01T00:00:00"/>
    <d v="2031-03-01T00:00:00"/>
    <x v="0"/>
    <s v="Visa"/>
    <x v="0"/>
    <s v="Occasional"/>
    <x v="0"/>
    <x v="4"/>
    <x v="2"/>
    <s v="High"/>
    <n v="3.3"/>
    <n v="10"/>
    <n v="365"/>
    <x v="6"/>
    <x v="0"/>
    <n v="164.35998851435707"/>
  </r>
  <r>
    <n v="2239"/>
    <s v="Jeffrey Ramirez"/>
    <s v="vjohnson@example.com"/>
    <s v="vjohnson"/>
    <d v="1997-11-28T00:00:00"/>
    <x v="1"/>
    <s v="Nealmouth"/>
    <d v="2030-03-02T00:00:00"/>
    <d v="2031-03-02T00:00:00"/>
    <x v="0"/>
    <s v="Visa"/>
    <x v="0"/>
    <s v="Regular"/>
    <x v="2"/>
    <x v="0"/>
    <x v="2"/>
    <s v="High"/>
    <n v="4.5999999999999996"/>
    <n v="9"/>
    <n v="365"/>
    <x v="6"/>
    <x v="0"/>
    <n v="164.35998851435707"/>
  </r>
  <r>
    <n v="2240"/>
    <s v="Brittney Patton"/>
    <s v="jramsey@example.net"/>
    <s v="jramsey"/>
    <d v="1935-01-17T00:00:00"/>
    <x v="0"/>
    <s v="Perryfort"/>
    <d v="2030-03-03T00:00:00"/>
    <d v="2031-03-03T00:00:00"/>
    <x v="0"/>
    <s v="Mastercard"/>
    <x v="1"/>
    <s v="Regular"/>
    <x v="0"/>
    <x v="1"/>
    <x v="2"/>
    <s v="High"/>
    <n v="4.5999999999999996"/>
    <n v="2"/>
    <n v="365"/>
    <x v="6"/>
    <x v="0"/>
    <n v="164.35998851435707"/>
  </r>
  <r>
    <n v="2241"/>
    <s v="Michael Garza"/>
    <s v="omar29@example.net"/>
    <s v="omar29"/>
    <d v="1991-01-07T00:00:00"/>
    <x v="0"/>
    <s v="Morenoborough"/>
    <d v="2030-03-04T00:00:00"/>
    <d v="2031-03-04T00:00:00"/>
    <x v="0"/>
    <s v="Mastercard"/>
    <x v="0"/>
    <s v="Occasional"/>
    <x v="0"/>
    <x v="6"/>
    <x v="2"/>
    <s v="Medium"/>
    <n v="4.3"/>
    <n v="3"/>
    <n v="365"/>
    <x v="6"/>
    <x v="0"/>
    <n v="164.35998851435707"/>
  </r>
  <r>
    <n v="2242"/>
    <s v="James Perez"/>
    <s v="sharon18@example.com"/>
    <s v="sharon18"/>
    <d v="1946-03-30T00:00:00"/>
    <x v="0"/>
    <s v="Huertastad"/>
    <d v="2030-03-05T00:00:00"/>
    <d v="2031-03-05T00:00:00"/>
    <x v="1"/>
    <s v="Mastercard"/>
    <x v="0"/>
    <s v="Frequent"/>
    <x v="1"/>
    <x v="1"/>
    <x v="2"/>
    <s v="Low"/>
    <n v="4.0999999999999996"/>
    <n v="3"/>
    <n v="365"/>
    <x v="6"/>
    <x v="0"/>
    <n v="164.35998851435707"/>
  </r>
  <r>
    <n v="2243"/>
    <s v="James Bryant"/>
    <s v="sean85@example.net"/>
    <s v="sean85"/>
    <d v="1999-12-03T00:00:00"/>
    <x v="1"/>
    <s v="Port Mary"/>
    <d v="2030-03-06T00:00:00"/>
    <d v="2031-03-06T00:00:00"/>
    <x v="1"/>
    <s v="Amex"/>
    <x v="0"/>
    <s v="Regular"/>
    <x v="0"/>
    <x v="1"/>
    <x v="1"/>
    <s v="High"/>
    <n v="4.9000000000000004"/>
    <n v="6"/>
    <n v="365"/>
    <x v="6"/>
    <x v="0"/>
    <n v="164.35998851435707"/>
  </r>
  <r>
    <n v="2244"/>
    <s v="Linda Hayes"/>
    <s v="chasejohnson@example.com"/>
    <s v="chasejohnson"/>
    <d v="1952-01-20T00:00:00"/>
    <x v="1"/>
    <s v="Karenstad"/>
    <d v="2030-03-07T00:00:00"/>
    <d v="2031-03-07T00:00:00"/>
    <x v="1"/>
    <s v="Mastercard"/>
    <x v="0"/>
    <s v="Regular"/>
    <x v="2"/>
    <x v="6"/>
    <x v="1"/>
    <s v="Medium"/>
    <n v="3.9"/>
    <n v="1"/>
    <n v="365"/>
    <x v="6"/>
    <x v="0"/>
    <n v="164.35998851435707"/>
  </r>
  <r>
    <n v="2245"/>
    <s v="Daniel Morgan"/>
    <s v="mark80@example.org"/>
    <s v="mark80"/>
    <d v="2002-07-21T00:00:00"/>
    <x v="0"/>
    <s v="South Joseph"/>
    <d v="2030-03-08T00:00:00"/>
    <d v="2031-03-08T00:00:00"/>
    <x v="0"/>
    <s v="Amex"/>
    <x v="1"/>
    <s v="Occasional"/>
    <x v="1"/>
    <x v="0"/>
    <x v="1"/>
    <s v="High"/>
    <n v="3.4"/>
    <n v="1"/>
    <n v="365"/>
    <x v="6"/>
    <x v="0"/>
    <n v="164.35998851435707"/>
  </r>
  <r>
    <n v="2246"/>
    <s v="Richard Monroe"/>
    <s v="joanna12@example.net"/>
    <s v="joanna12"/>
    <d v="1985-12-03T00:00:00"/>
    <x v="0"/>
    <s v="Jenniferburgh"/>
    <d v="2030-03-09T00:00:00"/>
    <d v="2031-03-09T00:00:00"/>
    <x v="0"/>
    <s v="Amex"/>
    <x v="0"/>
    <s v="Regular"/>
    <x v="1"/>
    <x v="4"/>
    <x v="1"/>
    <s v="Medium"/>
    <n v="3.7"/>
    <n v="3"/>
    <n v="365"/>
    <x v="6"/>
    <x v="0"/>
    <n v="164.35998851435707"/>
  </r>
  <r>
    <n v="2247"/>
    <s v="Tiffany Norton"/>
    <s v="lgilmore@example.org"/>
    <s v="lgilmore"/>
    <d v="1935-10-19T00:00:00"/>
    <x v="0"/>
    <s v="Zimmermanshire"/>
    <d v="2030-03-10T00:00:00"/>
    <d v="2031-03-10T00:00:00"/>
    <x v="0"/>
    <s v="Visa"/>
    <x v="1"/>
    <s v="Occasional"/>
    <x v="1"/>
    <x v="4"/>
    <x v="1"/>
    <s v="High"/>
    <n v="4.0999999999999996"/>
    <n v="10"/>
    <n v="365"/>
    <x v="6"/>
    <x v="0"/>
    <n v="164.35998851435707"/>
  </r>
  <r>
    <n v="2248"/>
    <s v="Timothy Pierce"/>
    <s v="austin16@example.net"/>
    <s v="austin16"/>
    <d v="1977-06-07T00:00:00"/>
    <x v="0"/>
    <s v="North Daniel"/>
    <d v="2030-03-11T00:00:00"/>
    <d v="2031-03-11T00:00:00"/>
    <x v="1"/>
    <s v="Mastercard"/>
    <x v="0"/>
    <s v="Occasional"/>
    <x v="0"/>
    <x v="1"/>
    <x v="1"/>
    <s v="Low"/>
    <n v="4.7"/>
    <n v="10"/>
    <n v="365"/>
    <x v="6"/>
    <x v="0"/>
    <n v="164.35998851435707"/>
  </r>
  <r>
    <n v="2249"/>
    <s v="Jennifer Potts"/>
    <s v="christopher07@example.net"/>
    <s v="christopher07"/>
    <d v="1937-08-27T00:00:00"/>
    <x v="0"/>
    <s v="Port Jenniferberg"/>
    <d v="2030-03-12T00:00:00"/>
    <d v="2031-03-12T00:00:00"/>
    <x v="1"/>
    <s v="Amex"/>
    <x v="0"/>
    <s v="Occasional"/>
    <x v="0"/>
    <x v="6"/>
    <x v="0"/>
    <s v="Low"/>
    <n v="4.2"/>
    <n v="6"/>
    <n v="365"/>
    <x v="6"/>
    <x v="0"/>
    <n v="164.35998851435707"/>
  </r>
  <r>
    <n v="2250"/>
    <s v="Jeffrey Erickson"/>
    <s v="russellmacias@example.net"/>
    <s v="russellmacias"/>
    <d v="1995-04-02T00:00:00"/>
    <x v="0"/>
    <s v="Lake Angelaside"/>
    <d v="2030-03-13T00:00:00"/>
    <d v="2031-03-13T00:00:00"/>
    <x v="0"/>
    <s v="Visa"/>
    <x v="1"/>
    <s v="Occasional"/>
    <x v="1"/>
    <x v="2"/>
    <x v="2"/>
    <s v="Low"/>
    <n v="3.6"/>
    <n v="0"/>
    <n v="365"/>
    <x v="6"/>
    <x v="0"/>
    <n v="164.35998851435707"/>
  </r>
  <r>
    <n v="2251"/>
    <s v="Heather Williams"/>
    <s v="ramirezanna@example.com"/>
    <s v="ramirezanna"/>
    <d v="1979-02-20T00:00:00"/>
    <x v="0"/>
    <s v="North Kara"/>
    <d v="2030-03-14T00:00:00"/>
    <d v="2031-03-14T00:00:00"/>
    <x v="1"/>
    <s v="Mastercard"/>
    <x v="1"/>
    <s v="Frequent"/>
    <x v="0"/>
    <x v="0"/>
    <x v="2"/>
    <s v="Medium"/>
    <n v="3.8"/>
    <n v="1"/>
    <n v="365"/>
    <x v="6"/>
    <x v="0"/>
    <n v="164.35998851435707"/>
  </r>
  <r>
    <n v="2252"/>
    <s v="Susan Wheeler"/>
    <s v="ayalamario@example.com"/>
    <s v="ayalamario"/>
    <d v="1993-03-21T00:00:00"/>
    <x v="1"/>
    <s v="New Meganberg"/>
    <d v="2030-03-15T00:00:00"/>
    <d v="2031-03-15T00:00:00"/>
    <x v="1"/>
    <s v="Mastercard"/>
    <x v="1"/>
    <s v="Regular"/>
    <x v="2"/>
    <x v="1"/>
    <x v="1"/>
    <s v="Medium"/>
    <n v="4.7"/>
    <n v="0"/>
    <n v="365"/>
    <x v="6"/>
    <x v="0"/>
    <n v="164.35998851435707"/>
  </r>
  <r>
    <n v="2253"/>
    <s v="Sarah Becker"/>
    <s v="paulaorr@example.net"/>
    <s v="paulaorr"/>
    <d v="1976-01-13T00:00:00"/>
    <x v="1"/>
    <s v="Thomasside"/>
    <d v="2030-03-16T00:00:00"/>
    <d v="2031-03-16T00:00:00"/>
    <x v="0"/>
    <s v="Amex"/>
    <x v="1"/>
    <s v="Frequent"/>
    <x v="1"/>
    <x v="1"/>
    <x v="1"/>
    <s v="Low"/>
    <n v="3.7"/>
    <n v="4"/>
    <n v="365"/>
    <x v="6"/>
    <x v="0"/>
    <n v="164.35998851435707"/>
  </r>
  <r>
    <n v="2254"/>
    <s v="James Hernandez"/>
    <s v="cyoung@example.net"/>
    <s v="cyoung"/>
    <d v="1949-03-02T00:00:00"/>
    <x v="0"/>
    <s v="East Matthewhaven"/>
    <d v="2030-03-17T00:00:00"/>
    <d v="2031-03-17T00:00:00"/>
    <x v="1"/>
    <s v="Amex"/>
    <x v="1"/>
    <s v="Occasional"/>
    <x v="2"/>
    <x v="2"/>
    <x v="2"/>
    <s v="Low"/>
    <n v="4.0999999999999996"/>
    <n v="5"/>
    <n v="365"/>
    <x v="6"/>
    <x v="0"/>
    <n v="164.35998851435707"/>
  </r>
  <r>
    <n v="2255"/>
    <s v="Alejandro Schneider"/>
    <s v="icuevas@example.org"/>
    <s v="icuevas"/>
    <d v="1999-01-24T00:00:00"/>
    <x v="0"/>
    <s v="Bryanfurt"/>
    <d v="2030-03-18T00:00:00"/>
    <d v="2031-03-18T00:00:00"/>
    <x v="0"/>
    <s v="Mastercard"/>
    <x v="0"/>
    <s v="Regular"/>
    <x v="0"/>
    <x v="2"/>
    <x v="0"/>
    <s v="Medium"/>
    <n v="3.5"/>
    <n v="6"/>
    <n v="365"/>
    <x v="6"/>
    <x v="0"/>
    <n v="164.35998851435707"/>
  </r>
  <r>
    <n v="2256"/>
    <s v="Valerie Wagner"/>
    <s v="nancykrueger@example.net"/>
    <s v="nancykrueger"/>
    <d v="1944-04-21T00:00:00"/>
    <x v="0"/>
    <s v="West Dana"/>
    <d v="2030-03-19T00:00:00"/>
    <d v="2031-03-19T00:00:00"/>
    <x v="1"/>
    <s v="Mastercard"/>
    <x v="0"/>
    <s v="Frequent"/>
    <x v="0"/>
    <x v="4"/>
    <x v="0"/>
    <s v="Medium"/>
    <n v="3.8"/>
    <n v="6"/>
    <n v="365"/>
    <x v="6"/>
    <x v="0"/>
    <n v="164.35998851435707"/>
  </r>
  <r>
    <n v="2257"/>
    <s v="Frank Lee"/>
    <s v="patricklopez@example.com"/>
    <s v="patricklopez"/>
    <d v="1980-12-06T00:00:00"/>
    <x v="0"/>
    <s v="Danielfort"/>
    <d v="2030-03-20T00:00:00"/>
    <d v="2031-03-20T00:00:00"/>
    <x v="1"/>
    <s v="Mastercard"/>
    <x v="0"/>
    <s v="Occasional"/>
    <x v="1"/>
    <x v="0"/>
    <x v="1"/>
    <s v="Medium"/>
    <n v="3.4"/>
    <n v="1"/>
    <n v="365"/>
    <x v="6"/>
    <x v="0"/>
    <n v="164.35998851435707"/>
  </r>
  <r>
    <n v="2258"/>
    <s v="Rodney Brown"/>
    <s v="karen64@example.org"/>
    <s v="karen64"/>
    <d v="1943-03-06T00:00:00"/>
    <x v="1"/>
    <s v="Annaland"/>
    <d v="2030-03-21T00:00:00"/>
    <d v="2031-03-21T00:00:00"/>
    <x v="0"/>
    <s v="Visa"/>
    <x v="1"/>
    <s v="Regular"/>
    <x v="1"/>
    <x v="3"/>
    <x v="0"/>
    <s v="Medium"/>
    <n v="4.4000000000000004"/>
    <n v="1"/>
    <n v="365"/>
    <x v="6"/>
    <x v="0"/>
    <n v="164.35998851435707"/>
  </r>
  <r>
    <n v="2259"/>
    <s v="Melissa Lopez"/>
    <s v="taradrake@example.org"/>
    <s v="taradrake"/>
    <d v="1951-12-03T00:00:00"/>
    <x v="1"/>
    <s v="West Douglas"/>
    <d v="2030-03-22T00:00:00"/>
    <d v="2031-03-22T00:00:00"/>
    <x v="1"/>
    <s v="Mastercard"/>
    <x v="0"/>
    <s v="Occasional"/>
    <x v="0"/>
    <x v="6"/>
    <x v="0"/>
    <s v="High"/>
    <n v="3.1"/>
    <n v="8"/>
    <n v="365"/>
    <x v="6"/>
    <x v="0"/>
    <n v="164.35998851435707"/>
  </r>
  <r>
    <n v="2260"/>
    <s v="Amber Harris"/>
    <s v="smithallison@example.org"/>
    <s v="smithallison"/>
    <d v="1976-03-15T00:00:00"/>
    <x v="0"/>
    <s v="Heathershire"/>
    <d v="2030-03-23T00:00:00"/>
    <d v="2031-03-23T00:00:00"/>
    <x v="1"/>
    <s v="Mastercard"/>
    <x v="0"/>
    <s v="Regular"/>
    <x v="1"/>
    <x v="5"/>
    <x v="2"/>
    <s v="Medium"/>
    <n v="3.5"/>
    <n v="8"/>
    <n v="365"/>
    <x v="6"/>
    <x v="0"/>
    <n v="164.35998851435707"/>
  </r>
  <r>
    <n v="2261"/>
    <s v="Anthony Hester"/>
    <s v="timothyhobbs@example.org"/>
    <s v="timothyhobbs"/>
    <d v="1986-05-12T00:00:00"/>
    <x v="0"/>
    <s v="Port Denisemouth"/>
    <d v="2030-03-24T00:00:00"/>
    <d v="2031-03-24T00:00:00"/>
    <x v="1"/>
    <s v="Mastercard"/>
    <x v="0"/>
    <s v="Occasional"/>
    <x v="1"/>
    <x v="1"/>
    <x v="1"/>
    <s v="Medium"/>
    <n v="3.8"/>
    <n v="5"/>
    <n v="365"/>
    <x v="6"/>
    <x v="0"/>
    <n v="164.35998851435707"/>
  </r>
  <r>
    <n v="2262"/>
    <s v="Juan Smith"/>
    <s v="jonathon30@example.org"/>
    <s v="jonathon30"/>
    <d v="1973-06-20T00:00:00"/>
    <x v="1"/>
    <s v="Lake Angel"/>
    <d v="2030-03-25T00:00:00"/>
    <d v="2031-03-25T00:00:00"/>
    <x v="1"/>
    <s v="Visa"/>
    <x v="0"/>
    <s v="Regular"/>
    <x v="0"/>
    <x v="4"/>
    <x v="2"/>
    <s v="Medium"/>
    <n v="3.5"/>
    <n v="5"/>
    <n v="365"/>
    <x v="6"/>
    <x v="0"/>
    <n v="164.35998851435707"/>
  </r>
  <r>
    <n v="2263"/>
    <s v="Hayley Dean"/>
    <s v="jeffreynichols@example.com"/>
    <s v="jeffreynichols"/>
    <d v="1953-04-19T00:00:00"/>
    <x v="1"/>
    <s v="Brooksborough"/>
    <d v="2030-03-26T00:00:00"/>
    <d v="2031-03-26T00:00:00"/>
    <x v="1"/>
    <s v="Amex"/>
    <x v="0"/>
    <s v="Regular"/>
    <x v="1"/>
    <x v="1"/>
    <x v="2"/>
    <s v="High"/>
    <n v="3"/>
    <n v="8"/>
    <n v="365"/>
    <x v="6"/>
    <x v="0"/>
    <n v="164.35998851435707"/>
  </r>
  <r>
    <n v="2264"/>
    <s v="Tiffany Baker"/>
    <s v="lmccarty@example.org"/>
    <s v="lmccarty"/>
    <d v="1989-02-04T00:00:00"/>
    <x v="0"/>
    <s v="New Jamie"/>
    <d v="2030-03-27T00:00:00"/>
    <d v="2031-03-27T00:00:00"/>
    <x v="1"/>
    <s v="Amex"/>
    <x v="0"/>
    <s v="Occasional"/>
    <x v="0"/>
    <x v="1"/>
    <x v="0"/>
    <s v="High"/>
    <n v="3.6"/>
    <n v="1"/>
    <n v="365"/>
    <x v="6"/>
    <x v="0"/>
    <n v="164.35998851435707"/>
  </r>
  <r>
    <n v="2265"/>
    <s v="Angelica Randall"/>
    <s v="gwade@example.org"/>
    <s v="gwade"/>
    <d v="1935-04-22T00:00:00"/>
    <x v="1"/>
    <s v="New Thomasmouth"/>
    <d v="2030-03-28T00:00:00"/>
    <d v="2031-03-28T00:00:00"/>
    <x v="1"/>
    <s v="Visa"/>
    <x v="0"/>
    <s v="Frequent"/>
    <x v="0"/>
    <x v="6"/>
    <x v="1"/>
    <s v="Medium"/>
    <n v="3.1"/>
    <n v="5"/>
    <n v="365"/>
    <x v="6"/>
    <x v="0"/>
    <n v="164.35998851435707"/>
  </r>
  <r>
    <n v="2266"/>
    <s v="Jacob Martinez"/>
    <s v="ellisstacy@example.com"/>
    <s v="ellisstacy"/>
    <d v="1979-01-06T00:00:00"/>
    <x v="0"/>
    <s v="Briannafort"/>
    <d v="2030-03-29T00:00:00"/>
    <d v="2031-03-29T00:00:00"/>
    <x v="1"/>
    <s v="Amex"/>
    <x v="1"/>
    <s v="Occasional"/>
    <x v="1"/>
    <x v="6"/>
    <x v="1"/>
    <s v="Medium"/>
    <n v="3.9"/>
    <n v="3"/>
    <n v="365"/>
    <x v="6"/>
    <x v="0"/>
    <n v="164.35998851435707"/>
  </r>
  <r>
    <n v="2267"/>
    <s v="Christopher Moreno"/>
    <s v="moorepatricia@example.org"/>
    <s v="moorepatricia"/>
    <d v="1987-09-20T00:00:00"/>
    <x v="1"/>
    <s v="Amyport"/>
    <d v="2030-03-30T00:00:00"/>
    <d v="2031-03-30T00:00:00"/>
    <x v="1"/>
    <s v="Visa"/>
    <x v="1"/>
    <s v="Regular"/>
    <x v="2"/>
    <x v="5"/>
    <x v="2"/>
    <s v="High"/>
    <n v="4.9000000000000004"/>
    <n v="7"/>
    <n v="365"/>
    <x v="6"/>
    <x v="0"/>
    <n v="164.35998851435707"/>
  </r>
  <r>
    <n v="2268"/>
    <s v="Melissa Choi DVM"/>
    <s v="ginascott@example.net"/>
    <s v="ginascott"/>
    <d v="1937-05-14T00:00:00"/>
    <x v="1"/>
    <s v="Collinsport"/>
    <d v="2030-03-31T00:00:00"/>
    <d v="2031-03-31T00:00:00"/>
    <x v="0"/>
    <s v="Mastercard"/>
    <x v="1"/>
    <s v="Frequent"/>
    <x v="0"/>
    <x v="3"/>
    <x v="1"/>
    <s v="High"/>
    <n v="3.8"/>
    <n v="1"/>
    <n v="365"/>
    <x v="6"/>
    <x v="0"/>
    <n v="164.35998851435707"/>
  </r>
  <r>
    <n v="2269"/>
    <s v="Michael Collins"/>
    <s v="llopez@example.org"/>
    <s v="llopez"/>
    <d v="1946-03-24T00:00:00"/>
    <x v="1"/>
    <s v="Owensmouth"/>
    <d v="2030-04-01T00:00:00"/>
    <d v="2031-04-01T00:00:00"/>
    <x v="0"/>
    <s v="Mastercard"/>
    <x v="0"/>
    <s v="Frequent"/>
    <x v="2"/>
    <x v="5"/>
    <x v="0"/>
    <s v="High"/>
    <n v="4.5"/>
    <n v="3"/>
    <n v="365"/>
    <x v="6"/>
    <x v="1"/>
    <n v="83.561155921855914"/>
  </r>
  <r>
    <n v="2270"/>
    <s v="Daniel Wood"/>
    <s v="leonardbrandon@example.net"/>
    <s v="leonardbrandon"/>
    <d v="1949-05-24T00:00:00"/>
    <x v="0"/>
    <s v="Mossfurt"/>
    <d v="2030-04-02T00:00:00"/>
    <d v="2031-04-02T00:00:00"/>
    <x v="0"/>
    <s v="Amex"/>
    <x v="1"/>
    <s v="Frequent"/>
    <x v="1"/>
    <x v="6"/>
    <x v="0"/>
    <s v="High"/>
    <n v="3.9"/>
    <n v="1"/>
    <n v="365"/>
    <x v="6"/>
    <x v="1"/>
    <n v="83.561155921855914"/>
  </r>
  <r>
    <n v="2271"/>
    <s v="Kristin Molina"/>
    <s v="knightpaula@example.com"/>
    <s v="knightpaula"/>
    <d v="1948-01-16T00:00:00"/>
    <x v="1"/>
    <s v="Sullivanhaven"/>
    <d v="2030-04-03T00:00:00"/>
    <d v="2031-04-03T00:00:00"/>
    <x v="0"/>
    <s v="Visa"/>
    <x v="1"/>
    <s v="Occasional"/>
    <x v="0"/>
    <x v="3"/>
    <x v="1"/>
    <s v="Medium"/>
    <n v="3.6"/>
    <n v="9"/>
    <n v="365"/>
    <x v="6"/>
    <x v="1"/>
    <n v="83.561155921855914"/>
  </r>
  <r>
    <n v="2272"/>
    <s v="Stefanie Soto"/>
    <s v="matthew65@example.com"/>
    <s v="matthew65"/>
    <d v="1935-11-29T00:00:00"/>
    <x v="0"/>
    <s v="North Barry"/>
    <d v="2030-04-04T00:00:00"/>
    <d v="2031-04-04T00:00:00"/>
    <x v="1"/>
    <s v="Mastercard"/>
    <x v="0"/>
    <s v="Frequent"/>
    <x v="1"/>
    <x v="3"/>
    <x v="2"/>
    <s v="Low"/>
    <n v="4.5"/>
    <n v="10"/>
    <n v="365"/>
    <x v="6"/>
    <x v="1"/>
    <n v="83.561155921855914"/>
  </r>
  <r>
    <n v="2273"/>
    <s v="Alexis Banks"/>
    <s v="tara79@example.org"/>
    <s v="tara79"/>
    <d v="1944-01-28T00:00:00"/>
    <x v="1"/>
    <s v="Huynhfurt"/>
    <d v="2030-04-05T00:00:00"/>
    <d v="2031-04-05T00:00:00"/>
    <x v="1"/>
    <s v="Mastercard"/>
    <x v="0"/>
    <s v="Regular"/>
    <x v="0"/>
    <x v="2"/>
    <x v="0"/>
    <s v="Medium"/>
    <n v="3.9"/>
    <n v="3"/>
    <n v="365"/>
    <x v="6"/>
    <x v="1"/>
    <n v="83.561155921855914"/>
  </r>
  <r>
    <n v="2274"/>
    <s v="Megan Walker"/>
    <s v="baileymary@example.com"/>
    <s v="baileymary"/>
    <d v="1963-10-03T00:00:00"/>
    <x v="0"/>
    <s v="Laurenfort"/>
    <d v="2030-04-06T00:00:00"/>
    <d v="2031-04-06T00:00:00"/>
    <x v="1"/>
    <s v="Visa"/>
    <x v="1"/>
    <s v="Occasional"/>
    <x v="1"/>
    <x v="2"/>
    <x v="2"/>
    <s v="Medium"/>
    <n v="4.2"/>
    <n v="0"/>
    <n v="365"/>
    <x v="6"/>
    <x v="1"/>
    <n v="83.561155921855914"/>
  </r>
  <r>
    <n v="2275"/>
    <s v="Lisa Anderson"/>
    <s v="uparrish@example.com"/>
    <s v="uparrish"/>
    <d v="1953-04-17T00:00:00"/>
    <x v="1"/>
    <s v="Murphyhaven"/>
    <d v="2030-04-07T00:00:00"/>
    <d v="2031-04-07T00:00:00"/>
    <x v="0"/>
    <s v="Amex"/>
    <x v="1"/>
    <s v="Regular"/>
    <x v="2"/>
    <x v="0"/>
    <x v="2"/>
    <s v="High"/>
    <n v="3.1"/>
    <n v="6"/>
    <n v="365"/>
    <x v="6"/>
    <x v="1"/>
    <n v="83.561155921855914"/>
  </r>
  <r>
    <n v="2276"/>
    <s v="Shawna Boyd"/>
    <s v="nancy69@example.org"/>
    <s v="nancy69"/>
    <d v="1951-04-30T00:00:00"/>
    <x v="1"/>
    <s v="North Michaela"/>
    <d v="2030-04-08T00:00:00"/>
    <d v="2031-04-08T00:00:00"/>
    <x v="1"/>
    <s v="Mastercard"/>
    <x v="1"/>
    <s v="Regular"/>
    <x v="2"/>
    <x v="1"/>
    <x v="0"/>
    <s v="Low"/>
    <n v="4.2"/>
    <n v="3"/>
    <n v="365"/>
    <x v="6"/>
    <x v="1"/>
    <n v="83.561155921855914"/>
  </r>
  <r>
    <n v="2277"/>
    <s v="Daniel Rogers"/>
    <s v="jperez@example.org"/>
    <s v="jperez"/>
    <d v="1979-05-29T00:00:00"/>
    <x v="0"/>
    <s v="Hammondmouth"/>
    <d v="2030-04-09T00:00:00"/>
    <d v="2031-04-09T00:00:00"/>
    <x v="1"/>
    <s v="Visa"/>
    <x v="1"/>
    <s v="Occasional"/>
    <x v="0"/>
    <x v="2"/>
    <x v="0"/>
    <s v="Medium"/>
    <n v="4.5999999999999996"/>
    <n v="5"/>
    <n v="365"/>
    <x v="6"/>
    <x v="1"/>
    <n v="83.561155921855914"/>
  </r>
  <r>
    <n v="2278"/>
    <s v="James Roberts"/>
    <s v="samanthaparker@example.org"/>
    <s v="samanthaparker"/>
    <d v="1980-02-19T00:00:00"/>
    <x v="1"/>
    <s v="Aguilarshire"/>
    <d v="2030-04-10T00:00:00"/>
    <d v="2031-04-10T00:00:00"/>
    <x v="1"/>
    <s v="Amex"/>
    <x v="0"/>
    <s v="Occasional"/>
    <x v="2"/>
    <x v="4"/>
    <x v="2"/>
    <s v="High"/>
    <n v="4.2"/>
    <n v="4"/>
    <n v="365"/>
    <x v="6"/>
    <x v="1"/>
    <n v="83.561155921855914"/>
  </r>
  <r>
    <n v="2279"/>
    <s v="Crystal Hines"/>
    <s v="ianpatel@example.net"/>
    <s v="ianpatel"/>
    <d v="1966-09-14T00:00:00"/>
    <x v="0"/>
    <s v="Singletontown"/>
    <d v="2030-04-11T00:00:00"/>
    <d v="2031-04-11T00:00:00"/>
    <x v="0"/>
    <s v="Visa"/>
    <x v="0"/>
    <s v="Regular"/>
    <x v="1"/>
    <x v="3"/>
    <x v="0"/>
    <s v="High"/>
    <n v="4.8"/>
    <n v="5"/>
    <n v="365"/>
    <x v="6"/>
    <x v="1"/>
    <n v="83.561155921855914"/>
  </r>
  <r>
    <n v="2280"/>
    <s v="Helen Colon"/>
    <s v="michael76@example.org"/>
    <s v="michael76"/>
    <d v="2004-05-16T00:00:00"/>
    <x v="1"/>
    <s v="South Lori"/>
    <d v="2030-04-12T00:00:00"/>
    <d v="2031-04-12T00:00:00"/>
    <x v="0"/>
    <s v="Amex"/>
    <x v="0"/>
    <s v="Regular"/>
    <x v="0"/>
    <x v="4"/>
    <x v="0"/>
    <s v="Medium"/>
    <n v="3.3"/>
    <n v="4"/>
    <n v="365"/>
    <x v="6"/>
    <x v="1"/>
    <n v="83.561155921855914"/>
  </r>
  <r>
    <n v="2281"/>
    <s v="Joshua Page"/>
    <s v="mshepard@example.com"/>
    <s v="mshepard"/>
    <d v="1986-09-09T00:00:00"/>
    <x v="1"/>
    <s v="Matthewmouth"/>
    <d v="2030-04-13T00:00:00"/>
    <d v="2031-04-13T00:00:00"/>
    <x v="1"/>
    <s v="Amex"/>
    <x v="0"/>
    <s v="Occasional"/>
    <x v="2"/>
    <x v="3"/>
    <x v="1"/>
    <s v="Low"/>
    <n v="4.2"/>
    <n v="5"/>
    <n v="365"/>
    <x v="6"/>
    <x v="1"/>
    <n v="83.561155921855914"/>
  </r>
  <r>
    <n v="2282"/>
    <s v="Kelly Ramos"/>
    <s v="farrellsherry@example.com"/>
    <s v="farrellsherry"/>
    <d v="1937-09-19T00:00:00"/>
    <x v="1"/>
    <s v="New Jeffberg"/>
    <d v="2030-04-14T00:00:00"/>
    <d v="2031-04-14T00:00:00"/>
    <x v="1"/>
    <s v="Amex"/>
    <x v="0"/>
    <s v="Occasional"/>
    <x v="2"/>
    <x v="2"/>
    <x v="0"/>
    <s v="High"/>
    <n v="4.5"/>
    <n v="1"/>
    <n v="365"/>
    <x v="6"/>
    <x v="1"/>
    <n v="83.561155921855914"/>
  </r>
  <r>
    <n v="2283"/>
    <s v="Cody Baker"/>
    <s v="jessica17@example.net"/>
    <s v="jessica17"/>
    <d v="1999-09-03T00:00:00"/>
    <x v="1"/>
    <s v="East Raymondton"/>
    <d v="2030-04-15T00:00:00"/>
    <d v="2031-04-15T00:00:00"/>
    <x v="1"/>
    <s v="Visa"/>
    <x v="1"/>
    <s v="Occasional"/>
    <x v="0"/>
    <x v="4"/>
    <x v="2"/>
    <s v="High"/>
    <n v="4.3"/>
    <n v="9"/>
    <n v="365"/>
    <x v="6"/>
    <x v="1"/>
    <n v="83.561155921855914"/>
  </r>
  <r>
    <n v="2284"/>
    <s v="Alison George"/>
    <s v="robert75@example.org"/>
    <s v="robert75"/>
    <d v="1960-05-23T00:00:00"/>
    <x v="0"/>
    <s v="Nelsonchester"/>
    <d v="2030-04-16T00:00:00"/>
    <d v="2031-04-16T00:00:00"/>
    <x v="1"/>
    <s v="Amex"/>
    <x v="0"/>
    <s v="Regular"/>
    <x v="2"/>
    <x v="0"/>
    <x v="2"/>
    <s v="Low"/>
    <n v="3.6"/>
    <n v="8"/>
    <n v="365"/>
    <x v="6"/>
    <x v="1"/>
    <n v="83.561155921855914"/>
  </r>
  <r>
    <n v="2285"/>
    <s v="Jonathon Walker"/>
    <s v="russellthomas@example.org"/>
    <s v="russellthomas"/>
    <d v="1967-08-15T00:00:00"/>
    <x v="1"/>
    <s v="Waltersstad"/>
    <d v="2030-04-17T00:00:00"/>
    <d v="2031-04-17T00:00:00"/>
    <x v="1"/>
    <s v="Amex"/>
    <x v="1"/>
    <s v="Regular"/>
    <x v="1"/>
    <x v="2"/>
    <x v="2"/>
    <s v="High"/>
    <n v="3.9"/>
    <n v="7"/>
    <n v="365"/>
    <x v="6"/>
    <x v="1"/>
    <n v="83.561155921855914"/>
  </r>
  <r>
    <n v="2286"/>
    <s v="Debra Daniels"/>
    <s v="justin02@example.net"/>
    <s v="justin02"/>
    <d v="1980-03-14T00:00:00"/>
    <x v="1"/>
    <s v="South Michelemouth"/>
    <d v="2030-04-18T00:00:00"/>
    <d v="2031-04-18T00:00:00"/>
    <x v="1"/>
    <s v="Visa"/>
    <x v="1"/>
    <s v="Regular"/>
    <x v="0"/>
    <x v="5"/>
    <x v="0"/>
    <s v="Medium"/>
    <n v="4.5999999999999996"/>
    <n v="8"/>
    <n v="365"/>
    <x v="6"/>
    <x v="1"/>
    <n v="83.561155921855914"/>
  </r>
  <r>
    <n v="2287"/>
    <s v="Stephen Fuentes"/>
    <s v="christiandouglas@example.net"/>
    <s v="christiandouglas"/>
    <d v="1984-07-30T00:00:00"/>
    <x v="1"/>
    <s v="North Crystal"/>
    <d v="2030-04-19T00:00:00"/>
    <d v="2031-04-19T00:00:00"/>
    <x v="0"/>
    <s v="Mastercard"/>
    <x v="1"/>
    <s v="Frequent"/>
    <x v="0"/>
    <x v="5"/>
    <x v="0"/>
    <s v="Medium"/>
    <n v="3.9"/>
    <n v="7"/>
    <n v="365"/>
    <x v="6"/>
    <x v="1"/>
    <n v="83.561155921855914"/>
  </r>
  <r>
    <n v="2288"/>
    <s v="Alyssa Beltran"/>
    <s v="susandixon@example.org"/>
    <s v="susandixon"/>
    <d v="2004-03-03T00:00:00"/>
    <x v="1"/>
    <s v="New Richard"/>
    <d v="2030-04-20T00:00:00"/>
    <d v="2031-04-20T00:00:00"/>
    <x v="0"/>
    <s v="Mastercard"/>
    <x v="1"/>
    <s v="Occasional"/>
    <x v="1"/>
    <x v="2"/>
    <x v="0"/>
    <s v="Medium"/>
    <n v="3.7"/>
    <n v="9"/>
    <n v="365"/>
    <x v="6"/>
    <x v="1"/>
    <n v="83.561155921855914"/>
  </r>
  <r>
    <n v="2289"/>
    <s v="Debbie Burton"/>
    <s v="andreachurch@example.net"/>
    <s v="andreachurch"/>
    <d v="1998-01-13T00:00:00"/>
    <x v="1"/>
    <s v="Jamestown"/>
    <d v="2030-04-21T00:00:00"/>
    <d v="2031-04-21T00:00:00"/>
    <x v="1"/>
    <s v="Mastercard"/>
    <x v="1"/>
    <s v="Regular"/>
    <x v="2"/>
    <x v="1"/>
    <x v="0"/>
    <s v="Medium"/>
    <n v="4"/>
    <n v="2"/>
    <n v="365"/>
    <x v="6"/>
    <x v="1"/>
    <n v="83.561155921855914"/>
  </r>
  <r>
    <n v="2290"/>
    <s v="Philip Walton"/>
    <s v="justin59@example.org"/>
    <s v="justin59"/>
    <d v="1964-01-02T00:00:00"/>
    <x v="0"/>
    <s v="Christopherstad"/>
    <d v="2030-04-22T00:00:00"/>
    <d v="2031-04-22T00:00:00"/>
    <x v="0"/>
    <s v="Visa"/>
    <x v="1"/>
    <s v="Frequent"/>
    <x v="1"/>
    <x v="0"/>
    <x v="0"/>
    <s v="High"/>
    <n v="4.8"/>
    <n v="5"/>
    <n v="365"/>
    <x v="6"/>
    <x v="1"/>
    <n v="83.561155921855914"/>
  </r>
  <r>
    <n v="2291"/>
    <s v="Vanessa Ryan"/>
    <s v="amy03@example.net"/>
    <s v="amy03"/>
    <d v="1988-05-11T00:00:00"/>
    <x v="0"/>
    <s v="West Jennifer"/>
    <d v="2030-04-23T00:00:00"/>
    <d v="2031-04-23T00:00:00"/>
    <x v="1"/>
    <s v="Amex"/>
    <x v="0"/>
    <s v="Frequent"/>
    <x v="1"/>
    <x v="4"/>
    <x v="1"/>
    <s v="Medium"/>
    <n v="3.3"/>
    <n v="8"/>
    <n v="365"/>
    <x v="6"/>
    <x v="1"/>
    <n v="83.561155921855914"/>
  </r>
  <r>
    <n v="2292"/>
    <s v="Richard Taylor"/>
    <s v="melaniecombs@example.org"/>
    <s v="melaniecombs"/>
    <d v="1966-12-05T00:00:00"/>
    <x v="1"/>
    <s v="Lake Kristopherland"/>
    <d v="2030-04-24T00:00:00"/>
    <d v="2031-04-24T00:00:00"/>
    <x v="0"/>
    <s v="Visa"/>
    <x v="0"/>
    <s v="Frequent"/>
    <x v="2"/>
    <x v="4"/>
    <x v="2"/>
    <s v="Low"/>
    <n v="3.8"/>
    <n v="7"/>
    <n v="365"/>
    <x v="6"/>
    <x v="1"/>
    <n v="83.561155921855914"/>
  </r>
  <r>
    <n v="2293"/>
    <s v="Monica Hill"/>
    <s v="bridgessteven@example.org"/>
    <s v="bridgessteven"/>
    <d v="1952-01-01T00:00:00"/>
    <x v="0"/>
    <s v="Combstown"/>
    <d v="2030-04-25T00:00:00"/>
    <d v="2031-04-25T00:00:00"/>
    <x v="1"/>
    <s v="Mastercard"/>
    <x v="1"/>
    <s v="Regular"/>
    <x v="1"/>
    <x v="5"/>
    <x v="1"/>
    <s v="Low"/>
    <n v="4.4000000000000004"/>
    <n v="1"/>
    <n v="365"/>
    <x v="6"/>
    <x v="1"/>
    <n v="83.561155921855914"/>
  </r>
  <r>
    <n v="2294"/>
    <s v="Linda Kelly"/>
    <s v="ellispatricia@example.net"/>
    <s v="ellispatricia"/>
    <d v="1938-03-03T00:00:00"/>
    <x v="1"/>
    <s v="Wilsonstad"/>
    <d v="2030-04-26T00:00:00"/>
    <d v="2031-04-26T00:00:00"/>
    <x v="1"/>
    <s v="Visa"/>
    <x v="1"/>
    <s v="Occasional"/>
    <x v="0"/>
    <x v="0"/>
    <x v="2"/>
    <s v="Medium"/>
    <n v="4.8"/>
    <n v="7"/>
    <n v="365"/>
    <x v="6"/>
    <x v="1"/>
    <n v="83.561155921855914"/>
  </r>
  <r>
    <n v="2295"/>
    <s v="Mark Morrow"/>
    <s v="ramirezcaroline@example.com"/>
    <s v="ramirezcaroline"/>
    <d v="1970-08-13T00:00:00"/>
    <x v="0"/>
    <s v="Caitlinmouth"/>
    <d v="2030-04-27T00:00:00"/>
    <d v="2031-04-27T00:00:00"/>
    <x v="0"/>
    <s v="Amex"/>
    <x v="1"/>
    <s v="Frequent"/>
    <x v="2"/>
    <x v="6"/>
    <x v="0"/>
    <s v="High"/>
    <n v="4.5999999999999996"/>
    <n v="10"/>
    <n v="365"/>
    <x v="6"/>
    <x v="1"/>
    <n v="83.561155921855914"/>
  </r>
  <r>
    <n v="2296"/>
    <s v="Sara Ramos"/>
    <s v="kimberly11@example.com"/>
    <s v="kimberly11"/>
    <d v="2005-11-29T00:00:00"/>
    <x v="0"/>
    <s v="Kevinmouth"/>
    <d v="2030-04-28T00:00:00"/>
    <d v="2031-04-28T00:00:00"/>
    <x v="1"/>
    <s v="Amex"/>
    <x v="0"/>
    <s v="Frequent"/>
    <x v="2"/>
    <x v="0"/>
    <x v="1"/>
    <s v="Low"/>
    <n v="4"/>
    <n v="8"/>
    <n v="365"/>
    <x v="6"/>
    <x v="1"/>
    <n v="83.561155921855914"/>
  </r>
  <r>
    <n v="2297"/>
    <s v="Thomas Williams"/>
    <s v="taylorlinda@example.net"/>
    <s v="taylorlinda"/>
    <d v="1953-12-04T00:00:00"/>
    <x v="0"/>
    <s v="West Lindaville"/>
    <d v="2030-04-29T00:00:00"/>
    <d v="2031-04-29T00:00:00"/>
    <x v="0"/>
    <s v="Amex"/>
    <x v="1"/>
    <s v="Occasional"/>
    <x v="2"/>
    <x v="1"/>
    <x v="0"/>
    <s v="Medium"/>
    <n v="3.3"/>
    <n v="8"/>
    <n v="365"/>
    <x v="6"/>
    <x v="1"/>
    <n v="83.561155921855914"/>
  </r>
  <r>
    <n v="2298"/>
    <s v="Michael Lutz"/>
    <s v="jillgill@example.net"/>
    <s v="jillgill"/>
    <d v="1987-10-29T00:00:00"/>
    <x v="0"/>
    <s v="North Tinaview"/>
    <d v="2030-04-30T00:00:00"/>
    <d v="2031-04-30T00:00:00"/>
    <x v="1"/>
    <s v="Visa"/>
    <x v="0"/>
    <s v="Occasional"/>
    <x v="0"/>
    <x v="4"/>
    <x v="1"/>
    <s v="Medium"/>
    <n v="3.9"/>
    <n v="5"/>
    <n v="365"/>
    <x v="6"/>
    <x v="1"/>
    <n v="83.561155921855914"/>
  </r>
  <r>
    <n v="2299"/>
    <s v="Deanna Bright"/>
    <s v="martinezjose@example.com"/>
    <s v="martinezjose"/>
    <d v="1990-01-29T00:00:00"/>
    <x v="0"/>
    <s v="Chadberg"/>
    <d v="2030-05-01T00:00:00"/>
    <d v="2031-05-01T00:00:00"/>
    <x v="1"/>
    <s v="Amex"/>
    <x v="0"/>
    <s v="Regular"/>
    <x v="0"/>
    <x v="3"/>
    <x v="2"/>
    <s v="Low"/>
    <n v="4.5999999999999996"/>
    <n v="6"/>
    <n v="365"/>
    <x v="6"/>
    <x v="1"/>
    <n v="83.561155921855914"/>
  </r>
  <r>
    <n v="2300"/>
    <s v="William Evans"/>
    <s v="patriciafritz@example.net"/>
    <s v="patriciafritz"/>
    <d v="1941-12-06T00:00:00"/>
    <x v="1"/>
    <s v="Stacyborough"/>
    <d v="2030-05-02T00:00:00"/>
    <d v="2031-05-02T00:00:00"/>
    <x v="1"/>
    <s v="Visa"/>
    <x v="1"/>
    <s v="Regular"/>
    <x v="1"/>
    <x v="6"/>
    <x v="2"/>
    <s v="Low"/>
    <n v="4.5999999999999996"/>
    <n v="2"/>
    <n v="365"/>
    <x v="6"/>
    <x v="1"/>
    <n v="83.561155921855914"/>
  </r>
  <r>
    <n v="2301"/>
    <s v="Nathan Walker"/>
    <s v="hannahpeterson@example.org"/>
    <s v="hannahpeterson"/>
    <d v="1970-04-06T00:00:00"/>
    <x v="0"/>
    <s v="New Derrickland"/>
    <d v="2030-05-03T00:00:00"/>
    <d v="2031-05-03T00:00:00"/>
    <x v="1"/>
    <s v="Amex"/>
    <x v="1"/>
    <s v="Occasional"/>
    <x v="1"/>
    <x v="6"/>
    <x v="2"/>
    <s v="High"/>
    <n v="3.6"/>
    <n v="9"/>
    <n v="365"/>
    <x v="6"/>
    <x v="1"/>
    <n v="83.561155921855914"/>
  </r>
  <r>
    <n v="2302"/>
    <s v="Maria Andrews"/>
    <s v="reidrachel@example.org"/>
    <s v="reidrachel"/>
    <d v="1947-06-30T00:00:00"/>
    <x v="1"/>
    <s v="West Robertland"/>
    <d v="2030-05-04T00:00:00"/>
    <d v="2031-05-04T00:00:00"/>
    <x v="0"/>
    <s v="Mastercard"/>
    <x v="0"/>
    <s v="Frequent"/>
    <x v="1"/>
    <x v="1"/>
    <x v="2"/>
    <s v="Medium"/>
    <n v="4.9000000000000004"/>
    <n v="1"/>
    <n v="365"/>
    <x v="6"/>
    <x v="1"/>
    <n v="83.561155921855914"/>
  </r>
  <r>
    <n v="2303"/>
    <s v="Sheila Paul"/>
    <s v="scott86@example.net"/>
    <s v="scott86"/>
    <d v="1942-03-13T00:00:00"/>
    <x v="0"/>
    <s v="Nelsonhaven"/>
    <d v="2030-05-05T00:00:00"/>
    <d v="2031-05-05T00:00:00"/>
    <x v="1"/>
    <s v="Visa"/>
    <x v="1"/>
    <s v="Frequent"/>
    <x v="2"/>
    <x v="4"/>
    <x v="0"/>
    <s v="Medium"/>
    <n v="3"/>
    <n v="1"/>
    <n v="365"/>
    <x v="6"/>
    <x v="1"/>
    <n v="83.561155921855914"/>
  </r>
  <r>
    <n v="2304"/>
    <s v="Ronald Bishop"/>
    <s v="leealicia@example.org"/>
    <s v="leealicia"/>
    <d v="1944-08-09T00:00:00"/>
    <x v="0"/>
    <s v="South Stephenbury"/>
    <d v="2030-05-06T00:00:00"/>
    <d v="2031-05-06T00:00:00"/>
    <x v="1"/>
    <s v="Mastercard"/>
    <x v="1"/>
    <s v="Occasional"/>
    <x v="2"/>
    <x v="1"/>
    <x v="1"/>
    <s v="High"/>
    <n v="4"/>
    <n v="0"/>
    <n v="365"/>
    <x v="6"/>
    <x v="1"/>
    <n v="83.561155921855914"/>
  </r>
  <r>
    <n v="2305"/>
    <s v="April Smith"/>
    <s v="heathcandice@example.net"/>
    <s v="heathcandice"/>
    <d v="1942-10-17T00:00:00"/>
    <x v="0"/>
    <s v="New Adrian"/>
    <d v="2030-05-07T00:00:00"/>
    <d v="2031-05-07T00:00:00"/>
    <x v="1"/>
    <s v="Amex"/>
    <x v="1"/>
    <s v="Regular"/>
    <x v="2"/>
    <x v="3"/>
    <x v="1"/>
    <s v="High"/>
    <n v="4.0999999999999996"/>
    <n v="4"/>
    <n v="365"/>
    <x v="6"/>
    <x v="1"/>
    <n v="83.561155921855914"/>
  </r>
  <r>
    <n v="2306"/>
    <s v="Lisa Nielsen"/>
    <s v="michaeljennings@example.org"/>
    <s v="michaeljennings"/>
    <d v="1991-08-13T00:00:00"/>
    <x v="0"/>
    <s v="Port Toddbury"/>
    <d v="2030-05-08T00:00:00"/>
    <d v="2031-05-08T00:00:00"/>
    <x v="0"/>
    <s v="Amex"/>
    <x v="0"/>
    <s v="Frequent"/>
    <x v="0"/>
    <x v="1"/>
    <x v="0"/>
    <s v="Low"/>
    <n v="4.5999999999999996"/>
    <n v="3"/>
    <n v="365"/>
    <x v="6"/>
    <x v="1"/>
    <n v="83.561155921855914"/>
  </r>
  <r>
    <n v="2307"/>
    <s v="Tiffany Davis"/>
    <s v="kennethgarcia@example.com"/>
    <s v="kennethgarcia"/>
    <d v="1989-07-12T00:00:00"/>
    <x v="1"/>
    <s v="South Shaneside"/>
    <d v="2030-05-09T00:00:00"/>
    <d v="2031-05-09T00:00:00"/>
    <x v="1"/>
    <s v="Amex"/>
    <x v="1"/>
    <s v="Regular"/>
    <x v="1"/>
    <x v="0"/>
    <x v="2"/>
    <s v="Medium"/>
    <n v="5"/>
    <n v="1"/>
    <n v="365"/>
    <x v="6"/>
    <x v="1"/>
    <n v="83.561155921855914"/>
  </r>
  <r>
    <n v="2308"/>
    <s v="Lori Flores"/>
    <s v="hintonkatherine@example.org"/>
    <s v="hintonkatherine"/>
    <d v="1938-12-15T00:00:00"/>
    <x v="0"/>
    <s v="West Sandramouth"/>
    <d v="2030-05-10T00:00:00"/>
    <d v="2031-05-10T00:00:00"/>
    <x v="0"/>
    <s v="Amex"/>
    <x v="1"/>
    <s v="Occasional"/>
    <x v="0"/>
    <x v="4"/>
    <x v="1"/>
    <s v="Medium"/>
    <n v="5"/>
    <n v="1"/>
    <n v="365"/>
    <x v="6"/>
    <x v="1"/>
    <n v="83.561155921855914"/>
  </r>
  <r>
    <n v="2309"/>
    <s v="Jesus Johnson"/>
    <s v="davisbrian@example.org"/>
    <s v="davisbrian"/>
    <d v="1983-02-20T00:00:00"/>
    <x v="1"/>
    <s v="Hamiltonmouth"/>
    <d v="2030-05-11T00:00:00"/>
    <d v="2031-05-11T00:00:00"/>
    <x v="1"/>
    <s v="Mastercard"/>
    <x v="1"/>
    <s v="Regular"/>
    <x v="1"/>
    <x v="2"/>
    <x v="2"/>
    <s v="Low"/>
    <n v="4.7"/>
    <n v="1"/>
    <n v="365"/>
    <x v="6"/>
    <x v="1"/>
    <n v="83.561155921855914"/>
  </r>
  <r>
    <n v="2310"/>
    <s v="Thomas Gallegos"/>
    <s v="robertstaylor@example.org"/>
    <s v="robertstaylor"/>
    <d v="1959-10-26T00:00:00"/>
    <x v="1"/>
    <s v="Brownburgh"/>
    <d v="2030-05-12T00:00:00"/>
    <d v="2031-05-12T00:00:00"/>
    <x v="0"/>
    <s v="Amex"/>
    <x v="0"/>
    <s v="Frequent"/>
    <x v="1"/>
    <x v="2"/>
    <x v="1"/>
    <s v="Low"/>
    <n v="4.3"/>
    <n v="1"/>
    <n v="365"/>
    <x v="6"/>
    <x v="1"/>
    <n v="83.561155921855914"/>
  </r>
  <r>
    <n v="2311"/>
    <s v="Martha Ferguson"/>
    <s v="urush@example.com"/>
    <s v="urush"/>
    <d v="1949-02-03T00:00:00"/>
    <x v="1"/>
    <s v="Maynardport"/>
    <d v="2030-05-13T00:00:00"/>
    <d v="2031-05-13T00:00:00"/>
    <x v="1"/>
    <s v="Visa"/>
    <x v="0"/>
    <s v="Regular"/>
    <x v="1"/>
    <x v="0"/>
    <x v="2"/>
    <s v="Medium"/>
    <n v="4.7"/>
    <n v="5"/>
    <n v="365"/>
    <x v="6"/>
    <x v="1"/>
    <n v="83.561155921855914"/>
  </r>
  <r>
    <n v="2312"/>
    <s v="Mrs. Evelyn Schmitt"/>
    <s v="lkelly@example.com"/>
    <s v="lkelly"/>
    <d v="1936-05-24T00:00:00"/>
    <x v="0"/>
    <s v="North Angel"/>
    <d v="2030-05-14T00:00:00"/>
    <d v="2031-05-14T00:00:00"/>
    <x v="0"/>
    <s v="Amex"/>
    <x v="1"/>
    <s v="Regular"/>
    <x v="1"/>
    <x v="0"/>
    <x v="2"/>
    <s v="Medium"/>
    <n v="3.9"/>
    <n v="8"/>
    <n v="365"/>
    <x v="6"/>
    <x v="1"/>
    <n v="83.561155921855914"/>
  </r>
  <r>
    <n v="2313"/>
    <s v="Amber Winters"/>
    <s v="kari41@example.com"/>
    <s v="kari41"/>
    <d v="1967-07-04T00:00:00"/>
    <x v="1"/>
    <s v="Longberg"/>
    <d v="2030-05-15T00:00:00"/>
    <d v="2031-05-15T00:00:00"/>
    <x v="1"/>
    <s v="Amex"/>
    <x v="1"/>
    <s v="Frequent"/>
    <x v="2"/>
    <x v="3"/>
    <x v="0"/>
    <s v="Low"/>
    <n v="3.2"/>
    <n v="8"/>
    <n v="365"/>
    <x v="6"/>
    <x v="1"/>
    <n v="83.561155921855914"/>
  </r>
  <r>
    <n v="2314"/>
    <s v="Leah Jones"/>
    <s v="jacquelineruiz@example.net"/>
    <s v="jacquelineruiz"/>
    <d v="1960-06-18T00:00:00"/>
    <x v="0"/>
    <s v="Greenmouth"/>
    <d v="2030-05-16T00:00:00"/>
    <d v="2031-05-16T00:00:00"/>
    <x v="0"/>
    <s v="Mastercard"/>
    <x v="1"/>
    <s v="Occasional"/>
    <x v="0"/>
    <x v="1"/>
    <x v="0"/>
    <s v="High"/>
    <n v="4.2"/>
    <n v="9"/>
    <n v="365"/>
    <x v="6"/>
    <x v="1"/>
    <n v="83.561155921855914"/>
  </r>
  <r>
    <n v="2315"/>
    <s v="Elizabeth Hawkins"/>
    <s v="obernard@example.org"/>
    <s v="obernard"/>
    <d v="1935-04-01T00:00:00"/>
    <x v="0"/>
    <s v="New Joshuafurt"/>
    <d v="2030-05-17T00:00:00"/>
    <d v="2031-05-17T00:00:00"/>
    <x v="0"/>
    <s v="Amex"/>
    <x v="0"/>
    <s v="Occasional"/>
    <x v="0"/>
    <x v="1"/>
    <x v="1"/>
    <s v="Medium"/>
    <n v="4.5"/>
    <n v="7"/>
    <n v="365"/>
    <x v="6"/>
    <x v="1"/>
    <n v="83.561155921855914"/>
  </r>
  <r>
    <n v="2316"/>
    <s v="Alicia Farrell"/>
    <s v="smithjames@example.org"/>
    <s v="smithjames"/>
    <d v="1958-06-13T00:00:00"/>
    <x v="0"/>
    <s v="Johnsonton"/>
    <d v="2030-05-18T00:00:00"/>
    <d v="2031-05-18T00:00:00"/>
    <x v="1"/>
    <s v="Visa"/>
    <x v="1"/>
    <s v="Occasional"/>
    <x v="1"/>
    <x v="2"/>
    <x v="2"/>
    <s v="High"/>
    <n v="4.3"/>
    <n v="6"/>
    <n v="365"/>
    <x v="6"/>
    <x v="1"/>
    <n v="83.561155921855914"/>
  </r>
  <r>
    <n v="2317"/>
    <s v="Brenda Waller"/>
    <s v="timothy72@example.org"/>
    <s v="timothy72"/>
    <d v="1970-02-03T00:00:00"/>
    <x v="1"/>
    <s v="West Kenneth"/>
    <d v="2030-05-19T00:00:00"/>
    <d v="2031-05-19T00:00:00"/>
    <x v="0"/>
    <s v="Visa"/>
    <x v="1"/>
    <s v="Regular"/>
    <x v="2"/>
    <x v="4"/>
    <x v="0"/>
    <s v="Low"/>
    <n v="4.2"/>
    <n v="7"/>
    <n v="365"/>
    <x v="6"/>
    <x v="1"/>
    <n v="83.561155921855914"/>
  </r>
  <r>
    <n v="2318"/>
    <s v="Philip Smith"/>
    <s v="jonathan37@example.org"/>
    <s v="jonathan37"/>
    <d v="1940-02-01T00:00:00"/>
    <x v="0"/>
    <s v="West Lisastad"/>
    <d v="2030-05-20T00:00:00"/>
    <d v="2031-05-20T00:00:00"/>
    <x v="1"/>
    <s v="Amex"/>
    <x v="1"/>
    <s v="Frequent"/>
    <x v="1"/>
    <x v="3"/>
    <x v="2"/>
    <s v="Medium"/>
    <n v="4.2"/>
    <n v="2"/>
    <n v="365"/>
    <x v="6"/>
    <x v="1"/>
    <n v="83.561155921855914"/>
  </r>
  <r>
    <n v="2319"/>
    <s v="Jared Thomas"/>
    <s v="qramsey@example.net"/>
    <s v="qramsey"/>
    <d v="1993-08-16T00:00:00"/>
    <x v="0"/>
    <s v="Perkinshaven"/>
    <d v="2030-05-21T00:00:00"/>
    <d v="2031-05-21T00:00:00"/>
    <x v="0"/>
    <s v="Amex"/>
    <x v="0"/>
    <s v="Occasional"/>
    <x v="0"/>
    <x v="0"/>
    <x v="2"/>
    <s v="Medium"/>
    <n v="3.8"/>
    <n v="7"/>
    <n v="365"/>
    <x v="6"/>
    <x v="1"/>
    <n v="83.561155921855914"/>
  </r>
  <r>
    <n v="2320"/>
    <s v="Anthony Davis"/>
    <s v="johnsonsarah@example.com"/>
    <s v="johnsonsarah"/>
    <d v="2004-11-27T00:00:00"/>
    <x v="0"/>
    <s v="West Melissa"/>
    <d v="2030-05-22T00:00:00"/>
    <d v="2031-05-22T00:00:00"/>
    <x v="1"/>
    <s v="Visa"/>
    <x v="0"/>
    <s v="Frequent"/>
    <x v="0"/>
    <x v="2"/>
    <x v="0"/>
    <s v="Medium"/>
    <n v="4.5"/>
    <n v="5"/>
    <n v="365"/>
    <x v="6"/>
    <x v="1"/>
    <n v="83.561155921855914"/>
  </r>
  <r>
    <n v="2321"/>
    <s v="Dr. Megan Mcgee"/>
    <s v="teresasutton@example.net"/>
    <s v="teresasutton"/>
    <d v="1989-04-05T00:00:00"/>
    <x v="1"/>
    <s v="Perkinsburgh"/>
    <d v="2030-05-23T00:00:00"/>
    <d v="2031-05-23T00:00:00"/>
    <x v="1"/>
    <s v="Visa"/>
    <x v="1"/>
    <s v="Frequent"/>
    <x v="2"/>
    <x v="6"/>
    <x v="0"/>
    <s v="Low"/>
    <n v="4.0999999999999996"/>
    <n v="5"/>
    <n v="365"/>
    <x v="6"/>
    <x v="1"/>
    <n v="83.561155921855914"/>
  </r>
  <r>
    <n v="2322"/>
    <s v="Renee Valdez"/>
    <s v="kathleen08@example.org"/>
    <s v="kathleen08"/>
    <d v="2000-04-01T00:00:00"/>
    <x v="0"/>
    <s v="West Paige"/>
    <d v="2030-05-24T00:00:00"/>
    <d v="2031-05-24T00:00:00"/>
    <x v="0"/>
    <s v="Amex"/>
    <x v="1"/>
    <s v="Regular"/>
    <x v="0"/>
    <x v="1"/>
    <x v="1"/>
    <s v="Low"/>
    <n v="3.4"/>
    <n v="0"/>
    <n v="365"/>
    <x v="6"/>
    <x v="1"/>
    <n v="83.561155921855914"/>
  </r>
  <r>
    <n v="2323"/>
    <s v="Lindsay Dyer"/>
    <s v="timothy71@example.net"/>
    <s v="timothy71"/>
    <d v="1997-11-18T00:00:00"/>
    <x v="0"/>
    <s v="West Olivia"/>
    <d v="2030-05-25T00:00:00"/>
    <d v="2031-05-25T00:00:00"/>
    <x v="0"/>
    <s v="Visa"/>
    <x v="1"/>
    <s v="Regular"/>
    <x v="0"/>
    <x v="2"/>
    <x v="1"/>
    <s v="High"/>
    <n v="3"/>
    <n v="4"/>
    <n v="365"/>
    <x v="6"/>
    <x v="1"/>
    <n v="83.561155921855914"/>
  </r>
  <r>
    <n v="2324"/>
    <s v="Carolyn Williams"/>
    <s v="angelaray@example.org"/>
    <s v="angelaray"/>
    <d v="1935-10-14T00:00:00"/>
    <x v="1"/>
    <s v="Port Jacob"/>
    <d v="2030-05-26T00:00:00"/>
    <d v="2031-05-26T00:00:00"/>
    <x v="0"/>
    <s v="Visa"/>
    <x v="0"/>
    <s v="Occasional"/>
    <x v="1"/>
    <x v="6"/>
    <x v="1"/>
    <s v="High"/>
    <n v="4.7"/>
    <n v="9"/>
    <n v="365"/>
    <x v="6"/>
    <x v="1"/>
    <n v="83.561155921855914"/>
  </r>
  <r>
    <n v="2325"/>
    <s v="Susan Gregory"/>
    <s v="adamwillis@example.net"/>
    <s v="adamwillis"/>
    <d v="1936-06-17T00:00:00"/>
    <x v="1"/>
    <s v="North Pamela"/>
    <d v="2030-05-27T00:00:00"/>
    <d v="2031-05-27T00:00:00"/>
    <x v="0"/>
    <s v="Visa"/>
    <x v="1"/>
    <s v="Occasional"/>
    <x v="2"/>
    <x v="1"/>
    <x v="0"/>
    <s v="Low"/>
    <n v="3.7"/>
    <n v="0"/>
    <n v="365"/>
    <x v="6"/>
    <x v="1"/>
    <n v="83.561155921855914"/>
  </r>
  <r>
    <n v="2326"/>
    <s v="Susan Schwartz"/>
    <s v="kelsey79@example.net"/>
    <s v="kelsey79"/>
    <d v="1956-12-12T00:00:00"/>
    <x v="1"/>
    <s v="West Elizabeth"/>
    <d v="2030-05-28T00:00:00"/>
    <d v="2031-05-28T00:00:00"/>
    <x v="1"/>
    <s v="Mastercard"/>
    <x v="0"/>
    <s v="Occasional"/>
    <x v="0"/>
    <x v="1"/>
    <x v="2"/>
    <s v="High"/>
    <n v="4"/>
    <n v="9"/>
    <n v="365"/>
    <x v="6"/>
    <x v="1"/>
    <n v="83.561155921855914"/>
  </r>
  <r>
    <n v="2327"/>
    <s v="Jesse Rivera"/>
    <s v="erinlopez@example.net"/>
    <s v="erinlopez"/>
    <d v="1995-08-04T00:00:00"/>
    <x v="1"/>
    <s v="Patriciaburgh"/>
    <d v="2030-05-29T00:00:00"/>
    <d v="2031-05-29T00:00:00"/>
    <x v="0"/>
    <s v="Visa"/>
    <x v="1"/>
    <s v="Regular"/>
    <x v="2"/>
    <x v="5"/>
    <x v="2"/>
    <s v="Low"/>
    <n v="4.0999999999999996"/>
    <n v="0"/>
    <n v="365"/>
    <x v="6"/>
    <x v="1"/>
    <n v="83.561155921855914"/>
  </r>
  <r>
    <n v="2328"/>
    <s v="Alison Dorsey"/>
    <s v="timothypearson@example.net"/>
    <s v="timothypearson"/>
    <d v="1969-07-16T00:00:00"/>
    <x v="1"/>
    <s v="Port Tony"/>
    <d v="2030-05-30T00:00:00"/>
    <d v="2031-05-30T00:00:00"/>
    <x v="0"/>
    <s v="Amex"/>
    <x v="1"/>
    <s v="Regular"/>
    <x v="1"/>
    <x v="4"/>
    <x v="2"/>
    <s v="Low"/>
    <n v="3.9"/>
    <n v="10"/>
    <n v="365"/>
    <x v="6"/>
    <x v="1"/>
    <n v="83.561155921855914"/>
  </r>
  <r>
    <n v="2329"/>
    <s v="Brandi Howard"/>
    <s v="pwilkinson@example.org"/>
    <s v="pwilkinson"/>
    <d v="1945-02-15T00:00:00"/>
    <x v="1"/>
    <s v="Teresaton"/>
    <d v="2030-05-31T00:00:00"/>
    <d v="2031-05-31T00:00:00"/>
    <x v="1"/>
    <s v="Amex"/>
    <x v="1"/>
    <s v="Occasional"/>
    <x v="2"/>
    <x v="1"/>
    <x v="1"/>
    <s v="Medium"/>
    <n v="4.9000000000000004"/>
    <n v="9"/>
    <n v="365"/>
    <x v="6"/>
    <x v="1"/>
    <n v="83.561155921855914"/>
  </r>
  <r>
    <n v="2330"/>
    <s v="Michael Benson"/>
    <s v="cwhitaker@example.net"/>
    <s v="cwhitaker"/>
    <d v="1985-05-15T00:00:00"/>
    <x v="0"/>
    <s v="Elizabethburgh"/>
    <d v="2030-06-01T00:00:00"/>
    <d v="2031-06-01T00:00:00"/>
    <x v="0"/>
    <s v="Amex"/>
    <x v="0"/>
    <s v="Regular"/>
    <x v="2"/>
    <x v="2"/>
    <x v="2"/>
    <s v="High"/>
    <n v="4.7"/>
    <n v="6"/>
    <n v="365"/>
    <x v="6"/>
    <x v="1"/>
    <n v="83.561155921855914"/>
  </r>
  <r>
    <n v="2331"/>
    <s v="Linda Hicks"/>
    <s v="raymond68@example.org"/>
    <s v="raymond68"/>
    <d v="1982-04-13T00:00:00"/>
    <x v="0"/>
    <s v="Josephview"/>
    <d v="2030-06-02T00:00:00"/>
    <d v="2031-06-02T00:00:00"/>
    <x v="0"/>
    <s v="Visa"/>
    <x v="1"/>
    <s v="Regular"/>
    <x v="1"/>
    <x v="6"/>
    <x v="0"/>
    <s v="High"/>
    <n v="4.4000000000000004"/>
    <n v="1"/>
    <n v="365"/>
    <x v="6"/>
    <x v="1"/>
    <n v="83.561155921855914"/>
  </r>
  <r>
    <n v="2332"/>
    <s v="David Estrada"/>
    <s v="charles75@example.org"/>
    <s v="charles75"/>
    <d v="1958-01-21T00:00:00"/>
    <x v="1"/>
    <s v="Rachelville"/>
    <d v="2030-06-03T00:00:00"/>
    <d v="2031-06-03T00:00:00"/>
    <x v="0"/>
    <s v="Amex"/>
    <x v="1"/>
    <s v="Occasional"/>
    <x v="2"/>
    <x v="6"/>
    <x v="1"/>
    <s v="Medium"/>
    <n v="3"/>
    <n v="2"/>
    <n v="365"/>
    <x v="6"/>
    <x v="1"/>
    <n v="83.561155921855914"/>
  </r>
  <r>
    <n v="2333"/>
    <s v="Elizabeth Alexander"/>
    <s v="uspencer@example.com"/>
    <s v="uspencer"/>
    <d v="1986-02-15T00:00:00"/>
    <x v="1"/>
    <s v="South Georgeborough"/>
    <d v="2030-06-04T00:00:00"/>
    <d v="2031-06-04T00:00:00"/>
    <x v="0"/>
    <s v="Visa"/>
    <x v="1"/>
    <s v="Frequent"/>
    <x v="1"/>
    <x v="3"/>
    <x v="1"/>
    <s v="High"/>
    <n v="3"/>
    <n v="2"/>
    <n v="365"/>
    <x v="6"/>
    <x v="1"/>
    <n v="83.561155921855914"/>
  </r>
  <r>
    <n v="2334"/>
    <s v="Deborah Brown"/>
    <s v="cooleylisa@example.net"/>
    <s v="cooleylisa"/>
    <d v="1990-05-10T00:00:00"/>
    <x v="1"/>
    <s v="North Hollymouth"/>
    <d v="2030-06-05T00:00:00"/>
    <d v="2031-06-05T00:00:00"/>
    <x v="1"/>
    <s v="Amex"/>
    <x v="0"/>
    <s v="Frequent"/>
    <x v="2"/>
    <x v="3"/>
    <x v="1"/>
    <s v="High"/>
    <n v="3.5"/>
    <n v="8"/>
    <n v="365"/>
    <x v="6"/>
    <x v="1"/>
    <n v="83.561155921855914"/>
  </r>
  <r>
    <n v="2335"/>
    <s v="Dawn Harrell"/>
    <s v="christopher18@example.com"/>
    <s v="christopher18"/>
    <d v="1941-06-27T00:00:00"/>
    <x v="1"/>
    <s v="Lewisstad"/>
    <d v="2030-06-06T00:00:00"/>
    <d v="2031-06-06T00:00:00"/>
    <x v="0"/>
    <s v="Amex"/>
    <x v="0"/>
    <s v="Frequent"/>
    <x v="1"/>
    <x v="4"/>
    <x v="0"/>
    <s v="Low"/>
    <n v="4.9000000000000004"/>
    <n v="8"/>
    <n v="365"/>
    <x v="6"/>
    <x v="1"/>
    <n v="83.561155921855914"/>
  </r>
  <r>
    <n v="2336"/>
    <s v="Austin Swanson"/>
    <s v="cheryljohnson@example.org"/>
    <s v="cheryljohnson"/>
    <d v="2004-05-15T00:00:00"/>
    <x v="0"/>
    <s v="South Jennifermouth"/>
    <d v="2030-06-07T00:00:00"/>
    <d v="2031-06-07T00:00:00"/>
    <x v="0"/>
    <s v="Visa"/>
    <x v="0"/>
    <s v="Regular"/>
    <x v="0"/>
    <x v="2"/>
    <x v="2"/>
    <s v="Low"/>
    <n v="4.2"/>
    <n v="2"/>
    <n v="365"/>
    <x v="6"/>
    <x v="1"/>
    <n v="83.561155921855914"/>
  </r>
  <r>
    <n v="2337"/>
    <s v="Cynthia Coleman"/>
    <s v="amy18@example.net"/>
    <s v="amy18"/>
    <d v="1942-11-15T00:00:00"/>
    <x v="0"/>
    <s v="Markville"/>
    <d v="2030-06-08T00:00:00"/>
    <d v="2031-06-08T00:00:00"/>
    <x v="0"/>
    <s v="Mastercard"/>
    <x v="0"/>
    <s v="Frequent"/>
    <x v="0"/>
    <x v="2"/>
    <x v="2"/>
    <s v="Medium"/>
    <n v="3.6"/>
    <n v="9"/>
    <n v="365"/>
    <x v="6"/>
    <x v="1"/>
    <n v="83.561155921855914"/>
  </r>
  <r>
    <n v="2338"/>
    <s v="William Buchanan"/>
    <s v="meganreynolds@example.net"/>
    <s v="meganreynolds"/>
    <d v="2003-09-22T00:00:00"/>
    <x v="0"/>
    <s v="North Kathybury"/>
    <d v="2030-06-09T00:00:00"/>
    <d v="2031-06-09T00:00:00"/>
    <x v="1"/>
    <s v="Visa"/>
    <x v="1"/>
    <s v="Regular"/>
    <x v="1"/>
    <x v="0"/>
    <x v="0"/>
    <s v="Low"/>
    <n v="4.2"/>
    <n v="9"/>
    <n v="365"/>
    <x v="6"/>
    <x v="1"/>
    <n v="83.561155921855914"/>
  </r>
  <r>
    <n v="2339"/>
    <s v="Ryan Lucas"/>
    <s v="rose45@example.net"/>
    <s v="rose45"/>
    <d v="1968-09-25T00:00:00"/>
    <x v="0"/>
    <s v="West Natasha"/>
    <d v="2030-06-10T00:00:00"/>
    <d v="2031-06-10T00:00:00"/>
    <x v="0"/>
    <s v="Amex"/>
    <x v="1"/>
    <s v="Frequent"/>
    <x v="0"/>
    <x v="5"/>
    <x v="2"/>
    <s v="Low"/>
    <n v="3.6"/>
    <n v="5"/>
    <n v="365"/>
    <x v="6"/>
    <x v="1"/>
    <n v="83.561155921855914"/>
  </r>
  <r>
    <n v="2340"/>
    <s v="Terri Hill"/>
    <s v="barnettmichael@example.net"/>
    <s v="barnettmichael"/>
    <d v="1966-11-19T00:00:00"/>
    <x v="0"/>
    <s v="Lake Benjaminburgh"/>
    <d v="2030-06-11T00:00:00"/>
    <d v="2031-06-11T00:00:00"/>
    <x v="1"/>
    <s v="Amex"/>
    <x v="1"/>
    <s v="Frequent"/>
    <x v="1"/>
    <x v="5"/>
    <x v="0"/>
    <s v="Low"/>
    <n v="3.2"/>
    <n v="1"/>
    <n v="365"/>
    <x v="6"/>
    <x v="1"/>
    <n v="83.561155921855914"/>
  </r>
  <r>
    <n v="2341"/>
    <s v="Scott Hill"/>
    <s v="rpeters@example.org"/>
    <s v="rpeters"/>
    <d v="1996-05-18T00:00:00"/>
    <x v="1"/>
    <s v="Nicoleton"/>
    <d v="2030-06-12T00:00:00"/>
    <d v="2031-06-12T00:00:00"/>
    <x v="1"/>
    <s v="Mastercard"/>
    <x v="0"/>
    <s v="Frequent"/>
    <x v="1"/>
    <x v="3"/>
    <x v="0"/>
    <s v="Low"/>
    <n v="3.1"/>
    <n v="7"/>
    <n v="365"/>
    <x v="6"/>
    <x v="1"/>
    <n v="83.561155921855914"/>
  </r>
  <r>
    <n v="2342"/>
    <s v="Kimberly Harrell"/>
    <s v="andrea27@example.org"/>
    <s v="andrea27"/>
    <d v="1984-01-21T00:00:00"/>
    <x v="1"/>
    <s v="New Johnfort"/>
    <d v="2030-06-13T00:00:00"/>
    <d v="2031-06-13T00:00:00"/>
    <x v="1"/>
    <s v="Amex"/>
    <x v="1"/>
    <s v="Occasional"/>
    <x v="1"/>
    <x v="0"/>
    <x v="1"/>
    <s v="Medium"/>
    <n v="4.7"/>
    <n v="1"/>
    <n v="365"/>
    <x v="6"/>
    <x v="1"/>
    <n v="83.561155921855914"/>
  </r>
  <r>
    <n v="2343"/>
    <s v="Candace Floyd"/>
    <s v="patrickvincent@example.org"/>
    <s v="patrickvincent"/>
    <d v="1979-12-16T00:00:00"/>
    <x v="1"/>
    <s v="Thomasland"/>
    <d v="2030-06-14T00:00:00"/>
    <d v="2031-06-14T00:00:00"/>
    <x v="0"/>
    <s v="Visa"/>
    <x v="0"/>
    <s v="Regular"/>
    <x v="1"/>
    <x v="4"/>
    <x v="1"/>
    <s v="High"/>
    <n v="3.7"/>
    <n v="5"/>
    <n v="365"/>
    <x v="6"/>
    <x v="1"/>
    <n v="83.561155921855914"/>
  </r>
  <r>
    <n v="2344"/>
    <s v="James Clay"/>
    <s v="kristin18@example.com"/>
    <s v="kristin18"/>
    <d v="1991-04-08T00:00:00"/>
    <x v="1"/>
    <s v="North Virginia"/>
    <d v="2030-06-15T00:00:00"/>
    <d v="2031-06-15T00:00:00"/>
    <x v="1"/>
    <s v="Mastercard"/>
    <x v="1"/>
    <s v="Regular"/>
    <x v="2"/>
    <x v="2"/>
    <x v="2"/>
    <s v="Low"/>
    <n v="5"/>
    <n v="3"/>
    <n v="365"/>
    <x v="6"/>
    <x v="1"/>
    <n v="83.561155921855914"/>
  </r>
  <r>
    <n v="2345"/>
    <s v="Joseph Walton"/>
    <s v="jill54@example.net"/>
    <s v="jill54"/>
    <d v="1953-01-04T00:00:00"/>
    <x v="0"/>
    <s v="Laramouth"/>
    <d v="2030-06-16T00:00:00"/>
    <d v="2031-06-16T00:00:00"/>
    <x v="0"/>
    <s v="Visa"/>
    <x v="0"/>
    <s v="Regular"/>
    <x v="2"/>
    <x v="6"/>
    <x v="1"/>
    <s v="High"/>
    <n v="4.3"/>
    <n v="8"/>
    <n v="365"/>
    <x v="6"/>
    <x v="1"/>
    <n v="83.561155921855914"/>
  </r>
  <r>
    <n v="2346"/>
    <s v="James Mcgee MD"/>
    <s v="kellylane@example.net"/>
    <s v="kellylane"/>
    <d v="1939-02-02T00:00:00"/>
    <x v="0"/>
    <s v="Elizabethside"/>
    <d v="2030-06-17T00:00:00"/>
    <d v="2031-06-17T00:00:00"/>
    <x v="0"/>
    <s v="Mastercard"/>
    <x v="0"/>
    <s v="Frequent"/>
    <x v="1"/>
    <x v="1"/>
    <x v="1"/>
    <s v="Medium"/>
    <n v="3.4"/>
    <n v="1"/>
    <n v="365"/>
    <x v="6"/>
    <x v="1"/>
    <n v="83.561155921855914"/>
  </r>
  <r>
    <n v="2347"/>
    <s v="Carol Hall"/>
    <s v="elizabeth97@example.net"/>
    <s v="elizabeth97"/>
    <d v="1993-12-04T00:00:00"/>
    <x v="0"/>
    <s v="Wardfurt"/>
    <d v="2030-06-18T00:00:00"/>
    <d v="2031-06-18T00:00:00"/>
    <x v="0"/>
    <s v="Mastercard"/>
    <x v="1"/>
    <s v="Occasional"/>
    <x v="0"/>
    <x v="1"/>
    <x v="2"/>
    <s v="Low"/>
    <n v="4.2"/>
    <n v="0"/>
    <n v="365"/>
    <x v="6"/>
    <x v="1"/>
    <n v="83.561155921855914"/>
  </r>
  <r>
    <n v="2348"/>
    <s v="Christina Morrison"/>
    <s v="stephaniebates@example.org"/>
    <s v="stephaniebates"/>
    <d v="2004-02-07T00:00:00"/>
    <x v="1"/>
    <s v="Lake Aaronburgh"/>
    <d v="2030-06-19T00:00:00"/>
    <d v="2031-06-19T00:00:00"/>
    <x v="0"/>
    <s v="Amex"/>
    <x v="1"/>
    <s v="Frequent"/>
    <x v="1"/>
    <x v="2"/>
    <x v="1"/>
    <s v="High"/>
    <n v="3.2"/>
    <n v="0"/>
    <n v="365"/>
    <x v="6"/>
    <x v="1"/>
    <n v="83.561155921855914"/>
  </r>
  <r>
    <n v="2349"/>
    <s v="Melissa Mendez"/>
    <s v="adamsmark@example.net"/>
    <s v="adamsmark"/>
    <d v="1939-01-06T00:00:00"/>
    <x v="1"/>
    <s v="Stevenport"/>
    <d v="2030-06-20T00:00:00"/>
    <d v="2031-06-20T00:00:00"/>
    <x v="0"/>
    <s v="Visa"/>
    <x v="0"/>
    <s v="Frequent"/>
    <x v="1"/>
    <x v="2"/>
    <x v="2"/>
    <s v="Medium"/>
    <n v="4.8"/>
    <n v="6"/>
    <n v="365"/>
    <x v="6"/>
    <x v="1"/>
    <n v="83.561155921855914"/>
  </r>
  <r>
    <n v="2350"/>
    <s v="Yvonne Padilla"/>
    <s v="monica75@example.net"/>
    <s v="monica75"/>
    <d v="1938-02-19T00:00:00"/>
    <x v="0"/>
    <s v="North Bryanfurt"/>
    <d v="2030-06-21T00:00:00"/>
    <d v="2031-06-21T00:00:00"/>
    <x v="0"/>
    <s v="Mastercard"/>
    <x v="1"/>
    <s v="Regular"/>
    <x v="2"/>
    <x v="1"/>
    <x v="2"/>
    <s v="Medium"/>
    <n v="4.9000000000000004"/>
    <n v="8"/>
    <n v="365"/>
    <x v="6"/>
    <x v="1"/>
    <n v="83.561155921855914"/>
  </r>
  <r>
    <n v="2351"/>
    <s v="Micheal Nelson"/>
    <s v="bradleydavid@example.com"/>
    <s v="bradleydavid"/>
    <d v="1939-02-04T00:00:00"/>
    <x v="1"/>
    <s v="North Charlotte"/>
    <d v="2030-06-22T00:00:00"/>
    <d v="2031-06-22T00:00:00"/>
    <x v="0"/>
    <s v="Visa"/>
    <x v="1"/>
    <s v="Frequent"/>
    <x v="2"/>
    <x v="4"/>
    <x v="2"/>
    <s v="High"/>
    <n v="3.5"/>
    <n v="4"/>
    <n v="365"/>
    <x v="6"/>
    <x v="1"/>
    <n v="83.561155921855914"/>
  </r>
  <r>
    <n v="2352"/>
    <s v="Alejandro Pruitt"/>
    <s v="unavarro@example.net"/>
    <s v="unavarro"/>
    <d v="2003-11-28T00:00:00"/>
    <x v="0"/>
    <s v="Donnaville"/>
    <d v="2030-06-23T00:00:00"/>
    <d v="2031-06-23T00:00:00"/>
    <x v="1"/>
    <s v="Mastercard"/>
    <x v="0"/>
    <s v="Occasional"/>
    <x v="0"/>
    <x v="1"/>
    <x v="1"/>
    <s v="Low"/>
    <n v="4.3"/>
    <n v="6"/>
    <n v="365"/>
    <x v="6"/>
    <x v="1"/>
    <n v="83.561155921855914"/>
  </r>
  <r>
    <n v="2353"/>
    <s v="Krista Mcintosh"/>
    <s v="angela02@example.com"/>
    <s v="angela02"/>
    <d v="1989-12-07T00:00:00"/>
    <x v="0"/>
    <s v="Ronaldmouth"/>
    <d v="2030-06-24T00:00:00"/>
    <d v="2031-06-24T00:00:00"/>
    <x v="0"/>
    <s v="Mastercard"/>
    <x v="0"/>
    <s v="Occasional"/>
    <x v="2"/>
    <x v="6"/>
    <x v="1"/>
    <s v="Low"/>
    <n v="4.3"/>
    <n v="0"/>
    <n v="365"/>
    <x v="6"/>
    <x v="1"/>
    <n v="83.561155921855914"/>
  </r>
  <r>
    <n v="2354"/>
    <s v="James Pineda"/>
    <s v="taylor72@example.com"/>
    <s v="taylor72"/>
    <d v="1937-05-01T00:00:00"/>
    <x v="1"/>
    <s v="East Jennifershire"/>
    <d v="2030-06-25T00:00:00"/>
    <d v="2031-06-25T00:00:00"/>
    <x v="0"/>
    <s v="Mastercard"/>
    <x v="1"/>
    <s v="Frequent"/>
    <x v="1"/>
    <x v="2"/>
    <x v="2"/>
    <s v="Medium"/>
    <n v="3.1"/>
    <n v="2"/>
    <n v="365"/>
    <x v="6"/>
    <x v="1"/>
    <n v="83.561155921855914"/>
  </r>
  <r>
    <n v="2355"/>
    <s v="Jose Gomez"/>
    <s v="tyler29@example.com"/>
    <s v="tyler29"/>
    <d v="1936-04-03T00:00:00"/>
    <x v="0"/>
    <s v="Lindseytown"/>
    <d v="2030-06-26T00:00:00"/>
    <d v="2031-06-26T00:00:00"/>
    <x v="1"/>
    <s v="Amex"/>
    <x v="0"/>
    <s v="Occasional"/>
    <x v="0"/>
    <x v="3"/>
    <x v="2"/>
    <s v="Low"/>
    <n v="4.5999999999999996"/>
    <n v="0"/>
    <n v="365"/>
    <x v="6"/>
    <x v="1"/>
    <n v="83.561155921855914"/>
  </r>
  <r>
    <n v="2356"/>
    <s v="Alexis Doyle"/>
    <s v="knightnatasha@example.com"/>
    <s v="knightnatasha"/>
    <d v="1979-06-03T00:00:00"/>
    <x v="0"/>
    <s v="Dylanburgh"/>
    <d v="2030-06-27T00:00:00"/>
    <d v="2031-06-27T00:00:00"/>
    <x v="0"/>
    <s v="Visa"/>
    <x v="1"/>
    <s v="Regular"/>
    <x v="2"/>
    <x v="6"/>
    <x v="1"/>
    <s v="High"/>
    <n v="4.5"/>
    <n v="8"/>
    <n v="365"/>
    <x v="6"/>
    <x v="1"/>
    <n v="83.561155921855914"/>
  </r>
  <r>
    <n v="2357"/>
    <s v="Amber Davis"/>
    <s v="mpage@example.net"/>
    <s v="mpage"/>
    <d v="1942-05-15T00:00:00"/>
    <x v="0"/>
    <s v="Hensonburgh"/>
    <d v="2030-06-28T00:00:00"/>
    <d v="2031-06-28T00:00:00"/>
    <x v="0"/>
    <s v="Visa"/>
    <x v="1"/>
    <s v="Regular"/>
    <x v="2"/>
    <x v="0"/>
    <x v="2"/>
    <s v="High"/>
    <n v="4.0999999999999996"/>
    <n v="2"/>
    <n v="365"/>
    <x v="6"/>
    <x v="1"/>
    <n v="83.561155921855914"/>
  </r>
  <r>
    <n v="2358"/>
    <s v="Mitchell Smith"/>
    <s v="nstanton@example.com"/>
    <s v="nstanton"/>
    <d v="1992-03-02T00:00:00"/>
    <x v="1"/>
    <s v="West Travisshire"/>
    <d v="2030-06-29T00:00:00"/>
    <d v="2031-06-29T00:00:00"/>
    <x v="1"/>
    <s v="Visa"/>
    <x v="1"/>
    <s v="Regular"/>
    <x v="0"/>
    <x v="4"/>
    <x v="1"/>
    <s v="Low"/>
    <n v="4"/>
    <n v="9"/>
    <n v="365"/>
    <x v="6"/>
    <x v="1"/>
    <n v="83.561155921855914"/>
  </r>
  <r>
    <n v="2359"/>
    <s v="Christopher Perez"/>
    <s v="darrellbarrett@example.net"/>
    <s v="darrellbarrett"/>
    <d v="2004-03-11T00:00:00"/>
    <x v="0"/>
    <s v="Lake Emilyport"/>
    <d v="2030-06-30T00:00:00"/>
    <d v="2031-06-30T00:00:00"/>
    <x v="0"/>
    <s v="Amex"/>
    <x v="1"/>
    <s v="Occasional"/>
    <x v="1"/>
    <x v="6"/>
    <x v="0"/>
    <s v="Low"/>
    <n v="4"/>
    <n v="1"/>
    <n v="365"/>
    <x v="6"/>
    <x v="1"/>
    <n v="83.561155921855914"/>
  </r>
  <r>
    <n v="2360"/>
    <s v="Jennifer Kennedy"/>
    <s v="clarktaylor@example.com"/>
    <s v="clarktaylor"/>
    <d v="1986-12-12T00:00:00"/>
    <x v="1"/>
    <s v="Floresburgh"/>
    <d v="2030-07-01T00:00:00"/>
    <d v="2031-07-01T00:00:00"/>
    <x v="1"/>
    <s v="Amex"/>
    <x v="0"/>
    <s v="Regular"/>
    <x v="1"/>
    <x v="4"/>
    <x v="0"/>
    <s v="High"/>
    <n v="3.7"/>
    <n v="9"/>
    <n v="365"/>
    <x v="6"/>
    <x v="2"/>
    <n v="56.844935022378515"/>
  </r>
  <r>
    <n v="2361"/>
    <s v="Susan Wolf"/>
    <s v="michaelablevins@example.org"/>
    <s v="michaelablevins"/>
    <d v="1949-01-29T00:00:00"/>
    <x v="0"/>
    <s v="West Kevin"/>
    <d v="2030-07-02T00:00:00"/>
    <d v="2031-07-02T00:00:00"/>
    <x v="1"/>
    <s v="Mastercard"/>
    <x v="1"/>
    <s v="Occasional"/>
    <x v="1"/>
    <x v="6"/>
    <x v="2"/>
    <s v="High"/>
    <n v="4.9000000000000004"/>
    <n v="8"/>
    <n v="365"/>
    <x v="6"/>
    <x v="2"/>
    <n v="56.844935022378515"/>
  </r>
  <r>
    <n v="2362"/>
    <s v="Anthony Kennedy"/>
    <s v="dharrison@example.org"/>
    <s v="dharrison"/>
    <d v="1989-11-17T00:00:00"/>
    <x v="0"/>
    <s v="Charlenefurt"/>
    <d v="2030-07-03T00:00:00"/>
    <d v="2031-07-03T00:00:00"/>
    <x v="1"/>
    <s v="Visa"/>
    <x v="1"/>
    <s v="Frequent"/>
    <x v="0"/>
    <x v="3"/>
    <x v="1"/>
    <s v="Medium"/>
    <n v="3.7"/>
    <n v="3"/>
    <n v="365"/>
    <x v="6"/>
    <x v="2"/>
    <n v="56.844935022378515"/>
  </r>
  <r>
    <n v="2363"/>
    <s v="Brittany Reed"/>
    <s v="sferrell@example.net"/>
    <s v="sferrell"/>
    <d v="1956-09-05T00:00:00"/>
    <x v="0"/>
    <s v="Trevinoland"/>
    <d v="2030-07-04T00:00:00"/>
    <d v="2031-07-04T00:00:00"/>
    <x v="1"/>
    <s v="Mastercard"/>
    <x v="1"/>
    <s v="Frequent"/>
    <x v="2"/>
    <x v="0"/>
    <x v="2"/>
    <s v="Low"/>
    <n v="3.5"/>
    <n v="4"/>
    <n v="365"/>
    <x v="6"/>
    <x v="2"/>
    <n v="56.844935022378515"/>
  </r>
  <r>
    <n v="2364"/>
    <s v="Kendra Marsh"/>
    <s v="camachopatricia@example.com"/>
    <s v="camachopatricia"/>
    <d v="1987-08-29T00:00:00"/>
    <x v="0"/>
    <s v="Port Sherylstad"/>
    <d v="2030-07-05T00:00:00"/>
    <d v="2031-07-05T00:00:00"/>
    <x v="0"/>
    <s v="Amex"/>
    <x v="0"/>
    <s v="Frequent"/>
    <x v="1"/>
    <x v="2"/>
    <x v="2"/>
    <s v="High"/>
    <n v="5"/>
    <n v="10"/>
    <n v="365"/>
    <x v="6"/>
    <x v="2"/>
    <n v="56.844935022378515"/>
  </r>
  <r>
    <n v="2365"/>
    <s v="Kimberly Fischer"/>
    <s v="hcannon@example.org"/>
    <s v="hcannon"/>
    <d v="1981-03-15T00:00:00"/>
    <x v="0"/>
    <s v="Antoniochester"/>
    <d v="2030-07-06T00:00:00"/>
    <d v="2031-07-06T00:00:00"/>
    <x v="1"/>
    <s v="Mastercard"/>
    <x v="1"/>
    <s v="Regular"/>
    <x v="1"/>
    <x v="0"/>
    <x v="1"/>
    <s v="High"/>
    <n v="4.3"/>
    <n v="4"/>
    <n v="365"/>
    <x v="6"/>
    <x v="2"/>
    <n v="56.844935022378515"/>
  </r>
  <r>
    <n v="2366"/>
    <s v="Megan Vargas"/>
    <s v="adamshelen@example.org"/>
    <s v="adamshelen"/>
    <d v="1954-01-07T00:00:00"/>
    <x v="1"/>
    <s v="West Bob"/>
    <d v="2030-07-07T00:00:00"/>
    <d v="2031-07-07T00:00:00"/>
    <x v="0"/>
    <s v="Mastercard"/>
    <x v="1"/>
    <s v="Frequent"/>
    <x v="0"/>
    <x v="4"/>
    <x v="1"/>
    <s v="Medium"/>
    <n v="3.6"/>
    <n v="8"/>
    <n v="365"/>
    <x v="6"/>
    <x v="2"/>
    <n v="56.844935022378515"/>
  </r>
  <r>
    <n v="2367"/>
    <s v="Wendy Cole"/>
    <s v="zwilson@example.net"/>
    <s v="zwilson"/>
    <d v="1990-10-08T00:00:00"/>
    <x v="1"/>
    <s v="Kristaburgh"/>
    <d v="2030-07-08T00:00:00"/>
    <d v="2031-07-08T00:00:00"/>
    <x v="1"/>
    <s v="Amex"/>
    <x v="0"/>
    <s v="Regular"/>
    <x v="2"/>
    <x v="4"/>
    <x v="0"/>
    <s v="High"/>
    <n v="4.9000000000000004"/>
    <n v="0"/>
    <n v="365"/>
    <x v="6"/>
    <x v="2"/>
    <n v="56.844935022378515"/>
  </r>
  <r>
    <n v="2368"/>
    <s v="William Brown"/>
    <s v="qstone@example.net"/>
    <s v="qstone"/>
    <d v="1973-09-07T00:00:00"/>
    <x v="1"/>
    <s v="Lake Craigview"/>
    <d v="2030-07-09T00:00:00"/>
    <d v="2031-07-09T00:00:00"/>
    <x v="0"/>
    <s v="Amex"/>
    <x v="0"/>
    <s v="Frequent"/>
    <x v="2"/>
    <x v="2"/>
    <x v="2"/>
    <s v="Low"/>
    <n v="3.2"/>
    <n v="3"/>
    <n v="365"/>
    <x v="6"/>
    <x v="2"/>
    <n v="56.844935022378515"/>
  </r>
  <r>
    <n v="2369"/>
    <s v="Charles Macdonald"/>
    <s v="michaelwilson@example.net"/>
    <s v="michaelwilson"/>
    <d v="1994-05-22T00:00:00"/>
    <x v="0"/>
    <s v="Berryview"/>
    <d v="2030-07-10T00:00:00"/>
    <d v="2031-07-10T00:00:00"/>
    <x v="0"/>
    <s v="Amex"/>
    <x v="1"/>
    <s v="Regular"/>
    <x v="0"/>
    <x v="1"/>
    <x v="0"/>
    <s v="Low"/>
    <n v="3"/>
    <n v="0"/>
    <n v="365"/>
    <x v="6"/>
    <x v="2"/>
    <n v="56.844935022378515"/>
  </r>
  <r>
    <n v="2370"/>
    <s v="Wendy Fernandez"/>
    <s v="larryarias@example.net"/>
    <s v="larryarias"/>
    <d v="2001-06-14T00:00:00"/>
    <x v="0"/>
    <s v="South Kevin"/>
    <d v="2030-07-11T00:00:00"/>
    <d v="2031-07-11T00:00:00"/>
    <x v="0"/>
    <s v="Amex"/>
    <x v="0"/>
    <s v="Occasional"/>
    <x v="0"/>
    <x v="3"/>
    <x v="2"/>
    <s v="High"/>
    <n v="3.5"/>
    <n v="1"/>
    <n v="365"/>
    <x v="6"/>
    <x v="2"/>
    <n v="56.844935022378515"/>
  </r>
  <r>
    <n v="2371"/>
    <s v="Scott Martin"/>
    <s v="kenneth71@example.net"/>
    <s v="kenneth71"/>
    <d v="1988-11-10T00:00:00"/>
    <x v="1"/>
    <s v="East Thomasville"/>
    <d v="2030-07-12T00:00:00"/>
    <d v="2031-07-12T00:00:00"/>
    <x v="0"/>
    <s v="Mastercard"/>
    <x v="1"/>
    <s v="Occasional"/>
    <x v="1"/>
    <x v="3"/>
    <x v="1"/>
    <s v="Low"/>
    <n v="3.9"/>
    <n v="9"/>
    <n v="365"/>
    <x v="6"/>
    <x v="2"/>
    <n v="56.844935022378515"/>
  </r>
  <r>
    <n v="2372"/>
    <s v="Ashley Harrington"/>
    <s v="thomasmorrison@example.org"/>
    <s v="thomasmorrison"/>
    <d v="1937-06-24T00:00:00"/>
    <x v="1"/>
    <s v="South Monicatown"/>
    <d v="2030-07-13T00:00:00"/>
    <d v="2031-07-13T00:00:00"/>
    <x v="1"/>
    <s v="Amex"/>
    <x v="0"/>
    <s v="Frequent"/>
    <x v="2"/>
    <x v="4"/>
    <x v="0"/>
    <s v="Medium"/>
    <n v="4.3"/>
    <n v="3"/>
    <n v="365"/>
    <x v="6"/>
    <x v="2"/>
    <n v="56.844935022378515"/>
  </r>
  <r>
    <n v="2373"/>
    <s v="Stephanie Cooley"/>
    <s v="moraleschristian@example.com"/>
    <s v="moraleschristian"/>
    <d v="1981-04-08T00:00:00"/>
    <x v="1"/>
    <s v="East Michaelchester"/>
    <d v="2030-07-14T00:00:00"/>
    <d v="2031-07-14T00:00:00"/>
    <x v="0"/>
    <s v="Amex"/>
    <x v="1"/>
    <s v="Regular"/>
    <x v="2"/>
    <x v="0"/>
    <x v="2"/>
    <s v="Medium"/>
    <n v="4"/>
    <n v="5"/>
    <n v="365"/>
    <x v="6"/>
    <x v="2"/>
    <n v="56.844935022378515"/>
  </r>
  <r>
    <n v="2374"/>
    <s v="Benjamin Haynes"/>
    <s v="phicks@example.org"/>
    <s v="phicks"/>
    <d v="1999-01-05T00:00:00"/>
    <x v="0"/>
    <s v="North Ericville"/>
    <d v="2030-07-15T00:00:00"/>
    <d v="2031-07-15T00:00:00"/>
    <x v="1"/>
    <s v="Visa"/>
    <x v="0"/>
    <s v="Occasional"/>
    <x v="0"/>
    <x v="5"/>
    <x v="2"/>
    <s v="Medium"/>
    <n v="3.5"/>
    <n v="2"/>
    <n v="365"/>
    <x v="6"/>
    <x v="2"/>
    <n v="56.844935022378515"/>
  </r>
  <r>
    <n v="2375"/>
    <s v="Carrie Sandoval"/>
    <s v="hernandezalan@example.net"/>
    <s v="hernandezalan"/>
    <d v="1993-10-08T00:00:00"/>
    <x v="1"/>
    <s v="Sarahfort"/>
    <d v="2030-07-16T00:00:00"/>
    <d v="2031-07-16T00:00:00"/>
    <x v="1"/>
    <s v="Mastercard"/>
    <x v="1"/>
    <s v="Frequent"/>
    <x v="1"/>
    <x v="6"/>
    <x v="1"/>
    <s v="High"/>
    <n v="3.3"/>
    <n v="9"/>
    <n v="365"/>
    <x v="6"/>
    <x v="2"/>
    <n v="56.844935022378515"/>
  </r>
  <r>
    <n v="2376"/>
    <s v="Alexander Bradshaw"/>
    <s v="juan90@example.com"/>
    <s v="juan90"/>
    <d v="1970-06-17T00:00:00"/>
    <x v="0"/>
    <s v="Wolfeburgh"/>
    <d v="2030-07-17T00:00:00"/>
    <d v="2031-07-17T00:00:00"/>
    <x v="0"/>
    <s v="Mastercard"/>
    <x v="1"/>
    <s v="Regular"/>
    <x v="2"/>
    <x v="4"/>
    <x v="2"/>
    <s v="Low"/>
    <n v="4.4000000000000004"/>
    <n v="10"/>
    <n v="365"/>
    <x v="6"/>
    <x v="2"/>
    <n v="56.844935022378515"/>
  </r>
  <r>
    <n v="2377"/>
    <s v="Mark Roberts"/>
    <s v="timothyedwards@example.com"/>
    <s v="timothyedwards"/>
    <d v="1998-07-18T00:00:00"/>
    <x v="1"/>
    <s v="Josephton"/>
    <d v="2030-07-18T00:00:00"/>
    <d v="2031-07-18T00:00:00"/>
    <x v="0"/>
    <s v="Visa"/>
    <x v="1"/>
    <s v="Frequent"/>
    <x v="0"/>
    <x v="0"/>
    <x v="2"/>
    <s v="Medium"/>
    <n v="4.4000000000000004"/>
    <n v="5"/>
    <n v="365"/>
    <x v="6"/>
    <x v="2"/>
    <n v="56.844935022378515"/>
  </r>
  <r>
    <n v="2378"/>
    <s v="Miss Sarah Marshall MD"/>
    <s v="oconnorjerry@example.com"/>
    <s v="oconnorjerry"/>
    <d v="1966-04-16T00:00:00"/>
    <x v="0"/>
    <s v="West Allen"/>
    <d v="2030-07-19T00:00:00"/>
    <d v="2031-07-19T00:00:00"/>
    <x v="1"/>
    <s v="Mastercard"/>
    <x v="1"/>
    <s v="Frequent"/>
    <x v="2"/>
    <x v="0"/>
    <x v="1"/>
    <s v="Low"/>
    <n v="4.9000000000000004"/>
    <n v="0"/>
    <n v="365"/>
    <x v="6"/>
    <x v="2"/>
    <n v="56.844935022378515"/>
  </r>
  <r>
    <n v="2379"/>
    <s v="Jamie Garcia"/>
    <s v="ktate@example.com"/>
    <s v="ktate"/>
    <d v="1946-08-24T00:00:00"/>
    <x v="1"/>
    <s v="Pughborough"/>
    <d v="2030-07-20T00:00:00"/>
    <d v="2031-07-20T00:00:00"/>
    <x v="1"/>
    <s v="Mastercard"/>
    <x v="1"/>
    <s v="Occasional"/>
    <x v="1"/>
    <x v="6"/>
    <x v="0"/>
    <s v="Medium"/>
    <n v="4.7"/>
    <n v="10"/>
    <n v="365"/>
    <x v="6"/>
    <x v="2"/>
    <n v="56.844935022378515"/>
  </r>
  <r>
    <n v="2380"/>
    <s v="Michelle Erickson"/>
    <s v="daviskathryn@example.org"/>
    <s v="daviskathryn"/>
    <d v="1963-01-12T00:00:00"/>
    <x v="0"/>
    <s v="North Stephen"/>
    <d v="2030-07-21T00:00:00"/>
    <d v="2031-07-21T00:00:00"/>
    <x v="0"/>
    <s v="Visa"/>
    <x v="0"/>
    <s v="Regular"/>
    <x v="1"/>
    <x v="2"/>
    <x v="2"/>
    <s v="High"/>
    <n v="4"/>
    <n v="0"/>
    <n v="365"/>
    <x v="6"/>
    <x v="2"/>
    <n v="56.844935022378515"/>
  </r>
  <r>
    <n v="2381"/>
    <s v="Nancy Burton"/>
    <s v="michele59@example.com"/>
    <s v="michele59"/>
    <d v="1936-05-31T00:00:00"/>
    <x v="0"/>
    <s v="South Kristen"/>
    <d v="2030-07-22T00:00:00"/>
    <d v="2031-07-22T00:00:00"/>
    <x v="1"/>
    <s v="Amex"/>
    <x v="0"/>
    <s v="Regular"/>
    <x v="1"/>
    <x v="6"/>
    <x v="1"/>
    <s v="Medium"/>
    <n v="3.8"/>
    <n v="2"/>
    <n v="365"/>
    <x v="6"/>
    <x v="2"/>
    <n v="56.844935022378515"/>
  </r>
  <r>
    <n v="2382"/>
    <s v="Sarah Gross"/>
    <s v="victorperez@example.com"/>
    <s v="victorperez"/>
    <d v="1991-10-15T00:00:00"/>
    <x v="0"/>
    <s v="South Michelle"/>
    <d v="2030-07-23T00:00:00"/>
    <d v="2031-07-23T00:00:00"/>
    <x v="1"/>
    <s v="Amex"/>
    <x v="0"/>
    <s v="Regular"/>
    <x v="1"/>
    <x v="0"/>
    <x v="1"/>
    <s v="Medium"/>
    <n v="4"/>
    <n v="9"/>
    <n v="365"/>
    <x v="6"/>
    <x v="2"/>
    <n v="56.844935022378515"/>
  </r>
  <r>
    <n v="2383"/>
    <s v="Roberto Stewart"/>
    <s v="michealhickman@example.org"/>
    <s v="michealhickman"/>
    <d v="1982-09-21T00:00:00"/>
    <x v="1"/>
    <s v="New David"/>
    <d v="2030-07-24T00:00:00"/>
    <d v="2031-07-24T00:00:00"/>
    <x v="1"/>
    <s v="Amex"/>
    <x v="1"/>
    <s v="Occasional"/>
    <x v="0"/>
    <x v="2"/>
    <x v="2"/>
    <s v="Low"/>
    <n v="3.4"/>
    <n v="5"/>
    <n v="365"/>
    <x v="6"/>
    <x v="2"/>
    <n v="56.844935022378515"/>
  </r>
  <r>
    <n v="2384"/>
    <s v="Penny Roberts"/>
    <s v="eric50@example.org"/>
    <s v="eric50"/>
    <d v="1967-04-06T00:00:00"/>
    <x v="1"/>
    <s v="Hamptonchester"/>
    <d v="2030-07-25T00:00:00"/>
    <d v="2031-07-25T00:00:00"/>
    <x v="0"/>
    <s v="Visa"/>
    <x v="1"/>
    <s v="Frequent"/>
    <x v="1"/>
    <x v="3"/>
    <x v="2"/>
    <s v="Low"/>
    <n v="4.0999999999999996"/>
    <n v="2"/>
    <n v="365"/>
    <x v="6"/>
    <x v="2"/>
    <n v="56.844935022378515"/>
  </r>
  <r>
    <n v="2385"/>
    <s v="Lisa Villarreal"/>
    <s v="brownjudith@example.org"/>
    <s v="brownjudith"/>
    <d v="1940-03-08T00:00:00"/>
    <x v="0"/>
    <s v="Aguilarburgh"/>
    <d v="2030-07-26T00:00:00"/>
    <d v="2031-07-26T00:00:00"/>
    <x v="0"/>
    <s v="Visa"/>
    <x v="0"/>
    <s v="Frequent"/>
    <x v="0"/>
    <x v="3"/>
    <x v="0"/>
    <s v="High"/>
    <n v="4.5"/>
    <n v="4"/>
    <n v="365"/>
    <x v="6"/>
    <x v="2"/>
    <n v="56.844935022378515"/>
  </r>
  <r>
    <n v="2386"/>
    <s v="Brandi Clements"/>
    <s v="brittneyhunt@example.net"/>
    <s v="brittneyhunt"/>
    <d v="1961-03-24T00:00:00"/>
    <x v="1"/>
    <s v="Kimberlyview"/>
    <d v="2030-07-27T00:00:00"/>
    <d v="2031-07-27T00:00:00"/>
    <x v="1"/>
    <s v="Visa"/>
    <x v="0"/>
    <s v="Frequent"/>
    <x v="1"/>
    <x v="3"/>
    <x v="2"/>
    <s v="Medium"/>
    <n v="3.9"/>
    <n v="8"/>
    <n v="365"/>
    <x v="6"/>
    <x v="2"/>
    <n v="56.844935022378515"/>
  </r>
  <r>
    <n v="2387"/>
    <s v="Billy Young"/>
    <s v="johnsonmaurice@example.com"/>
    <s v="johnsonmaurice"/>
    <d v="2006-01-25T00:00:00"/>
    <x v="0"/>
    <s v="Hernandezmouth"/>
    <d v="2030-07-28T00:00:00"/>
    <d v="2031-07-28T00:00:00"/>
    <x v="1"/>
    <s v="Mastercard"/>
    <x v="1"/>
    <s v="Frequent"/>
    <x v="1"/>
    <x v="5"/>
    <x v="2"/>
    <s v="Low"/>
    <n v="3.5"/>
    <n v="5"/>
    <n v="365"/>
    <x v="6"/>
    <x v="2"/>
    <n v="56.844935022378515"/>
  </r>
  <r>
    <n v="2388"/>
    <s v="Brenda Graves"/>
    <s v="catherineallen@example.org"/>
    <s v="catherineallen"/>
    <d v="1977-11-30T00:00:00"/>
    <x v="1"/>
    <s v="Jamesberg"/>
    <d v="2030-07-29T00:00:00"/>
    <d v="2031-07-29T00:00:00"/>
    <x v="1"/>
    <s v="Mastercard"/>
    <x v="1"/>
    <s v="Frequent"/>
    <x v="1"/>
    <x v="1"/>
    <x v="2"/>
    <s v="Medium"/>
    <n v="3.1"/>
    <n v="10"/>
    <n v="365"/>
    <x v="6"/>
    <x v="2"/>
    <n v="56.844935022378515"/>
  </r>
  <r>
    <n v="2389"/>
    <s v="Joshua Price"/>
    <s v="sburke@example.com"/>
    <s v="sburke"/>
    <d v="1934-11-28T00:00:00"/>
    <x v="0"/>
    <s v="New Timothyport"/>
    <d v="2030-07-30T00:00:00"/>
    <d v="2031-07-30T00:00:00"/>
    <x v="1"/>
    <s v="Amex"/>
    <x v="0"/>
    <s v="Frequent"/>
    <x v="0"/>
    <x v="0"/>
    <x v="1"/>
    <s v="Low"/>
    <n v="4.5"/>
    <n v="3"/>
    <n v="365"/>
    <x v="6"/>
    <x v="2"/>
    <n v="56.844935022378515"/>
  </r>
  <r>
    <n v="2390"/>
    <s v="Daniel Moore"/>
    <s v="barberjason@example.com"/>
    <s v="barberjason"/>
    <d v="2001-04-05T00:00:00"/>
    <x v="0"/>
    <s v="Lake Robert"/>
    <d v="2030-07-31T00:00:00"/>
    <d v="2031-07-31T00:00:00"/>
    <x v="1"/>
    <s v="Mastercard"/>
    <x v="1"/>
    <s v="Occasional"/>
    <x v="2"/>
    <x v="1"/>
    <x v="2"/>
    <s v="Low"/>
    <n v="3.1"/>
    <n v="6"/>
    <n v="365"/>
    <x v="6"/>
    <x v="2"/>
    <n v="56.844935022378515"/>
  </r>
  <r>
    <n v="2391"/>
    <s v="Brian Jones"/>
    <s v="christopher89@example.net"/>
    <s v="christopher89"/>
    <d v="1999-10-28T00:00:00"/>
    <x v="0"/>
    <s v="Michellemouth"/>
    <d v="2030-08-01T00:00:00"/>
    <d v="2031-08-01T00:00:00"/>
    <x v="0"/>
    <s v="Mastercard"/>
    <x v="1"/>
    <s v="Frequent"/>
    <x v="2"/>
    <x v="0"/>
    <x v="1"/>
    <s v="High"/>
    <n v="3.4"/>
    <n v="4"/>
    <n v="365"/>
    <x v="6"/>
    <x v="2"/>
    <n v="56.844935022378515"/>
  </r>
  <r>
    <n v="2392"/>
    <s v="Nicholas Gilbert"/>
    <s v="aharris@example.com"/>
    <s v="aharris"/>
    <d v="1998-07-08T00:00:00"/>
    <x v="0"/>
    <s v="Ianbury"/>
    <d v="2030-08-02T00:00:00"/>
    <d v="2031-08-02T00:00:00"/>
    <x v="1"/>
    <s v="Mastercard"/>
    <x v="1"/>
    <s v="Frequent"/>
    <x v="2"/>
    <x v="0"/>
    <x v="0"/>
    <s v="Medium"/>
    <n v="3.4"/>
    <n v="0"/>
    <n v="365"/>
    <x v="6"/>
    <x v="2"/>
    <n v="56.844935022378515"/>
  </r>
  <r>
    <n v="2393"/>
    <s v="Trevor Diaz"/>
    <s v="sdavidson@example.com"/>
    <s v="sdavidson"/>
    <d v="1976-04-04T00:00:00"/>
    <x v="1"/>
    <s v="Lancefort"/>
    <d v="2030-08-03T00:00:00"/>
    <d v="2031-08-03T00:00:00"/>
    <x v="0"/>
    <s v="Amex"/>
    <x v="0"/>
    <s v="Occasional"/>
    <x v="1"/>
    <x v="5"/>
    <x v="1"/>
    <s v="Low"/>
    <n v="4.5"/>
    <n v="3"/>
    <n v="365"/>
    <x v="6"/>
    <x v="2"/>
    <n v="56.844935022378515"/>
  </r>
  <r>
    <n v="2394"/>
    <s v="Margaret Johnson"/>
    <s v="seansanders@example.org"/>
    <s v="seansanders"/>
    <d v="1997-11-16T00:00:00"/>
    <x v="0"/>
    <s v="East Adamfurt"/>
    <d v="2030-08-04T00:00:00"/>
    <d v="2031-08-04T00:00:00"/>
    <x v="0"/>
    <s v="Mastercard"/>
    <x v="1"/>
    <s v="Frequent"/>
    <x v="0"/>
    <x v="3"/>
    <x v="0"/>
    <s v="High"/>
    <n v="4.5999999999999996"/>
    <n v="10"/>
    <n v="365"/>
    <x v="6"/>
    <x v="2"/>
    <n v="56.844935022378515"/>
  </r>
  <r>
    <n v="2395"/>
    <s v="Stephanie Moss"/>
    <s v="vperez@example.org"/>
    <s v="vperez"/>
    <d v="1941-08-05T00:00:00"/>
    <x v="0"/>
    <s v="New Alejandra"/>
    <d v="2030-08-05T00:00:00"/>
    <d v="2031-08-05T00:00:00"/>
    <x v="1"/>
    <s v="Mastercard"/>
    <x v="0"/>
    <s v="Regular"/>
    <x v="0"/>
    <x v="3"/>
    <x v="1"/>
    <s v="Low"/>
    <n v="3.5"/>
    <n v="0"/>
    <n v="365"/>
    <x v="6"/>
    <x v="2"/>
    <n v="56.844935022378515"/>
  </r>
  <r>
    <n v="2396"/>
    <s v="Lisa Fletcher"/>
    <s v="peter29@example.net"/>
    <s v="peter29"/>
    <d v="1974-05-09T00:00:00"/>
    <x v="1"/>
    <s v="South Walter"/>
    <d v="2030-08-06T00:00:00"/>
    <d v="2031-08-06T00:00:00"/>
    <x v="0"/>
    <s v="Amex"/>
    <x v="0"/>
    <s v="Regular"/>
    <x v="2"/>
    <x v="3"/>
    <x v="2"/>
    <s v="Low"/>
    <n v="3.1"/>
    <n v="3"/>
    <n v="365"/>
    <x v="6"/>
    <x v="2"/>
    <n v="56.844935022378515"/>
  </r>
  <r>
    <n v="2397"/>
    <s v="Travis Gonzales"/>
    <s v="millerdavid@example.net"/>
    <s v="millerdavid"/>
    <d v="1965-01-21T00:00:00"/>
    <x v="1"/>
    <s v="South Christinehaven"/>
    <d v="2030-08-07T00:00:00"/>
    <d v="2031-08-07T00:00:00"/>
    <x v="1"/>
    <s v="Mastercard"/>
    <x v="0"/>
    <s v="Frequent"/>
    <x v="2"/>
    <x v="4"/>
    <x v="2"/>
    <s v="High"/>
    <n v="3.9"/>
    <n v="5"/>
    <n v="365"/>
    <x v="6"/>
    <x v="2"/>
    <n v="56.844935022378515"/>
  </r>
  <r>
    <n v="2398"/>
    <s v="Katie Keller"/>
    <s v="christine40@example.com"/>
    <s v="christine40"/>
    <d v="1949-10-03T00:00:00"/>
    <x v="0"/>
    <s v="Lake Davidfort"/>
    <d v="2030-08-08T00:00:00"/>
    <d v="2031-08-08T00:00:00"/>
    <x v="1"/>
    <s v="Visa"/>
    <x v="1"/>
    <s v="Frequent"/>
    <x v="0"/>
    <x v="5"/>
    <x v="2"/>
    <s v="Medium"/>
    <n v="3.4"/>
    <n v="0"/>
    <n v="365"/>
    <x v="6"/>
    <x v="2"/>
    <n v="56.844935022378515"/>
  </r>
  <r>
    <n v="2399"/>
    <s v="Bryan Schmidt"/>
    <s v="lunahannah@example.org"/>
    <s v="lunahannah"/>
    <d v="1958-04-20T00:00:00"/>
    <x v="0"/>
    <s v="North Allison"/>
    <d v="2030-08-09T00:00:00"/>
    <d v="2031-08-09T00:00:00"/>
    <x v="0"/>
    <s v="Amex"/>
    <x v="0"/>
    <s v="Frequent"/>
    <x v="2"/>
    <x v="3"/>
    <x v="2"/>
    <s v="High"/>
    <n v="4.5"/>
    <n v="10"/>
    <n v="365"/>
    <x v="6"/>
    <x v="2"/>
    <n v="56.844935022378515"/>
  </r>
  <r>
    <n v="2400"/>
    <s v="Francisco Joyce"/>
    <s v="morgancooley@example.org"/>
    <s v="morgancooley"/>
    <d v="2000-05-04T00:00:00"/>
    <x v="0"/>
    <s v="Port Jeffreyville"/>
    <d v="2030-08-10T00:00:00"/>
    <d v="2031-08-10T00:00:00"/>
    <x v="0"/>
    <s v="Mastercard"/>
    <x v="0"/>
    <s v="Regular"/>
    <x v="2"/>
    <x v="5"/>
    <x v="1"/>
    <s v="Low"/>
    <n v="4"/>
    <n v="6"/>
    <n v="365"/>
    <x v="6"/>
    <x v="2"/>
    <n v="56.844935022378515"/>
  </r>
  <r>
    <n v="2401"/>
    <s v="Stanley Mendoza"/>
    <s v="hrobertson@example.org"/>
    <s v="hrobertson"/>
    <d v="1983-11-21T00:00:00"/>
    <x v="1"/>
    <s v="Kevinhaven"/>
    <d v="2030-08-11T00:00:00"/>
    <d v="2031-08-11T00:00:00"/>
    <x v="1"/>
    <s v="Amex"/>
    <x v="0"/>
    <s v="Occasional"/>
    <x v="2"/>
    <x v="6"/>
    <x v="0"/>
    <s v="Medium"/>
    <n v="3.1"/>
    <n v="4"/>
    <n v="365"/>
    <x v="6"/>
    <x v="2"/>
    <n v="56.844935022378515"/>
  </r>
  <r>
    <n v="2402"/>
    <s v="Jennifer Love"/>
    <s v="morganlisa@example.com"/>
    <s v="morganlisa"/>
    <d v="1943-05-09T00:00:00"/>
    <x v="1"/>
    <s v="South Jennifer"/>
    <d v="2030-08-12T00:00:00"/>
    <d v="2031-08-12T00:00:00"/>
    <x v="0"/>
    <s v="Amex"/>
    <x v="1"/>
    <s v="Regular"/>
    <x v="0"/>
    <x v="1"/>
    <x v="0"/>
    <s v="Medium"/>
    <n v="3.5"/>
    <n v="5"/>
    <n v="365"/>
    <x v="6"/>
    <x v="2"/>
    <n v="56.844935022378515"/>
  </r>
  <r>
    <n v="2403"/>
    <s v="Ashley Kelly"/>
    <s v="smartin@example.org"/>
    <s v="smartin"/>
    <d v="1971-04-27T00:00:00"/>
    <x v="0"/>
    <s v="Beckport"/>
    <d v="2030-08-13T00:00:00"/>
    <d v="2031-08-13T00:00:00"/>
    <x v="0"/>
    <s v="Visa"/>
    <x v="0"/>
    <s v="Frequent"/>
    <x v="2"/>
    <x v="1"/>
    <x v="2"/>
    <s v="Low"/>
    <n v="4.7"/>
    <n v="10"/>
    <n v="365"/>
    <x v="6"/>
    <x v="2"/>
    <n v="56.844935022378515"/>
  </r>
  <r>
    <n v="2404"/>
    <s v="Wayne Holder"/>
    <s v="lewiscaitlin@example.org"/>
    <s v="lewiscaitlin"/>
    <d v="1939-04-04T00:00:00"/>
    <x v="0"/>
    <s v="Holmesfurt"/>
    <d v="2030-08-14T00:00:00"/>
    <d v="2031-08-14T00:00:00"/>
    <x v="0"/>
    <s v="Amex"/>
    <x v="0"/>
    <s v="Frequent"/>
    <x v="0"/>
    <x v="1"/>
    <x v="1"/>
    <s v="Low"/>
    <n v="4.5"/>
    <n v="1"/>
    <n v="365"/>
    <x v="6"/>
    <x v="2"/>
    <n v="56.844935022378515"/>
  </r>
  <r>
    <n v="2405"/>
    <s v="Samantha Williams"/>
    <s v="vincentbaker@example.com"/>
    <s v="vincentbaker"/>
    <d v="1975-11-18T00:00:00"/>
    <x v="1"/>
    <s v="Samuelton"/>
    <d v="2030-08-15T00:00:00"/>
    <d v="2031-08-15T00:00:00"/>
    <x v="1"/>
    <s v="Visa"/>
    <x v="0"/>
    <s v="Occasional"/>
    <x v="0"/>
    <x v="3"/>
    <x v="1"/>
    <s v="Low"/>
    <n v="3.1"/>
    <n v="3"/>
    <n v="365"/>
    <x v="6"/>
    <x v="2"/>
    <n v="56.844935022378515"/>
  </r>
  <r>
    <n v="2406"/>
    <s v="Abigail Carroll"/>
    <s v="bking@example.org"/>
    <s v="bking"/>
    <d v="1939-05-04T00:00:00"/>
    <x v="0"/>
    <s v="Ramirezburgh"/>
    <d v="2030-08-16T00:00:00"/>
    <d v="2031-08-16T00:00:00"/>
    <x v="1"/>
    <s v="Amex"/>
    <x v="1"/>
    <s v="Frequent"/>
    <x v="0"/>
    <x v="0"/>
    <x v="0"/>
    <s v="High"/>
    <n v="4.8"/>
    <n v="1"/>
    <n v="365"/>
    <x v="6"/>
    <x v="2"/>
    <n v="56.844935022378515"/>
  </r>
  <r>
    <n v="2407"/>
    <s v="James Fitzpatrick"/>
    <s v="asullivan@example.com"/>
    <s v="asullivan"/>
    <d v="1982-06-08T00:00:00"/>
    <x v="1"/>
    <s v="West Richard"/>
    <d v="2030-08-17T00:00:00"/>
    <d v="2031-08-17T00:00:00"/>
    <x v="1"/>
    <s v="Mastercard"/>
    <x v="1"/>
    <s v="Occasional"/>
    <x v="1"/>
    <x v="0"/>
    <x v="1"/>
    <s v="Low"/>
    <n v="4"/>
    <n v="4"/>
    <n v="365"/>
    <x v="6"/>
    <x v="2"/>
    <n v="56.844935022378515"/>
  </r>
  <r>
    <n v="2408"/>
    <s v="Christopher Kennedy"/>
    <s v="khanjoshua@example.org"/>
    <s v="khanjoshua"/>
    <d v="1984-10-15T00:00:00"/>
    <x v="0"/>
    <s v="Lake Brandon"/>
    <d v="2030-08-18T00:00:00"/>
    <d v="2031-08-18T00:00:00"/>
    <x v="1"/>
    <s v="Visa"/>
    <x v="1"/>
    <s v="Occasional"/>
    <x v="1"/>
    <x v="1"/>
    <x v="1"/>
    <s v="Low"/>
    <n v="3.2"/>
    <n v="10"/>
    <n v="365"/>
    <x v="6"/>
    <x v="2"/>
    <n v="56.844935022378515"/>
  </r>
  <r>
    <n v="2409"/>
    <s v="Juan Alexander"/>
    <s v="elizabethwilkerson@example.com"/>
    <s v="elizabethwilkerson"/>
    <d v="1964-12-04T00:00:00"/>
    <x v="0"/>
    <s v="Lake Danielview"/>
    <d v="2030-08-19T00:00:00"/>
    <d v="2031-08-19T00:00:00"/>
    <x v="0"/>
    <s v="Visa"/>
    <x v="1"/>
    <s v="Regular"/>
    <x v="2"/>
    <x v="5"/>
    <x v="0"/>
    <s v="High"/>
    <n v="4"/>
    <n v="8"/>
    <n v="365"/>
    <x v="6"/>
    <x v="2"/>
    <n v="56.844935022378515"/>
  </r>
  <r>
    <n v="2410"/>
    <s v="Ryan Richardson"/>
    <s v="jsnow@example.net"/>
    <s v="jsnow"/>
    <d v="1958-10-08T00:00:00"/>
    <x v="1"/>
    <s v="North Traci"/>
    <d v="2030-08-20T00:00:00"/>
    <d v="2031-08-20T00:00:00"/>
    <x v="0"/>
    <s v="Mastercard"/>
    <x v="1"/>
    <s v="Occasional"/>
    <x v="0"/>
    <x v="3"/>
    <x v="1"/>
    <s v="Low"/>
    <n v="4.9000000000000004"/>
    <n v="0"/>
    <n v="365"/>
    <x v="6"/>
    <x v="2"/>
    <n v="56.844935022378515"/>
  </r>
  <r>
    <n v="2411"/>
    <s v="Lauren Bridges"/>
    <s v="feliciadavidson@example.org"/>
    <s v="feliciadavidson"/>
    <d v="1951-08-15T00:00:00"/>
    <x v="0"/>
    <s v="North Robert"/>
    <d v="2030-08-21T00:00:00"/>
    <d v="2031-08-21T00:00:00"/>
    <x v="1"/>
    <s v="Amex"/>
    <x v="1"/>
    <s v="Occasional"/>
    <x v="2"/>
    <x v="2"/>
    <x v="1"/>
    <s v="High"/>
    <n v="4.4000000000000004"/>
    <n v="10"/>
    <n v="365"/>
    <x v="6"/>
    <x v="2"/>
    <n v="56.844935022378515"/>
  </r>
  <r>
    <n v="2412"/>
    <s v="Stephanie Young"/>
    <s v="jacksonamber@example.org"/>
    <s v="jacksonamber"/>
    <d v="1991-06-26T00:00:00"/>
    <x v="1"/>
    <s v="Lake Nancystad"/>
    <d v="2030-08-22T00:00:00"/>
    <d v="2031-08-22T00:00:00"/>
    <x v="1"/>
    <s v="Mastercard"/>
    <x v="1"/>
    <s v="Regular"/>
    <x v="1"/>
    <x v="1"/>
    <x v="2"/>
    <s v="Medium"/>
    <n v="3.3"/>
    <n v="5"/>
    <n v="365"/>
    <x v="6"/>
    <x v="2"/>
    <n v="56.844935022378515"/>
  </r>
  <r>
    <n v="2413"/>
    <s v="Michael Villegas"/>
    <s v="freynolds@example.net"/>
    <s v="freynolds"/>
    <d v="1971-09-18T00:00:00"/>
    <x v="1"/>
    <s v="Hunterhaven"/>
    <d v="2030-08-23T00:00:00"/>
    <d v="2031-08-23T00:00:00"/>
    <x v="1"/>
    <s v="Amex"/>
    <x v="1"/>
    <s v="Regular"/>
    <x v="0"/>
    <x v="2"/>
    <x v="1"/>
    <s v="Medium"/>
    <n v="3.6"/>
    <n v="4"/>
    <n v="365"/>
    <x v="6"/>
    <x v="2"/>
    <n v="56.844935022378515"/>
  </r>
  <r>
    <n v="2414"/>
    <s v="Kimberly Cantu"/>
    <s v="christopher51@example.net"/>
    <s v="christopher51"/>
    <d v="1967-06-16T00:00:00"/>
    <x v="1"/>
    <s v="East Danielle"/>
    <d v="2030-08-24T00:00:00"/>
    <d v="2031-08-24T00:00:00"/>
    <x v="0"/>
    <s v="Visa"/>
    <x v="0"/>
    <s v="Regular"/>
    <x v="2"/>
    <x v="4"/>
    <x v="0"/>
    <s v="Low"/>
    <n v="3.5"/>
    <n v="6"/>
    <n v="365"/>
    <x v="6"/>
    <x v="2"/>
    <n v="56.844935022378515"/>
  </r>
  <r>
    <n v="2415"/>
    <s v="Joshua Willis"/>
    <s v="westjenny@example.com"/>
    <s v="westjenny"/>
    <d v="1958-07-27T00:00:00"/>
    <x v="1"/>
    <s v="Leeburgh"/>
    <d v="2030-08-25T00:00:00"/>
    <d v="2031-08-25T00:00:00"/>
    <x v="1"/>
    <s v="Mastercard"/>
    <x v="0"/>
    <s v="Regular"/>
    <x v="0"/>
    <x v="6"/>
    <x v="2"/>
    <s v="Medium"/>
    <n v="4.7"/>
    <n v="10"/>
    <n v="365"/>
    <x v="6"/>
    <x v="2"/>
    <n v="56.844935022378515"/>
  </r>
  <r>
    <n v="2416"/>
    <s v="Kathleen Oconnor"/>
    <s v="ubowman@example.net"/>
    <s v="ubowman"/>
    <d v="1962-07-15T00:00:00"/>
    <x v="0"/>
    <s v="Port Ryan"/>
    <d v="2030-08-26T00:00:00"/>
    <d v="2031-08-26T00:00:00"/>
    <x v="0"/>
    <s v="Amex"/>
    <x v="1"/>
    <s v="Regular"/>
    <x v="1"/>
    <x v="3"/>
    <x v="1"/>
    <s v="Low"/>
    <n v="3.5"/>
    <n v="6"/>
    <n v="365"/>
    <x v="6"/>
    <x v="2"/>
    <n v="56.844935022378515"/>
  </r>
  <r>
    <n v="2417"/>
    <s v="David Smith"/>
    <s v="hartmanaaron@example.com"/>
    <s v="hartmanaaron"/>
    <d v="1971-09-25T00:00:00"/>
    <x v="0"/>
    <s v="Anthonyport"/>
    <d v="2030-08-27T00:00:00"/>
    <d v="2031-08-27T00:00:00"/>
    <x v="0"/>
    <s v="Amex"/>
    <x v="0"/>
    <s v="Regular"/>
    <x v="2"/>
    <x v="0"/>
    <x v="2"/>
    <s v="Low"/>
    <n v="3.6"/>
    <n v="8"/>
    <n v="365"/>
    <x v="6"/>
    <x v="2"/>
    <n v="56.844935022378515"/>
  </r>
  <r>
    <n v="2418"/>
    <s v="Kevin Carter"/>
    <s v="robertalvarado@example.org"/>
    <s v="robertalvarado"/>
    <d v="1994-08-27T00:00:00"/>
    <x v="0"/>
    <s v="Stephanieborough"/>
    <d v="2030-08-28T00:00:00"/>
    <d v="2031-08-28T00:00:00"/>
    <x v="0"/>
    <s v="Visa"/>
    <x v="0"/>
    <s v="Regular"/>
    <x v="1"/>
    <x v="2"/>
    <x v="1"/>
    <s v="Medium"/>
    <n v="4.4000000000000004"/>
    <n v="1"/>
    <n v="365"/>
    <x v="6"/>
    <x v="2"/>
    <n v="56.844935022378515"/>
  </r>
  <r>
    <n v="2419"/>
    <s v="Jeffrey Marquez"/>
    <s v="tracisanchez@example.org"/>
    <s v="tracisanchez"/>
    <d v="1953-05-26T00:00:00"/>
    <x v="1"/>
    <s v="Ericside"/>
    <d v="2030-08-29T00:00:00"/>
    <d v="2031-08-29T00:00:00"/>
    <x v="1"/>
    <s v="Mastercard"/>
    <x v="1"/>
    <s v="Occasional"/>
    <x v="2"/>
    <x v="5"/>
    <x v="2"/>
    <s v="Low"/>
    <n v="4.8"/>
    <n v="7"/>
    <n v="365"/>
    <x v="6"/>
    <x v="2"/>
    <n v="56.844935022378515"/>
  </r>
  <r>
    <n v="2420"/>
    <s v="Edward Schmidt"/>
    <s v="wdaugherty@example.net"/>
    <s v="wdaugherty"/>
    <d v="1936-11-02T00:00:00"/>
    <x v="1"/>
    <s v="Robertchester"/>
    <d v="2030-08-30T00:00:00"/>
    <d v="2031-08-30T00:00:00"/>
    <x v="0"/>
    <s v="Mastercard"/>
    <x v="1"/>
    <s v="Occasional"/>
    <x v="2"/>
    <x v="5"/>
    <x v="2"/>
    <s v="High"/>
    <n v="3.5"/>
    <n v="5"/>
    <n v="365"/>
    <x v="6"/>
    <x v="2"/>
    <n v="56.844935022378515"/>
  </r>
  <r>
    <n v="2421"/>
    <s v="Hector Ortiz"/>
    <s v="wilkinsonjames@example.org"/>
    <s v="wilkinsonjames"/>
    <d v="2003-11-27T00:00:00"/>
    <x v="1"/>
    <s v="Christopherchester"/>
    <d v="2030-08-31T00:00:00"/>
    <d v="2031-08-31T00:00:00"/>
    <x v="1"/>
    <s v="Amex"/>
    <x v="1"/>
    <s v="Frequent"/>
    <x v="1"/>
    <x v="3"/>
    <x v="1"/>
    <s v="High"/>
    <n v="4"/>
    <n v="10"/>
    <n v="365"/>
    <x v="6"/>
    <x v="2"/>
    <n v="56.844935022378515"/>
  </r>
  <r>
    <n v="2422"/>
    <s v="Christina Fowler"/>
    <s v="sanchezsara@example.com"/>
    <s v="sanchezsara"/>
    <d v="1941-05-23T00:00:00"/>
    <x v="0"/>
    <s v="South Ashley"/>
    <d v="2030-09-01T00:00:00"/>
    <d v="2031-09-01T00:00:00"/>
    <x v="0"/>
    <s v="Visa"/>
    <x v="1"/>
    <s v="Occasional"/>
    <x v="0"/>
    <x v="2"/>
    <x v="2"/>
    <s v="Medium"/>
    <n v="3.2"/>
    <n v="0"/>
    <n v="365"/>
    <x v="6"/>
    <x v="2"/>
    <n v="56.844935022378515"/>
  </r>
  <r>
    <n v="2423"/>
    <s v="Reginald Davis"/>
    <s v="ucollins@example.com"/>
    <s v="ucollins"/>
    <d v="1974-07-08T00:00:00"/>
    <x v="0"/>
    <s v="Johnsonside"/>
    <d v="2030-09-02T00:00:00"/>
    <d v="2031-09-02T00:00:00"/>
    <x v="1"/>
    <s v="Visa"/>
    <x v="1"/>
    <s v="Frequent"/>
    <x v="2"/>
    <x v="6"/>
    <x v="2"/>
    <s v="Low"/>
    <n v="3.3"/>
    <n v="1"/>
    <n v="365"/>
    <x v="6"/>
    <x v="2"/>
    <n v="56.844935022378515"/>
  </r>
  <r>
    <n v="2424"/>
    <s v="Lauren Johnson"/>
    <s v="patriciaclarke@example.com"/>
    <s v="patriciaclarke"/>
    <d v="2004-09-25T00:00:00"/>
    <x v="1"/>
    <s v="Kimberlyville"/>
    <d v="2030-09-03T00:00:00"/>
    <d v="2031-09-03T00:00:00"/>
    <x v="1"/>
    <s v="Visa"/>
    <x v="1"/>
    <s v="Frequent"/>
    <x v="2"/>
    <x v="1"/>
    <x v="1"/>
    <s v="Medium"/>
    <n v="4.2"/>
    <n v="4"/>
    <n v="365"/>
    <x v="6"/>
    <x v="2"/>
    <n v="56.844935022378515"/>
  </r>
  <r>
    <n v="2425"/>
    <s v="Bradley Bush"/>
    <s v="batesedward@example.com"/>
    <s v="batesedward"/>
    <d v="1981-02-07T00:00:00"/>
    <x v="1"/>
    <s v="West Beverlyhaven"/>
    <d v="2030-09-04T00:00:00"/>
    <d v="2031-09-04T00:00:00"/>
    <x v="1"/>
    <s v="Mastercard"/>
    <x v="1"/>
    <s v="Frequent"/>
    <x v="1"/>
    <x v="2"/>
    <x v="2"/>
    <s v="High"/>
    <n v="3.4"/>
    <n v="1"/>
    <n v="365"/>
    <x v="6"/>
    <x v="2"/>
    <n v="56.844935022378515"/>
  </r>
  <r>
    <n v="2426"/>
    <s v="Larry Morrow"/>
    <s v="teresa72@example.net"/>
    <s v="teresa72"/>
    <d v="1963-03-09T00:00:00"/>
    <x v="1"/>
    <s v="Lake Lorimouth"/>
    <d v="2030-09-05T00:00:00"/>
    <d v="2031-09-05T00:00:00"/>
    <x v="0"/>
    <s v="Mastercard"/>
    <x v="0"/>
    <s v="Frequent"/>
    <x v="1"/>
    <x v="5"/>
    <x v="1"/>
    <s v="High"/>
    <n v="3.5"/>
    <n v="8"/>
    <n v="365"/>
    <x v="6"/>
    <x v="2"/>
    <n v="56.844935022378515"/>
  </r>
  <r>
    <n v="2427"/>
    <s v="Ruth Murphy"/>
    <s v="portermarissa@example.net"/>
    <s v="portermarissa"/>
    <d v="1976-12-01T00:00:00"/>
    <x v="1"/>
    <s v="New Thomasburgh"/>
    <d v="2030-09-06T00:00:00"/>
    <d v="2031-09-06T00:00:00"/>
    <x v="1"/>
    <s v="Mastercard"/>
    <x v="0"/>
    <s v="Frequent"/>
    <x v="1"/>
    <x v="4"/>
    <x v="1"/>
    <s v="Medium"/>
    <n v="4.9000000000000004"/>
    <n v="6"/>
    <n v="365"/>
    <x v="6"/>
    <x v="2"/>
    <n v="56.844935022378515"/>
  </r>
  <r>
    <n v="2428"/>
    <s v="Joseph Marquez"/>
    <s v="aaron39@example.com"/>
    <s v="aaron39"/>
    <d v="1973-04-14T00:00:00"/>
    <x v="0"/>
    <s v="Jacobton"/>
    <d v="2030-09-07T00:00:00"/>
    <d v="2031-09-07T00:00:00"/>
    <x v="1"/>
    <s v="Visa"/>
    <x v="0"/>
    <s v="Occasional"/>
    <x v="1"/>
    <x v="3"/>
    <x v="0"/>
    <s v="Low"/>
    <n v="3.1"/>
    <n v="7"/>
    <n v="365"/>
    <x v="6"/>
    <x v="2"/>
    <n v="56.844935022378515"/>
  </r>
  <r>
    <n v="2429"/>
    <s v="Debra Murillo"/>
    <s v="maryallen@example.org"/>
    <s v="maryallen"/>
    <d v="1966-07-11T00:00:00"/>
    <x v="0"/>
    <s v="North Jeffrey"/>
    <d v="2030-09-08T00:00:00"/>
    <d v="2031-09-08T00:00:00"/>
    <x v="1"/>
    <s v="Visa"/>
    <x v="0"/>
    <s v="Occasional"/>
    <x v="2"/>
    <x v="6"/>
    <x v="2"/>
    <s v="High"/>
    <n v="4.7"/>
    <n v="0"/>
    <n v="365"/>
    <x v="6"/>
    <x v="2"/>
    <n v="56.844935022378515"/>
  </r>
  <r>
    <n v="2430"/>
    <s v="Jamie Shields"/>
    <s v="harrisstephanie@example.com"/>
    <s v="harrisstephanie"/>
    <d v="1992-11-29T00:00:00"/>
    <x v="1"/>
    <s v="East Kyletown"/>
    <d v="2030-09-09T00:00:00"/>
    <d v="2031-09-09T00:00:00"/>
    <x v="0"/>
    <s v="Mastercard"/>
    <x v="0"/>
    <s v="Frequent"/>
    <x v="0"/>
    <x v="3"/>
    <x v="0"/>
    <s v="High"/>
    <n v="4.7"/>
    <n v="2"/>
    <n v="365"/>
    <x v="6"/>
    <x v="2"/>
    <n v="56.844935022378515"/>
  </r>
  <r>
    <n v="2431"/>
    <s v="Richard Love"/>
    <s v="jameswarner@example.org"/>
    <s v="jameswarner"/>
    <d v="1972-10-10T00:00:00"/>
    <x v="0"/>
    <s v="Webstertown"/>
    <d v="2030-09-10T00:00:00"/>
    <d v="2031-09-10T00:00:00"/>
    <x v="1"/>
    <s v="Mastercard"/>
    <x v="1"/>
    <s v="Occasional"/>
    <x v="0"/>
    <x v="1"/>
    <x v="0"/>
    <s v="High"/>
    <n v="3.4"/>
    <n v="2"/>
    <n v="365"/>
    <x v="6"/>
    <x v="2"/>
    <n v="56.844935022378515"/>
  </r>
  <r>
    <n v="2432"/>
    <s v="Stephanie Trujillo"/>
    <s v="sperry@example.org"/>
    <s v="sperry"/>
    <d v="1968-09-24T00:00:00"/>
    <x v="0"/>
    <s v="Justinstad"/>
    <d v="2030-09-11T00:00:00"/>
    <d v="2031-09-11T00:00:00"/>
    <x v="0"/>
    <s v="Amex"/>
    <x v="1"/>
    <s v="Frequent"/>
    <x v="2"/>
    <x v="5"/>
    <x v="0"/>
    <s v="High"/>
    <n v="4.5999999999999996"/>
    <n v="7"/>
    <n v="365"/>
    <x v="6"/>
    <x v="2"/>
    <n v="56.844935022378515"/>
  </r>
  <r>
    <n v="2433"/>
    <s v="Pamela Hutchinson"/>
    <s v="hannah28@example.net"/>
    <s v="hannah28"/>
    <d v="1940-08-15T00:00:00"/>
    <x v="1"/>
    <s v="West Lisa"/>
    <d v="2030-09-12T00:00:00"/>
    <d v="2031-09-12T00:00:00"/>
    <x v="0"/>
    <s v="Mastercard"/>
    <x v="1"/>
    <s v="Regular"/>
    <x v="0"/>
    <x v="0"/>
    <x v="0"/>
    <s v="Medium"/>
    <n v="4.0999999999999996"/>
    <n v="7"/>
    <n v="365"/>
    <x v="6"/>
    <x v="2"/>
    <n v="56.844935022378515"/>
  </r>
  <r>
    <n v="2434"/>
    <s v="Chloe Simpson"/>
    <s v="nathankennedy@example.org"/>
    <s v="nathankennedy"/>
    <d v="1997-10-06T00:00:00"/>
    <x v="1"/>
    <s v="East Victoriastad"/>
    <d v="2030-09-13T00:00:00"/>
    <d v="2031-09-13T00:00:00"/>
    <x v="0"/>
    <s v="Visa"/>
    <x v="1"/>
    <s v="Regular"/>
    <x v="1"/>
    <x v="1"/>
    <x v="2"/>
    <s v="Low"/>
    <n v="4.5999999999999996"/>
    <n v="8"/>
    <n v="365"/>
    <x v="6"/>
    <x v="2"/>
    <n v="56.844935022378515"/>
  </r>
  <r>
    <n v="2435"/>
    <s v="Zachary Sanders"/>
    <s v="aguilarlaura@example.net"/>
    <s v="aguilarlaura"/>
    <d v="1947-10-08T00:00:00"/>
    <x v="0"/>
    <s v="South Jessica"/>
    <d v="2030-09-14T00:00:00"/>
    <d v="2031-09-14T00:00:00"/>
    <x v="0"/>
    <s v="Visa"/>
    <x v="1"/>
    <s v="Regular"/>
    <x v="2"/>
    <x v="6"/>
    <x v="2"/>
    <s v="Low"/>
    <n v="4.5999999999999996"/>
    <n v="1"/>
    <n v="365"/>
    <x v="6"/>
    <x v="2"/>
    <n v="56.844935022378515"/>
  </r>
  <r>
    <n v="2436"/>
    <s v="Gabriel Hayes"/>
    <s v="jamie03@example.net"/>
    <s v="jamie03"/>
    <d v="1956-07-12T00:00:00"/>
    <x v="1"/>
    <s v="West Jeremiah"/>
    <d v="2030-09-15T00:00:00"/>
    <d v="2031-09-15T00:00:00"/>
    <x v="0"/>
    <s v="Amex"/>
    <x v="0"/>
    <s v="Frequent"/>
    <x v="0"/>
    <x v="1"/>
    <x v="2"/>
    <s v="Low"/>
    <n v="4.7"/>
    <n v="6"/>
    <n v="365"/>
    <x v="6"/>
    <x v="2"/>
    <n v="56.844935022378515"/>
  </r>
  <r>
    <n v="2437"/>
    <s v="Jon Carson"/>
    <s v="parsonssamuel@example.net"/>
    <s v="parsonssamuel"/>
    <d v="1975-06-26T00:00:00"/>
    <x v="1"/>
    <s v="West Brian"/>
    <d v="2030-09-16T00:00:00"/>
    <d v="2031-09-16T00:00:00"/>
    <x v="1"/>
    <s v="Amex"/>
    <x v="0"/>
    <s v="Regular"/>
    <x v="0"/>
    <x v="4"/>
    <x v="1"/>
    <s v="Low"/>
    <n v="5"/>
    <n v="2"/>
    <n v="365"/>
    <x v="6"/>
    <x v="2"/>
    <n v="56.844935022378515"/>
  </r>
  <r>
    <n v="2438"/>
    <s v="Charles Smith"/>
    <s v="pacevedo@example.com"/>
    <s v="pacevedo"/>
    <d v="1957-11-20T00:00:00"/>
    <x v="1"/>
    <s v="North Aaronton"/>
    <d v="2030-09-17T00:00:00"/>
    <d v="2031-09-17T00:00:00"/>
    <x v="1"/>
    <s v="Mastercard"/>
    <x v="0"/>
    <s v="Occasional"/>
    <x v="1"/>
    <x v="1"/>
    <x v="1"/>
    <s v="High"/>
    <n v="3.9"/>
    <n v="6"/>
    <n v="365"/>
    <x v="6"/>
    <x v="2"/>
    <n v="56.844935022378515"/>
  </r>
  <r>
    <n v="2439"/>
    <s v="Gregory Haney"/>
    <s v="langlarry@example.org"/>
    <s v="langlarry"/>
    <d v="1969-07-30T00:00:00"/>
    <x v="1"/>
    <s v="Garymouth"/>
    <d v="2030-09-18T00:00:00"/>
    <d v="2031-09-18T00:00:00"/>
    <x v="0"/>
    <s v="Visa"/>
    <x v="1"/>
    <s v="Frequent"/>
    <x v="0"/>
    <x v="0"/>
    <x v="2"/>
    <s v="Low"/>
    <n v="3.1"/>
    <n v="8"/>
    <n v="365"/>
    <x v="6"/>
    <x v="2"/>
    <n v="56.844935022378515"/>
  </r>
  <r>
    <n v="2440"/>
    <s v="Dawn Payne"/>
    <s v="mackenzie51@example.net"/>
    <s v="mackenzie51"/>
    <d v="1979-02-21T00:00:00"/>
    <x v="0"/>
    <s v="Williamberg"/>
    <d v="2030-09-19T00:00:00"/>
    <d v="2031-09-19T00:00:00"/>
    <x v="0"/>
    <s v="Mastercard"/>
    <x v="1"/>
    <s v="Frequent"/>
    <x v="1"/>
    <x v="4"/>
    <x v="2"/>
    <s v="High"/>
    <n v="4.5"/>
    <n v="8"/>
    <n v="365"/>
    <x v="6"/>
    <x v="2"/>
    <n v="56.844935022378515"/>
  </r>
  <r>
    <n v="2441"/>
    <s v="William Burns"/>
    <s v="williemiranda@example.com"/>
    <s v="williemiranda"/>
    <d v="1955-01-08T00:00:00"/>
    <x v="0"/>
    <s v="Petersonside"/>
    <d v="2030-09-20T00:00:00"/>
    <d v="2031-09-20T00:00:00"/>
    <x v="1"/>
    <s v="Mastercard"/>
    <x v="1"/>
    <s v="Frequent"/>
    <x v="1"/>
    <x v="1"/>
    <x v="2"/>
    <s v="Low"/>
    <n v="3"/>
    <n v="6"/>
    <n v="365"/>
    <x v="6"/>
    <x v="2"/>
    <n v="56.844935022378515"/>
  </r>
  <r>
    <n v="2442"/>
    <s v="Christina Valencia"/>
    <s v="laurasmith@example.com"/>
    <s v="laurasmith"/>
    <d v="1972-09-24T00:00:00"/>
    <x v="1"/>
    <s v="South Darleneborough"/>
    <d v="2030-09-21T00:00:00"/>
    <d v="2031-09-21T00:00:00"/>
    <x v="0"/>
    <s v="Visa"/>
    <x v="1"/>
    <s v="Occasional"/>
    <x v="1"/>
    <x v="3"/>
    <x v="0"/>
    <s v="High"/>
    <n v="4.0999999999999996"/>
    <n v="8"/>
    <n v="365"/>
    <x v="6"/>
    <x v="2"/>
    <n v="56.844935022378515"/>
  </r>
  <r>
    <n v="2443"/>
    <s v="Joseph Rogers"/>
    <s v="jonesrachel@example.org"/>
    <s v="jonesrachel"/>
    <d v="1939-07-02T00:00:00"/>
    <x v="1"/>
    <s v="Gibsonbury"/>
    <d v="2030-09-22T00:00:00"/>
    <d v="2031-09-22T00:00:00"/>
    <x v="1"/>
    <s v="Amex"/>
    <x v="0"/>
    <s v="Regular"/>
    <x v="0"/>
    <x v="3"/>
    <x v="0"/>
    <s v="Medium"/>
    <n v="3"/>
    <n v="7"/>
    <n v="365"/>
    <x v="6"/>
    <x v="2"/>
    <n v="56.844935022378515"/>
  </r>
  <r>
    <n v="2444"/>
    <s v="Drew Robles"/>
    <s v="margaretnovak@example.org"/>
    <s v="margaretnovak"/>
    <d v="1983-02-28T00:00:00"/>
    <x v="0"/>
    <s v="South Elizabeth"/>
    <d v="2030-09-23T00:00:00"/>
    <d v="2031-09-23T00:00:00"/>
    <x v="0"/>
    <s v="Mastercard"/>
    <x v="1"/>
    <s v="Regular"/>
    <x v="0"/>
    <x v="5"/>
    <x v="2"/>
    <s v="Medium"/>
    <n v="4.9000000000000004"/>
    <n v="1"/>
    <n v="365"/>
    <x v="6"/>
    <x v="2"/>
    <n v="56.844935022378515"/>
  </r>
  <r>
    <n v="2445"/>
    <s v="Elizabeth Shaw"/>
    <s v="hallsean@example.org"/>
    <s v="hallsean"/>
    <d v="1961-12-26T00:00:00"/>
    <x v="1"/>
    <s v="Fisherton"/>
    <d v="2030-09-24T00:00:00"/>
    <d v="2031-09-24T00:00:00"/>
    <x v="1"/>
    <s v="Visa"/>
    <x v="1"/>
    <s v="Frequent"/>
    <x v="1"/>
    <x v="4"/>
    <x v="2"/>
    <s v="High"/>
    <n v="4.3"/>
    <n v="1"/>
    <n v="365"/>
    <x v="6"/>
    <x v="2"/>
    <n v="56.844935022378515"/>
  </r>
  <r>
    <n v="2446"/>
    <s v="Carol Lawson"/>
    <s v="graymary@example.net"/>
    <s v="graymary"/>
    <d v="1936-09-07T00:00:00"/>
    <x v="0"/>
    <s v="Brianhaven"/>
    <d v="2030-09-25T00:00:00"/>
    <d v="2031-09-25T00:00:00"/>
    <x v="1"/>
    <s v="Mastercard"/>
    <x v="0"/>
    <s v="Regular"/>
    <x v="0"/>
    <x v="6"/>
    <x v="0"/>
    <s v="Medium"/>
    <n v="4.4000000000000004"/>
    <n v="2"/>
    <n v="365"/>
    <x v="6"/>
    <x v="2"/>
    <n v="56.844935022378515"/>
  </r>
  <r>
    <n v="2447"/>
    <s v="Jennifer Franco"/>
    <s v="cindy32@example.org"/>
    <s v="cindy32"/>
    <d v="1959-09-04T00:00:00"/>
    <x v="1"/>
    <s v="Derekberg"/>
    <d v="2030-09-26T00:00:00"/>
    <d v="2031-09-26T00:00:00"/>
    <x v="1"/>
    <s v="Visa"/>
    <x v="0"/>
    <s v="Regular"/>
    <x v="2"/>
    <x v="5"/>
    <x v="0"/>
    <s v="Low"/>
    <n v="3.4"/>
    <n v="6"/>
    <n v="365"/>
    <x v="6"/>
    <x v="2"/>
    <n v="56.844935022378515"/>
  </r>
  <r>
    <n v="2448"/>
    <s v="Kenneth Sullivan"/>
    <s v="boonemario@example.com"/>
    <s v="boonemario"/>
    <d v="1960-10-18T00:00:00"/>
    <x v="0"/>
    <s v="Lake Allen"/>
    <d v="2030-09-27T00:00:00"/>
    <d v="2031-09-27T00:00:00"/>
    <x v="1"/>
    <s v="Visa"/>
    <x v="0"/>
    <s v="Occasional"/>
    <x v="2"/>
    <x v="6"/>
    <x v="2"/>
    <s v="High"/>
    <n v="3.8"/>
    <n v="6"/>
    <n v="365"/>
    <x v="6"/>
    <x v="2"/>
    <n v="56.844935022378515"/>
  </r>
  <r>
    <n v="2449"/>
    <s v="Elaine Haney"/>
    <s v="gclark@example.org"/>
    <s v="gclark"/>
    <d v="1935-01-01T00:00:00"/>
    <x v="1"/>
    <s v="Port Wanda"/>
    <d v="2030-09-28T00:00:00"/>
    <d v="2031-09-28T00:00:00"/>
    <x v="1"/>
    <s v="Visa"/>
    <x v="1"/>
    <s v="Occasional"/>
    <x v="0"/>
    <x v="0"/>
    <x v="0"/>
    <s v="Low"/>
    <n v="4.0999999999999996"/>
    <n v="7"/>
    <n v="365"/>
    <x v="6"/>
    <x v="2"/>
    <n v="56.844935022378515"/>
  </r>
  <r>
    <n v="2450"/>
    <s v="Kendra Mcknight"/>
    <s v="christopherwood@example.org"/>
    <s v="christopherwood"/>
    <d v="1982-05-11T00:00:00"/>
    <x v="1"/>
    <s v="Port Don"/>
    <d v="2030-09-29T00:00:00"/>
    <d v="2031-09-29T00:00:00"/>
    <x v="0"/>
    <s v="Amex"/>
    <x v="0"/>
    <s v="Occasional"/>
    <x v="2"/>
    <x v="0"/>
    <x v="1"/>
    <s v="High"/>
    <n v="3.2"/>
    <n v="10"/>
    <n v="365"/>
    <x v="6"/>
    <x v="2"/>
    <n v="56.844935022378515"/>
  </r>
  <r>
    <n v="2451"/>
    <s v="Monica Cook"/>
    <s v="colemichelle@example.net"/>
    <s v="colemichelle"/>
    <d v="1981-03-29T00:00:00"/>
    <x v="1"/>
    <s v="Schwartzbury"/>
    <d v="2030-09-30T00:00:00"/>
    <d v="2031-09-30T00:00:00"/>
    <x v="0"/>
    <s v="Mastercard"/>
    <x v="1"/>
    <s v="Regular"/>
    <x v="2"/>
    <x v="5"/>
    <x v="0"/>
    <s v="Medium"/>
    <n v="4.0999999999999996"/>
    <n v="0"/>
    <n v="365"/>
    <x v="6"/>
    <x v="2"/>
    <n v="56.844935022378515"/>
  </r>
  <r>
    <n v="2452"/>
    <s v="William Walker"/>
    <s v="antonio21@example.org"/>
    <s v="antonio21"/>
    <d v="1999-10-08T00:00:00"/>
    <x v="0"/>
    <s v="Marquezhaven"/>
    <d v="2030-10-01T00:00:00"/>
    <d v="2031-10-01T00:00:00"/>
    <x v="0"/>
    <s v="Visa"/>
    <x v="0"/>
    <s v="Occasional"/>
    <x v="2"/>
    <x v="1"/>
    <x v="2"/>
    <s v="Low"/>
    <n v="3.1"/>
    <n v="1"/>
    <n v="365"/>
    <x v="6"/>
    <x v="3"/>
    <n v="91.926953226010909"/>
  </r>
  <r>
    <n v="2453"/>
    <s v="Matthew Davis"/>
    <s v="wustephanie@example.net"/>
    <s v="wustephanie"/>
    <d v="1977-09-01T00:00:00"/>
    <x v="1"/>
    <s v="Allisonshire"/>
    <d v="2030-10-02T00:00:00"/>
    <d v="2031-10-02T00:00:00"/>
    <x v="1"/>
    <s v="Amex"/>
    <x v="1"/>
    <s v="Occasional"/>
    <x v="2"/>
    <x v="2"/>
    <x v="1"/>
    <s v="Medium"/>
    <n v="3.8"/>
    <n v="8"/>
    <n v="365"/>
    <x v="6"/>
    <x v="3"/>
    <n v="91.926953226010909"/>
  </r>
  <r>
    <n v="2454"/>
    <s v="Lorraine Sanchez"/>
    <s v="wparks@example.org"/>
    <s v="wparks"/>
    <d v="1939-08-22T00:00:00"/>
    <x v="0"/>
    <s v="North Cathyton"/>
    <d v="2030-10-03T00:00:00"/>
    <d v="2031-10-03T00:00:00"/>
    <x v="0"/>
    <s v="Mastercard"/>
    <x v="1"/>
    <s v="Frequent"/>
    <x v="0"/>
    <x v="1"/>
    <x v="1"/>
    <s v="Low"/>
    <n v="4.0999999999999996"/>
    <n v="1"/>
    <n v="365"/>
    <x v="6"/>
    <x v="3"/>
    <n v="91.926953226010909"/>
  </r>
  <r>
    <n v="2455"/>
    <s v="Vincent Velasquez"/>
    <s v="jasmine45@example.net"/>
    <s v="jasmine45"/>
    <d v="1992-09-05T00:00:00"/>
    <x v="0"/>
    <s v="New Aaron"/>
    <d v="2030-10-04T00:00:00"/>
    <d v="2031-10-04T00:00:00"/>
    <x v="0"/>
    <s v="Mastercard"/>
    <x v="0"/>
    <s v="Frequent"/>
    <x v="1"/>
    <x v="6"/>
    <x v="0"/>
    <s v="High"/>
    <n v="3.4"/>
    <n v="8"/>
    <n v="365"/>
    <x v="6"/>
    <x v="3"/>
    <n v="91.926953226010909"/>
  </r>
  <r>
    <n v="2456"/>
    <s v="Misty Henderson"/>
    <s v="kjacobson@example.org"/>
    <s v="kjacobson"/>
    <d v="1974-11-28T00:00:00"/>
    <x v="1"/>
    <s v="Staceychester"/>
    <d v="2030-10-05T00:00:00"/>
    <d v="2031-10-05T00:00:00"/>
    <x v="1"/>
    <s v="Amex"/>
    <x v="0"/>
    <s v="Frequent"/>
    <x v="0"/>
    <x v="2"/>
    <x v="0"/>
    <s v="Low"/>
    <n v="4.3"/>
    <n v="4"/>
    <n v="365"/>
    <x v="6"/>
    <x v="3"/>
    <n v="91.926953226010909"/>
  </r>
  <r>
    <n v="2457"/>
    <s v="Jeffrey Lane"/>
    <s v="hansenelizabeth@example.org"/>
    <s v="hansenelizabeth"/>
    <d v="1972-05-25T00:00:00"/>
    <x v="0"/>
    <s v="Gonzalezchester"/>
    <d v="2030-10-06T00:00:00"/>
    <d v="2031-10-06T00:00:00"/>
    <x v="1"/>
    <s v="Mastercard"/>
    <x v="0"/>
    <s v="Frequent"/>
    <x v="1"/>
    <x v="4"/>
    <x v="1"/>
    <s v="Medium"/>
    <n v="3.7"/>
    <n v="8"/>
    <n v="365"/>
    <x v="6"/>
    <x v="3"/>
    <n v="91.926953226010909"/>
  </r>
  <r>
    <n v="2458"/>
    <s v="Jody Reyes"/>
    <s v="christopher21@example.net"/>
    <s v="christopher21"/>
    <d v="1963-09-15T00:00:00"/>
    <x v="0"/>
    <s v="Kevinport"/>
    <d v="2030-10-07T00:00:00"/>
    <d v="2031-10-07T00:00:00"/>
    <x v="1"/>
    <s v="Mastercard"/>
    <x v="1"/>
    <s v="Occasional"/>
    <x v="0"/>
    <x v="5"/>
    <x v="0"/>
    <s v="High"/>
    <n v="4"/>
    <n v="4"/>
    <n v="365"/>
    <x v="6"/>
    <x v="3"/>
    <n v="91.926953226010909"/>
  </r>
  <r>
    <n v="2459"/>
    <s v="Steve Lucero"/>
    <s v="jennifer43@example.net"/>
    <s v="jennifer43"/>
    <d v="1993-06-14T00:00:00"/>
    <x v="0"/>
    <s v="West Jason"/>
    <d v="2030-10-08T00:00:00"/>
    <d v="2031-10-08T00:00:00"/>
    <x v="0"/>
    <s v="Visa"/>
    <x v="1"/>
    <s v="Regular"/>
    <x v="1"/>
    <x v="4"/>
    <x v="1"/>
    <s v="Medium"/>
    <n v="3.5"/>
    <n v="9"/>
    <n v="365"/>
    <x v="6"/>
    <x v="3"/>
    <n v="91.926953226010909"/>
  </r>
  <r>
    <n v="2460"/>
    <s v="Alison Young"/>
    <s v="lisa22@example.org"/>
    <s v="lisa22"/>
    <d v="1985-06-05T00:00:00"/>
    <x v="1"/>
    <s v="Lewisville"/>
    <d v="2030-10-09T00:00:00"/>
    <d v="2031-10-09T00:00:00"/>
    <x v="1"/>
    <s v="Visa"/>
    <x v="0"/>
    <s v="Regular"/>
    <x v="2"/>
    <x v="6"/>
    <x v="0"/>
    <s v="Low"/>
    <n v="4.8"/>
    <n v="3"/>
    <n v="365"/>
    <x v="6"/>
    <x v="3"/>
    <n v="91.926953226010909"/>
  </r>
  <r>
    <n v="2461"/>
    <s v="Melissa Smith"/>
    <s v="valexander@example.org"/>
    <s v="valexander"/>
    <d v="1943-11-21T00:00:00"/>
    <x v="1"/>
    <s v="Port Ritaville"/>
    <d v="2030-10-10T00:00:00"/>
    <d v="2031-10-10T00:00:00"/>
    <x v="1"/>
    <s v="Visa"/>
    <x v="1"/>
    <s v="Regular"/>
    <x v="1"/>
    <x v="2"/>
    <x v="0"/>
    <s v="Low"/>
    <n v="3.7"/>
    <n v="3"/>
    <n v="365"/>
    <x v="6"/>
    <x v="3"/>
    <n v="91.926953226010909"/>
  </r>
  <r>
    <n v="2462"/>
    <s v="Gerald Porter"/>
    <s v="monicanguyen@example.org"/>
    <s v="monicanguyen"/>
    <d v="1975-10-17T00:00:00"/>
    <x v="0"/>
    <s v="Torresfort"/>
    <d v="2030-10-11T00:00:00"/>
    <d v="2031-10-11T00:00:00"/>
    <x v="1"/>
    <s v="Amex"/>
    <x v="1"/>
    <s v="Regular"/>
    <x v="0"/>
    <x v="4"/>
    <x v="0"/>
    <s v="High"/>
    <n v="3.3"/>
    <n v="9"/>
    <n v="365"/>
    <x v="6"/>
    <x v="3"/>
    <n v="91.926953226010909"/>
  </r>
  <r>
    <n v="2463"/>
    <s v="Margaret Weaver"/>
    <s v="hoodmonica@example.net"/>
    <s v="hoodmonica"/>
    <d v="1952-04-14T00:00:00"/>
    <x v="0"/>
    <s v="Harrisfurt"/>
    <d v="2030-10-12T00:00:00"/>
    <d v="2031-10-12T00:00:00"/>
    <x v="0"/>
    <s v="Amex"/>
    <x v="0"/>
    <s v="Occasional"/>
    <x v="1"/>
    <x v="5"/>
    <x v="0"/>
    <s v="Low"/>
    <n v="3.1"/>
    <n v="6"/>
    <n v="365"/>
    <x v="6"/>
    <x v="3"/>
    <n v="91.926953226010909"/>
  </r>
  <r>
    <n v="2464"/>
    <s v="Travis Gutierrez"/>
    <s v="kathrynweiss@example.com"/>
    <s v="kathrynweiss"/>
    <d v="1947-01-06T00:00:00"/>
    <x v="0"/>
    <s v="Freemantown"/>
    <d v="2030-10-13T00:00:00"/>
    <d v="2031-10-13T00:00:00"/>
    <x v="0"/>
    <s v="Mastercard"/>
    <x v="1"/>
    <s v="Frequent"/>
    <x v="2"/>
    <x v="0"/>
    <x v="2"/>
    <s v="Low"/>
    <n v="3.3"/>
    <n v="10"/>
    <n v="365"/>
    <x v="6"/>
    <x v="3"/>
    <n v="91.926953226010909"/>
  </r>
  <r>
    <n v="2465"/>
    <s v="Mallory Buck"/>
    <s v="mendezjessica@example.net"/>
    <s v="mendezjessica"/>
    <d v="1986-01-05T00:00:00"/>
    <x v="1"/>
    <s v="Lake Tommyburgh"/>
    <d v="2030-10-14T00:00:00"/>
    <d v="2031-10-14T00:00:00"/>
    <x v="0"/>
    <s v="Visa"/>
    <x v="1"/>
    <s v="Regular"/>
    <x v="2"/>
    <x v="4"/>
    <x v="2"/>
    <s v="High"/>
    <n v="3.1"/>
    <n v="3"/>
    <n v="365"/>
    <x v="6"/>
    <x v="3"/>
    <n v="91.926953226010909"/>
  </r>
  <r>
    <n v="2466"/>
    <s v="Christopher Lee"/>
    <s v="ihill@example.org"/>
    <s v="ihill"/>
    <d v="1987-10-07T00:00:00"/>
    <x v="1"/>
    <s v="West John"/>
    <d v="2030-10-15T00:00:00"/>
    <d v="2031-10-15T00:00:00"/>
    <x v="1"/>
    <s v="Amex"/>
    <x v="1"/>
    <s v="Occasional"/>
    <x v="0"/>
    <x v="3"/>
    <x v="0"/>
    <s v="Medium"/>
    <n v="4.8"/>
    <n v="8"/>
    <n v="365"/>
    <x v="6"/>
    <x v="3"/>
    <n v="91.926953226010909"/>
  </r>
  <r>
    <n v="2467"/>
    <s v="John Dixon"/>
    <s v="williamkoch@example.org"/>
    <s v="williamkoch"/>
    <d v="1985-11-14T00:00:00"/>
    <x v="1"/>
    <s v="Wilsonton"/>
    <d v="2030-10-16T00:00:00"/>
    <d v="2031-10-16T00:00:00"/>
    <x v="1"/>
    <s v="Mastercard"/>
    <x v="0"/>
    <s v="Occasional"/>
    <x v="2"/>
    <x v="2"/>
    <x v="2"/>
    <s v="Low"/>
    <n v="4.8"/>
    <n v="7"/>
    <n v="365"/>
    <x v="6"/>
    <x v="3"/>
    <n v="91.926953226010909"/>
  </r>
  <r>
    <n v="2468"/>
    <s v="Faith Charles"/>
    <s v="matthew53@example.net"/>
    <s v="matthew53"/>
    <d v="1971-02-15T00:00:00"/>
    <x v="1"/>
    <s v="Michaeltown"/>
    <d v="2030-10-17T00:00:00"/>
    <d v="2031-10-17T00:00:00"/>
    <x v="0"/>
    <s v="Amex"/>
    <x v="0"/>
    <s v="Occasional"/>
    <x v="1"/>
    <x v="3"/>
    <x v="1"/>
    <s v="High"/>
    <n v="4.0999999999999996"/>
    <n v="5"/>
    <n v="365"/>
    <x v="6"/>
    <x v="3"/>
    <n v="91.926953226010909"/>
  </r>
  <r>
    <n v="2469"/>
    <s v="Michael Robles"/>
    <s v="julierose@example.com"/>
    <s v="julierose"/>
    <d v="1951-04-13T00:00:00"/>
    <x v="0"/>
    <s v="Michaelfurt"/>
    <d v="2030-10-18T00:00:00"/>
    <d v="2031-10-18T00:00:00"/>
    <x v="1"/>
    <s v="Visa"/>
    <x v="0"/>
    <s v="Occasional"/>
    <x v="0"/>
    <x v="5"/>
    <x v="0"/>
    <s v="High"/>
    <n v="3.5"/>
    <n v="0"/>
    <n v="365"/>
    <x v="6"/>
    <x v="3"/>
    <n v="91.926953226010909"/>
  </r>
  <r>
    <n v="2470"/>
    <s v="Susan Singleton"/>
    <s v="campbelljennifer@example.net"/>
    <s v="campbelljennifer"/>
    <d v="1933-10-13T00:00:00"/>
    <x v="0"/>
    <s v="Laurieburgh"/>
    <d v="2030-10-19T00:00:00"/>
    <d v="2031-10-19T00:00:00"/>
    <x v="0"/>
    <s v="Mastercard"/>
    <x v="0"/>
    <s v="Frequent"/>
    <x v="0"/>
    <x v="4"/>
    <x v="1"/>
    <s v="Low"/>
    <n v="3.1"/>
    <n v="3"/>
    <n v="365"/>
    <x v="6"/>
    <x v="3"/>
    <n v="91.926953226010909"/>
  </r>
  <r>
    <n v="2471"/>
    <s v="Richard Dalton"/>
    <s v="jasonparsons@example.org"/>
    <s v="jasonparsons"/>
    <d v="1966-09-16T00:00:00"/>
    <x v="1"/>
    <s v="Port April"/>
    <d v="2030-10-20T00:00:00"/>
    <d v="2031-10-20T00:00:00"/>
    <x v="0"/>
    <s v="Mastercard"/>
    <x v="1"/>
    <s v="Regular"/>
    <x v="0"/>
    <x v="1"/>
    <x v="1"/>
    <s v="High"/>
    <n v="4.4000000000000004"/>
    <n v="1"/>
    <n v="365"/>
    <x v="6"/>
    <x v="3"/>
    <n v="91.926953226010909"/>
  </r>
  <r>
    <n v="2472"/>
    <s v="Jeffrey Lam"/>
    <s v="romerologan@example.org"/>
    <s v="romerologan"/>
    <d v="1960-11-03T00:00:00"/>
    <x v="0"/>
    <s v="Robertsview"/>
    <d v="2030-10-21T00:00:00"/>
    <d v="2031-10-21T00:00:00"/>
    <x v="0"/>
    <s v="Mastercard"/>
    <x v="1"/>
    <s v="Frequent"/>
    <x v="0"/>
    <x v="3"/>
    <x v="0"/>
    <s v="Low"/>
    <n v="4.7"/>
    <n v="2"/>
    <n v="365"/>
    <x v="6"/>
    <x v="3"/>
    <n v="91.926953226010909"/>
  </r>
  <r>
    <n v="2473"/>
    <s v="Kathryn Shaw"/>
    <s v="mrogers@example.org"/>
    <s v="mrogers"/>
    <d v="1938-11-19T00:00:00"/>
    <x v="1"/>
    <s v="West Peter"/>
    <d v="2030-10-22T00:00:00"/>
    <d v="2031-10-22T00:00:00"/>
    <x v="1"/>
    <s v="Amex"/>
    <x v="1"/>
    <s v="Occasional"/>
    <x v="0"/>
    <x v="3"/>
    <x v="2"/>
    <s v="Low"/>
    <n v="3.6"/>
    <n v="7"/>
    <n v="365"/>
    <x v="6"/>
    <x v="3"/>
    <n v="91.926953226010909"/>
  </r>
  <r>
    <n v="2474"/>
    <s v="Kenneth Quinn"/>
    <s v="hboyd@example.org"/>
    <s v="hboyd"/>
    <d v="1944-06-24T00:00:00"/>
    <x v="1"/>
    <s v="North Bryan"/>
    <d v="2030-10-23T00:00:00"/>
    <d v="2031-10-23T00:00:00"/>
    <x v="0"/>
    <s v="Visa"/>
    <x v="0"/>
    <s v="Occasional"/>
    <x v="1"/>
    <x v="5"/>
    <x v="1"/>
    <s v="High"/>
    <n v="3.3"/>
    <n v="8"/>
    <n v="365"/>
    <x v="6"/>
    <x v="3"/>
    <n v="91.926953226010909"/>
  </r>
  <r>
    <n v="2475"/>
    <s v="Dr. Robert Allison MD"/>
    <s v="carrie14@example.net"/>
    <s v="carrie14"/>
    <d v="1981-02-06T00:00:00"/>
    <x v="1"/>
    <s v="Meyerberg"/>
    <d v="2030-10-24T00:00:00"/>
    <d v="2031-10-24T00:00:00"/>
    <x v="0"/>
    <s v="Amex"/>
    <x v="1"/>
    <s v="Occasional"/>
    <x v="0"/>
    <x v="6"/>
    <x v="1"/>
    <s v="High"/>
    <n v="3.4"/>
    <n v="6"/>
    <n v="365"/>
    <x v="6"/>
    <x v="3"/>
    <n v="91.926953226010909"/>
  </r>
  <r>
    <n v="2476"/>
    <s v="Anthony Wood"/>
    <s v="hansennicole@example.com"/>
    <s v="hansennicole"/>
    <d v="1989-12-03T00:00:00"/>
    <x v="0"/>
    <s v="Port Rhonda"/>
    <d v="2030-10-25T00:00:00"/>
    <d v="2031-10-25T00:00:00"/>
    <x v="0"/>
    <s v="Amex"/>
    <x v="1"/>
    <s v="Frequent"/>
    <x v="2"/>
    <x v="6"/>
    <x v="1"/>
    <s v="Low"/>
    <n v="4"/>
    <n v="7"/>
    <n v="365"/>
    <x v="6"/>
    <x v="3"/>
    <n v="91.926953226010909"/>
  </r>
  <r>
    <n v="2477"/>
    <s v="Aaron Goodman"/>
    <s v="michaelanderson@example.org"/>
    <s v="michaelanderson"/>
    <d v="1961-03-04T00:00:00"/>
    <x v="0"/>
    <s v="Port Sarahview"/>
    <d v="2030-10-26T00:00:00"/>
    <d v="2031-10-26T00:00:00"/>
    <x v="1"/>
    <s v="Amex"/>
    <x v="1"/>
    <s v="Regular"/>
    <x v="2"/>
    <x v="5"/>
    <x v="0"/>
    <s v="Medium"/>
    <n v="4"/>
    <n v="5"/>
    <n v="365"/>
    <x v="6"/>
    <x v="3"/>
    <n v="91.926953226010909"/>
  </r>
  <r>
    <n v="2478"/>
    <s v="Alec Alexander"/>
    <s v="brandtbrian@example.org"/>
    <s v="brandtbrian"/>
    <d v="1936-12-03T00:00:00"/>
    <x v="1"/>
    <s v="West Amy"/>
    <d v="2030-10-27T00:00:00"/>
    <d v="2031-10-27T00:00:00"/>
    <x v="1"/>
    <s v="Amex"/>
    <x v="1"/>
    <s v="Occasional"/>
    <x v="2"/>
    <x v="2"/>
    <x v="2"/>
    <s v="Low"/>
    <n v="4.5"/>
    <n v="6"/>
    <n v="365"/>
    <x v="6"/>
    <x v="3"/>
    <n v="91.926953226010909"/>
  </r>
  <r>
    <n v="2479"/>
    <s v="James Patterson III"/>
    <s v="holly00@example.com"/>
    <s v="holly00"/>
    <d v="1996-07-28T00:00:00"/>
    <x v="1"/>
    <s v="Christopherburgh"/>
    <d v="2030-10-28T00:00:00"/>
    <d v="2031-10-28T00:00:00"/>
    <x v="1"/>
    <s v="Visa"/>
    <x v="1"/>
    <s v="Frequent"/>
    <x v="2"/>
    <x v="5"/>
    <x v="0"/>
    <s v="Medium"/>
    <n v="3.7"/>
    <n v="8"/>
    <n v="365"/>
    <x v="6"/>
    <x v="3"/>
    <n v="91.926953226010909"/>
  </r>
  <r>
    <n v="2480"/>
    <s v="Mckenzie Nelson"/>
    <s v="martinezamber@example.net"/>
    <s v="martinezamber"/>
    <d v="1947-07-27T00:00:00"/>
    <x v="0"/>
    <s v="Lake Gabrielle"/>
    <d v="2030-10-29T00:00:00"/>
    <d v="2031-10-29T00:00:00"/>
    <x v="0"/>
    <s v="Amex"/>
    <x v="1"/>
    <s v="Occasional"/>
    <x v="1"/>
    <x v="4"/>
    <x v="1"/>
    <s v="High"/>
    <n v="4.2"/>
    <n v="6"/>
    <n v="365"/>
    <x v="6"/>
    <x v="3"/>
    <n v="91.926953226010909"/>
  </r>
  <r>
    <n v="2481"/>
    <s v="Christina Porter"/>
    <s v="jamesedwards@example.com"/>
    <s v="jamesedwards"/>
    <d v="1935-03-15T00:00:00"/>
    <x v="0"/>
    <s v="New Richardville"/>
    <d v="2030-10-30T00:00:00"/>
    <d v="2031-10-30T00:00:00"/>
    <x v="1"/>
    <s v="Mastercard"/>
    <x v="0"/>
    <s v="Frequent"/>
    <x v="2"/>
    <x v="5"/>
    <x v="0"/>
    <s v="Low"/>
    <n v="4.5999999999999996"/>
    <n v="10"/>
    <n v="365"/>
    <x v="6"/>
    <x v="3"/>
    <n v="91.926953226010909"/>
  </r>
  <r>
    <n v="2482"/>
    <s v="Katie Gamble"/>
    <s v="denisejones@example.net"/>
    <s v="denisejones"/>
    <d v="1965-04-05T00:00:00"/>
    <x v="1"/>
    <s v="Kevintown"/>
    <d v="2030-10-31T00:00:00"/>
    <d v="2031-10-31T00:00:00"/>
    <x v="1"/>
    <s v="Visa"/>
    <x v="1"/>
    <s v="Frequent"/>
    <x v="2"/>
    <x v="0"/>
    <x v="2"/>
    <s v="Low"/>
    <n v="3.6"/>
    <n v="4"/>
    <n v="365"/>
    <x v="6"/>
    <x v="3"/>
    <n v="91.926953226010909"/>
  </r>
  <r>
    <n v="2483"/>
    <s v="Gary White"/>
    <s v="robert75@example.org"/>
    <s v="robert75"/>
    <d v="1965-08-29T00:00:00"/>
    <x v="1"/>
    <s v="Scottville"/>
    <d v="2030-11-01T00:00:00"/>
    <d v="2031-11-01T00:00:00"/>
    <x v="0"/>
    <s v="Mastercard"/>
    <x v="1"/>
    <s v="Occasional"/>
    <x v="2"/>
    <x v="5"/>
    <x v="0"/>
    <s v="Medium"/>
    <n v="3.8"/>
    <n v="0"/>
    <n v="365"/>
    <x v="6"/>
    <x v="3"/>
    <n v="91.926953226010909"/>
  </r>
  <r>
    <n v="2484"/>
    <s v="Samantha Lee"/>
    <s v="catherinecannon@example.com"/>
    <s v="catherinecannon"/>
    <d v="1960-09-23T00:00:00"/>
    <x v="1"/>
    <s v="Edwardstown"/>
    <d v="2030-11-02T00:00:00"/>
    <d v="2031-11-02T00:00:00"/>
    <x v="0"/>
    <s v="Visa"/>
    <x v="1"/>
    <s v="Occasional"/>
    <x v="2"/>
    <x v="5"/>
    <x v="2"/>
    <s v="High"/>
    <n v="5"/>
    <n v="2"/>
    <n v="365"/>
    <x v="6"/>
    <x v="3"/>
    <n v="91.926953226010909"/>
  </r>
  <r>
    <n v="2485"/>
    <s v="Samuel Rivera"/>
    <s v="brandon58@example.org"/>
    <s v="brandon58"/>
    <d v="1941-01-15T00:00:00"/>
    <x v="1"/>
    <s v="North Nicoletown"/>
    <d v="2030-11-03T00:00:00"/>
    <d v="2031-11-03T00:00:00"/>
    <x v="0"/>
    <s v="Amex"/>
    <x v="1"/>
    <s v="Frequent"/>
    <x v="2"/>
    <x v="0"/>
    <x v="0"/>
    <s v="Medium"/>
    <n v="3.8"/>
    <n v="8"/>
    <n v="365"/>
    <x v="6"/>
    <x v="3"/>
    <n v="91.926953226010909"/>
  </r>
  <r>
    <n v="2486"/>
    <s v="Sonya Garcia"/>
    <s v="smithgerald@example.org"/>
    <s v="smithgerald"/>
    <d v="1955-07-30T00:00:00"/>
    <x v="1"/>
    <s v="Port Carlosville"/>
    <d v="2030-11-04T00:00:00"/>
    <d v="2031-11-04T00:00:00"/>
    <x v="1"/>
    <s v="Amex"/>
    <x v="1"/>
    <s v="Frequent"/>
    <x v="2"/>
    <x v="0"/>
    <x v="0"/>
    <s v="High"/>
    <n v="3.6"/>
    <n v="1"/>
    <n v="365"/>
    <x v="6"/>
    <x v="3"/>
    <n v="91.926953226010909"/>
  </r>
  <r>
    <n v="2487"/>
    <s v="Margaret Conner"/>
    <s v="simpsoncharlotte@example.com"/>
    <s v="simpsoncharlotte"/>
    <d v="1982-07-05T00:00:00"/>
    <x v="1"/>
    <s v="Johnview"/>
    <d v="2030-11-05T00:00:00"/>
    <d v="2031-11-05T00:00:00"/>
    <x v="0"/>
    <s v="Visa"/>
    <x v="0"/>
    <s v="Regular"/>
    <x v="2"/>
    <x v="5"/>
    <x v="0"/>
    <s v="Low"/>
    <n v="3.1"/>
    <n v="8"/>
    <n v="365"/>
    <x v="6"/>
    <x v="3"/>
    <n v="91.926953226010909"/>
  </r>
  <r>
    <n v="2488"/>
    <s v="Anthony Cruz"/>
    <s v="bradleycordova@example.org"/>
    <s v="bradleycordova"/>
    <d v="1973-03-04T00:00:00"/>
    <x v="1"/>
    <s v="Gibsonstad"/>
    <d v="2030-11-06T00:00:00"/>
    <d v="2031-11-06T00:00:00"/>
    <x v="1"/>
    <s v="Amex"/>
    <x v="1"/>
    <s v="Regular"/>
    <x v="2"/>
    <x v="6"/>
    <x v="2"/>
    <s v="Low"/>
    <n v="4.4000000000000004"/>
    <n v="2"/>
    <n v="365"/>
    <x v="6"/>
    <x v="3"/>
    <n v="91.926953226010909"/>
  </r>
  <r>
    <n v="2489"/>
    <s v="Amanda Gardner"/>
    <s v="sporter@example.net"/>
    <s v="sporter"/>
    <d v="2005-05-18T00:00:00"/>
    <x v="1"/>
    <s v="Port Jonathan"/>
    <d v="2030-11-07T00:00:00"/>
    <d v="2031-11-07T00:00:00"/>
    <x v="0"/>
    <s v="Mastercard"/>
    <x v="1"/>
    <s v="Regular"/>
    <x v="2"/>
    <x v="6"/>
    <x v="1"/>
    <s v="High"/>
    <n v="4.9000000000000004"/>
    <n v="9"/>
    <n v="365"/>
    <x v="6"/>
    <x v="3"/>
    <n v="91.926953226010909"/>
  </r>
  <r>
    <n v="2490"/>
    <s v="Jeffery Mcdowell"/>
    <s v="bradley67@example.net"/>
    <s v="bradley67"/>
    <d v="1966-07-07T00:00:00"/>
    <x v="1"/>
    <s v="Jakeside"/>
    <d v="2030-11-08T00:00:00"/>
    <d v="2031-11-08T00:00:00"/>
    <x v="1"/>
    <s v="Visa"/>
    <x v="1"/>
    <s v="Frequent"/>
    <x v="2"/>
    <x v="0"/>
    <x v="1"/>
    <s v="High"/>
    <n v="4.4000000000000004"/>
    <n v="7"/>
    <n v="365"/>
    <x v="6"/>
    <x v="3"/>
    <n v="91.926953226010909"/>
  </r>
  <r>
    <n v="2491"/>
    <s v="Shannon Short"/>
    <s v="guzmanmichelle@example.com"/>
    <s v="guzmanmichelle"/>
    <d v="1941-09-08T00:00:00"/>
    <x v="0"/>
    <s v="Garzaburgh"/>
    <d v="2030-11-09T00:00:00"/>
    <d v="2031-11-09T00:00:00"/>
    <x v="0"/>
    <s v="Mastercard"/>
    <x v="0"/>
    <s v="Occasional"/>
    <x v="1"/>
    <x v="1"/>
    <x v="0"/>
    <s v="High"/>
    <n v="4.5"/>
    <n v="6"/>
    <n v="365"/>
    <x v="6"/>
    <x v="3"/>
    <n v="91.926953226010909"/>
  </r>
  <r>
    <n v="2492"/>
    <s v="Brian Robertson"/>
    <s v="jirwin@example.org"/>
    <s v="jirwin"/>
    <d v="1982-02-25T00:00:00"/>
    <x v="1"/>
    <s v="Port Cheryltown"/>
    <d v="2030-11-10T00:00:00"/>
    <d v="2031-11-10T00:00:00"/>
    <x v="1"/>
    <s v="Visa"/>
    <x v="1"/>
    <s v="Occasional"/>
    <x v="0"/>
    <x v="4"/>
    <x v="2"/>
    <s v="High"/>
    <n v="4.0999999999999996"/>
    <n v="4"/>
    <n v="365"/>
    <x v="6"/>
    <x v="3"/>
    <n v="91.926953226010909"/>
  </r>
  <r>
    <n v="2493"/>
    <s v="Darrell Krueger"/>
    <s v="twatkins@example.net"/>
    <s v="twatkins"/>
    <d v="1941-01-03T00:00:00"/>
    <x v="0"/>
    <s v="New Jason"/>
    <d v="2030-11-11T00:00:00"/>
    <d v="2031-11-11T00:00:00"/>
    <x v="1"/>
    <s v="Amex"/>
    <x v="0"/>
    <s v="Regular"/>
    <x v="1"/>
    <x v="4"/>
    <x v="1"/>
    <s v="Low"/>
    <n v="4.7"/>
    <n v="6"/>
    <n v="365"/>
    <x v="6"/>
    <x v="3"/>
    <n v="91.926953226010909"/>
  </r>
  <r>
    <n v="2494"/>
    <s v="Jerry Bruce"/>
    <s v="virginia02@example.net"/>
    <s v="virginia02"/>
    <d v="1962-07-03T00:00:00"/>
    <x v="0"/>
    <s v="North Tinaborough"/>
    <d v="2030-11-12T00:00:00"/>
    <d v="2031-11-12T00:00:00"/>
    <x v="0"/>
    <s v="Visa"/>
    <x v="1"/>
    <s v="Regular"/>
    <x v="1"/>
    <x v="1"/>
    <x v="0"/>
    <s v="High"/>
    <n v="5"/>
    <n v="4"/>
    <n v="365"/>
    <x v="6"/>
    <x v="3"/>
    <n v="91.926953226010909"/>
  </r>
  <r>
    <n v="2495"/>
    <s v="Jennifer Burch"/>
    <s v="andersonchristina@example.net"/>
    <s v="andersonchristina"/>
    <d v="1950-04-18T00:00:00"/>
    <x v="1"/>
    <s v="New Ian"/>
    <d v="2030-11-13T00:00:00"/>
    <d v="2031-11-13T00:00:00"/>
    <x v="0"/>
    <s v="Mastercard"/>
    <x v="1"/>
    <s v="Occasional"/>
    <x v="2"/>
    <x v="3"/>
    <x v="1"/>
    <s v="Medium"/>
    <n v="4.0999999999999996"/>
    <n v="8"/>
    <n v="365"/>
    <x v="6"/>
    <x v="3"/>
    <n v="91.926953226010909"/>
  </r>
  <r>
    <n v="2496"/>
    <s v="Michael Lopez"/>
    <s v="williamsroberto@example.org"/>
    <s v="williamsroberto"/>
    <d v="1967-08-19T00:00:00"/>
    <x v="0"/>
    <s v="Smithport"/>
    <d v="2030-11-14T00:00:00"/>
    <d v="2031-11-14T00:00:00"/>
    <x v="0"/>
    <s v="Visa"/>
    <x v="1"/>
    <s v="Frequent"/>
    <x v="0"/>
    <x v="2"/>
    <x v="1"/>
    <s v="Medium"/>
    <n v="4.9000000000000004"/>
    <n v="2"/>
    <n v="365"/>
    <x v="6"/>
    <x v="3"/>
    <n v="91.926953226010909"/>
  </r>
  <r>
    <n v="2497"/>
    <s v="Matthew Woodard"/>
    <s v="lkaiser@example.com"/>
    <s v="lkaiser"/>
    <d v="1980-10-23T00:00:00"/>
    <x v="0"/>
    <s v="Ethanport"/>
    <d v="2030-11-15T00:00:00"/>
    <d v="2031-11-15T00:00:00"/>
    <x v="0"/>
    <s v="Amex"/>
    <x v="0"/>
    <s v="Frequent"/>
    <x v="1"/>
    <x v="2"/>
    <x v="0"/>
    <s v="Medium"/>
    <n v="4"/>
    <n v="0"/>
    <n v="365"/>
    <x v="6"/>
    <x v="3"/>
    <n v="91.926953226010909"/>
  </r>
  <r>
    <n v="2498"/>
    <s v="Morgan Barnes"/>
    <s v="erikaholland@example.net"/>
    <s v="erikaholland"/>
    <d v="1972-03-31T00:00:00"/>
    <x v="1"/>
    <s v="Alexandraborough"/>
    <d v="2030-11-16T00:00:00"/>
    <d v="2031-11-16T00:00:00"/>
    <x v="0"/>
    <s v="Visa"/>
    <x v="0"/>
    <s v="Frequent"/>
    <x v="0"/>
    <x v="0"/>
    <x v="2"/>
    <s v="Low"/>
    <n v="4.9000000000000004"/>
    <n v="8"/>
    <n v="365"/>
    <x v="6"/>
    <x v="3"/>
    <n v="91.926953226010909"/>
  </r>
  <r>
    <n v="2499"/>
    <s v="Gina Castaneda"/>
    <s v="reedcourtney@example.net"/>
    <s v="reedcourtney"/>
    <d v="1965-08-02T00:00:00"/>
    <x v="1"/>
    <s v="Williammouth"/>
    <d v="2030-11-17T00:00:00"/>
    <d v="2031-11-17T00:00:00"/>
    <x v="1"/>
    <s v="Visa"/>
    <x v="0"/>
    <s v="Regular"/>
    <x v="2"/>
    <x v="2"/>
    <x v="1"/>
    <s v="High"/>
    <n v="3.4"/>
    <n v="7"/>
    <n v="365"/>
    <x v="6"/>
    <x v="3"/>
    <n v="91.926953226010909"/>
  </r>
  <r>
    <n v="2500"/>
    <s v="Mark Nicholson"/>
    <s v="martinisaac@example.net"/>
    <s v="martinisaac"/>
    <d v="1972-11-13T00:00:00"/>
    <x v="1"/>
    <s v="Estradaborough"/>
    <d v="2030-11-18T00:00:00"/>
    <d v="2031-11-18T00:00:00"/>
    <x v="0"/>
    <s v="Visa"/>
    <x v="1"/>
    <s v="Regular"/>
    <x v="1"/>
    <x v="0"/>
    <x v="0"/>
    <s v="High"/>
    <n v="3.3"/>
    <n v="9"/>
    <n v="365"/>
    <x v="6"/>
    <x v="3"/>
    <n v="91.9269532260109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E2CC4-0C34-482A-B38C-DBEA91172C5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10" firstHeaderRow="1" firstDataRow="2" firstDataCol="1"/>
  <pivotFields count="23">
    <pivotField numFmtId="164" showAll="0"/>
    <pivotField showAll="0"/>
    <pivotField showAll="0"/>
    <pivotField showAll="0"/>
    <pivotField numFmtId="165" showAll="0"/>
    <pivotField showAll="0">
      <items count="3">
        <item x="1"/>
        <item x="0"/>
        <item t="default"/>
      </items>
    </pivotField>
    <pivotField showAll="0"/>
    <pivotField showAll="0"/>
    <pivotField numFmtId="14" showAll="0"/>
    <pivotField showAll="0">
      <items count="3">
        <item x="0"/>
        <item x="1"/>
        <item t="default"/>
      </items>
    </pivotField>
    <pivotField showAll="0"/>
    <pivotField showAll="0">
      <items count="3">
        <item x="1"/>
        <item x="0"/>
        <item t="default"/>
      </items>
    </pivotField>
    <pivotField showAll="0"/>
    <pivotField showAll="0">
      <items count="4">
        <item x="1"/>
        <item x="2"/>
        <item x="0"/>
        <item t="default"/>
      </items>
    </pivotField>
    <pivotField showAll="0">
      <items count="8">
        <item x="4"/>
        <item x="2"/>
        <item x="0"/>
        <item x="3"/>
        <item x="1"/>
        <item x="6"/>
        <item x="5"/>
        <item t="default"/>
      </items>
    </pivotField>
    <pivotField showAll="0">
      <items count="4">
        <item x="0"/>
        <item x="1"/>
        <item x="2"/>
        <item t="default"/>
      </items>
    </pivotField>
    <pivotField showAll="0"/>
    <pivotField showAll="0"/>
    <pivotField showAll="0"/>
    <pivotField showAll="0"/>
    <pivotField axis="axisRow" showAll="0">
      <items count="8">
        <item x="0"/>
        <item x="1"/>
        <item x="2"/>
        <item x="3"/>
        <item x="4"/>
        <item x="5"/>
        <item x="6"/>
        <item t="default"/>
      </items>
    </pivotField>
    <pivotField axis="axisCol" showAll="0">
      <items count="5">
        <item x="0"/>
        <item x="1"/>
        <item x="2"/>
        <item x="3"/>
        <item t="default"/>
      </items>
    </pivotField>
    <pivotField dataField="1" numFmtId="2" showAll="0"/>
  </pivotFields>
  <rowFields count="1">
    <field x="20"/>
  </rowFields>
  <rowItems count="8">
    <i>
      <x/>
    </i>
    <i>
      <x v="1"/>
    </i>
    <i>
      <x v="2"/>
    </i>
    <i>
      <x v="3"/>
    </i>
    <i>
      <x v="4"/>
    </i>
    <i>
      <x v="5"/>
    </i>
    <i>
      <x v="6"/>
    </i>
    <i t="grand">
      <x/>
    </i>
  </rowItems>
  <colFields count="1">
    <field x="21"/>
  </colFields>
  <colItems count="5">
    <i>
      <x/>
    </i>
    <i>
      <x v="1"/>
    </i>
    <i>
      <x v="2"/>
    </i>
    <i>
      <x v="3"/>
    </i>
    <i t="grand">
      <x/>
    </i>
  </colItems>
  <dataFields count="1">
    <dataField name="Sum of Customer Lifetime Value" fld="22" baseField="0" baseItem="0"/>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3" format="8" series="1">
      <pivotArea type="data" outline="0" fieldPosition="0">
        <references count="2">
          <reference field="4294967294" count="1" selected="0">
            <x v="0"/>
          </reference>
          <reference field="21" count="1" selected="0">
            <x v="0"/>
          </reference>
        </references>
      </pivotArea>
    </chartFormat>
    <chartFormat chart="3" format="9" series="1">
      <pivotArea type="data" outline="0" fieldPosition="0">
        <references count="2">
          <reference field="4294967294" count="1" selected="0">
            <x v="0"/>
          </reference>
          <reference field="21" count="1" selected="0">
            <x v="1"/>
          </reference>
        </references>
      </pivotArea>
    </chartFormat>
    <chartFormat chart="3" format="10" series="1">
      <pivotArea type="data" outline="0" fieldPosition="0">
        <references count="2">
          <reference field="4294967294" count="1" selected="0">
            <x v="0"/>
          </reference>
          <reference field="21" count="1" selected="0">
            <x v="2"/>
          </reference>
        </references>
      </pivotArea>
    </chartFormat>
    <chartFormat chart="3" format="11"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0"/>
          </reference>
        </references>
      </pivotArea>
    </chartFormat>
    <chartFormat chart="0"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BD865E-E962-4395-9E2C-D1074ECC5481}" autoFormatId="16" applyNumberFormats="0" applyBorderFormats="0" applyFontFormats="0" applyPatternFormats="0" applyAlignmentFormats="0" applyWidthHeightFormats="0">
  <queryTableRefresh nextId="29" unboundColumnsRight="4">
    <queryTableFields count="23">
      <queryTableField id="1" name="User ID" tableColumnId="1"/>
      <queryTableField id="2" name="Name" tableColumnId="2"/>
      <queryTableField id="3" name="Email Address" tableColumnId="3"/>
      <queryTableField id="4" name="Username" tableColumnId="4"/>
      <queryTableField id="5" name="Date of Birth" tableColumnId="5"/>
      <queryTableField id="6" name="Gender" tableColumnId="6"/>
      <queryTableField id="7" name="Location" tableColumnId="7"/>
      <queryTableField id="8" name="Membership Start Date" tableColumnId="8"/>
      <queryTableField id="9" name="Membership End Date" tableColumnId="9"/>
      <queryTableField id="10" name="Subscription Plan" tableColumnId="10"/>
      <queryTableField id="11" name="Payment Information" tableColumnId="11"/>
      <queryTableField id="12" name="Renewal Status" tableColumnId="12"/>
      <queryTableField id="13" name="Usage Frequency" tableColumnId="13"/>
      <queryTableField id="14" name="Purchase History" tableColumnId="14"/>
      <queryTableField id="15" name="Favorite Genres" tableColumnId="15"/>
      <queryTableField id="16" name="Devices Used" tableColumnId="16"/>
      <queryTableField id="17" name="Engagement Metrics" tableColumnId="17"/>
      <queryTableField id="18" name="Feedback/Ratings" tableColumnId="18"/>
      <queryTableField id="19" name="Customer Support Interactions" tableColumnId="19"/>
      <queryTableField id="23" dataBound="0" tableColumnId="23"/>
      <queryTableField id="24" dataBound="0" tableColumnId="24"/>
      <queryTableField id="25" dataBound="0" tableColumnId="25"/>
      <queryTableField id="26" dataBound="0"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1" xr10:uid="{1BB370B6-70D1-41EB-9E77-CA9A2FA90CBA}" sourceName="Subscription Plan">
  <pivotTables>
    <pivotTable tabId="13" name="PivotTable9"/>
  </pivotTables>
  <data>
    <tabular pivotCacheId="17930552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newal_Status" xr10:uid="{9EC9DF2C-40A0-4726-B5B2-BD6FE7F01059}" sourceName="Renewal Status">
  <pivotTables>
    <pivotTable tabId="13" name="PivotTable9"/>
  </pivotTables>
  <data>
    <tabular pivotCacheId="17930552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4BA7A2B-E404-462E-B0CC-108041B9BFEE}" sourceName="Gender">
  <pivotTables>
    <pivotTable tabId="13" name="PivotTable9"/>
  </pivotTables>
  <data>
    <tabular pivotCacheId="179305525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orite_Genres" xr10:uid="{36C805FA-73BC-4D09-B0DA-2D2B4726B315}" sourceName="Favorite Genres">
  <pivotTables>
    <pivotTable tabId="13" name="PivotTable9"/>
  </pivotTables>
  <data>
    <tabular pivotCacheId="1793055257">
      <items count="7">
        <i x="4" s="1"/>
        <i x="2" s="1"/>
        <i x="0" s="1"/>
        <i x="3" s="1"/>
        <i x="1"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s_Used" xr10:uid="{C60ECFCD-10ED-437D-A378-DF72C104978E}" sourceName="Devices Used">
  <pivotTables>
    <pivotTable tabId="13" name="PivotTable9"/>
  </pivotTables>
  <data>
    <tabular pivotCacheId="1793055257">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History" xr10:uid="{FDD47A2F-2895-4594-8BC6-C0469ECA1822}" sourceName="Purchase History">
  <pivotTables>
    <pivotTable tabId="13" name="PivotTable9"/>
  </pivotTables>
  <data>
    <tabular pivotCacheId="17930552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A28BDA35-BFD9-4A2E-831D-237988C51199}" cache="Slicer_Subscription_Plan1" caption="Subscription Plan" style="SlicerStyleDark4" rowHeight="247650"/>
  <slicer name="Renewal Status" xr10:uid="{11BC1044-96C3-4AA9-B3E3-D0B402F860EE}" cache="Slicer_Renewal_Status" caption="Renewal Status" style="SlicerStyleDark4" rowHeight="247650"/>
  <slicer name="Gender" xr10:uid="{5EFD1ACA-9296-4E03-92E0-4FB8C6473C80}" cache="Slicer_Gender" caption="Gender" style="Slicer Style 3" rowHeight="247650"/>
  <slicer name="Favorite Genres" xr10:uid="{2EC09AEE-6627-4817-9623-AA5D38DB77CF}" cache="Slicer_Favorite_Genres" caption="Favorite Genres" style="Slicer Style 3" rowHeight="247650"/>
  <slicer name="Devices Used" xr10:uid="{D98BDDA0-F1FD-4D2C-A9DA-E87F4313B3EE}" cache="Slicer_Devices_Used" caption="Devices Used" style="SlicerStyleDark4" rowHeight="247650"/>
  <slicer name="Purchase History" xr10:uid="{FA37DFC9-76E0-43CC-BCFB-30DE25261D78}" cache="Slicer_Purchase_History" caption="Purchase History" style="SlicerStyleDark4"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59E79F-7010-4067-93A2-F9B34A1CE9A4}" name="amazon_prime_users" displayName="amazon_prime_users" ref="A1:W2501" tableType="queryTable" totalsRowShown="0">
  <autoFilter ref="A1:W2501" xr:uid="{C259E79F-7010-4067-93A2-F9B34A1CE9A4}"/>
  <tableColumns count="23">
    <tableColumn id="1" xr3:uid="{FC1DABE3-2DD6-4279-BB14-5F57B5370D01}" uniqueName="1" name="User ID" queryTableFieldId="1" dataDxfId="30"/>
    <tableColumn id="2" xr3:uid="{4AF0F7F8-CCB2-45A6-AB9D-203166B7E3F9}" uniqueName="2" name="Name" queryTableFieldId="2" dataDxfId="29"/>
    <tableColumn id="3" xr3:uid="{87919F15-E912-4808-9174-0067E4D7A461}" uniqueName="3" name="Email Address" queryTableFieldId="3" dataDxfId="28"/>
    <tableColumn id="4" xr3:uid="{6381770C-84F1-42DB-89E9-AA0A67E85B15}" uniqueName="4" name="Username" queryTableFieldId="4" dataDxfId="27"/>
    <tableColumn id="5" xr3:uid="{4615873C-F7DA-489F-AC7F-CDC3179C38BE}" uniqueName="5" name="Date of Birth" queryTableFieldId="5" dataDxfId="26"/>
    <tableColumn id="6" xr3:uid="{FDC5BD9B-D60E-4F44-9B03-E8420D6DDA7D}" uniqueName="6" name="Gender" queryTableFieldId="6" dataDxfId="25"/>
    <tableColumn id="7" xr3:uid="{BAD06411-74F4-4223-976D-06B3CA9CCA7D}" uniqueName="7" name="Location" queryTableFieldId="7" dataDxfId="24"/>
    <tableColumn id="8" xr3:uid="{5EEFB76C-8E78-4A55-98F0-E2F848E626FC}" uniqueName="8" name="Membership Start Date" queryTableFieldId="8" dataDxfId="23"/>
    <tableColumn id="9" xr3:uid="{F2454491-1B90-4510-9BC5-237E6F55DC89}" uniqueName="9" name="Membership End Date" queryTableFieldId="9" dataDxfId="22"/>
    <tableColumn id="10" xr3:uid="{36FB6D00-06A5-4DDA-96B4-56804B54CE36}" uniqueName="10" name="Subscription Plan" queryTableFieldId="10" dataDxfId="21"/>
    <tableColumn id="11" xr3:uid="{B102F596-887C-4226-A23F-A22ED131A0B7}" uniqueName="11" name="Payment Information" queryTableFieldId="11" dataDxfId="20"/>
    <tableColumn id="12" xr3:uid="{382B98ED-5BFA-4B2D-AB22-87DC829614A6}" uniqueName="12" name="Renewal Status" queryTableFieldId="12" dataDxfId="19"/>
    <tableColumn id="13" xr3:uid="{2BBB3296-7584-4D9B-9EF0-982D1FAB6BB2}" uniqueName="13" name="Usage Frequency" queryTableFieldId="13" dataDxfId="18"/>
    <tableColumn id="14" xr3:uid="{C9AD9052-8B10-4CC1-BEEB-88FB4F196FF8}" uniqueName="14" name="Purchase History" queryTableFieldId="14" dataDxfId="17"/>
    <tableColumn id="15" xr3:uid="{DE5D315C-9F4E-4504-A4A8-B81AC7009ABD}" uniqueName="15" name="Favorite Genres" queryTableFieldId="15" dataDxfId="16"/>
    <tableColumn id="16" xr3:uid="{F9246264-6524-4BDE-9BEC-925D9108A555}" uniqueName="16" name="Devices Used" queryTableFieldId="16" dataDxfId="15"/>
    <tableColumn id="17" xr3:uid="{67DE0415-5D54-4356-9BF4-852235D1034F}" uniqueName="17" name="Engagement Metrics" queryTableFieldId="17" dataDxfId="14"/>
    <tableColumn id="18" xr3:uid="{32502A19-D9D4-4DC1-A4D9-98F6988420A6}" uniqueName="18" name="Feedback/Ratings" queryTableFieldId="18"/>
    <tableColumn id="19" xr3:uid="{2695ECFC-04C5-40C8-B132-EF48CD709ECD}" uniqueName="19" name="Customer Support Interactions" queryTableFieldId="19"/>
    <tableColumn id="23" xr3:uid="{45367AF6-560C-4121-BB94-019077DE980D}" uniqueName="23" name="Customer Lifetime" queryTableFieldId="23" dataDxfId="13">
      <calculatedColumnFormula>I2-H2</calculatedColumnFormula>
    </tableColumn>
    <tableColumn id="24" xr3:uid="{F1744CED-700B-49A8-8AED-2F49C997A22C}" uniqueName="24" name="Year" queryTableFieldId="24" dataDxfId="12">
      <calculatedColumnFormula>IF(YEAR(H2)=2024, "2024",
 IF(YEAR(H2)=2025, "2025",
 IF(YEAR(H2)=2026, "2026",
 IF(YEAR(H2)=2027, "2027",
 IF(YEAR(H2)=2028, "2028",
 IF(YEAR(H2)=2029, "2029",
 IF(YEAR(H2)=2030, "2030", "")))))))</calculatedColumnFormula>
    </tableColumn>
    <tableColumn id="25" xr3:uid="{E5C7FE4A-607F-460B-9A70-EB8C20367C54}" uniqueName="25" name="Quarter" queryTableFieldId="25" dataDxfId="11">
      <calculatedColumnFormula>IF(MONTH(H2)&lt;=3, "1", IF(MONTH(H2)&lt;=6, "2", IF(MONTH(H2)&lt;=9, "3", "4")))</calculatedColumnFormula>
    </tableColumn>
    <tableColumn id="26" xr3:uid="{6F85C2E9-C2D2-4766-BEEE-2761D9E97CE8}" uniqueName="26" name="Customer Lifetime Value" queryTableFieldId="26" dataDxfId="10">
      <calculatedColumnFormula array="1">(INDEX(clv_analysis[[#All],[Customer Lifetime Value]], MATCH(TEXT(U2, "0")&amp;V2, TEXT(clv_analysis[[#All],[Year]], "0")&amp;clv_analysis[[#All],[Quarter]], 0))) /( COUNTIFS(amazon_prime_users[Year], U2, amazon_prime_users[Quarter], V2))</calculatedColumnFormula>
    </tableColumn>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D61DE4-3FBF-4800-BDBA-D3169AAFFCF4}" name="clv_analysis" displayName="clv_analysis" ref="A8:L36" totalsRowShown="0">
  <autoFilter ref="A8:L36" xr:uid="{54D61DE4-3FBF-4800-BDBA-D3169AAFFCF4}"/>
  <tableColumns count="12">
    <tableColumn id="1" xr3:uid="{7E94ECBB-B398-4543-9605-18FDC39D9C76}" name="Year"/>
    <tableColumn id="2" xr3:uid="{CE18FF63-848C-4200-8B64-A4D934A3BEA8}" name="Quarter"/>
    <tableColumn id="3" xr3:uid="{26ACED85-2EFC-43B3-BC52-F572D3A2C082}" name="No of Retained Customers" dataDxfId="9">
      <calculatedColumnFormula>COUNTIFS(amazon_prime_users[Membership Start Date], "&gt;="&amp;$J$2, amazon_prime_users[Membership Start Date], "&lt;"&amp;J3, amazon_prime_users[Membership End Date], "&gt;=2024-12-31")</calculatedColumnFormula>
    </tableColumn>
    <tableColumn id="4" xr3:uid="{B25D4F22-CCE4-4A40-8FEA-62127488DE7C}" name="Total Number of Customers" dataDxfId="8">
      <calculatedColumnFormula>COUNTIFS(amazon_prime_users[Membership Start Date], "&gt;="&amp;$J$2, amazon_prime_users[Membership Start Date], "&lt;="&amp;J3)</calculatedColumnFormula>
    </tableColumn>
    <tableColumn id="5" xr3:uid="{09A0E0F3-1BC3-4B6A-B273-C3B69CEC280C}" name="Retention Rate" dataDxfId="7">
      <calculatedColumnFormula>(C9/D9)*100</calculatedColumnFormula>
    </tableColumn>
    <tableColumn id="6" xr3:uid="{3BD8C826-E3F5-479F-AE84-2277954D2D94}" name="Monthly Subscriptions" dataDxfId="6">
      <calculatedColumnFormula>COUNTIFS(amazon_prime_users[Membership Start Date], "&lt;="&amp;J3, amazon_prime_users[Subscription Plan], "Monthly")</calculatedColumnFormula>
    </tableColumn>
    <tableColumn id="7" xr3:uid="{42F8324F-F40E-475B-AB88-E39A76AD365F}" name="Annual Subscriptions" dataDxfId="5">
      <calculatedColumnFormula>COUNTIFS(amazon_prime_users[Membership Start Date], "&lt;="&amp;J3, amazon_prime_users[Subscription Plan], "Annual")</calculatedColumnFormula>
    </tableColumn>
    <tableColumn id="8" xr3:uid="{75BE28E6-94A4-4857-8D7E-8E520848ED5E}" name="Total Revenue " dataDxfId="4">
      <calculatedColumnFormula>(F9*12*$G$2)+(G9*$G$3)</calculatedColumnFormula>
    </tableColumn>
    <tableColumn id="9" xr3:uid="{716B4A68-0C76-4721-A10E-A033E51C1487}" name="Average Revenue Per User " dataDxfId="3">
      <calculatedColumnFormula>H9/D9</calculatedColumnFormula>
    </tableColumn>
    <tableColumn id="10" xr3:uid="{3B98FD03-B916-45AD-8EE9-B6B5AD7A38DF}" name="Average Customer Lifetime" dataDxfId="2">
      <calculatedColumnFormula>AVERAGEIFS(amazon_prime_users[Customer Lifetime], amazon_prime_users[Membership Start Date], "&lt;="&amp;J3)</calculatedColumnFormula>
    </tableColumn>
    <tableColumn id="11" xr3:uid="{4FEB682B-6765-4862-8F59-50B5536B8396}" name="Customer Value" dataDxfId="1">
      <calculatedColumnFormula>I9*J9</calculatedColumnFormula>
    </tableColumn>
    <tableColumn id="12" xr3:uid="{B6C759E5-E7CA-464D-8D3B-168A84390E22}" name="Customer Lifetime Value" dataDxfId="0">
      <calculatedColumnFormula>(K9/E9) - $G$4</calculatedColumnFormula>
    </tableColumn>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A809-A7CA-44C2-B259-7780ABF28812}">
  <dimension ref="A1"/>
  <sheetViews>
    <sheetView showGridLines="0" workbookViewId="0">
      <selection activeCell="S10" sqref="S10"/>
    </sheetView>
  </sheetViews>
  <sheetFormatPr defaultRowHeight="14.4" x14ac:dyDescent="0.3"/>
  <cols>
    <col min="1" max="1" width="30.77734375" style="1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AB38-695A-475A-8F81-1BC40AC86B00}">
  <dimension ref="A1:F10"/>
  <sheetViews>
    <sheetView workbookViewId="0"/>
  </sheetViews>
  <sheetFormatPr defaultRowHeight="14.4" x14ac:dyDescent="0.3"/>
  <cols>
    <col min="1" max="1" width="27.77734375" bestFit="1" customWidth="1"/>
    <col min="2" max="2" width="15.5546875" bestFit="1" customWidth="1"/>
    <col min="3" max="6" width="12" bestFit="1" customWidth="1"/>
  </cols>
  <sheetData>
    <row r="1" spans="1:6" x14ac:dyDescent="0.3">
      <c r="A1" s="8" t="s">
        <v>9766</v>
      </c>
      <c r="B1" s="8" t="s">
        <v>9767</v>
      </c>
    </row>
    <row r="2" spans="1:6" x14ac:dyDescent="0.3">
      <c r="A2" s="8" t="s">
        <v>9764</v>
      </c>
      <c r="B2" t="s">
        <v>9775</v>
      </c>
      <c r="C2" t="s">
        <v>9776</v>
      </c>
      <c r="D2" t="s">
        <v>9777</v>
      </c>
      <c r="E2" t="s">
        <v>9778</v>
      </c>
      <c r="F2" t="s">
        <v>9765</v>
      </c>
    </row>
    <row r="3" spans="1:6" x14ac:dyDescent="0.3">
      <c r="A3" s="9" t="s">
        <v>9768</v>
      </c>
      <c r="B3">
        <v>592.34492105263212</v>
      </c>
      <c r="C3">
        <v>582.19425149700544</v>
      </c>
      <c r="D3">
        <v>578.33461003861078</v>
      </c>
      <c r="E3">
        <v>578.62378347578272</v>
      </c>
      <c r="F3">
        <v>2331.4975660640307</v>
      </c>
    </row>
    <row r="4" spans="1:6" x14ac:dyDescent="0.3">
      <c r="A4" s="9" t="s">
        <v>9769</v>
      </c>
      <c r="B4">
        <v>2877.6408089887645</v>
      </c>
      <c r="C4">
        <v>1712.879211111112</v>
      </c>
      <c r="D4">
        <v>1332.8007867647077</v>
      </c>
      <c r="E4">
        <v>1144.0300714285713</v>
      </c>
      <c r="F4">
        <v>7067.3508782931558</v>
      </c>
    </row>
    <row r="5" spans="1:6" x14ac:dyDescent="0.3">
      <c r="A5" s="9" t="s">
        <v>9770</v>
      </c>
      <c r="B5">
        <v>5256.7698651685378</v>
      </c>
      <c r="C5">
        <v>2892.5421777777829</v>
      </c>
      <c r="D5">
        <v>2112.9115294117623</v>
      </c>
      <c r="E5">
        <v>1726.969967032971</v>
      </c>
      <c r="F5">
        <v>11989.193539391053</v>
      </c>
    </row>
    <row r="6" spans="1:6" x14ac:dyDescent="0.3">
      <c r="A6" s="9" t="s">
        <v>9771</v>
      </c>
      <c r="B6">
        <v>7669.4297078651589</v>
      </c>
      <c r="C6">
        <v>4087.1263444444389</v>
      </c>
      <c r="D6">
        <v>2899.0565808823512</v>
      </c>
      <c r="E6">
        <v>2309.9098626373648</v>
      </c>
      <c r="F6">
        <v>16965.522495829311</v>
      </c>
    </row>
    <row r="7" spans="1:6" x14ac:dyDescent="0.3">
      <c r="A7" s="9" t="s">
        <v>9772</v>
      </c>
      <c r="B7">
        <v>9935.8676888888895</v>
      </c>
      <c r="C7">
        <v>5233.0518121546929</v>
      </c>
      <c r="D7">
        <v>3662.0681391941453</v>
      </c>
      <c r="E7">
        <v>2882.214800000002</v>
      </c>
      <c r="F7">
        <v>21713.202440237728</v>
      </c>
    </row>
    <row r="8" spans="1:6" x14ac:dyDescent="0.3">
      <c r="A8" s="9" t="s">
        <v>9773</v>
      </c>
      <c r="B8">
        <v>12414.946449438215</v>
      </c>
      <c r="C8">
        <v>6428.5469999999887</v>
      </c>
      <c r="D8">
        <v>4446.8804117647069</v>
      </c>
      <c r="E8">
        <v>3467.3453186813108</v>
      </c>
      <c r="F8">
        <v>26757.719179884221</v>
      </c>
    </row>
    <row r="9" spans="1:6" x14ac:dyDescent="0.3">
      <c r="A9" s="9" t="s">
        <v>9774</v>
      </c>
      <c r="B9">
        <v>14792.39896629215</v>
      </c>
      <c r="C9">
        <v>7604.0651888888924</v>
      </c>
      <c r="D9">
        <v>5229.7340220588203</v>
      </c>
      <c r="E9">
        <v>4504.4207080745336</v>
      </c>
      <c r="F9">
        <v>32130.618885314394</v>
      </c>
    </row>
    <row r="10" spans="1:6" x14ac:dyDescent="0.3">
      <c r="A10" s="9" t="s">
        <v>9765</v>
      </c>
      <c r="B10">
        <v>53539.398407694345</v>
      </c>
      <c r="C10">
        <v>28540.405985873913</v>
      </c>
      <c r="D10">
        <v>20261.786080115104</v>
      </c>
      <c r="E10">
        <v>16613.514511330537</v>
      </c>
      <c r="F10">
        <v>118955.1049850139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4D28-0046-4E9F-821C-FBE6A03284F4}">
  <dimension ref="A1:W2501"/>
  <sheetViews>
    <sheetView tabSelected="1" topLeftCell="C1" workbookViewId="0">
      <selection activeCell="V2" sqref="V2"/>
    </sheetView>
  </sheetViews>
  <sheetFormatPr defaultRowHeight="14.4" x14ac:dyDescent="0.3"/>
  <cols>
    <col min="1" max="1" width="9.109375" bestFit="1" customWidth="1"/>
    <col min="2" max="2" width="21.109375" bestFit="1" customWidth="1"/>
    <col min="3" max="3" width="32.33203125" bestFit="1" customWidth="1"/>
    <col min="4" max="4" width="20.44140625" bestFit="1" customWidth="1"/>
    <col min="5" max="5" width="17.21875" bestFit="1" customWidth="1"/>
    <col min="6" max="6" width="9.33203125" bestFit="1" customWidth="1"/>
    <col min="7" max="7" width="21.77734375" bestFit="1" customWidth="1"/>
    <col min="8" max="8" width="22.5546875" bestFit="1" customWidth="1"/>
    <col min="9" max="9" width="21.5546875" bestFit="1" customWidth="1"/>
    <col min="10" max="10" width="18" bestFit="1" customWidth="1"/>
    <col min="11" max="11" width="20.77734375" bestFit="1" customWidth="1"/>
    <col min="12" max="12" width="16" bestFit="1" customWidth="1"/>
    <col min="13" max="14" width="17.33203125" bestFit="1" customWidth="1"/>
    <col min="15" max="15" width="16.33203125" bestFit="1" customWidth="1"/>
    <col min="16" max="16" width="14.33203125" bestFit="1" customWidth="1"/>
    <col min="17" max="17" width="20.109375" bestFit="1" customWidth="1"/>
    <col min="18" max="18" width="18.33203125" bestFit="1" customWidth="1"/>
    <col min="19" max="19" width="29.109375" bestFit="1" customWidth="1"/>
    <col min="20" max="20" width="18.21875" bestFit="1" customWidth="1"/>
    <col min="21" max="21" width="6.88671875" bestFit="1" customWidth="1"/>
    <col min="22" max="22" width="9.5546875" bestFit="1" customWidth="1"/>
    <col min="23" max="23" width="23.88671875" bestFit="1" customWidth="1"/>
  </cols>
  <sheetData>
    <row r="1" spans="1:23" x14ac:dyDescent="0.3">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9719</v>
      </c>
      <c r="U1" t="s">
        <v>9721</v>
      </c>
      <c r="V1" t="s">
        <v>9724</v>
      </c>
      <c r="W1" t="s">
        <v>9744</v>
      </c>
    </row>
    <row r="2" spans="1:23" x14ac:dyDescent="0.3">
      <c r="A2" s="2">
        <v>1</v>
      </c>
      <c r="B2" t="s">
        <v>19</v>
      </c>
      <c r="C2" t="s">
        <v>20</v>
      </c>
      <c r="D2" t="s">
        <v>21</v>
      </c>
      <c r="E2" s="3">
        <v>19513</v>
      </c>
      <c r="F2" t="s">
        <v>22</v>
      </c>
      <c r="G2" t="s">
        <v>23</v>
      </c>
      <c r="H2" s="1">
        <v>45306</v>
      </c>
      <c r="I2" s="1">
        <v>45671</v>
      </c>
      <c r="J2" t="s">
        <v>24</v>
      </c>
      <c r="K2" t="s">
        <v>25</v>
      </c>
      <c r="L2" t="s">
        <v>26</v>
      </c>
      <c r="M2" t="s">
        <v>27</v>
      </c>
      <c r="N2" t="s">
        <v>28</v>
      </c>
      <c r="O2" t="s">
        <v>29</v>
      </c>
      <c r="P2" t="s">
        <v>30</v>
      </c>
      <c r="Q2" t="s">
        <v>31</v>
      </c>
      <c r="R2">
        <v>3.6</v>
      </c>
      <c r="S2">
        <v>3</v>
      </c>
      <c r="T2">
        <f t="shared" ref="T2:T65" si="0">I2-H2</f>
        <v>365</v>
      </c>
      <c r="U2" t="str">
        <f t="shared" ref="U2:U65" si="1">IF(YEAR(H2)=2024, "2024",
 IF(YEAR(H2)=2025, "2025",
 IF(YEAR(H2)=2026, "2026",
 IF(YEAR(H2)=2027, "2027",
 IF(YEAR(H2)=2028, "2028",
 IF(YEAR(H2)=2029, "2029",
 IF(YEAR(H2)=2030, "2030", "")))))))</f>
        <v>2024</v>
      </c>
      <c r="V2" t="str">
        <f t="shared" ref="V2:V65" si="2">IF(MONTH(H2)&lt;=3, "1", IF(MONTH(H2)&lt;=6, "2", IF(MONTH(H2)&lt;=9, "3", "4")))</f>
        <v>1</v>
      </c>
      <c r="W2" s="10" cm="1">
        <f t="array" ref="W2">(INDEX(clv_analysis[[#All],[Customer Lifetime Value]], MATCH(TEXT(U2, "0")&amp;V2, TEXT(clv_analysis[[#All],[Year]], "0")&amp;clv_analysis[[#All],[Quarter]], 0))) /( COUNTIFS(amazon_prime_users[Year], U2, amazon_prime_users[Quarter], V2))</f>
        <v>7.6927911825017086</v>
      </c>
    </row>
    <row r="3" spans="1:23" x14ac:dyDescent="0.3">
      <c r="A3" s="2">
        <v>2</v>
      </c>
      <c r="B3" t="s">
        <v>32</v>
      </c>
      <c r="C3" t="s">
        <v>33</v>
      </c>
      <c r="D3" t="s">
        <v>34</v>
      </c>
      <c r="E3" s="3">
        <v>28679</v>
      </c>
      <c r="F3" t="s">
        <v>22</v>
      </c>
      <c r="G3" t="s">
        <v>35</v>
      </c>
      <c r="H3" s="1">
        <v>45307</v>
      </c>
      <c r="I3" s="1">
        <v>45672</v>
      </c>
      <c r="J3" t="s">
        <v>36</v>
      </c>
      <c r="K3" t="s">
        <v>37</v>
      </c>
      <c r="L3" t="s">
        <v>26</v>
      </c>
      <c r="M3" t="s">
        <v>27</v>
      </c>
      <c r="N3" t="s">
        <v>28</v>
      </c>
      <c r="O3" t="s">
        <v>38</v>
      </c>
      <c r="P3" t="s">
        <v>39</v>
      </c>
      <c r="Q3" t="s">
        <v>31</v>
      </c>
      <c r="R3">
        <v>3.8</v>
      </c>
      <c r="S3">
        <v>7</v>
      </c>
      <c r="T3">
        <f t="shared" si="0"/>
        <v>365</v>
      </c>
      <c r="U3" t="str">
        <f t="shared" si="1"/>
        <v>2024</v>
      </c>
      <c r="V3" t="str">
        <f t="shared" si="2"/>
        <v>1</v>
      </c>
      <c r="W3" s="10" cm="1">
        <f t="array" ref="W3">(INDEX(clv_analysis[[#All],[Customer Lifetime Value]], MATCH(TEXT(U3, "0")&amp;V3, TEXT(clv_analysis[[#All],[Year]], "0")&amp;clv_analysis[[#All],[Quarter]], 0))) /( COUNTIFS(amazon_prime_users[Year], U3, amazon_prime_users[Quarter], V3))</f>
        <v>7.6927911825017086</v>
      </c>
    </row>
    <row r="4" spans="1:23" x14ac:dyDescent="0.3">
      <c r="A4" s="2">
        <v>3</v>
      </c>
      <c r="B4" t="s">
        <v>40</v>
      </c>
      <c r="C4" t="s">
        <v>41</v>
      </c>
      <c r="D4" t="s">
        <v>42</v>
      </c>
      <c r="E4" s="3">
        <v>34674</v>
      </c>
      <c r="F4" t="s">
        <v>43</v>
      </c>
      <c r="G4" t="s">
        <v>44</v>
      </c>
      <c r="H4" s="1">
        <v>45308</v>
      </c>
      <c r="I4" s="1">
        <v>45673</v>
      </c>
      <c r="J4" t="s">
        <v>36</v>
      </c>
      <c r="K4" t="s">
        <v>25</v>
      </c>
      <c r="L4" t="s">
        <v>26</v>
      </c>
      <c r="M4" t="s">
        <v>27</v>
      </c>
      <c r="N4" t="s">
        <v>45</v>
      </c>
      <c r="O4" t="s">
        <v>46</v>
      </c>
      <c r="P4" t="s">
        <v>30</v>
      </c>
      <c r="Q4" t="s">
        <v>47</v>
      </c>
      <c r="R4">
        <v>3.3</v>
      </c>
      <c r="S4">
        <v>8</v>
      </c>
      <c r="T4">
        <f t="shared" si="0"/>
        <v>365</v>
      </c>
      <c r="U4" t="str">
        <f t="shared" si="1"/>
        <v>2024</v>
      </c>
      <c r="V4" t="str">
        <f t="shared" si="2"/>
        <v>1</v>
      </c>
      <c r="W4" s="10" cm="1">
        <f t="array" ref="W4">(INDEX(clv_analysis[[#All],[Customer Lifetime Value]], MATCH(TEXT(U4, "0")&amp;V4, TEXT(clv_analysis[[#All],[Year]], "0")&amp;clv_analysis[[#All],[Quarter]], 0))) /( COUNTIFS(amazon_prime_users[Year], U4, amazon_prime_users[Quarter], V4))</f>
        <v>7.6927911825017086</v>
      </c>
    </row>
    <row r="5" spans="1:23" x14ac:dyDescent="0.3">
      <c r="A5" s="2">
        <v>4</v>
      </c>
      <c r="B5" t="s">
        <v>48</v>
      </c>
      <c r="C5" t="s">
        <v>49</v>
      </c>
      <c r="D5" t="s">
        <v>50</v>
      </c>
      <c r="E5" s="3">
        <v>23733</v>
      </c>
      <c r="F5" t="s">
        <v>43</v>
      </c>
      <c r="G5" t="s">
        <v>51</v>
      </c>
      <c r="H5" s="1">
        <v>45309</v>
      </c>
      <c r="I5" s="1">
        <v>45674</v>
      </c>
      <c r="J5" t="s">
        <v>36</v>
      </c>
      <c r="K5" t="s">
        <v>52</v>
      </c>
      <c r="L5" t="s">
        <v>53</v>
      </c>
      <c r="M5" t="s">
        <v>27</v>
      </c>
      <c r="N5" t="s">
        <v>28</v>
      </c>
      <c r="O5" t="s">
        <v>29</v>
      </c>
      <c r="P5" t="s">
        <v>30</v>
      </c>
      <c r="Q5" t="s">
        <v>54</v>
      </c>
      <c r="R5">
        <v>3.3</v>
      </c>
      <c r="S5">
        <v>7</v>
      </c>
      <c r="T5">
        <f t="shared" si="0"/>
        <v>365</v>
      </c>
      <c r="U5" t="str">
        <f t="shared" si="1"/>
        <v>2024</v>
      </c>
      <c r="V5" t="str">
        <f t="shared" si="2"/>
        <v>1</v>
      </c>
      <c r="W5" s="10" cm="1">
        <f t="array" ref="W5">(INDEX(clv_analysis[[#All],[Customer Lifetime Value]], MATCH(TEXT(U5, "0")&amp;V5, TEXT(clv_analysis[[#All],[Year]], "0")&amp;clv_analysis[[#All],[Quarter]], 0))) /( COUNTIFS(amazon_prime_users[Year], U5, amazon_prime_users[Quarter], V5))</f>
        <v>7.6927911825017086</v>
      </c>
    </row>
    <row r="6" spans="1:23" x14ac:dyDescent="0.3">
      <c r="A6" s="2">
        <v>5</v>
      </c>
      <c r="B6" t="s">
        <v>55</v>
      </c>
      <c r="C6" t="s">
        <v>56</v>
      </c>
      <c r="D6" t="s">
        <v>57</v>
      </c>
      <c r="E6" s="3">
        <v>22436</v>
      </c>
      <c r="F6" t="s">
        <v>22</v>
      </c>
      <c r="G6" t="s">
        <v>58</v>
      </c>
      <c r="H6" s="1">
        <v>45310</v>
      </c>
      <c r="I6" s="1">
        <v>45675</v>
      </c>
      <c r="J6" t="s">
        <v>24</v>
      </c>
      <c r="K6" t="s">
        <v>37</v>
      </c>
      <c r="L6" t="s">
        <v>53</v>
      </c>
      <c r="M6" t="s">
        <v>59</v>
      </c>
      <c r="N6" t="s">
        <v>60</v>
      </c>
      <c r="O6" t="s">
        <v>61</v>
      </c>
      <c r="P6" t="s">
        <v>30</v>
      </c>
      <c r="Q6" t="s">
        <v>47</v>
      </c>
      <c r="R6">
        <v>4.3</v>
      </c>
      <c r="S6">
        <v>1</v>
      </c>
      <c r="T6">
        <f t="shared" si="0"/>
        <v>365</v>
      </c>
      <c r="U6" t="str">
        <f t="shared" si="1"/>
        <v>2024</v>
      </c>
      <c r="V6" t="str">
        <f t="shared" si="2"/>
        <v>1</v>
      </c>
      <c r="W6" s="10" cm="1">
        <f t="array" ref="W6">(INDEX(clv_analysis[[#All],[Customer Lifetime Value]], MATCH(TEXT(U6, "0")&amp;V6, TEXT(clv_analysis[[#All],[Year]], "0")&amp;clv_analysis[[#All],[Quarter]], 0))) /( COUNTIFS(amazon_prime_users[Year], U6, amazon_prime_users[Quarter], V6))</f>
        <v>7.6927911825017086</v>
      </c>
    </row>
    <row r="7" spans="1:23" x14ac:dyDescent="0.3">
      <c r="A7" s="2">
        <v>6</v>
      </c>
      <c r="B7" t="s">
        <v>62</v>
      </c>
      <c r="C7" t="s">
        <v>63</v>
      </c>
      <c r="D7" t="s">
        <v>64</v>
      </c>
      <c r="E7" s="3">
        <v>19986</v>
      </c>
      <c r="F7" t="s">
        <v>43</v>
      </c>
      <c r="G7" t="s">
        <v>65</v>
      </c>
      <c r="H7" s="1">
        <v>45311</v>
      </c>
      <c r="I7" s="1">
        <v>45676</v>
      </c>
      <c r="J7" t="s">
        <v>36</v>
      </c>
      <c r="K7" t="s">
        <v>52</v>
      </c>
      <c r="L7" t="s">
        <v>26</v>
      </c>
      <c r="M7" t="s">
        <v>66</v>
      </c>
      <c r="N7" t="s">
        <v>45</v>
      </c>
      <c r="O7" t="s">
        <v>67</v>
      </c>
      <c r="P7" t="s">
        <v>68</v>
      </c>
      <c r="Q7" t="s">
        <v>47</v>
      </c>
      <c r="R7">
        <v>3.8</v>
      </c>
      <c r="S7">
        <v>2</v>
      </c>
      <c r="T7">
        <f t="shared" si="0"/>
        <v>365</v>
      </c>
      <c r="U7" t="str">
        <f t="shared" si="1"/>
        <v>2024</v>
      </c>
      <c r="V7" t="str">
        <f t="shared" si="2"/>
        <v>1</v>
      </c>
      <c r="W7" s="10" cm="1">
        <f t="array" ref="W7">(INDEX(clv_analysis[[#All],[Customer Lifetime Value]], MATCH(TEXT(U7, "0")&amp;V7, TEXT(clv_analysis[[#All],[Year]], "0")&amp;clv_analysis[[#All],[Quarter]], 0))) /( COUNTIFS(amazon_prime_users[Year], U7, amazon_prime_users[Quarter], V7))</f>
        <v>7.6927911825017086</v>
      </c>
    </row>
    <row r="8" spans="1:23" x14ac:dyDescent="0.3">
      <c r="A8" s="2">
        <v>7</v>
      </c>
      <c r="B8" t="s">
        <v>69</v>
      </c>
      <c r="C8" t="s">
        <v>70</v>
      </c>
      <c r="D8" t="s">
        <v>71</v>
      </c>
      <c r="E8" s="3">
        <v>37661</v>
      </c>
      <c r="F8" t="s">
        <v>22</v>
      </c>
      <c r="G8" t="s">
        <v>72</v>
      </c>
      <c r="H8" s="1">
        <v>45312</v>
      </c>
      <c r="I8" s="1">
        <v>45677</v>
      </c>
      <c r="J8" t="s">
        <v>36</v>
      </c>
      <c r="K8" t="s">
        <v>52</v>
      </c>
      <c r="L8" t="s">
        <v>53</v>
      </c>
      <c r="M8" t="s">
        <v>59</v>
      </c>
      <c r="N8" t="s">
        <v>60</v>
      </c>
      <c r="O8" t="s">
        <v>73</v>
      </c>
      <c r="P8" t="s">
        <v>68</v>
      </c>
      <c r="Q8" t="s">
        <v>31</v>
      </c>
      <c r="R8">
        <v>4.4000000000000004</v>
      </c>
      <c r="S8">
        <v>10</v>
      </c>
      <c r="T8">
        <f t="shared" si="0"/>
        <v>365</v>
      </c>
      <c r="U8" t="str">
        <f t="shared" si="1"/>
        <v>2024</v>
      </c>
      <c r="V8" t="str">
        <f t="shared" si="2"/>
        <v>1</v>
      </c>
      <c r="W8" s="10" cm="1">
        <f t="array" ref="W8">(INDEX(clv_analysis[[#All],[Customer Lifetime Value]], MATCH(TEXT(U8, "0")&amp;V8, TEXT(clv_analysis[[#All],[Year]], "0")&amp;clv_analysis[[#All],[Quarter]], 0))) /( COUNTIFS(amazon_prime_users[Year], U8, amazon_prime_users[Quarter], V8))</f>
        <v>7.6927911825017086</v>
      </c>
    </row>
    <row r="9" spans="1:23" x14ac:dyDescent="0.3">
      <c r="A9" s="2">
        <v>8</v>
      </c>
      <c r="B9" t="s">
        <v>74</v>
      </c>
      <c r="C9" t="s">
        <v>75</v>
      </c>
      <c r="D9" t="s">
        <v>76</v>
      </c>
      <c r="E9" s="3">
        <v>17079</v>
      </c>
      <c r="F9" t="s">
        <v>22</v>
      </c>
      <c r="G9" t="s">
        <v>77</v>
      </c>
      <c r="H9" s="1">
        <v>45313</v>
      </c>
      <c r="I9" s="1">
        <v>45678</v>
      </c>
      <c r="J9" t="s">
        <v>36</v>
      </c>
      <c r="K9" t="s">
        <v>37</v>
      </c>
      <c r="L9" t="s">
        <v>26</v>
      </c>
      <c r="M9" t="s">
        <v>27</v>
      </c>
      <c r="N9" t="s">
        <v>28</v>
      </c>
      <c r="O9" t="s">
        <v>38</v>
      </c>
      <c r="P9" t="s">
        <v>30</v>
      </c>
      <c r="Q9" t="s">
        <v>31</v>
      </c>
      <c r="R9">
        <v>3.6</v>
      </c>
      <c r="S9">
        <v>6</v>
      </c>
      <c r="T9">
        <f t="shared" si="0"/>
        <v>365</v>
      </c>
      <c r="U9" t="str">
        <f t="shared" si="1"/>
        <v>2024</v>
      </c>
      <c r="V9" t="str">
        <f t="shared" si="2"/>
        <v>1</v>
      </c>
      <c r="W9" s="10" cm="1">
        <f t="array" ref="W9">(INDEX(clv_analysis[[#All],[Customer Lifetime Value]], MATCH(TEXT(U9, "0")&amp;V9, TEXT(clv_analysis[[#All],[Year]], "0")&amp;clv_analysis[[#All],[Quarter]], 0))) /( COUNTIFS(amazon_prime_users[Year], U9, amazon_prime_users[Quarter], V9))</f>
        <v>7.6927911825017086</v>
      </c>
    </row>
    <row r="10" spans="1:23" x14ac:dyDescent="0.3">
      <c r="A10" s="2">
        <v>9</v>
      </c>
      <c r="B10" t="s">
        <v>78</v>
      </c>
      <c r="C10" t="s">
        <v>79</v>
      </c>
      <c r="D10" t="s">
        <v>80</v>
      </c>
      <c r="E10" s="3">
        <v>18621</v>
      </c>
      <c r="F10" t="s">
        <v>43</v>
      </c>
      <c r="G10" t="s">
        <v>81</v>
      </c>
      <c r="H10" s="1">
        <v>45314</v>
      </c>
      <c r="I10" s="1">
        <v>45679</v>
      </c>
      <c r="J10" t="s">
        <v>24</v>
      </c>
      <c r="K10" t="s">
        <v>52</v>
      </c>
      <c r="L10" t="s">
        <v>26</v>
      </c>
      <c r="M10" t="s">
        <v>59</v>
      </c>
      <c r="N10" t="s">
        <v>28</v>
      </c>
      <c r="O10" t="s">
        <v>29</v>
      </c>
      <c r="P10" t="s">
        <v>39</v>
      </c>
      <c r="Q10" t="s">
        <v>31</v>
      </c>
      <c r="R10">
        <v>4</v>
      </c>
      <c r="S10">
        <v>8</v>
      </c>
      <c r="T10">
        <f t="shared" si="0"/>
        <v>365</v>
      </c>
      <c r="U10" t="str">
        <f t="shared" si="1"/>
        <v>2024</v>
      </c>
      <c r="V10" t="str">
        <f t="shared" si="2"/>
        <v>1</v>
      </c>
      <c r="W10" s="10" cm="1">
        <f t="array" ref="W10">(INDEX(clv_analysis[[#All],[Customer Lifetime Value]], MATCH(TEXT(U10, "0")&amp;V10, TEXT(clv_analysis[[#All],[Year]], "0")&amp;clv_analysis[[#All],[Quarter]], 0))) /( COUNTIFS(amazon_prime_users[Year], U10, amazon_prime_users[Quarter], V10))</f>
        <v>7.6927911825017086</v>
      </c>
    </row>
    <row r="11" spans="1:23" x14ac:dyDescent="0.3">
      <c r="A11" s="2">
        <v>10</v>
      </c>
      <c r="B11" t="s">
        <v>82</v>
      </c>
      <c r="C11" t="s">
        <v>83</v>
      </c>
      <c r="D11" t="s">
        <v>84</v>
      </c>
      <c r="E11" s="3">
        <v>23178</v>
      </c>
      <c r="F11" t="s">
        <v>22</v>
      </c>
      <c r="G11" t="s">
        <v>85</v>
      </c>
      <c r="H11" s="1">
        <v>45315</v>
      </c>
      <c r="I11" s="1">
        <v>45680</v>
      </c>
      <c r="J11" t="s">
        <v>36</v>
      </c>
      <c r="K11" t="s">
        <v>37</v>
      </c>
      <c r="L11" t="s">
        <v>53</v>
      </c>
      <c r="M11" t="s">
        <v>59</v>
      </c>
      <c r="N11" t="s">
        <v>60</v>
      </c>
      <c r="O11" t="s">
        <v>61</v>
      </c>
      <c r="P11" t="s">
        <v>68</v>
      </c>
      <c r="Q11" t="s">
        <v>54</v>
      </c>
      <c r="R11">
        <v>4.9000000000000004</v>
      </c>
      <c r="S11">
        <v>6</v>
      </c>
      <c r="T11">
        <f t="shared" si="0"/>
        <v>365</v>
      </c>
      <c r="U11" t="str">
        <f t="shared" si="1"/>
        <v>2024</v>
      </c>
      <c r="V11" t="str">
        <f t="shared" si="2"/>
        <v>1</v>
      </c>
      <c r="W11" s="10" cm="1">
        <f t="array" ref="W11">(INDEX(clv_analysis[[#All],[Customer Lifetime Value]], MATCH(TEXT(U11, "0")&amp;V11, TEXT(clv_analysis[[#All],[Year]], "0")&amp;clv_analysis[[#All],[Quarter]], 0))) /( COUNTIFS(amazon_prime_users[Year], U11, amazon_prime_users[Quarter], V11))</f>
        <v>7.6927911825017086</v>
      </c>
    </row>
    <row r="12" spans="1:23" x14ac:dyDescent="0.3">
      <c r="A12" s="2">
        <v>11</v>
      </c>
      <c r="B12" t="s">
        <v>86</v>
      </c>
      <c r="C12" t="s">
        <v>87</v>
      </c>
      <c r="D12" t="s">
        <v>88</v>
      </c>
      <c r="E12" s="3">
        <v>35762</v>
      </c>
      <c r="F12" t="s">
        <v>43</v>
      </c>
      <c r="G12" t="s">
        <v>89</v>
      </c>
      <c r="H12" s="1">
        <v>45316</v>
      </c>
      <c r="I12" s="1">
        <v>45681</v>
      </c>
      <c r="J12" t="s">
        <v>36</v>
      </c>
      <c r="K12" t="s">
        <v>37</v>
      </c>
      <c r="L12" t="s">
        <v>26</v>
      </c>
      <c r="M12" t="s">
        <v>27</v>
      </c>
      <c r="N12" t="s">
        <v>45</v>
      </c>
      <c r="O12" t="s">
        <v>29</v>
      </c>
      <c r="P12" t="s">
        <v>30</v>
      </c>
      <c r="Q12" t="s">
        <v>47</v>
      </c>
      <c r="R12">
        <v>4</v>
      </c>
      <c r="S12">
        <v>1</v>
      </c>
      <c r="T12">
        <f t="shared" si="0"/>
        <v>365</v>
      </c>
      <c r="U12" t="str">
        <f t="shared" si="1"/>
        <v>2024</v>
      </c>
      <c r="V12" t="str">
        <f t="shared" si="2"/>
        <v>1</v>
      </c>
      <c r="W12" s="10" cm="1">
        <f t="array" ref="W12">(INDEX(clv_analysis[[#All],[Customer Lifetime Value]], MATCH(TEXT(U12, "0")&amp;V12, TEXT(clv_analysis[[#All],[Year]], "0")&amp;clv_analysis[[#All],[Quarter]], 0))) /( COUNTIFS(amazon_prime_users[Year], U12, amazon_prime_users[Quarter], V12))</f>
        <v>7.6927911825017086</v>
      </c>
    </row>
    <row r="13" spans="1:23" x14ac:dyDescent="0.3">
      <c r="A13" s="2">
        <v>12</v>
      </c>
      <c r="B13" t="s">
        <v>90</v>
      </c>
      <c r="C13" t="s">
        <v>91</v>
      </c>
      <c r="D13" t="s">
        <v>92</v>
      </c>
      <c r="E13" s="3">
        <v>19245</v>
      </c>
      <c r="F13" t="s">
        <v>43</v>
      </c>
      <c r="G13" t="s">
        <v>93</v>
      </c>
      <c r="H13" s="1">
        <v>45317</v>
      </c>
      <c r="I13" s="1">
        <v>45682</v>
      </c>
      <c r="J13" t="s">
        <v>24</v>
      </c>
      <c r="K13" t="s">
        <v>52</v>
      </c>
      <c r="L13" t="s">
        <v>26</v>
      </c>
      <c r="M13" t="s">
        <v>27</v>
      </c>
      <c r="N13" t="s">
        <v>45</v>
      </c>
      <c r="O13" t="s">
        <v>38</v>
      </c>
      <c r="P13" t="s">
        <v>30</v>
      </c>
      <c r="Q13" t="s">
        <v>47</v>
      </c>
      <c r="R13">
        <v>4.4000000000000004</v>
      </c>
      <c r="S13">
        <v>6</v>
      </c>
      <c r="T13">
        <f t="shared" si="0"/>
        <v>365</v>
      </c>
      <c r="U13" t="str">
        <f t="shared" si="1"/>
        <v>2024</v>
      </c>
      <c r="V13" t="str">
        <f t="shared" si="2"/>
        <v>1</v>
      </c>
      <c r="W13" s="10" cm="1">
        <f t="array" ref="W13">(INDEX(clv_analysis[[#All],[Customer Lifetime Value]], MATCH(TEXT(U13, "0")&amp;V13, TEXT(clv_analysis[[#All],[Year]], "0")&amp;clv_analysis[[#All],[Quarter]], 0))) /( COUNTIFS(amazon_prime_users[Year], U13, amazon_prime_users[Quarter], V13))</f>
        <v>7.6927911825017086</v>
      </c>
    </row>
    <row r="14" spans="1:23" x14ac:dyDescent="0.3">
      <c r="A14" s="2">
        <v>13</v>
      </c>
      <c r="B14" t="s">
        <v>94</v>
      </c>
      <c r="C14" t="s">
        <v>95</v>
      </c>
      <c r="D14" t="s">
        <v>96</v>
      </c>
      <c r="E14" s="3">
        <v>29908</v>
      </c>
      <c r="F14" t="s">
        <v>43</v>
      </c>
      <c r="G14" t="s">
        <v>97</v>
      </c>
      <c r="H14" s="1">
        <v>45318</v>
      </c>
      <c r="I14" s="1">
        <v>45683</v>
      </c>
      <c r="J14" t="s">
        <v>36</v>
      </c>
      <c r="K14" t="s">
        <v>52</v>
      </c>
      <c r="L14" t="s">
        <v>53</v>
      </c>
      <c r="M14" t="s">
        <v>27</v>
      </c>
      <c r="N14" t="s">
        <v>60</v>
      </c>
      <c r="O14" t="s">
        <v>67</v>
      </c>
      <c r="P14" t="s">
        <v>68</v>
      </c>
      <c r="Q14" t="s">
        <v>31</v>
      </c>
      <c r="R14">
        <v>4.7</v>
      </c>
      <c r="S14">
        <v>0</v>
      </c>
      <c r="T14">
        <f t="shared" si="0"/>
        <v>365</v>
      </c>
      <c r="U14" t="str">
        <f t="shared" si="1"/>
        <v>2024</v>
      </c>
      <c r="V14" t="str">
        <f t="shared" si="2"/>
        <v>1</v>
      </c>
      <c r="W14" s="10" cm="1">
        <f t="array" ref="W14">(INDEX(clv_analysis[[#All],[Customer Lifetime Value]], MATCH(TEXT(U14, "0")&amp;V14, TEXT(clv_analysis[[#All],[Year]], "0")&amp;clv_analysis[[#All],[Quarter]], 0))) /( COUNTIFS(amazon_prime_users[Year], U14, amazon_prime_users[Quarter], V14))</f>
        <v>7.6927911825017086</v>
      </c>
    </row>
    <row r="15" spans="1:23" x14ac:dyDescent="0.3">
      <c r="A15" s="2">
        <v>14</v>
      </c>
      <c r="B15" t="s">
        <v>98</v>
      </c>
      <c r="C15" t="s">
        <v>99</v>
      </c>
      <c r="D15" t="s">
        <v>100</v>
      </c>
      <c r="E15" s="3">
        <v>32737</v>
      </c>
      <c r="F15" t="s">
        <v>43</v>
      </c>
      <c r="G15" t="s">
        <v>101</v>
      </c>
      <c r="H15" s="1">
        <v>45319</v>
      </c>
      <c r="I15" s="1">
        <v>45684</v>
      </c>
      <c r="J15" t="s">
        <v>24</v>
      </c>
      <c r="K15" t="s">
        <v>52</v>
      </c>
      <c r="L15" t="s">
        <v>53</v>
      </c>
      <c r="M15" t="s">
        <v>59</v>
      </c>
      <c r="N15" t="s">
        <v>45</v>
      </c>
      <c r="O15" t="s">
        <v>38</v>
      </c>
      <c r="P15" t="s">
        <v>68</v>
      </c>
      <c r="Q15" t="s">
        <v>31</v>
      </c>
      <c r="R15">
        <v>3.8</v>
      </c>
      <c r="S15">
        <v>0</v>
      </c>
      <c r="T15">
        <f t="shared" si="0"/>
        <v>365</v>
      </c>
      <c r="U15" t="str">
        <f t="shared" si="1"/>
        <v>2024</v>
      </c>
      <c r="V15" t="str">
        <f t="shared" si="2"/>
        <v>1</v>
      </c>
      <c r="W15" s="10" cm="1">
        <f t="array" ref="W15">(INDEX(clv_analysis[[#All],[Customer Lifetime Value]], MATCH(TEXT(U15, "0")&amp;V15, TEXT(clv_analysis[[#All],[Year]], "0")&amp;clv_analysis[[#All],[Quarter]], 0))) /( COUNTIFS(amazon_prime_users[Year], U15, amazon_prime_users[Quarter], V15))</f>
        <v>7.6927911825017086</v>
      </c>
    </row>
    <row r="16" spans="1:23" x14ac:dyDescent="0.3">
      <c r="A16" s="2">
        <v>15</v>
      </c>
      <c r="B16" t="s">
        <v>102</v>
      </c>
      <c r="C16" t="s">
        <v>103</v>
      </c>
      <c r="D16" t="s">
        <v>104</v>
      </c>
      <c r="E16" s="3">
        <v>37718</v>
      </c>
      <c r="F16" t="s">
        <v>22</v>
      </c>
      <c r="G16" t="s">
        <v>105</v>
      </c>
      <c r="H16" s="1">
        <v>45320</v>
      </c>
      <c r="I16" s="1">
        <v>45685</v>
      </c>
      <c r="J16" t="s">
        <v>24</v>
      </c>
      <c r="K16" t="s">
        <v>37</v>
      </c>
      <c r="L16" t="s">
        <v>26</v>
      </c>
      <c r="M16" t="s">
        <v>27</v>
      </c>
      <c r="N16" t="s">
        <v>60</v>
      </c>
      <c r="O16" t="s">
        <v>73</v>
      </c>
      <c r="P16" t="s">
        <v>39</v>
      </c>
      <c r="Q16" t="s">
        <v>31</v>
      </c>
      <c r="R16">
        <v>4.9000000000000004</v>
      </c>
      <c r="S16">
        <v>10</v>
      </c>
      <c r="T16">
        <f t="shared" si="0"/>
        <v>365</v>
      </c>
      <c r="U16" t="str">
        <f t="shared" si="1"/>
        <v>2024</v>
      </c>
      <c r="V16" t="str">
        <f t="shared" si="2"/>
        <v>1</v>
      </c>
      <c r="W16" s="10" cm="1">
        <f t="array" ref="W16">(INDEX(clv_analysis[[#All],[Customer Lifetime Value]], MATCH(TEXT(U16, "0")&amp;V16, TEXT(clv_analysis[[#All],[Year]], "0")&amp;clv_analysis[[#All],[Quarter]], 0))) /( COUNTIFS(amazon_prime_users[Year], U16, amazon_prime_users[Quarter], V16))</f>
        <v>7.6927911825017086</v>
      </c>
    </row>
    <row r="17" spans="1:23" x14ac:dyDescent="0.3">
      <c r="A17" s="2">
        <v>16</v>
      </c>
      <c r="B17" t="s">
        <v>106</v>
      </c>
      <c r="C17" t="s">
        <v>107</v>
      </c>
      <c r="D17" t="s">
        <v>108</v>
      </c>
      <c r="E17" s="3">
        <v>34047</v>
      </c>
      <c r="F17" t="s">
        <v>43</v>
      </c>
      <c r="G17" t="s">
        <v>109</v>
      </c>
      <c r="H17" s="1">
        <v>45321</v>
      </c>
      <c r="I17" s="1">
        <v>45686</v>
      </c>
      <c r="J17" t="s">
        <v>24</v>
      </c>
      <c r="K17" t="s">
        <v>52</v>
      </c>
      <c r="L17" t="s">
        <v>26</v>
      </c>
      <c r="M17" t="s">
        <v>66</v>
      </c>
      <c r="N17" t="s">
        <v>45</v>
      </c>
      <c r="O17" t="s">
        <v>38</v>
      </c>
      <c r="P17" t="s">
        <v>39</v>
      </c>
      <c r="Q17" t="s">
        <v>47</v>
      </c>
      <c r="R17">
        <v>5</v>
      </c>
      <c r="S17">
        <v>0</v>
      </c>
      <c r="T17">
        <f t="shared" si="0"/>
        <v>365</v>
      </c>
      <c r="U17" t="str">
        <f t="shared" si="1"/>
        <v>2024</v>
      </c>
      <c r="V17" t="str">
        <f t="shared" si="2"/>
        <v>1</v>
      </c>
      <c r="W17" s="10" cm="1">
        <f t="array" ref="W17">(INDEX(clv_analysis[[#All],[Customer Lifetime Value]], MATCH(TEXT(U17, "0")&amp;V17, TEXT(clv_analysis[[#All],[Year]], "0")&amp;clv_analysis[[#All],[Quarter]], 0))) /( COUNTIFS(amazon_prime_users[Year], U17, amazon_prime_users[Quarter], V17))</f>
        <v>7.6927911825017086</v>
      </c>
    </row>
    <row r="18" spans="1:23" x14ac:dyDescent="0.3">
      <c r="A18" s="2">
        <v>17</v>
      </c>
      <c r="B18" t="s">
        <v>110</v>
      </c>
      <c r="C18" t="s">
        <v>111</v>
      </c>
      <c r="D18" t="s">
        <v>112</v>
      </c>
      <c r="E18" s="3">
        <v>19116</v>
      </c>
      <c r="F18" t="s">
        <v>43</v>
      </c>
      <c r="G18" t="s">
        <v>113</v>
      </c>
      <c r="H18" s="1">
        <v>45322</v>
      </c>
      <c r="I18" s="1">
        <v>45687</v>
      </c>
      <c r="J18" t="s">
        <v>24</v>
      </c>
      <c r="K18" t="s">
        <v>37</v>
      </c>
      <c r="L18" t="s">
        <v>53</v>
      </c>
      <c r="M18" t="s">
        <v>27</v>
      </c>
      <c r="N18" t="s">
        <v>60</v>
      </c>
      <c r="O18" t="s">
        <v>114</v>
      </c>
      <c r="P18" t="s">
        <v>39</v>
      </c>
      <c r="Q18" t="s">
        <v>47</v>
      </c>
      <c r="R18">
        <v>3.3</v>
      </c>
      <c r="S18">
        <v>3</v>
      </c>
      <c r="T18">
        <f t="shared" si="0"/>
        <v>365</v>
      </c>
      <c r="U18" t="str">
        <f t="shared" si="1"/>
        <v>2024</v>
      </c>
      <c r="V18" t="str">
        <f t="shared" si="2"/>
        <v>1</v>
      </c>
      <c r="W18" s="10" cm="1">
        <f t="array" ref="W18">(INDEX(clv_analysis[[#All],[Customer Lifetime Value]], MATCH(TEXT(U18, "0")&amp;V18, TEXT(clv_analysis[[#All],[Year]], "0")&amp;clv_analysis[[#All],[Quarter]], 0))) /( COUNTIFS(amazon_prime_users[Year], U18, amazon_prime_users[Quarter], V18))</f>
        <v>7.6927911825017086</v>
      </c>
    </row>
    <row r="19" spans="1:23" x14ac:dyDescent="0.3">
      <c r="A19" s="2">
        <v>18</v>
      </c>
      <c r="B19" t="s">
        <v>115</v>
      </c>
      <c r="C19" t="s">
        <v>116</v>
      </c>
      <c r="D19" t="s">
        <v>117</v>
      </c>
      <c r="E19" s="3">
        <v>28810</v>
      </c>
      <c r="F19" t="s">
        <v>43</v>
      </c>
      <c r="G19" t="s">
        <v>118</v>
      </c>
      <c r="H19" s="1">
        <v>45323</v>
      </c>
      <c r="I19" s="1">
        <v>45688</v>
      </c>
      <c r="J19" t="s">
        <v>24</v>
      </c>
      <c r="K19" t="s">
        <v>52</v>
      </c>
      <c r="L19" t="s">
        <v>53</v>
      </c>
      <c r="M19" t="s">
        <v>27</v>
      </c>
      <c r="N19" t="s">
        <v>60</v>
      </c>
      <c r="O19" t="s">
        <v>29</v>
      </c>
      <c r="P19" t="s">
        <v>68</v>
      </c>
      <c r="Q19" t="s">
        <v>54</v>
      </c>
      <c r="R19">
        <v>3.9</v>
      </c>
      <c r="S19">
        <v>6</v>
      </c>
      <c r="T19">
        <f t="shared" si="0"/>
        <v>365</v>
      </c>
      <c r="U19" t="str">
        <f t="shared" si="1"/>
        <v>2024</v>
      </c>
      <c r="V19" t="str">
        <f t="shared" si="2"/>
        <v>1</v>
      </c>
      <c r="W19" s="10" cm="1">
        <f t="array" ref="W19">(INDEX(clv_analysis[[#All],[Customer Lifetime Value]], MATCH(TEXT(U19, "0")&amp;V19, TEXT(clv_analysis[[#All],[Year]], "0")&amp;clv_analysis[[#All],[Quarter]], 0))) /( COUNTIFS(amazon_prime_users[Year], U19, amazon_prime_users[Quarter], V19))</f>
        <v>7.6927911825017086</v>
      </c>
    </row>
    <row r="20" spans="1:23" x14ac:dyDescent="0.3">
      <c r="A20" s="2">
        <v>19</v>
      </c>
      <c r="B20" t="s">
        <v>119</v>
      </c>
      <c r="C20" t="s">
        <v>120</v>
      </c>
      <c r="D20" t="s">
        <v>121</v>
      </c>
      <c r="E20" s="3">
        <v>16679</v>
      </c>
      <c r="F20" t="s">
        <v>43</v>
      </c>
      <c r="G20" t="s">
        <v>122</v>
      </c>
      <c r="H20" s="1">
        <v>45324</v>
      </c>
      <c r="I20" s="1">
        <v>45689</v>
      </c>
      <c r="J20" t="s">
        <v>24</v>
      </c>
      <c r="K20" t="s">
        <v>37</v>
      </c>
      <c r="L20" t="s">
        <v>53</v>
      </c>
      <c r="M20" t="s">
        <v>66</v>
      </c>
      <c r="N20" t="s">
        <v>45</v>
      </c>
      <c r="O20" t="s">
        <v>29</v>
      </c>
      <c r="P20" t="s">
        <v>30</v>
      </c>
      <c r="Q20" t="s">
        <v>47</v>
      </c>
      <c r="R20">
        <v>4.4000000000000004</v>
      </c>
      <c r="S20">
        <v>6</v>
      </c>
      <c r="T20">
        <f t="shared" si="0"/>
        <v>365</v>
      </c>
      <c r="U20" t="str">
        <f t="shared" si="1"/>
        <v>2024</v>
      </c>
      <c r="V20" t="str">
        <f t="shared" si="2"/>
        <v>1</v>
      </c>
      <c r="W20" s="10" cm="1">
        <f t="array" ref="W20">(INDEX(clv_analysis[[#All],[Customer Lifetime Value]], MATCH(TEXT(U20, "0")&amp;V20, TEXT(clv_analysis[[#All],[Year]], "0")&amp;clv_analysis[[#All],[Quarter]], 0))) /( COUNTIFS(amazon_prime_users[Year], U20, amazon_prime_users[Quarter], V20))</f>
        <v>7.6927911825017086</v>
      </c>
    </row>
    <row r="21" spans="1:23" x14ac:dyDescent="0.3">
      <c r="A21" s="2">
        <v>20</v>
      </c>
      <c r="B21" t="s">
        <v>123</v>
      </c>
      <c r="C21" t="s">
        <v>124</v>
      </c>
      <c r="D21" t="s">
        <v>125</v>
      </c>
      <c r="E21" s="3">
        <v>29127</v>
      </c>
      <c r="F21" t="s">
        <v>43</v>
      </c>
      <c r="G21" t="s">
        <v>126</v>
      </c>
      <c r="H21" s="1">
        <v>45325</v>
      </c>
      <c r="I21" s="1">
        <v>45690</v>
      </c>
      <c r="J21" t="s">
        <v>24</v>
      </c>
      <c r="K21" t="s">
        <v>25</v>
      </c>
      <c r="L21" t="s">
        <v>26</v>
      </c>
      <c r="M21" t="s">
        <v>66</v>
      </c>
      <c r="N21" t="s">
        <v>45</v>
      </c>
      <c r="O21" t="s">
        <v>73</v>
      </c>
      <c r="P21" t="s">
        <v>68</v>
      </c>
      <c r="Q21" t="s">
        <v>31</v>
      </c>
      <c r="R21">
        <v>4.5999999999999996</v>
      </c>
      <c r="S21">
        <v>2</v>
      </c>
      <c r="T21">
        <f t="shared" si="0"/>
        <v>365</v>
      </c>
      <c r="U21" t="str">
        <f t="shared" si="1"/>
        <v>2024</v>
      </c>
      <c r="V21" t="str">
        <f t="shared" si="2"/>
        <v>1</v>
      </c>
      <c r="W21" s="10" cm="1">
        <f t="array" ref="W21">(INDEX(clv_analysis[[#All],[Customer Lifetime Value]], MATCH(TEXT(U21, "0")&amp;V21, TEXT(clv_analysis[[#All],[Year]], "0")&amp;clv_analysis[[#All],[Quarter]], 0))) /( COUNTIFS(amazon_prime_users[Year], U21, amazon_prime_users[Quarter], V21))</f>
        <v>7.6927911825017086</v>
      </c>
    </row>
    <row r="22" spans="1:23" x14ac:dyDescent="0.3">
      <c r="A22" s="2">
        <v>21</v>
      </c>
      <c r="B22" t="s">
        <v>127</v>
      </c>
      <c r="C22" t="s">
        <v>128</v>
      </c>
      <c r="D22" t="s">
        <v>129</v>
      </c>
      <c r="E22" s="3">
        <v>20641</v>
      </c>
      <c r="F22" t="s">
        <v>22</v>
      </c>
      <c r="G22" t="s">
        <v>130</v>
      </c>
      <c r="H22" s="1">
        <v>45326</v>
      </c>
      <c r="I22" s="1">
        <v>45691</v>
      </c>
      <c r="J22" t="s">
        <v>36</v>
      </c>
      <c r="K22" t="s">
        <v>37</v>
      </c>
      <c r="L22" t="s">
        <v>26</v>
      </c>
      <c r="M22" t="s">
        <v>27</v>
      </c>
      <c r="N22" t="s">
        <v>28</v>
      </c>
      <c r="O22" t="s">
        <v>67</v>
      </c>
      <c r="P22" t="s">
        <v>68</v>
      </c>
      <c r="Q22" t="s">
        <v>47</v>
      </c>
      <c r="R22">
        <v>4.2</v>
      </c>
      <c r="S22">
        <v>6</v>
      </c>
      <c r="T22">
        <f t="shared" si="0"/>
        <v>365</v>
      </c>
      <c r="U22" t="str">
        <f t="shared" si="1"/>
        <v>2024</v>
      </c>
      <c r="V22" t="str">
        <f t="shared" si="2"/>
        <v>1</v>
      </c>
      <c r="W22" s="10" cm="1">
        <f t="array" ref="W22">(INDEX(clv_analysis[[#All],[Customer Lifetime Value]], MATCH(TEXT(U22, "0")&amp;V22, TEXT(clv_analysis[[#All],[Year]], "0")&amp;clv_analysis[[#All],[Quarter]], 0))) /( COUNTIFS(amazon_prime_users[Year], U22, amazon_prime_users[Quarter], V22))</f>
        <v>7.6927911825017086</v>
      </c>
    </row>
    <row r="23" spans="1:23" x14ac:dyDescent="0.3">
      <c r="A23" s="2">
        <v>22</v>
      </c>
      <c r="B23" t="s">
        <v>131</v>
      </c>
      <c r="C23" t="s">
        <v>132</v>
      </c>
      <c r="D23" t="s">
        <v>133</v>
      </c>
      <c r="E23" s="3">
        <v>24520</v>
      </c>
      <c r="F23" t="s">
        <v>22</v>
      </c>
      <c r="G23" t="s">
        <v>134</v>
      </c>
      <c r="H23" s="1">
        <v>45327</v>
      </c>
      <c r="I23" s="1">
        <v>45692</v>
      </c>
      <c r="J23" t="s">
        <v>36</v>
      </c>
      <c r="K23" t="s">
        <v>52</v>
      </c>
      <c r="L23" t="s">
        <v>26</v>
      </c>
      <c r="M23" t="s">
        <v>27</v>
      </c>
      <c r="N23" t="s">
        <v>60</v>
      </c>
      <c r="O23" t="s">
        <v>73</v>
      </c>
      <c r="P23" t="s">
        <v>30</v>
      </c>
      <c r="Q23" t="s">
        <v>47</v>
      </c>
      <c r="R23">
        <v>3.9</v>
      </c>
      <c r="S23">
        <v>2</v>
      </c>
      <c r="T23">
        <f t="shared" si="0"/>
        <v>365</v>
      </c>
      <c r="U23" t="str">
        <f t="shared" si="1"/>
        <v>2024</v>
      </c>
      <c r="V23" t="str">
        <f t="shared" si="2"/>
        <v>1</v>
      </c>
      <c r="W23" s="10" cm="1">
        <f t="array" ref="W23">(INDEX(clv_analysis[[#All],[Customer Lifetime Value]], MATCH(TEXT(U23, "0")&amp;V23, TEXT(clv_analysis[[#All],[Year]], "0")&amp;clv_analysis[[#All],[Quarter]], 0))) /( COUNTIFS(amazon_prime_users[Year], U23, amazon_prime_users[Quarter], V23))</f>
        <v>7.6927911825017086</v>
      </c>
    </row>
    <row r="24" spans="1:23" x14ac:dyDescent="0.3">
      <c r="A24" s="2">
        <v>23</v>
      </c>
      <c r="B24" t="s">
        <v>135</v>
      </c>
      <c r="C24" t="s">
        <v>136</v>
      </c>
      <c r="D24" t="s">
        <v>137</v>
      </c>
      <c r="E24" s="3">
        <v>35108</v>
      </c>
      <c r="F24" t="s">
        <v>43</v>
      </c>
      <c r="G24" t="s">
        <v>138</v>
      </c>
      <c r="H24" s="1">
        <v>45328</v>
      </c>
      <c r="I24" s="1">
        <v>45693</v>
      </c>
      <c r="J24" t="s">
        <v>36</v>
      </c>
      <c r="K24" t="s">
        <v>37</v>
      </c>
      <c r="L24" t="s">
        <v>53</v>
      </c>
      <c r="M24" t="s">
        <v>27</v>
      </c>
      <c r="N24" t="s">
        <v>45</v>
      </c>
      <c r="O24" t="s">
        <v>46</v>
      </c>
      <c r="P24" t="s">
        <v>30</v>
      </c>
      <c r="Q24" t="s">
        <v>54</v>
      </c>
      <c r="R24">
        <v>4.3</v>
      </c>
      <c r="S24">
        <v>7</v>
      </c>
      <c r="T24">
        <f t="shared" si="0"/>
        <v>365</v>
      </c>
      <c r="U24" t="str">
        <f t="shared" si="1"/>
        <v>2024</v>
      </c>
      <c r="V24" t="str">
        <f t="shared" si="2"/>
        <v>1</v>
      </c>
      <c r="W24" s="10" cm="1">
        <f t="array" ref="W24">(INDEX(clv_analysis[[#All],[Customer Lifetime Value]], MATCH(TEXT(U24, "0")&amp;V24, TEXT(clv_analysis[[#All],[Year]], "0")&amp;clv_analysis[[#All],[Quarter]], 0))) /( COUNTIFS(amazon_prime_users[Year], U24, amazon_prime_users[Quarter], V24))</f>
        <v>7.6927911825017086</v>
      </c>
    </row>
    <row r="25" spans="1:23" x14ac:dyDescent="0.3">
      <c r="A25" s="2">
        <v>24</v>
      </c>
      <c r="B25" t="s">
        <v>139</v>
      </c>
      <c r="C25" t="s">
        <v>140</v>
      </c>
      <c r="D25" t="s">
        <v>141</v>
      </c>
      <c r="E25" s="3">
        <v>25008</v>
      </c>
      <c r="F25" t="s">
        <v>22</v>
      </c>
      <c r="G25" t="s">
        <v>142</v>
      </c>
      <c r="H25" s="1">
        <v>45329</v>
      </c>
      <c r="I25" s="1">
        <v>45694</v>
      </c>
      <c r="J25" t="s">
        <v>24</v>
      </c>
      <c r="K25" t="s">
        <v>25</v>
      </c>
      <c r="L25" t="s">
        <v>26</v>
      </c>
      <c r="M25" t="s">
        <v>27</v>
      </c>
      <c r="N25" t="s">
        <v>28</v>
      </c>
      <c r="O25" t="s">
        <v>61</v>
      </c>
      <c r="P25" t="s">
        <v>30</v>
      </c>
      <c r="Q25" t="s">
        <v>54</v>
      </c>
      <c r="R25">
        <v>4.8</v>
      </c>
      <c r="S25">
        <v>0</v>
      </c>
      <c r="T25">
        <f t="shared" si="0"/>
        <v>365</v>
      </c>
      <c r="U25" t="str">
        <f t="shared" si="1"/>
        <v>2024</v>
      </c>
      <c r="V25" t="str">
        <f t="shared" si="2"/>
        <v>1</v>
      </c>
      <c r="W25" s="10" cm="1">
        <f t="array" ref="W25">(INDEX(clv_analysis[[#All],[Customer Lifetime Value]], MATCH(TEXT(U25, "0")&amp;V25, TEXT(clv_analysis[[#All],[Year]], "0")&amp;clv_analysis[[#All],[Quarter]], 0))) /( COUNTIFS(amazon_prime_users[Year], U25, amazon_prime_users[Quarter], V25))</f>
        <v>7.6927911825017086</v>
      </c>
    </row>
    <row r="26" spans="1:23" x14ac:dyDescent="0.3">
      <c r="A26" s="2">
        <v>25</v>
      </c>
      <c r="B26" t="s">
        <v>143</v>
      </c>
      <c r="C26" t="s">
        <v>144</v>
      </c>
      <c r="D26" t="s">
        <v>145</v>
      </c>
      <c r="E26" s="3">
        <v>34609</v>
      </c>
      <c r="F26" t="s">
        <v>43</v>
      </c>
      <c r="G26" t="s">
        <v>146</v>
      </c>
      <c r="H26" s="1">
        <v>45330</v>
      </c>
      <c r="I26" s="1">
        <v>45695</v>
      </c>
      <c r="J26" t="s">
        <v>36</v>
      </c>
      <c r="K26" t="s">
        <v>25</v>
      </c>
      <c r="L26" t="s">
        <v>53</v>
      </c>
      <c r="M26" t="s">
        <v>59</v>
      </c>
      <c r="N26" t="s">
        <v>28</v>
      </c>
      <c r="O26" t="s">
        <v>73</v>
      </c>
      <c r="P26" t="s">
        <v>39</v>
      </c>
      <c r="Q26" t="s">
        <v>54</v>
      </c>
      <c r="R26">
        <v>4.5999999999999996</v>
      </c>
      <c r="S26">
        <v>4</v>
      </c>
      <c r="T26">
        <f t="shared" si="0"/>
        <v>365</v>
      </c>
      <c r="U26" t="str">
        <f t="shared" si="1"/>
        <v>2024</v>
      </c>
      <c r="V26" t="str">
        <f t="shared" si="2"/>
        <v>1</v>
      </c>
      <c r="W26" s="10" cm="1">
        <f t="array" ref="W26">(INDEX(clv_analysis[[#All],[Customer Lifetime Value]], MATCH(TEXT(U26, "0")&amp;V26, TEXT(clv_analysis[[#All],[Year]], "0")&amp;clv_analysis[[#All],[Quarter]], 0))) /( COUNTIFS(amazon_prime_users[Year], U26, amazon_prime_users[Quarter], V26))</f>
        <v>7.6927911825017086</v>
      </c>
    </row>
    <row r="27" spans="1:23" x14ac:dyDescent="0.3">
      <c r="A27" s="2">
        <v>26</v>
      </c>
      <c r="B27" t="s">
        <v>147</v>
      </c>
      <c r="C27" t="s">
        <v>148</v>
      </c>
      <c r="D27" t="s">
        <v>149</v>
      </c>
      <c r="E27" s="3">
        <v>31677</v>
      </c>
      <c r="F27" t="s">
        <v>43</v>
      </c>
      <c r="G27" t="s">
        <v>150</v>
      </c>
      <c r="H27" s="1">
        <v>45331</v>
      </c>
      <c r="I27" s="1">
        <v>45696</v>
      </c>
      <c r="J27" t="s">
        <v>36</v>
      </c>
      <c r="K27" t="s">
        <v>25</v>
      </c>
      <c r="L27" t="s">
        <v>53</v>
      </c>
      <c r="M27" t="s">
        <v>66</v>
      </c>
      <c r="N27" t="s">
        <v>28</v>
      </c>
      <c r="O27" t="s">
        <v>46</v>
      </c>
      <c r="P27" t="s">
        <v>30</v>
      </c>
      <c r="Q27" t="s">
        <v>54</v>
      </c>
      <c r="R27">
        <v>3.8</v>
      </c>
      <c r="S27">
        <v>7</v>
      </c>
      <c r="T27">
        <f t="shared" si="0"/>
        <v>365</v>
      </c>
      <c r="U27" t="str">
        <f t="shared" si="1"/>
        <v>2024</v>
      </c>
      <c r="V27" t="str">
        <f t="shared" si="2"/>
        <v>1</v>
      </c>
      <c r="W27" s="10" cm="1">
        <f t="array" ref="W27">(INDEX(clv_analysis[[#All],[Customer Lifetime Value]], MATCH(TEXT(U27, "0")&amp;V27, TEXT(clv_analysis[[#All],[Year]], "0")&amp;clv_analysis[[#All],[Quarter]], 0))) /( COUNTIFS(amazon_prime_users[Year], U27, amazon_prime_users[Quarter], V27))</f>
        <v>7.6927911825017086</v>
      </c>
    </row>
    <row r="28" spans="1:23" x14ac:dyDescent="0.3">
      <c r="A28" s="2">
        <v>27</v>
      </c>
      <c r="B28" t="s">
        <v>151</v>
      </c>
      <c r="C28" t="s">
        <v>152</v>
      </c>
      <c r="D28" t="s">
        <v>153</v>
      </c>
      <c r="E28" s="3">
        <v>38440</v>
      </c>
      <c r="F28" t="s">
        <v>22</v>
      </c>
      <c r="G28" t="s">
        <v>154</v>
      </c>
      <c r="H28" s="1">
        <v>45332</v>
      </c>
      <c r="I28" s="1">
        <v>45697</v>
      </c>
      <c r="J28" t="s">
        <v>36</v>
      </c>
      <c r="K28" t="s">
        <v>37</v>
      </c>
      <c r="L28" t="s">
        <v>26</v>
      </c>
      <c r="M28" t="s">
        <v>66</v>
      </c>
      <c r="N28" t="s">
        <v>28</v>
      </c>
      <c r="O28" t="s">
        <v>38</v>
      </c>
      <c r="P28" t="s">
        <v>30</v>
      </c>
      <c r="Q28" t="s">
        <v>54</v>
      </c>
      <c r="R28">
        <v>3.6</v>
      </c>
      <c r="S28">
        <v>0</v>
      </c>
      <c r="T28">
        <f t="shared" si="0"/>
        <v>365</v>
      </c>
      <c r="U28" t="str">
        <f t="shared" si="1"/>
        <v>2024</v>
      </c>
      <c r="V28" t="str">
        <f t="shared" si="2"/>
        <v>1</v>
      </c>
      <c r="W28" s="10" cm="1">
        <f t="array" ref="W28">(INDEX(clv_analysis[[#All],[Customer Lifetime Value]], MATCH(TEXT(U28, "0")&amp;V28, TEXT(clv_analysis[[#All],[Year]], "0")&amp;clv_analysis[[#All],[Quarter]], 0))) /( COUNTIFS(amazon_prime_users[Year], U28, amazon_prime_users[Quarter], V28))</f>
        <v>7.6927911825017086</v>
      </c>
    </row>
    <row r="29" spans="1:23" x14ac:dyDescent="0.3">
      <c r="A29" s="2">
        <v>28</v>
      </c>
      <c r="B29" t="s">
        <v>155</v>
      </c>
      <c r="C29" t="s">
        <v>156</v>
      </c>
      <c r="D29" t="s">
        <v>157</v>
      </c>
      <c r="E29" s="3">
        <v>28069</v>
      </c>
      <c r="F29" t="s">
        <v>22</v>
      </c>
      <c r="G29" t="s">
        <v>158</v>
      </c>
      <c r="H29" s="1">
        <v>45333</v>
      </c>
      <c r="I29" s="1">
        <v>45698</v>
      </c>
      <c r="J29" t="s">
        <v>36</v>
      </c>
      <c r="K29" t="s">
        <v>37</v>
      </c>
      <c r="L29" t="s">
        <v>53</v>
      </c>
      <c r="M29" t="s">
        <v>66</v>
      </c>
      <c r="N29" t="s">
        <v>60</v>
      </c>
      <c r="O29" t="s">
        <v>46</v>
      </c>
      <c r="P29" t="s">
        <v>30</v>
      </c>
      <c r="Q29" t="s">
        <v>31</v>
      </c>
      <c r="R29">
        <v>3</v>
      </c>
      <c r="S29">
        <v>9</v>
      </c>
      <c r="T29">
        <f t="shared" si="0"/>
        <v>365</v>
      </c>
      <c r="U29" t="str">
        <f t="shared" si="1"/>
        <v>2024</v>
      </c>
      <c r="V29" t="str">
        <f t="shared" si="2"/>
        <v>1</v>
      </c>
      <c r="W29" s="10" cm="1">
        <f t="array" ref="W29">(INDEX(clv_analysis[[#All],[Customer Lifetime Value]], MATCH(TEXT(U29, "0")&amp;V29, TEXT(clv_analysis[[#All],[Year]], "0")&amp;clv_analysis[[#All],[Quarter]], 0))) /( COUNTIFS(amazon_prime_users[Year], U29, amazon_prime_users[Quarter], V29))</f>
        <v>7.6927911825017086</v>
      </c>
    </row>
    <row r="30" spans="1:23" x14ac:dyDescent="0.3">
      <c r="A30" s="2">
        <v>29</v>
      </c>
      <c r="B30" t="s">
        <v>159</v>
      </c>
      <c r="C30" t="s">
        <v>160</v>
      </c>
      <c r="D30" t="s">
        <v>161</v>
      </c>
      <c r="E30" s="3">
        <v>24658</v>
      </c>
      <c r="F30" t="s">
        <v>43</v>
      </c>
      <c r="G30" t="s">
        <v>162</v>
      </c>
      <c r="H30" s="1">
        <v>45334</v>
      </c>
      <c r="I30" s="1">
        <v>45699</v>
      </c>
      <c r="J30" t="s">
        <v>24</v>
      </c>
      <c r="K30" t="s">
        <v>25</v>
      </c>
      <c r="L30" t="s">
        <v>53</v>
      </c>
      <c r="M30" t="s">
        <v>27</v>
      </c>
      <c r="N30" t="s">
        <v>60</v>
      </c>
      <c r="O30" t="s">
        <v>46</v>
      </c>
      <c r="P30" t="s">
        <v>39</v>
      </c>
      <c r="Q30" t="s">
        <v>54</v>
      </c>
      <c r="R30">
        <v>4.8</v>
      </c>
      <c r="S30">
        <v>7</v>
      </c>
      <c r="T30">
        <f t="shared" si="0"/>
        <v>365</v>
      </c>
      <c r="U30" t="str">
        <f t="shared" si="1"/>
        <v>2024</v>
      </c>
      <c r="V30" t="str">
        <f t="shared" si="2"/>
        <v>1</v>
      </c>
      <c r="W30" s="10" cm="1">
        <f t="array" ref="W30">(INDEX(clv_analysis[[#All],[Customer Lifetime Value]], MATCH(TEXT(U30, "0")&amp;V30, TEXT(clv_analysis[[#All],[Year]], "0")&amp;clv_analysis[[#All],[Quarter]], 0))) /( COUNTIFS(amazon_prime_users[Year], U30, amazon_prime_users[Quarter], V30))</f>
        <v>7.6927911825017086</v>
      </c>
    </row>
    <row r="31" spans="1:23" x14ac:dyDescent="0.3">
      <c r="A31" s="2">
        <v>30</v>
      </c>
      <c r="B31" t="s">
        <v>163</v>
      </c>
      <c r="C31" t="s">
        <v>164</v>
      </c>
      <c r="D31" t="s">
        <v>165</v>
      </c>
      <c r="E31" s="3">
        <v>28019</v>
      </c>
      <c r="F31" t="s">
        <v>43</v>
      </c>
      <c r="G31" t="s">
        <v>166</v>
      </c>
      <c r="H31" s="1">
        <v>45335</v>
      </c>
      <c r="I31" s="1">
        <v>45700</v>
      </c>
      <c r="J31" t="s">
        <v>36</v>
      </c>
      <c r="K31" t="s">
        <v>52</v>
      </c>
      <c r="L31" t="s">
        <v>26</v>
      </c>
      <c r="M31" t="s">
        <v>27</v>
      </c>
      <c r="N31" t="s">
        <v>45</v>
      </c>
      <c r="O31" t="s">
        <v>67</v>
      </c>
      <c r="P31" t="s">
        <v>30</v>
      </c>
      <c r="Q31" t="s">
        <v>31</v>
      </c>
      <c r="R31">
        <v>4.8</v>
      </c>
      <c r="S31">
        <v>9</v>
      </c>
      <c r="T31">
        <f t="shared" si="0"/>
        <v>365</v>
      </c>
      <c r="U31" t="str">
        <f t="shared" si="1"/>
        <v>2024</v>
      </c>
      <c r="V31" t="str">
        <f t="shared" si="2"/>
        <v>1</v>
      </c>
      <c r="W31" s="10" cm="1">
        <f t="array" ref="W31">(INDEX(clv_analysis[[#All],[Customer Lifetime Value]], MATCH(TEXT(U31, "0")&amp;V31, TEXT(clv_analysis[[#All],[Year]], "0")&amp;clv_analysis[[#All],[Quarter]], 0))) /( COUNTIFS(amazon_prime_users[Year], U31, amazon_prime_users[Quarter], V31))</f>
        <v>7.6927911825017086</v>
      </c>
    </row>
    <row r="32" spans="1:23" x14ac:dyDescent="0.3">
      <c r="A32" s="2">
        <v>31</v>
      </c>
      <c r="B32" t="s">
        <v>167</v>
      </c>
      <c r="C32" t="s">
        <v>168</v>
      </c>
      <c r="D32" t="s">
        <v>169</v>
      </c>
      <c r="E32" s="3">
        <v>20351</v>
      </c>
      <c r="F32" t="s">
        <v>22</v>
      </c>
      <c r="G32" t="s">
        <v>170</v>
      </c>
      <c r="H32" s="1">
        <v>45336</v>
      </c>
      <c r="I32" s="1">
        <v>45701</v>
      </c>
      <c r="J32" t="s">
        <v>24</v>
      </c>
      <c r="K32" t="s">
        <v>25</v>
      </c>
      <c r="L32" t="s">
        <v>26</v>
      </c>
      <c r="M32" t="s">
        <v>59</v>
      </c>
      <c r="N32" t="s">
        <v>60</v>
      </c>
      <c r="O32" t="s">
        <v>114</v>
      </c>
      <c r="P32" t="s">
        <v>39</v>
      </c>
      <c r="Q32" t="s">
        <v>47</v>
      </c>
      <c r="R32">
        <v>4.5999999999999996</v>
      </c>
      <c r="S32">
        <v>10</v>
      </c>
      <c r="T32">
        <f t="shared" si="0"/>
        <v>365</v>
      </c>
      <c r="U32" t="str">
        <f t="shared" si="1"/>
        <v>2024</v>
      </c>
      <c r="V32" t="str">
        <f t="shared" si="2"/>
        <v>1</v>
      </c>
      <c r="W32" s="10" cm="1">
        <f t="array" ref="W32">(INDEX(clv_analysis[[#All],[Customer Lifetime Value]], MATCH(TEXT(U32, "0")&amp;V32, TEXT(clv_analysis[[#All],[Year]], "0")&amp;clv_analysis[[#All],[Quarter]], 0))) /( COUNTIFS(amazon_prime_users[Year], U32, amazon_prime_users[Quarter], V32))</f>
        <v>7.6927911825017086</v>
      </c>
    </row>
    <row r="33" spans="1:23" x14ac:dyDescent="0.3">
      <c r="A33" s="2">
        <v>32</v>
      </c>
      <c r="B33" t="s">
        <v>171</v>
      </c>
      <c r="C33" t="s">
        <v>172</v>
      </c>
      <c r="D33" t="s">
        <v>173</v>
      </c>
      <c r="E33" s="3">
        <v>24759</v>
      </c>
      <c r="F33" t="s">
        <v>43</v>
      </c>
      <c r="G33" t="s">
        <v>174</v>
      </c>
      <c r="H33" s="1">
        <v>45337</v>
      </c>
      <c r="I33" s="1">
        <v>45702</v>
      </c>
      <c r="J33" t="s">
        <v>36</v>
      </c>
      <c r="K33" t="s">
        <v>25</v>
      </c>
      <c r="L33" t="s">
        <v>26</v>
      </c>
      <c r="M33" t="s">
        <v>66</v>
      </c>
      <c r="N33" t="s">
        <v>28</v>
      </c>
      <c r="O33" t="s">
        <v>38</v>
      </c>
      <c r="P33" t="s">
        <v>68</v>
      </c>
      <c r="Q33" t="s">
        <v>47</v>
      </c>
      <c r="R33">
        <v>4.2</v>
      </c>
      <c r="S33">
        <v>9</v>
      </c>
      <c r="T33">
        <f t="shared" si="0"/>
        <v>365</v>
      </c>
      <c r="U33" t="str">
        <f t="shared" si="1"/>
        <v>2024</v>
      </c>
      <c r="V33" t="str">
        <f t="shared" si="2"/>
        <v>1</v>
      </c>
      <c r="W33" s="10" cm="1">
        <f t="array" ref="W33">(INDEX(clv_analysis[[#All],[Customer Lifetime Value]], MATCH(TEXT(U33, "0")&amp;V33, TEXT(clv_analysis[[#All],[Year]], "0")&amp;clv_analysis[[#All],[Quarter]], 0))) /( COUNTIFS(amazon_prime_users[Year], U33, amazon_prime_users[Quarter], V33))</f>
        <v>7.6927911825017086</v>
      </c>
    </row>
    <row r="34" spans="1:23" x14ac:dyDescent="0.3">
      <c r="A34" s="2">
        <v>33</v>
      </c>
      <c r="B34" t="s">
        <v>175</v>
      </c>
      <c r="C34" t="s">
        <v>176</v>
      </c>
      <c r="D34" t="s">
        <v>177</v>
      </c>
      <c r="E34" s="3">
        <v>34786</v>
      </c>
      <c r="F34" t="s">
        <v>22</v>
      </c>
      <c r="G34" t="s">
        <v>178</v>
      </c>
      <c r="H34" s="1">
        <v>45338</v>
      </c>
      <c r="I34" s="1">
        <v>45703</v>
      </c>
      <c r="J34" t="s">
        <v>36</v>
      </c>
      <c r="K34" t="s">
        <v>25</v>
      </c>
      <c r="L34" t="s">
        <v>26</v>
      </c>
      <c r="M34" t="s">
        <v>59</v>
      </c>
      <c r="N34" t="s">
        <v>60</v>
      </c>
      <c r="O34" t="s">
        <v>61</v>
      </c>
      <c r="P34" t="s">
        <v>39</v>
      </c>
      <c r="Q34" t="s">
        <v>47</v>
      </c>
      <c r="R34">
        <v>4.3</v>
      </c>
      <c r="S34">
        <v>4</v>
      </c>
      <c r="T34">
        <f t="shared" si="0"/>
        <v>365</v>
      </c>
      <c r="U34" t="str">
        <f t="shared" si="1"/>
        <v>2024</v>
      </c>
      <c r="V34" t="str">
        <f t="shared" si="2"/>
        <v>1</v>
      </c>
      <c r="W34" s="10" cm="1">
        <f t="array" ref="W34">(INDEX(clv_analysis[[#All],[Customer Lifetime Value]], MATCH(TEXT(U34, "0")&amp;V34, TEXT(clv_analysis[[#All],[Year]], "0")&amp;clv_analysis[[#All],[Quarter]], 0))) /( COUNTIFS(amazon_prime_users[Year], U34, amazon_prime_users[Quarter], V34))</f>
        <v>7.6927911825017086</v>
      </c>
    </row>
    <row r="35" spans="1:23" x14ac:dyDescent="0.3">
      <c r="A35" s="2">
        <v>34</v>
      </c>
      <c r="B35" t="s">
        <v>179</v>
      </c>
      <c r="C35" t="s">
        <v>180</v>
      </c>
      <c r="D35" t="s">
        <v>181</v>
      </c>
      <c r="E35" s="3">
        <v>37460</v>
      </c>
      <c r="F35" t="s">
        <v>43</v>
      </c>
      <c r="G35" t="s">
        <v>182</v>
      </c>
      <c r="H35" s="1">
        <v>45339</v>
      </c>
      <c r="I35" s="1">
        <v>45704</v>
      </c>
      <c r="J35" t="s">
        <v>24</v>
      </c>
      <c r="K35" t="s">
        <v>25</v>
      </c>
      <c r="L35" t="s">
        <v>53</v>
      </c>
      <c r="M35" t="s">
        <v>27</v>
      </c>
      <c r="N35" t="s">
        <v>28</v>
      </c>
      <c r="O35" t="s">
        <v>38</v>
      </c>
      <c r="P35" t="s">
        <v>39</v>
      </c>
      <c r="Q35" t="s">
        <v>47</v>
      </c>
      <c r="R35">
        <v>4.5</v>
      </c>
      <c r="S35">
        <v>10</v>
      </c>
      <c r="T35">
        <f t="shared" si="0"/>
        <v>365</v>
      </c>
      <c r="U35" t="str">
        <f t="shared" si="1"/>
        <v>2024</v>
      </c>
      <c r="V35" t="str">
        <f t="shared" si="2"/>
        <v>1</v>
      </c>
      <c r="W35" s="10" cm="1">
        <f t="array" ref="W35">(INDEX(clv_analysis[[#All],[Customer Lifetime Value]], MATCH(TEXT(U35, "0")&amp;V35, TEXT(clv_analysis[[#All],[Year]], "0")&amp;clv_analysis[[#All],[Quarter]], 0))) /( COUNTIFS(amazon_prime_users[Year], U35, amazon_prime_users[Quarter], V35))</f>
        <v>7.6927911825017086</v>
      </c>
    </row>
    <row r="36" spans="1:23" x14ac:dyDescent="0.3">
      <c r="A36" s="2">
        <v>35</v>
      </c>
      <c r="B36" t="s">
        <v>183</v>
      </c>
      <c r="C36" t="s">
        <v>184</v>
      </c>
      <c r="D36" t="s">
        <v>185</v>
      </c>
      <c r="E36" s="3">
        <v>12185</v>
      </c>
      <c r="F36" t="s">
        <v>22</v>
      </c>
      <c r="G36" t="s">
        <v>186</v>
      </c>
      <c r="H36" s="1">
        <v>45340</v>
      </c>
      <c r="I36" s="1">
        <v>45705</v>
      </c>
      <c r="J36" t="s">
        <v>24</v>
      </c>
      <c r="K36" t="s">
        <v>25</v>
      </c>
      <c r="L36" t="s">
        <v>26</v>
      </c>
      <c r="M36" t="s">
        <v>66</v>
      </c>
      <c r="N36" t="s">
        <v>28</v>
      </c>
      <c r="O36" t="s">
        <v>67</v>
      </c>
      <c r="P36" t="s">
        <v>39</v>
      </c>
      <c r="Q36" t="s">
        <v>47</v>
      </c>
      <c r="R36">
        <v>3.8</v>
      </c>
      <c r="S36">
        <v>6</v>
      </c>
      <c r="T36">
        <f t="shared" si="0"/>
        <v>365</v>
      </c>
      <c r="U36" t="str">
        <f t="shared" si="1"/>
        <v>2024</v>
      </c>
      <c r="V36" t="str">
        <f t="shared" si="2"/>
        <v>1</v>
      </c>
      <c r="W36" s="10" cm="1">
        <f t="array" ref="W36">(INDEX(clv_analysis[[#All],[Customer Lifetime Value]], MATCH(TEXT(U36, "0")&amp;V36, TEXT(clv_analysis[[#All],[Year]], "0")&amp;clv_analysis[[#All],[Quarter]], 0))) /( COUNTIFS(amazon_prime_users[Year], U36, amazon_prime_users[Quarter], V36))</f>
        <v>7.6927911825017086</v>
      </c>
    </row>
    <row r="37" spans="1:23" x14ac:dyDescent="0.3">
      <c r="A37" s="2">
        <v>36</v>
      </c>
      <c r="B37" t="s">
        <v>187</v>
      </c>
      <c r="C37" t="s">
        <v>188</v>
      </c>
      <c r="D37" t="s">
        <v>189</v>
      </c>
      <c r="E37" s="3">
        <v>33422</v>
      </c>
      <c r="F37" t="s">
        <v>43</v>
      </c>
      <c r="G37" t="s">
        <v>190</v>
      </c>
      <c r="H37" s="1">
        <v>45341</v>
      </c>
      <c r="I37" s="1">
        <v>45706</v>
      </c>
      <c r="J37" t="s">
        <v>36</v>
      </c>
      <c r="K37" t="s">
        <v>25</v>
      </c>
      <c r="L37" t="s">
        <v>26</v>
      </c>
      <c r="M37" t="s">
        <v>66</v>
      </c>
      <c r="N37" t="s">
        <v>45</v>
      </c>
      <c r="O37" t="s">
        <v>46</v>
      </c>
      <c r="P37" t="s">
        <v>68</v>
      </c>
      <c r="Q37" t="s">
        <v>54</v>
      </c>
      <c r="R37">
        <v>4.8</v>
      </c>
      <c r="S37">
        <v>10</v>
      </c>
      <c r="T37">
        <f t="shared" si="0"/>
        <v>365</v>
      </c>
      <c r="U37" t="str">
        <f t="shared" si="1"/>
        <v>2024</v>
      </c>
      <c r="V37" t="str">
        <f t="shared" si="2"/>
        <v>1</v>
      </c>
      <c r="W37" s="10" cm="1">
        <f t="array" ref="W37">(INDEX(clv_analysis[[#All],[Customer Lifetime Value]], MATCH(TEXT(U37, "0")&amp;V37, TEXT(clv_analysis[[#All],[Year]], "0")&amp;clv_analysis[[#All],[Quarter]], 0))) /( COUNTIFS(amazon_prime_users[Year], U37, amazon_prime_users[Quarter], V37))</f>
        <v>7.6927911825017086</v>
      </c>
    </row>
    <row r="38" spans="1:23" x14ac:dyDescent="0.3">
      <c r="A38" s="2">
        <v>37</v>
      </c>
      <c r="B38" t="s">
        <v>191</v>
      </c>
      <c r="C38" t="s">
        <v>192</v>
      </c>
      <c r="D38" t="s">
        <v>193</v>
      </c>
      <c r="E38" s="3">
        <v>16371</v>
      </c>
      <c r="F38" t="s">
        <v>43</v>
      </c>
      <c r="G38" t="s">
        <v>194</v>
      </c>
      <c r="H38" s="1">
        <v>45342</v>
      </c>
      <c r="I38" s="1">
        <v>45707</v>
      </c>
      <c r="J38" t="s">
        <v>36</v>
      </c>
      <c r="K38" t="s">
        <v>37</v>
      </c>
      <c r="L38" t="s">
        <v>53</v>
      </c>
      <c r="M38" t="s">
        <v>59</v>
      </c>
      <c r="N38" t="s">
        <v>45</v>
      </c>
      <c r="O38" t="s">
        <v>38</v>
      </c>
      <c r="P38" t="s">
        <v>30</v>
      </c>
      <c r="Q38" t="s">
        <v>31</v>
      </c>
      <c r="R38">
        <v>4.0999999999999996</v>
      </c>
      <c r="S38">
        <v>6</v>
      </c>
      <c r="T38">
        <f t="shared" si="0"/>
        <v>365</v>
      </c>
      <c r="U38" t="str">
        <f t="shared" si="1"/>
        <v>2024</v>
      </c>
      <c r="V38" t="str">
        <f t="shared" si="2"/>
        <v>1</v>
      </c>
      <c r="W38" s="10" cm="1">
        <f t="array" ref="W38">(INDEX(clv_analysis[[#All],[Customer Lifetime Value]], MATCH(TEXT(U38, "0")&amp;V38, TEXT(clv_analysis[[#All],[Year]], "0")&amp;clv_analysis[[#All],[Quarter]], 0))) /( COUNTIFS(amazon_prime_users[Year], U38, amazon_prime_users[Quarter], V38))</f>
        <v>7.6927911825017086</v>
      </c>
    </row>
    <row r="39" spans="1:23" x14ac:dyDescent="0.3">
      <c r="A39" s="2">
        <v>38</v>
      </c>
      <c r="B39" t="s">
        <v>195</v>
      </c>
      <c r="C39" t="s">
        <v>196</v>
      </c>
      <c r="D39" t="s">
        <v>197</v>
      </c>
      <c r="E39" s="3">
        <v>27598</v>
      </c>
      <c r="F39" t="s">
        <v>43</v>
      </c>
      <c r="G39" t="s">
        <v>198</v>
      </c>
      <c r="H39" s="1">
        <v>45343</v>
      </c>
      <c r="I39" s="1">
        <v>45708</v>
      </c>
      <c r="J39" t="s">
        <v>24</v>
      </c>
      <c r="K39" t="s">
        <v>52</v>
      </c>
      <c r="L39" t="s">
        <v>26</v>
      </c>
      <c r="M39" t="s">
        <v>59</v>
      </c>
      <c r="N39" t="s">
        <v>60</v>
      </c>
      <c r="O39" t="s">
        <v>114</v>
      </c>
      <c r="P39" t="s">
        <v>68</v>
      </c>
      <c r="Q39" t="s">
        <v>31</v>
      </c>
      <c r="R39">
        <v>4.5</v>
      </c>
      <c r="S39">
        <v>7</v>
      </c>
      <c r="T39">
        <f t="shared" si="0"/>
        <v>365</v>
      </c>
      <c r="U39" t="str">
        <f t="shared" si="1"/>
        <v>2024</v>
      </c>
      <c r="V39" t="str">
        <f t="shared" si="2"/>
        <v>1</v>
      </c>
      <c r="W39" s="10" cm="1">
        <f t="array" ref="W39">(INDEX(clv_analysis[[#All],[Customer Lifetime Value]], MATCH(TEXT(U39, "0")&amp;V39, TEXT(clv_analysis[[#All],[Year]], "0")&amp;clv_analysis[[#All],[Quarter]], 0))) /( COUNTIFS(amazon_prime_users[Year], U39, amazon_prime_users[Quarter], V39))</f>
        <v>7.6927911825017086</v>
      </c>
    </row>
    <row r="40" spans="1:23" x14ac:dyDescent="0.3">
      <c r="A40" s="2">
        <v>39</v>
      </c>
      <c r="B40" t="s">
        <v>199</v>
      </c>
      <c r="C40" t="s">
        <v>200</v>
      </c>
      <c r="D40" t="s">
        <v>201</v>
      </c>
      <c r="E40" s="3">
        <v>20276</v>
      </c>
      <c r="F40" t="s">
        <v>43</v>
      </c>
      <c r="G40" t="s">
        <v>202</v>
      </c>
      <c r="H40" s="1">
        <v>45344</v>
      </c>
      <c r="I40" s="1">
        <v>45709</v>
      </c>
      <c r="J40" t="s">
        <v>36</v>
      </c>
      <c r="K40" t="s">
        <v>37</v>
      </c>
      <c r="L40" t="s">
        <v>53</v>
      </c>
      <c r="M40" t="s">
        <v>66</v>
      </c>
      <c r="N40" t="s">
        <v>28</v>
      </c>
      <c r="O40" t="s">
        <v>29</v>
      </c>
      <c r="P40" t="s">
        <v>68</v>
      </c>
      <c r="Q40" t="s">
        <v>54</v>
      </c>
      <c r="R40">
        <v>3.2</v>
      </c>
      <c r="S40">
        <v>8</v>
      </c>
      <c r="T40">
        <f t="shared" si="0"/>
        <v>365</v>
      </c>
      <c r="U40" t="str">
        <f t="shared" si="1"/>
        <v>2024</v>
      </c>
      <c r="V40" t="str">
        <f t="shared" si="2"/>
        <v>1</v>
      </c>
      <c r="W40" s="10" cm="1">
        <f t="array" ref="W40">(INDEX(clv_analysis[[#All],[Customer Lifetime Value]], MATCH(TEXT(U40, "0")&amp;V40, TEXT(clv_analysis[[#All],[Year]], "0")&amp;clv_analysis[[#All],[Quarter]], 0))) /( COUNTIFS(amazon_prime_users[Year], U40, amazon_prime_users[Quarter], V40))</f>
        <v>7.6927911825017086</v>
      </c>
    </row>
    <row r="41" spans="1:23" x14ac:dyDescent="0.3">
      <c r="A41" s="2">
        <v>40</v>
      </c>
      <c r="B41" t="s">
        <v>203</v>
      </c>
      <c r="C41" t="s">
        <v>204</v>
      </c>
      <c r="D41" t="s">
        <v>205</v>
      </c>
      <c r="E41" s="3">
        <v>29664</v>
      </c>
      <c r="F41" t="s">
        <v>43</v>
      </c>
      <c r="G41" t="s">
        <v>206</v>
      </c>
      <c r="H41" s="1">
        <v>45345</v>
      </c>
      <c r="I41" s="1">
        <v>45710</v>
      </c>
      <c r="J41" t="s">
        <v>24</v>
      </c>
      <c r="K41" t="s">
        <v>37</v>
      </c>
      <c r="L41" t="s">
        <v>53</v>
      </c>
      <c r="M41" t="s">
        <v>66</v>
      </c>
      <c r="N41" t="s">
        <v>60</v>
      </c>
      <c r="O41" t="s">
        <v>29</v>
      </c>
      <c r="P41" t="s">
        <v>68</v>
      </c>
      <c r="Q41" t="s">
        <v>47</v>
      </c>
      <c r="R41">
        <v>4.2</v>
      </c>
      <c r="S41">
        <v>5</v>
      </c>
      <c r="T41">
        <f t="shared" si="0"/>
        <v>365</v>
      </c>
      <c r="U41" t="str">
        <f t="shared" si="1"/>
        <v>2024</v>
      </c>
      <c r="V41" t="str">
        <f t="shared" si="2"/>
        <v>1</v>
      </c>
      <c r="W41" s="10" cm="1">
        <f t="array" ref="W41">(INDEX(clv_analysis[[#All],[Customer Lifetime Value]], MATCH(TEXT(U41, "0")&amp;V41, TEXT(clv_analysis[[#All],[Year]], "0")&amp;clv_analysis[[#All],[Quarter]], 0))) /( COUNTIFS(amazon_prime_users[Year], U41, amazon_prime_users[Quarter], V41))</f>
        <v>7.6927911825017086</v>
      </c>
    </row>
    <row r="42" spans="1:23" x14ac:dyDescent="0.3">
      <c r="A42" s="2">
        <v>41</v>
      </c>
      <c r="B42" t="s">
        <v>207</v>
      </c>
      <c r="C42" t="s">
        <v>208</v>
      </c>
      <c r="D42" t="s">
        <v>209</v>
      </c>
      <c r="E42" s="3">
        <v>27460</v>
      </c>
      <c r="F42" t="s">
        <v>22</v>
      </c>
      <c r="G42" t="s">
        <v>210</v>
      </c>
      <c r="H42" s="1">
        <v>45346</v>
      </c>
      <c r="I42" s="1">
        <v>45711</v>
      </c>
      <c r="J42" t="s">
        <v>36</v>
      </c>
      <c r="K42" t="s">
        <v>37</v>
      </c>
      <c r="L42" t="s">
        <v>53</v>
      </c>
      <c r="M42" t="s">
        <v>59</v>
      </c>
      <c r="N42" t="s">
        <v>60</v>
      </c>
      <c r="O42" t="s">
        <v>46</v>
      </c>
      <c r="P42" t="s">
        <v>30</v>
      </c>
      <c r="Q42" t="s">
        <v>31</v>
      </c>
      <c r="R42">
        <v>4.5999999999999996</v>
      </c>
      <c r="S42">
        <v>8</v>
      </c>
      <c r="T42">
        <f t="shared" si="0"/>
        <v>365</v>
      </c>
      <c r="U42" t="str">
        <f t="shared" si="1"/>
        <v>2024</v>
      </c>
      <c r="V42" t="str">
        <f t="shared" si="2"/>
        <v>1</v>
      </c>
      <c r="W42" s="10" cm="1">
        <f t="array" ref="W42">(INDEX(clv_analysis[[#All],[Customer Lifetime Value]], MATCH(TEXT(U42, "0")&amp;V42, TEXT(clv_analysis[[#All],[Year]], "0")&amp;clv_analysis[[#All],[Quarter]], 0))) /( COUNTIFS(amazon_prime_users[Year], U42, amazon_prime_users[Quarter], V42))</f>
        <v>7.6927911825017086</v>
      </c>
    </row>
    <row r="43" spans="1:23" x14ac:dyDescent="0.3">
      <c r="A43" s="2">
        <v>42</v>
      </c>
      <c r="B43" t="s">
        <v>211</v>
      </c>
      <c r="C43" t="s">
        <v>212</v>
      </c>
      <c r="D43" t="s">
        <v>213</v>
      </c>
      <c r="E43" s="3">
        <v>22811</v>
      </c>
      <c r="F43" t="s">
        <v>43</v>
      </c>
      <c r="G43" t="s">
        <v>214</v>
      </c>
      <c r="H43" s="1">
        <v>45347</v>
      </c>
      <c r="I43" s="1">
        <v>45712</v>
      </c>
      <c r="J43" t="s">
        <v>36</v>
      </c>
      <c r="K43" t="s">
        <v>52</v>
      </c>
      <c r="L43" t="s">
        <v>53</v>
      </c>
      <c r="M43" t="s">
        <v>66</v>
      </c>
      <c r="N43" t="s">
        <v>28</v>
      </c>
      <c r="O43" t="s">
        <v>46</v>
      </c>
      <c r="P43" t="s">
        <v>68</v>
      </c>
      <c r="Q43" t="s">
        <v>54</v>
      </c>
      <c r="R43">
        <v>4.4000000000000004</v>
      </c>
      <c r="S43">
        <v>2</v>
      </c>
      <c r="T43">
        <f t="shared" si="0"/>
        <v>365</v>
      </c>
      <c r="U43" t="str">
        <f t="shared" si="1"/>
        <v>2024</v>
      </c>
      <c r="V43" t="str">
        <f t="shared" si="2"/>
        <v>1</v>
      </c>
      <c r="W43" s="10" cm="1">
        <f t="array" ref="W43">(INDEX(clv_analysis[[#All],[Customer Lifetime Value]], MATCH(TEXT(U43, "0")&amp;V43, TEXT(clv_analysis[[#All],[Year]], "0")&amp;clv_analysis[[#All],[Quarter]], 0))) /( COUNTIFS(amazon_prime_users[Year], U43, amazon_prime_users[Quarter], V43))</f>
        <v>7.6927911825017086</v>
      </c>
    </row>
    <row r="44" spans="1:23" x14ac:dyDescent="0.3">
      <c r="A44" s="2">
        <v>43</v>
      </c>
      <c r="B44" t="s">
        <v>215</v>
      </c>
      <c r="C44" t="s">
        <v>216</v>
      </c>
      <c r="D44" t="s">
        <v>217</v>
      </c>
      <c r="E44" s="3">
        <v>36900</v>
      </c>
      <c r="F44" t="s">
        <v>43</v>
      </c>
      <c r="G44" t="s">
        <v>218</v>
      </c>
      <c r="H44" s="1">
        <v>45348</v>
      </c>
      <c r="I44" s="1">
        <v>45713</v>
      </c>
      <c r="J44" t="s">
        <v>24</v>
      </c>
      <c r="K44" t="s">
        <v>52</v>
      </c>
      <c r="L44" t="s">
        <v>53</v>
      </c>
      <c r="M44" t="s">
        <v>27</v>
      </c>
      <c r="N44" t="s">
        <v>60</v>
      </c>
      <c r="O44" t="s">
        <v>29</v>
      </c>
      <c r="P44" t="s">
        <v>68</v>
      </c>
      <c r="Q44" t="s">
        <v>31</v>
      </c>
      <c r="R44">
        <v>3.6</v>
      </c>
      <c r="S44">
        <v>9</v>
      </c>
      <c r="T44">
        <f t="shared" si="0"/>
        <v>365</v>
      </c>
      <c r="U44" t="str">
        <f t="shared" si="1"/>
        <v>2024</v>
      </c>
      <c r="V44" t="str">
        <f t="shared" si="2"/>
        <v>1</v>
      </c>
      <c r="W44" s="10" cm="1">
        <f t="array" ref="W44">(INDEX(clv_analysis[[#All],[Customer Lifetime Value]], MATCH(TEXT(U44, "0")&amp;V44, TEXT(clv_analysis[[#All],[Year]], "0")&amp;clv_analysis[[#All],[Quarter]], 0))) /( COUNTIFS(amazon_prime_users[Year], U44, amazon_prime_users[Quarter], V44))</f>
        <v>7.6927911825017086</v>
      </c>
    </row>
    <row r="45" spans="1:23" x14ac:dyDescent="0.3">
      <c r="A45" s="2">
        <v>44</v>
      </c>
      <c r="B45" t="s">
        <v>219</v>
      </c>
      <c r="C45" t="s">
        <v>220</v>
      </c>
      <c r="D45" t="s">
        <v>221</v>
      </c>
      <c r="E45" s="3">
        <v>16676</v>
      </c>
      <c r="F45" t="s">
        <v>22</v>
      </c>
      <c r="G45" t="s">
        <v>222</v>
      </c>
      <c r="H45" s="1">
        <v>45349</v>
      </c>
      <c r="I45" s="1">
        <v>45714</v>
      </c>
      <c r="J45" t="s">
        <v>24</v>
      </c>
      <c r="K45" t="s">
        <v>25</v>
      </c>
      <c r="L45" t="s">
        <v>26</v>
      </c>
      <c r="M45" t="s">
        <v>59</v>
      </c>
      <c r="N45" t="s">
        <v>60</v>
      </c>
      <c r="O45" t="s">
        <v>114</v>
      </c>
      <c r="P45" t="s">
        <v>39</v>
      </c>
      <c r="Q45" t="s">
        <v>31</v>
      </c>
      <c r="R45">
        <v>4.8</v>
      </c>
      <c r="S45">
        <v>6</v>
      </c>
      <c r="T45">
        <f t="shared" si="0"/>
        <v>365</v>
      </c>
      <c r="U45" t="str">
        <f t="shared" si="1"/>
        <v>2024</v>
      </c>
      <c r="V45" t="str">
        <f t="shared" si="2"/>
        <v>1</v>
      </c>
      <c r="W45" s="10" cm="1">
        <f t="array" ref="W45">(INDEX(clv_analysis[[#All],[Customer Lifetime Value]], MATCH(TEXT(U45, "0")&amp;V45, TEXT(clv_analysis[[#All],[Year]], "0")&amp;clv_analysis[[#All],[Quarter]], 0))) /( COUNTIFS(amazon_prime_users[Year], U45, amazon_prime_users[Quarter], V45))</f>
        <v>7.6927911825017086</v>
      </c>
    </row>
    <row r="46" spans="1:23" x14ac:dyDescent="0.3">
      <c r="A46" s="2">
        <v>45</v>
      </c>
      <c r="B46" t="s">
        <v>223</v>
      </c>
      <c r="C46" t="s">
        <v>224</v>
      </c>
      <c r="D46" t="s">
        <v>225</v>
      </c>
      <c r="E46" s="3">
        <v>15938</v>
      </c>
      <c r="F46" t="s">
        <v>22</v>
      </c>
      <c r="G46" t="s">
        <v>226</v>
      </c>
      <c r="H46" s="1">
        <v>45350</v>
      </c>
      <c r="I46" s="1">
        <v>45715</v>
      </c>
      <c r="J46" t="s">
        <v>36</v>
      </c>
      <c r="K46" t="s">
        <v>52</v>
      </c>
      <c r="L46" t="s">
        <v>26</v>
      </c>
      <c r="M46" t="s">
        <v>59</v>
      </c>
      <c r="N46" t="s">
        <v>45</v>
      </c>
      <c r="O46" t="s">
        <v>38</v>
      </c>
      <c r="P46" t="s">
        <v>39</v>
      </c>
      <c r="Q46" t="s">
        <v>47</v>
      </c>
      <c r="R46">
        <v>5</v>
      </c>
      <c r="S46">
        <v>6</v>
      </c>
      <c r="T46">
        <f t="shared" si="0"/>
        <v>365</v>
      </c>
      <c r="U46" t="str">
        <f t="shared" si="1"/>
        <v>2024</v>
      </c>
      <c r="V46" t="str">
        <f t="shared" si="2"/>
        <v>1</v>
      </c>
      <c r="W46" s="10" cm="1">
        <f t="array" ref="W46">(INDEX(clv_analysis[[#All],[Customer Lifetime Value]], MATCH(TEXT(U46, "0")&amp;V46, TEXT(clv_analysis[[#All],[Year]], "0")&amp;clv_analysis[[#All],[Quarter]], 0))) /( COUNTIFS(amazon_prime_users[Year], U46, amazon_prime_users[Quarter], V46))</f>
        <v>7.6927911825017086</v>
      </c>
    </row>
    <row r="47" spans="1:23" x14ac:dyDescent="0.3">
      <c r="A47" s="2">
        <v>46</v>
      </c>
      <c r="B47" t="s">
        <v>227</v>
      </c>
      <c r="C47" t="s">
        <v>228</v>
      </c>
      <c r="D47" t="s">
        <v>229</v>
      </c>
      <c r="E47" s="3">
        <v>34273</v>
      </c>
      <c r="F47" t="s">
        <v>22</v>
      </c>
      <c r="G47" t="s">
        <v>230</v>
      </c>
      <c r="H47" s="1">
        <v>45351</v>
      </c>
      <c r="I47" s="1">
        <v>45716</v>
      </c>
      <c r="J47" t="s">
        <v>24</v>
      </c>
      <c r="K47" t="s">
        <v>25</v>
      </c>
      <c r="L47" t="s">
        <v>53</v>
      </c>
      <c r="M47" t="s">
        <v>27</v>
      </c>
      <c r="N47" t="s">
        <v>60</v>
      </c>
      <c r="O47" t="s">
        <v>73</v>
      </c>
      <c r="P47" t="s">
        <v>30</v>
      </c>
      <c r="Q47" t="s">
        <v>31</v>
      </c>
      <c r="R47">
        <v>3.9</v>
      </c>
      <c r="S47">
        <v>5</v>
      </c>
      <c r="T47">
        <f t="shared" si="0"/>
        <v>365</v>
      </c>
      <c r="U47" t="str">
        <f t="shared" si="1"/>
        <v>2024</v>
      </c>
      <c r="V47" t="str">
        <f t="shared" si="2"/>
        <v>1</v>
      </c>
      <c r="W47" s="10" cm="1">
        <f t="array" ref="W47">(INDEX(clv_analysis[[#All],[Customer Lifetime Value]], MATCH(TEXT(U47, "0")&amp;V47, TEXT(clv_analysis[[#All],[Year]], "0")&amp;clv_analysis[[#All],[Quarter]], 0))) /( COUNTIFS(amazon_prime_users[Year], U47, amazon_prime_users[Quarter], V47))</f>
        <v>7.6927911825017086</v>
      </c>
    </row>
    <row r="48" spans="1:23" x14ac:dyDescent="0.3">
      <c r="A48" s="2">
        <v>47</v>
      </c>
      <c r="B48" t="s">
        <v>231</v>
      </c>
      <c r="C48" t="s">
        <v>232</v>
      </c>
      <c r="D48" t="s">
        <v>233</v>
      </c>
      <c r="E48" s="3">
        <v>19462</v>
      </c>
      <c r="F48" t="s">
        <v>43</v>
      </c>
      <c r="G48" t="s">
        <v>234</v>
      </c>
      <c r="H48" s="1">
        <v>45352</v>
      </c>
      <c r="I48" s="1">
        <v>45717</v>
      </c>
      <c r="J48" t="s">
        <v>24</v>
      </c>
      <c r="K48" t="s">
        <v>52</v>
      </c>
      <c r="L48" t="s">
        <v>53</v>
      </c>
      <c r="M48" t="s">
        <v>59</v>
      </c>
      <c r="N48" t="s">
        <v>45</v>
      </c>
      <c r="O48" t="s">
        <v>73</v>
      </c>
      <c r="P48" t="s">
        <v>39</v>
      </c>
      <c r="Q48" t="s">
        <v>47</v>
      </c>
      <c r="R48">
        <v>3.6</v>
      </c>
      <c r="S48">
        <v>7</v>
      </c>
      <c r="T48">
        <f t="shared" si="0"/>
        <v>365</v>
      </c>
      <c r="U48" t="str">
        <f t="shared" si="1"/>
        <v>2024</v>
      </c>
      <c r="V48" t="str">
        <f t="shared" si="2"/>
        <v>1</v>
      </c>
      <c r="W48" s="10" cm="1">
        <f t="array" ref="W48">(INDEX(clv_analysis[[#All],[Customer Lifetime Value]], MATCH(TEXT(U48, "0")&amp;V48, TEXT(clv_analysis[[#All],[Year]], "0")&amp;clv_analysis[[#All],[Quarter]], 0))) /( COUNTIFS(amazon_prime_users[Year], U48, amazon_prime_users[Quarter], V48))</f>
        <v>7.6927911825017086</v>
      </c>
    </row>
    <row r="49" spans="1:23" x14ac:dyDescent="0.3">
      <c r="A49" s="2">
        <v>48</v>
      </c>
      <c r="B49" t="s">
        <v>235</v>
      </c>
      <c r="C49" t="s">
        <v>236</v>
      </c>
      <c r="D49" t="s">
        <v>237</v>
      </c>
      <c r="E49" s="3">
        <v>31121</v>
      </c>
      <c r="F49" t="s">
        <v>22</v>
      </c>
      <c r="G49" t="s">
        <v>238</v>
      </c>
      <c r="H49" s="1">
        <v>45353</v>
      </c>
      <c r="I49" s="1">
        <v>45718</v>
      </c>
      <c r="J49" t="s">
        <v>36</v>
      </c>
      <c r="K49" t="s">
        <v>25</v>
      </c>
      <c r="L49" t="s">
        <v>26</v>
      </c>
      <c r="M49" t="s">
        <v>66</v>
      </c>
      <c r="N49" t="s">
        <v>28</v>
      </c>
      <c r="O49" t="s">
        <v>114</v>
      </c>
      <c r="P49" t="s">
        <v>39</v>
      </c>
      <c r="Q49" t="s">
        <v>47</v>
      </c>
      <c r="R49">
        <v>4.3</v>
      </c>
      <c r="S49">
        <v>2</v>
      </c>
      <c r="T49">
        <f t="shared" si="0"/>
        <v>365</v>
      </c>
      <c r="U49" t="str">
        <f t="shared" si="1"/>
        <v>2024</v>
      </c>
      <c r="V49" t="str">
        <f t="shared" si="2"/>
        <v>1</v>
      </c>
      <c r="W49" s="10" cm="1">
        <f t="array" ref="W49">(INDEX(clv_analysis[[#All],[Customer Lifetime Value]], MATCH(TEXT(U49, "0")&amp;V49, TEXT(clv_analysis[[#All],[Year]], "0")&amp;clv_analysis[[#All],[Quarter]], 0))) /( COUNTIFS(amazon_prime_users[Year], U49, amazon_prime_users[Quarter], V49))</f>
        <v>7.6927911825017086</v>
      </c>
    </row>
    <row r="50" spans="1:23" x14ac:dyDescent="0.3">
      <c r="A50" s="2">
        <v>49</v>
      </c>
      <c r="B50" t="s">
        <v>239</v>
      </c>
      <c r="C50" t="s">
        <v>240</v>
      </c>
      <c r="D50" t="s">
        <v>241</v>
      </c>
      <c r="E50" s="3">
        <v>18471</v>
      </c>
      <c r="F50" t="s">
        <v>43</v>
      </c>
      <c r="G50" t="s">
        <v>242</v>
      </c>
      <c r="H50" s="1">
        <v>45354</v>
      </c>
      <c r="I50" s="1">
        <v>45719</v>
      </c>
      <c r="J50" t="s">
        <v>36</v>
      </c>
      <c r="K50" t="s">
        <v>25</v>
      </c>
      <c r="L50" t="s">
        <v>53</v>
      </c>
      <c r="M50" t="s">
        <v>66</v>
      </c>
      <c r="N50" t="s">
        <v>28</v>
      </c>
      <c r="O50" t="s">
        <v>38</v>
      </c>
      <c r="P50" t="s">
        <v>30</v>
      </c>
      <c r="Q50" t="s">
        <v>47</v>
      </c>
      <c r="R50">
        <v>3.1</v>
      </c>
      <c r="S50">
        <v>8</v>
      </c>
      <c r="T50">
        <f t="shared" si="0"/>
        <v>365</v>
      </c>
      <c r="U50" t="str">
        <f t="shared" si="1"/>
        <v>2024</v>
      </c>
      <c r="V50" t="str">
        <f t="shared" si="2"/>
        <v>1</v>
      </c>
      <c r="W50" s="10" cm="1">
        <f t="array" ref="W50">(INDEX(clv_analysis[[#All],[Customer Lifetime Value]], MATCH(TEXT(U50, "0")&amp;V50, TEXT(clv_analysis[[#All],[Year]], "0")&amp;clv_analysis[[#All],[Quarter]], 0))) /( COUNTIFS(amazon_prime_users[Year], U50, amazon_prime_users[Quarter], V50))</f>
        <v>7.6927911825017086</v>
      </c>
    </row>
    <row r="51" spans="1:23" x14ac:dyDescent="0.3">
      <c r="A51" s="2">
        <v>50</v>
      </c>
      <c r="B51" t="s">
        <v>243</v>
      </c>
      <c r="C51" t="s">
        <v>244</v>
      </c>
      <c r="D51" t="s">
        <v>245</v>
      </c>
      <c r="E51" s="3">
        <v>23946</v>
      </c>
      <c r="F51" t="s">
        <v>43</v>
      </c>
      <c r="G51" t="s">
        <v>246</v>
      </c>
      <c r="H51" s="1">
        <v>45355</v>
      </c>
      <c r="I51" s="1">
        <v>45720</v>
      </c>
      <c r="J51" t="s">
        <v>24</v>
      </c>
      <c r="K51" t="s">
        <v>37</v>
      </c>
      <c r="L51" t="s">
        <v>26</v>
      </c>
      <c r="M51" t="s">
        <v>66</v>
      </c>
      <c r="N51" t="s">
        <v>45</v>
      </c>
      <c r="O51" t="s">
        <v>73</v>
      </c>
      <c r="P51" t="s">
        <v>68</v>
      </c>
      <c r="Q51" t="s">
        <v>54</v>
      </c>
      <c r="R51">
        <v>4.5</v>
      </c>
      <c r="S51">
        <v>9</v>
      </c>
      <c r="T51">
        <f t="shared" si="0"/>
        <v>365</v>
      </c>
      <c r="U51" t="str">
        <f t="shared" si="1"/>
        <v>2024</v>
      </c>
      <c r="V51" t="str">
        <f t="shared" si="2"/>
        <v>1</v>
      </c>
      <c r="W51" s="10" cm="1">
        <f t="array" ref="W51">(INDEX(clv_analysis[[#All],[Customer Lifetime Value]], MATCH(TEXT(U51, "0")&amp;V51, TEXT(clv_analysis[[#All],[Year]], "0")&amp;clv_analysis[[#All],[Quarter]], 0))) /( COUNTIFS(amazon_prime_users[Year], U51, amazon_prime_users[Quarter], V51))</f>
        <v>7.6927911825017086</v>
      </c>
    </row>
    <row r="52" spans="1:23" x14ac:dyDescent="0.3">
      <c r="A52" s="2">
        <v>51</v>
      </c>
      <c r="B52" t="s">
        <v>247</v>
      </c>
      <c r="C52" t="s">
        <v>248</v>
      </c>
      <c r="D52" t="s">
        <v>249</v>
      </c>
      <c r="E52" s="3">
        <v>33228</v>
      </c>
      <c r="F52" t="s">
        <v>22</v>
      </c>
      <c r="G52" t="s">
        <v>250</v>
      </c>
      <c r="H52" s="1">
        <v>45356</v>
      </c>
      <c r="I52" s="1">
        <v>45721</v>
      </c>
      <c r="J52" t="s">
        <v>36</v>
      </c>
      <c r="K52" t="s">
        <v>37</v>
      </c>
      <c r="L52" t="s">
        <v>26</v>
      </c>
      <c r="M52" t="s">
        <v>66</v>
      </c>
      <c r="N52" t="s">
        <v>28</v>
      </c>
      <c r="O52" t="s">
        <v>61</v>
      </c>
      <c r="P52" t="s">
        <v>30</v>
      </c>
      <c r="Q52" t="s">
        <v>54</v>
      </c>
      <c r="R52">
        <v>3.9</v>
      </c>
      <c r="S52">
        <v>8</v>
      </c>
      <c r="T52">
        <f t="shared" si="0"/>
        <v>365</v>
      </c>
      <c r="U52" t="str">
        <f t="shared" si="1"/>
        <v>2024</v>
      </c>
      <c r="V52" t="str">
        <f t="shared" si="2"/>
        <v>1</v>
      </c>
      <c r="W52" s="10" cm="1">
        <f t="array" ref="W52">(INDEX(clv_analysis[[#All],[Customer Lifetime Value]], MATCH(TEXT(U52, "0")&amp;V52, TEXT(clv_analysis[[#All],[Year]], "0")&amp;clv_analysis[[#All],[Quarter]], 0))) /( COUNTIFS(amazon_prime_users[Year], U52, amazon_prime_users[Quarter], V52))</f>
        <v>7.6927911825017086</v>
      </c>
    </row>
    <row r="53" spans="1:23" x14ac:dyDescent="0.3">
      <c r="A53" s="2">
        <v>52</v>
      </c>
      <c r="B53" t="s">
        <v>251</v>
      </c>
      <c r="C53" t="s">
        <v>252</v>
      </c>
      <c r="D53" t="s">
        <v>253</v>
      </c>
      <c r="E53" s="3">
        <v>28069</v>
      </c>
      <c r="F53" t="s">
        <v>22</v>
      </c>
      <c r="G53" t="s">
        <v>254</v>
      </c>
      <c r="H53" s="1">
        <v>45357</v>
      </c>
      <c r="I53" s="1">
        <v>45722</v>
      </c>
      <c r="J53" t="s">
        <v>24</v>
      </c>
      <c r="K53" t="s">
        <v>52</v>
      </c>
      <c r="L53" t="s">
        <v>26</v>
      </c>
      <c r="M53" t="s">
        <v>59</v>
      </c>
      <c r="N53" t="s">
        <v>60</v>
      </c>
      <c r="O53" t="s">
        <v>38</v>
      </c>
      <c r="P53" t="s">
        <v>39</v>
      </c>
      <c r="Q53" t="s">
        <v>54</v>
      </c>
      <c r="R53">
        <v>3.9</v>
      </c>
      <c r="S53">
        <v>0</v>
      </c>
      <c r="T53">
        <f t="shared" si="0"/>
        <v>365</v>
      </c>
      <c r="U53" t="str">
        <f t="shared" si="1"/>
        <v>2024</v>
      </c>
      <c r="V53" t="str">
        <f t="shared" si="2"/>
        <v>1</v>
      </c>
      <c r="W53" s="10" cm="1">
        <f t="array" ref="W53">(INDEX(clv_analysis[[#All],[Customer Lifetime Value]], MATCH(TEXT(U53, "0")&amp;V53, TEXT(clv_analysis[[#All],[Year]], "0")&amp;clv_analysis[[#All],[Quarter]], 0))) /( COUNTIFS(amazon_prime_users[Year], U53, amazon_prime_users[Quarter], V53))</f>
        <v>7.6927911825017086</v>
      </c>
    </row>
    <row r="54" spans="1:23" x14ac:dyDescent="0.3">
      <c r="A54" s="2">
        <v>53</v>
      </c>
      <c r="B54" t="s">
        <v>255</v>
      </c>
      <c r="C54" t="s">
        <v>256</v>
      </c>
      <c r="D54" t="s">
        <v>257</v>
      </c>
      <c r="E54" s="3">
        <v>15421</v>
      </c>
      <c r="F54" t="s">
        <v>22</v>
      </c>
      <c r="G54" t="s">
        <v>258</v>
      </c>
      <c r="H54" s="1">
        <v>45358</v>
      </c>
      <c r="I54" s="1">
        <v>45723</v>
      </c>
      <c r="J54" t="s">
        <v>36</v>
      </c>
      <c r="K54" t="s">
        <v>25</v>
      </c>
      <c r="L54" t="s">
        <v>26</v>
      </c>
      <c r="M54" t="s">
        <v>66</v>
      </c>
      <c r="N54" t="s">
        <v>60</v>
      </c>
      <c r="O54" t="s">
        <v>61</v>
      </c>
      <c r="P54" t="s">
        <v>39</v>
      </c>
      <c r="Q54" t="s">
        <v>47</v>
      </c>
      <c r="R54">
        <v>4.9000000000000004</v>
      </c>
      <c r="S54">
        <v>8</v>
      </c>
      <c r="T54">
        <f t="shared" si="0"/>
        <v>365</v>
      </c>
      <c r="U54" t="str">
        <f t="shared" si="1"/>
        <v>2024</v>
      </c>
      <c r="V54" t="str">
        <f t="shared" si="2"/>
        <v>1</v>
      </c>
      <c r="W54" s="10" cm="1">
        <f t="array" ref="W54">(INDEX(clv_analysis[[#All],[Customer Lifetime Value]], MATCH(TEXT(U54, "0")&amp;V54, TEXT(clv_analysis[[#All],[Year]], "0")&amp;clv_analysis[[#All],[Quarter]], 0))) /( COUNTIFS(amazon_prime_users[Year], U54, amazon_prime_users[Quarter], V54))</f>
        <v>7.6927911825017086</v>
      </c>
    </row>
    <row r="55" spans="1:23" x14ac:dyDescent="0.3">
      <c r="A55" s="2">
        <v>54</v>
      </c>
      <c r="B55" t="s">
        <v>259</v>
      </c>
      <c r="C55" t="s">
        <v>260</v>
      </c>
      <c r="D55" t="s">
        <v>261</v>
      </c>
      <c r="E55" s="3">
        <v>23676</v>
      </c>
      <c r="F55" t="s">
        <v>22</v>
      </c>
      <c r="G55" t="s">
        <v>262</v>
      </c>
      <c r="H55" s="1">
        <v>45359</v>
      </c>
      <c r="I55" s="1">
        <v>45724</v>
      </c>
      <c r="J55" t="s">
        <v>24</v>
      </c>
      <c r="K55" t="s">
        <v>52</v>
      </c>
      <c r="L55" t="s">
        <v>26</v>
      </c>
      <c r="M55" t="s">
        <v>66</v>
      </c>
      <c r="N55" t="s">
        <v>28</v>
      </c>
      <c r="O55" t="s">
        <v>46</v>
      </c>
      <c r="P55" t="s">
        <v>30</v>
      </c>
      <c r="Q55" t="s">
        <v>54</v>
      </c>
      <c r="R55">
        <v>3.6</v>
      </c>
      <c r="S55">
        <v>5</v>
      </c>
      <c r="T55">
        <f t="shared" si="0"/>
        <v>365</v>
      </c>
      <c r="U55" t="str">
        <f t="shared" si="1"/>
        <v>2024</v>
      </c>
      <c r="V55" t="str">
        <f t="shared" si="2"/>
        <v>1</v>
      </c>
      <c r="W55" s="10" cm="1">
        <f t="array" ref="W55">(INDEX(clv_analysis[[#All],[Customer Lifetime Value]], MATCH(TEXT(U55, "0")&amp;V55, TEXT(clv_analysis[[#All],[Year]], "0")&amp;clv_analysis[[#All],[Quarter]], 0))) /( COUNTIFS(amazon_prime_users[Year], U55, amazon_prime_users[Quarter], V55))</f>
        <v>7.6927911825017086</v>
      </c>
    </row>
    <row r="56" spans="1:23" x14ac:dyDescent="0.3">
      <c r="A56" s="2">
        <v>55</v>
      </c>
      <c r="B56" t="s">
        <v>263</v>
      </c>
      <c r="C56" t="s">
        <v>264</v>
      </c>
      <c r="D56" t="s">
        <v>265</v>
      </c>
      <c r="E56" s="3">
        <v>23426</v>
      </c>
      <c r="F56" t="s">
        <v>43</v>
      </c>
      <c r="G56" t="s">
        <v>266</v>
      </c>
      <c r="H56" s="1">
        <v>45360</v>
      </c>
      <c r="I56" s="1">
        <v>45725</v>
      </c>
      <c r="J56" t="s">
        <v>24</v>
      </c>
      <c r="K56" t="s">
        <v>37</v>
      </c>
      <c r="L56" t="s">
        <v>53</v>
      </c>
      <c r="M56" t="s">
        <v>59</v>
      </c>
      <c r="N56" t="s">
        <v>60</v>
      </c>
      <c r="O56" t="s">
        <v>67</v>
      </c>
      <c r="P56" t="s">
        <v>68</v>
      </c>
      <c r="Q56" t="s">
        <v>47</v>
      </c>
      <c r="R56">
        <v>4.9000000000000004</v>
      </c>
      <c r="S56">
        <v>3</v>
      </c>
      <c r="T56">
        <f t="shared" si="0"/>
        <v>365</v>
      </c>
      <c r="U56" t="str">
        <f t="shared" si="1"/>
        <v>2024</v>
      </c>
      <c r="V56" t="str">
        <f t="shared" si="2"/>
        <v>1</v>
      </c>
      <c r="W56" s="10" cm="1">
        <f t="array" ref="W56">(INDEX(clv_analysis[[#All],[Customer Lifetime Value]], MATCH(TEXT(U56, "0")&amp;V56, TEXT(clv_analysis[[#All],[Year]], "0")&amp;clv_analysis[[#All],[Quarter]], 0))) /( COUNTIFS(amazon_prime_users[Year], U56, amazon_prime_users[Quarter], V56))</f>
        <v>7.6927911825017086</v>
      </c>
    </row>
    <row r="57" spans="1:23" x14ac:dyDescent="0.3">
      <c r="A57" s="2">
        <v>56</v>
      </c>
      <c r="B57" t="s">
        <v>267</v>
      </c>
      <c r="C57" t="s">
        <v>268</v>
      </c>
      <c r="D57" t="s">
        <v>269</v>
      </c>
      <c r="E57" s="3">
        <v>26977</v>
      </c>
      <c r="F57" t="s">
        <v>43</v>
      </c>
      <c r="G57" t="s">
        <v>270</v>
      </c>
      <c r="H57" s="1">
        <v>45361</v>
      </c>
      <c r="I57" s="1">
        <v>45726</v>
      </c>
      <c r="J57" t="s">
        <v>24</v>
      </c>
      <c r="K57" t="s">
        <v>25</v>
      </c>
      <c r="L57" t="s">
        <v>53</v>
      </c>
      <c r="M57" t="s">
        <v>27</v>
      </c>
      <c r="N57" t="s">
        <v>28</v>
      </c>
      <c r="O57" t="s">
        <v>73</v>
      </c>
      <c r="P57" t="s">
        <v>39</v>
      </c>
      <c r="Q57" t="s">
        <v>54</v>
      </c>
      <c r="R57">
        <v>3.6</v>
      </c>
      <c r="S57">
        <v>6</v>
      </c>
      <c r="T57">
        <f t="shared" si="0"/>
        <v>365</v>
      </c>
      <c r="U57" t="str">
        <f t="shared" si="1"/>
        <v>2024</v>
      </c>
      <c r="V57" t="str">
        <f t="shared" si="2"/>
        <v>1</v>
      </c>
      <c r="W57" s="10" cm="1">
        <f t="array" ref="W57">(INDEX(clv_analysis[[#All],[Customer Lifetime Value]], MATCH(TEXT(U57, "0")&amp;V57, TEXT(clv_analysis[[#All],[Year]], "0")&amp;clv_analysis[[#All],[Quarter]], 0))) /( COUNTIFS(amazon_prime_users[Year], U57, amazon_prime_users[Quarter], V57))</f>
        <v>7.6927911825017086</v>
      </c>
    </row>
    <row r="58" spans="1:23" x14ac:dyDescent="0.3">
      <c r="A58" s="2">
        <v>57</v>
      </c>
      <c r="B58" t="s">
        <v>271</v>
      </c>
      <c r="C58" t="s">
        <v>272</v>
      </c>
      <c r="D58" t="s">
        <v>273</v>
      </c>
      <c r="E58" s="3">
        <v>19445</v>
      </c>
      <c r="F58" t="s">
        <v>43</v>
      </c>
      <c r="G58" t="s">
        <v>274</v>
      </c>
      <c r="H58" s="1">
        <v>45362</v>
      </c>
      <c r="I58" s="1">
        <v>45727</v>
      </c>
      <c r="J58" t="s">
        <v>36</v>
      </c>
      <c r="K58" t="s">
        <v>37</v>
      </c>
      <c r="L58" t="s">
        <v>53</v>
      </c>
      <c r="M58" t="s">
        <v>66</v>
      </c>
      <c r="N58" t="s">
        <v>28</v>
      </c>
      <c r="O58" t="s">
        <v>73</v>
      </c>
      <c r="P58" t="s">
        <v>30</v>
      </c>
      <c r="Q58" t="s">
        <v>31</v>
      </c>
      <c r="R58">
        <v>3</v>
      </c>
      <c r="S58">
        <v>2</v>
      </c>
      <c r="T58">
        <f t="shared" si="0"/>
        <v>365</v>
      </c>
      <c r="U58" t="str">
        <f t="shared" si="1"/>
        <v>2024</v>
      </c>
      <c r="V58" t="str">
        <f t="shared" si="2"/>
        <v>1</v>
      </c>
      <c r="W58" s="10" cm="1">
        <f t="array" ref="W58">(INDEX(clv_analysis[[#All],[Customer Lifetime Value]], MATCH(TEXT(U58, "0")&amp;V58, TEXT(clv_analysis[[#All],[Year]], "0")&amp;clv_analysis[[#All],[Quarter]], 0))) /( COUNTIFS(amazon_prime_users[Year], U58, amazon_prime_users[Quarter], V58))</f>
        <v>7.6927911825017086</v>
      </c>
    </row>
    <row r="59" spans="1:23" x14ac:dyDescent="0.3">
      <c r="A59" s="2">
        <v>58</v>
      </c>
      <c r="B59" t="s">
        <v>275</v>
      </c>
      <c r="C59" t="s">
        <v>276</v>
      </c>
      <c r="D59" t="s">
        <v>277</v>
      </c>
      <c r="E59" s="3">
        <v>22420</v>
      </c>
      <c r="F59" t="s">
        <v>22</v>
      </c>
      <c r="G59" t="s">
        <v>278</v>
      </c>
      <c r="H59" s="1">
        <v>45363</v>
      </c>
      <c r="I59" s="1">
        <v>45728</v>
      </c>
      <c r="J59" t="s">
        <v>36</v>
      </c>
      <c r="K59" t="s">
        <v>52</v>
      </c>
      <c r="L59" t="s">
        <v>53</v>
      </c>
      <c r="M59" t="s">
        <v>66</v>
      </c>
      <c r="N59" t="s">
        <v>45</v>
      </c>
      <c r="O59" t="s">
        <v>61</v>
      </c>
      <c r="P59" t="s">
        <v>68</v>
      </c>
      <c r="Q59" t="s">
        <v>47</v>
      </c>
      <c r="R59">
        <v>4.5</v>
      </c>
      <c r="S59">
        <v>10</v>
      </c>
      <c r="T59">
        <f t="shared" si="0"/>
        <v>365</v>
      </c>
      <c r="U59" t="str">
        <f t="shared" si="1"/>
        <v>2024</v>
      </c>
      <c r="V59" t="str">
        <f t="shared" si="2"/>
        <v>1</v>
      </c>
      <c r="W59" s="10" cm="1">
        <f t="array" ref="W59">(INDEX(clv_analysis[[#All],[Customer Lifetime Value]], MATCH(TEXT(U59, "0")&amp;V59, TEXT(clv_analysis[[#All],[Year]], "0")&amp;clv_analysis[[#All],[Quarter]], 0))) /( COUNTIFS(amazon_prime_users[Year], U59, amazon_prime_users[Quarter], V59))</f>
        <v>7.6927911825017086</v>
      </c>
    </row>
    <row r="60" spans="1:23" x14ac:dyDescent="0.3">
      <c r="A60" s="2">
        <v>59</v>
      </c>
      <c r="B60" t="s">
        <v>279</v>
      </c>
      <c r="C60" t="s">
        <v>280</v>
      </c>
      <c r="D60" t="s">
        <v>281</v>
      </c>
      <c r="E60" s="3">
        <v>37689</v>
      </c>
      <c r="F60" t="s">
        <v>43</v>
      </c>
      <c r="G60" t="s">
        <v>282</v>
      </c>
      <c r="H60" s="1">
        <v>45364</v>
      </c>
      <c r="I60" s="1">
        <v>45729</v>
      </c>
      <c r="J60" t="s">
        <v>36</v>
      </c>
      <c r="K60" t="s">
        <v>25</v>
      </c>
      <c r="L60" t="s">
        <v>53</v>
      </c>
      <c r="M60" t="s">
        <v>59</v>
      </c>
      <c r="N60" t="s">
        <v>45</v>
      </c>
      <c r="O60" t="s">
        <v>46</v>
      </c>
      <c r="P60" t="s">
        <v>30</v>
      </c>
      <c r="Q60" t="s">
        <v>54</v>
      </c>
      <c r="R60">
        <v>3.5</v>
      </c>
      <c r="S60">
        <v>10</v>
      </c>
      <c r="T60">
        <f t="shared" si="0"/>
        <v>365</v>
      </c>
      <c r="U60" t="str">
        <f t="shared" si="1"/>
        <v>2024</v>
      </c>
      <c r="V60" t="str">
        <f t="shared" si="2"/>
        <v>1</v>
      </c>
      <c r="W60" s="10" cm="1">
        <f t="array" ref="W60">(INDEX(clv_analysis[[#All],[Customer Lifetime Value]], MATCH(TEXT(U60, "0")&amp;V60, TEXT(clv_analysis[[#All],[Year]], "0")&amp;clv_analysis[[#All],[Quarter]], 0))) /( COUNTIFS(amazon_prime_users[Year], U60, amazon_prime_users[Quarter], V60))</f>
        <v>7.6927911825017086</v>
      </c>
    </row>
    <row r="61" spans="1:23" x14ac:dyDescent="0.3">
      <c r="A61" s="2">
        <v>60</v>
      </c>
      <c r="B61" t="s">
        <v>283</v>
      </c>
      <c r="C61" t="s">
        <v>284</v>
      </c>
      <c r="D61" t="s">
        <v>285</v>
      </c>
      <c r="E61" s="3">
        <v>25086</v>
      </c>
      <c r="F61" t="s">
        <v>43</v>
      </c>
      <c r="G61" t="s">
        <v>286</v>
      </c>
      <c r="H61" s="1">
        <v>45365</v>
      </c>
      <c r="I61" s="1">
        <v>45730</v>
      </c>
      <c r="J61" t="s">
        <v>24</v>
      </c>
      <c r="K61" t="s">
        <v>25</v>
      </c>
      <c r="L61" t="s">
        <v>53</v>
      </c>
      <c r="M61" t="s">
        <v>66</v>
      </c>
      <c r="N61" t="s">
        <v>45</v>
      </c>
      <c r="O61" t="s">
        <v>67</v>
      </c>
      <c r="P61" t="s">
        <v>39</v>
      </c>
      <c r="Q61" t="s">
        <v>47</v>
      </c>
      <c r="R61">
        <v>3.7</v>
      </c>
      <c r="S61">
        <v>9</v>
      </c>
      <c r="T61">
        <f t="shared" si="0"/>
        <v>365</v>
      </c>
      <c r="U61" t="str">
        <f t="shared" si="1"/>
        <v>2024</v>
      </c>
      <c r="V61" t="str">
        <f t="shared" si="2"/>
        <v>1</v>
      </c>
      <c r="W61" s="10" cm="1">
        <f t="array" ref="W61">(INDEX(clv_analysis[[#All],[Customer Lifetime Value]], MATCH(TEXT(U61, "0")&amp;V61, TEXT(clv_analysis[[#All],[Year]], "0")&amp;clv_analysis[[#All],[Quarter]], 0))) /( COUNTIFS(amazon_prime_users[Year], U61, amazon_prime_users[Quarter], V61))</f>
        <v>7.6927911825017086</v>
      </c>
    </row>
    <row r="62" spans="1:23" x14ac:dyDescent="0.3">
      <c r="A62" s="2">
        <v>61</v>
      </c>
      <c r="B62" t="s">
        <v>287</v>
      </c>
      <c r="C62" t="s">
        <v>288</v>
      </c>
      <c r="D62" t="s">
        <v>289</v>
      </c>
      <c r="E62" s="3">
        <v>19626</v>
      </c>
      <c r="F62" t="s">
        <v>43</v>
      </c>
      <c r="G62" t="s">
        <v>290</v>
      </c>
      <c r="H62" s="1">
        <v>45366</v>
      </c>
      <c r="I62" s="1">
        <v>45731</v>
      </c>
      <c r="J62" t="s">
        <v>36</v>
      </c>
      <c r="K62" t="s">
        <v>52</v>
      </c>
      <c r="L62" t="s">
        <v>53</v>
      </c>
      <c r="M62" t="s">
        <v>66</v>
      </c>
      <c r="N62" t="s">
        <v>45</v>
      </c>
      <c r="O62" t="s">
        <v>46</v>
      </c>
      <c r="P62" t="s">
        <v>30</v>
      </c>
      <c r="Q62" t="s">
        <v>31</v>
      </c>
      <c r="R62">
        <v>3.9</v>
      </c>
      <c r="S62">
        <v>4</v>
      </c>
      <c r="T62">
        <f t="shared" si="0"/>
        <v>365</v>
      </c>
      <c r="U62" t="str">
        <f t="shared" si="1"/>
        <v>2024</v>
      </c>
      <c r="V62" t="str">
        <f t="shared" si="2"/>
        <v>1</v>
      </c>
      <c r="W62" s="10" cm="1">
        <f t="array" ref="W62">(INDEX(clv_analysis[[#All],[Customer Lifetime Value]], MATCH(TEXT(U62, "0")&amp;V62, TEXT(clv_analysis[[#All],[Year]], "0")&amp;clv_analysis[[#All],[Quarter]], 0))) /( COUNTIFS(amazon_prime_users[Year], U62, amazon_prime_users[Quarter], V62))</f>
        <v>7.6927911825017086</v>
      </c>
    </row>
    <row r="63" spans="1:23" x14ac:dyDescent="0.3">
      <c r="A63" s="2">
        <v>62</v>
      </c>
      <c r="B63" t="s">
        <v>291</v>
      </c>
      <c r="C63" t="s">
        <v>292</v>
      </c>
      <c r="D63" t="s">
        <v>293</v>
      </c>
      <c r="E63" s="3">
        <v>33526</v>
      </c>
      <c r="F63" t="s">
        <v>43</v>
      </c>
      <c r="G63" t="s">
        <v>294</v>
      </c>
      <c r="H63" s="1">
        <v>45367</v>
      </c>
      <c r="I63" s="1">
        <v>45732</v>
      </c>
      <c r="J63" t="s">
        <v>24</v>
      </c>
      <c r="K63" t="s">
        <v>37</v>
      </c>
      <c r="L63" t="s">
        <v>26</v>
      </c>
      <c r="M63" t="s">
        <v>66</v>
      </c>
      <c r="N63" t="s">
        <v>60</v>
      </c>
      <c r="O63" t="s">
        <v>114</v>
      </c>
      <c r="P63" t="s">
        <v>30</v>
      </c>
      <c r="Q63" t="s">
        <v>54</v>
      </c>
      <c r="R63">
        <v>4.5999999999999996</v>
      </c>
      <c r="S63">
        <v>10</v>
      </c>
      <c r="T63">
        <f t="shared" si="0"/>
        <v>365</v>
      </c>
      <c r="U63" t="str">
        <f t="shared" si="1"/>
        <v>2024</v>
      </c>
      <c r="V63" t="str">
        <f t="shared" si="2"/>
        <v>1</v>
      </c>
      <c r="W63" s="10" cm="1">
        <f t="array" ref="W63">(INDEX(clv_analysis[[#All],[Customer Lifetime Value]], MATCH(TEXT(U63, "0")&amp;V63, TEXT(clv_analysis[[#All],[Year]], "0")&amp;clv_analysis[[#All],[Quarter]], 0))) /( COUNTIFS(amazon_prime_users[Year], U63, amazon_prime_users[Quarter], V63))</f>
        <v>7.6927911825017086</v>
      </c>
    </row>
    <row r="64" spans="1:23" x14ac:dyDescent="0.3">
      <c r="A64" s="2">
        <v>63</v>
      </c>
      <c r="B64" t="s">
        <v>295</v>
      </c>
      <c r="C64" t="s">
        <v>296</v>
      </c>
      <c r="D64" t="s">
        <v>297</v>
      </c>
      <c r="E64" s="3">
        <v>29815</v>
      </c>
      <c r="F64" t="s">
        <v>43</v>
      </c>
      <c r="G64" t="s">
        <v>298</v>
      </c>
      <c r="H64" s="1">
        <v>45368</v>
      </c>
      <c r="I64" s="1">
        <v>45733</v>
      </c>
      <c r="J64" t="s">
        <v>36</v>
      </c>
      <c r="K64" t="s">
        <v>25</v>
      </c>
      <c r="L64" t="s">
        <v>53</v>
      </c>
      <c r="M64" t="s">
        <v>59</v>
      </c>
      <c r="N64" t="s">
        <v>28</v>
      </c>
      <c r="O64" t="s">
        <v>114</v>
      </c>
      <c r="P64" t="s">
        <v>39</v>
      </c>
      <c r="Q64" t="s">
        <v>31</v>
      </c>
      <c r="R64">
        <v>3.8</v>
      </c>
      <c r="S64">
        <v>3</v>
      </c>
      <c r="T64">
        <f t="shared" si="0"/>
        <v>365</v>
      </c>
      <c r="U64" t="str">
        <f t="shared" si="1"/>
        <v>2024</v>
      </c>
      <c r="V64" t="str">
        <f t="shared" si="2"/>
        <v>1</v>
      </c>
      <c r="W64" s="10" cm="1">
        <f t="array" ref="W64">(INDEX(clv_analysis[[#All],[Customer Lifetime Value]], MATCH(TEXT(U64, "0")&amp;V64, TEXT(clv_analysis[[#All],[Year]], "0")&amp;clv_analysis[[#All],[Quarter]], 0))) /( COUNTIFS(amazon_prime_users[Year], U64, amazon_prime_users[Quarter], V64))</f>
        <v>7.6927911825017086</v>
      </c>
    </row>
    <row r="65" spans="1:23" x14ac:dyDescent="0.3">
      <c r="A65" s="2">
        <v>64</v>
      </c>
      <c r="B65" t="s">
        <v>299</v>
      </c>
      <c r="C65" t="s">
        <v>300</v>
      </c>
      <c r="D65" t="s">
        <v>301</v>
      </c>
      <c r="E65" s="3">
        <v>27190</v>
      </c>
      <c r="F65" t="s">
        <v>22</v>
      </c>
      <c r="G65" t="s">
        <v>302</v>
      </c>
      <c r="H65" s="1">
        <v>45369</v>
      </c>
      <c r="I65" s="1">
        <v>45734</v>
      </c>
      <c r="J65" t="s">
        <v>36</v>
      </c>
      <c r="K65" t="s">
        <v>25</v>
      </c>
      <c r="L65" t="s">
        <v>53</v>
      </c>
      <c r="M65" t="s">
        <v>59</v>
      </c>
      <c r="N65" t="s">
        <v>60</v>
      </c>
      <c r="O65" t="s">
        <v>73</v>
      </c>
      <c r="P65" t="s">
        <v>68</v>
      </c>
      <c r="Q65" t="s">
        <v>47</v>
      </c>
      <c r="R65">
        <v>3.6</v>
      </c>
      <c r="S65">
        <v>4</v>
      </c>
      <c r="T65">
        <f t="shared" si="0"/>
        <v>365</v>
      </c>
      <c r="U65" t="str">
        <f t="shared" si="1"/>
        <v>2024</v>
      </c>
      <c r="V65" t="str">
        <f t="shared" si="2"/>
        <v>1</v>
      </c>
      <c r="W65" s="10" cm="1">
        <f t="array" ref="W65">(INDEX(clv_analysis[[#All],[Customer Lifetime Value]], MATCH(TEXT(U65, "0")&amp;V65, TEXT(clv_analysis[[#All],[Year]], "0")&amp;clv_analysis[[#All],[Quarter]], 0))) /( COUNTIFS(amazon_prime_users[Year], U65, amazon_prime_users[Quarter], V65))</f>
        <v>7.6927911825017086</v>
      </c>
    </row>
    <row r="66" spans="1:23" x14ac:dyDescent="0.3">
      <c r="A66" s="2">
        <v>65</v>
      </c>
      <c r="B66" t="s">
        <v>303</v>
      </c>
      <c r="C66" t="s">
        <v>304</v>
      </c>
      <c r="D66" t="s">
        <v>305</v>
      </c>
      <c r="E66" s="3">
        <v>17714</v>
      </c>
      <c r="F66" t="s">
        <v>43</v>
      </c>
      <c r="G66" t="s">
        <v>306</v>
      </c>
      <c r="H66" s="1">
        <v>45370</v>
      </c>
      <c r="I66" s="1">
        <v>45735</v>
      </c>
      <c r="J66" t="s">
        <v>36</v>
      </c>
      <c r="K66" t="s">
        <v>52</v>
      </c>
      <c r="L66" t="s">
        <v>26</v>
      </c>
      <c r="M66" t="s">
        <v>59</v>
      </c>
      <c r="N66" t="s">
        <v>28</v>
      </c>
      <c r="O66" t="s">
        <v>46</v>
      </c>
      <c r="P66" t="s">
        <v>39</v>
      </c>
      <c r="Q66" t="s">
        <v>47</v>
      </c>
      <c r="R66">
        <v>4.5</v>
      </c>
      <c r="S66">
        <v>6</v>
      </c>
      <c r="T66">
        <f t="shared" ref="T66:T129" si="3">I66-H66</f>
        <v>365</v>
      </c>
      <c r="U66" t="str">
        <f t="shared" ref="U66:U129" si="4">IF(YEAR(H66)=2024, "2024",
 IF(YEAR(H66)=2025, "2025",
 IF(YEAR(H66)=2026, "2026",
 IF(YEAR(H66)=2027, "2027",
 IF(YEAR(H66)=2028, "2028",
 IF(YEAR(H66)=2029, "2029",
 IF(YEAR(H66)=2030, "2030", "")))))))</f>
        <v>2024</v>
      </c>
      <c r="V66" t="str">
        <f t="shared" ref="V66:V129" si="5">IF(MONTH(H66)&lt;=3, "1", IF(MONTH(H66)&lt;=6, "2", IF(MONTH(H66)&lt;=9, "3", "4")))</f>
        <v>1</v>
      </c>
      <c r="W66" s="10" cm="1">
        <f t="array" ref="W66">(INDEX(clv_analysis[[#All],[Customer Lifetime Value]], MATCH(TEXT(U66, "0")&amp;V66, TEXT(clv_analysis[[#All],[Year]], "0")&amp;clv_analysis[[#All],[Quarter]], 0))) /( COUNTIFS(amazon_prime_users[Year], U66, amazon_prime_users[Quarter], V66))</f>
        <v>7.6927911825017086</v>
      </c>
    </row>
    <row r="67" spans="1:23" x14ac:dyDescent="0.3">
      <c r="A67" s="2">
        <v>66</v>
      </c>
      <c r="B67" t="s">
        <v>307</v>
      </c>
      <c r="C67" t="s">
        <v>308</v>
      </c>
      <c r="D67" t="s">
        <v>309</v>
      </c>
      <c r="E67" s="3">
        <v>26858</v>
      </c>
      <c r="F67" t="s">
        <v>43</v>
      </c>
      <c r="G67" t="s">
        <v>310</v>
      </c>
      <c r="H67" s="1">
        <v>45371</v>
      </c>
      <c r="I67" s="1">
        <v>45736</v>
      </c>
      <c r="J67" t="s">
        <v>36</v>
      </c>
      <c r="K67" t="s">
        <v>52</v>
      </c>
      <c r="L67" t="s">
        <v>26</v>
      </c>
      <c r="M67" t="s">
        <v>27</v>
      </c>
      <c r="N67" t="s">
        <v>28</v>
      </c>
      <c r="O67" t="s">
        <v>114</v>
      </c>
      <c r="P67" t="s">
        <v>68</v>
      </c>
      <c r="Q67" t="s">
        <v>54</v>
      </c>
      <c r="R67">
        <v>3.6</v>
      </c>
      <c r="S67">
        <v>10</v>
      </c>
      <c r="T67">
        <f t="shared" si="3"/>
        <v>365</v>
      </c>
      <c r="U67" t="str">
        <f t="shared" si="4"/>
        <v>2024</v>
      </c>
      <c r="V67" t="str">
        <f t="shared" si="5"/>
        <v>1</v>
      </c>
      <c r="W67" s="10" cm="1">
        <f t="array" ref="W67">(INDEX(clv_analysis[[#All],[Customer Lifetime Value]], MATCH(TEXT(U67, "0")&amp;V67, TEXT(clv_analysis[[#All],[Year]], "0")&amp;clv_analysis[[#All],[Quarter]], 0))) /( COUNTIFS(amazon_prime_users[Year], U67, amazon_prime_users[Quarter], V67))</f>
        <v>7.6927911825017086</v>
      </c>
    </row>
    <row r="68" spans="1:23" x14ac:dyDescent="0.3">
      <c r="A68" s="2">
        <v>67</v>
      </c>
      <c r="B68" t="s">
        <v>311</v>
      </c>
      <c r="C68" t="s">
        <v>312</v>
      </c>
      <c r="D68" t="s">
        <v>313</v>
      </c>
      <c r="E68" s="3">
        <v>38084</v>
      </c>
      <c r="F68" t="s">
        <v>43</v>
      </c>
      <c r="G68" t="s">
        <v>314</v>
      </c>
      <c r="H68" s="1">
        <v>45372</v>
      </c>
      <c r="I68" s="1">
        <v>45737</v>
      </c>
      <c r="J68" t="s">
        <v>24</v>
      </c>
      <c r="K68" t="s">
        <v>37</v>
      </c>
      <c r="L68" t="s">
        <v>53</v>
      </c>
      <c r="M68" t="s">
        <v>59</v>
      </c>
      <c r="N68" t="s">
        <v>45</v>
      </c>
      <c r="O68" t="s">
        <v>46</v>
      </c>
      <c r="P68" t="s">
        <v>68</v>
      </c>
      <c r="Q68" t="s">
        <v>54</v>
      </c>
      <c r="R68">
        <v>3</v>
      </c>
      <c r="S68">
        <v>9</v>
      </c>
      <c r="T68">
        <f t="shared" si="3"/>
        <v>365</v>
      </c>
      <c r="U68" t="str">
        <f t="shared" si="4"/>
        <v>2024</v>
      </c>
      <c r="V68" t="str">
        <f t="shared" si="5"/>
        <v>1</v>
      </c>
      <c r="W68" s="10" cm="1">
        <f t="array" ref="W68">(INDEX(clv_analysis[[#All],[Customer Lifetime Value]], MATCH(TEXT(U68, "0")&amp;V68, TEXT(clv_analysis[[#All],[Year]], "0")&amp;clv_analysis[[#All],[Quarter]], 0))) /( COUNTIFS(amazon_prime_users[Year], U68, amazon_prime_users[Quarter], V68))</f>
        <v>7.6927911825017086</v>
      </c>
    </row>
    <row r="69" spans="1:23" x14ac:dyDescent="0.3">
      <c r="A69" s="2">
        <v>68</v>
      </c>
      <c r="B69" t="s">
        <v>315</v>
      </c>
      <c r="C69" t="s">
        <v>316</v>
      </c>
      <c r="D69" t="s">
        <v>317</v>
      </c>
      <c r="E69" s="3">
        <v>16850</v>
      </c>
      <c r="F69" t="s">
        <v>43</v>
      </c>
      <c r="G69" t="s">
        <v>318</v>
      </c>
      <c r="H69" s="1">
        <v>45373</v>
      </c>
      <c r="I69" s="1">
        <v>45738</v>
      </c>
      <c r="J69" t="s">
        <v>24</v>
      </c>
      <c r="K69" t="s">
        <v>37</v>
      </c>
      <c r="L69" t="s">
        <v>26</v>
      </c>
      <c r="M69" t="s">
        <v>59</v>
      </c>
      <c r="N69" t="s">
        <v>28</v>
      </c>
      <c r="O69" t="s">
        <v>73</v>
      </c>
      <c r="P69" t="s">
        <v>30</v>
      </c>
      <c r="Q69" t="s">
        <v>47</v>
      </c>
      <c r="R69">
        <v>3.4</v>
      </c>
      <c r="S69">
        <v>0</v>
      </c>
      <c r="T69">
        <f t="shared" si="3"/>
        <v>365</v>
      </c>
      <c r="U69" t="str">
        <f t="shared" si="4"/>
        <v>2024</v>
      </c>
      <c r="V69" t="str">
        <f t="shared" si="5"/>
        <v>1</v>
      </c>
      <c r="W69" s="10" cm="1">
        <f t="array" ref="W69">(INDEX(clv_analysis[[#All],[Customer Lifetime Value]], MATCH(TEXT(U69, "0")&amp;V69, TEXT(clv_analysis[[#All],[Year]], "0")&amp;clv_analysis[[#All],[Quarter]], 0))) /( COUNTIFS(amazon_prime_users[Year], U69, amazon_prime_users[Quarter], V69))</f>
        <v>7.6927911825017086</v>
      </c>
    </row>
    <row r="70" spans="1:23" x14ac:dyDescent="0.3">
      <c r="A70" s="2">
        <v>69</v>
      </c>
      <c r="B70" t="s">
        <v>319</v>
      </c>
      <c r="C70" t="s">
        <v>320</v>
      </c>
      <c r="D70" t="s">
        <v>321</v>
      </c>
      <c r="E70" s="3">
        <v>17382</v>
      </c>
      <c r="F70" t="s">
        <v>43</v>
      </c>
      <c r="G70" t="s">
        <v>322</v>
      </c>
      <c r="H70" s="1">
        <v>45374</v>
      </c>
      <c r="I70" s="1">
        <v>45739</v>
      </c>
      <c r="J70" t="s">
        <v>36</v>
      </c>
      <c r="K70" t="s">
        <v>52</v>
      </c>
      <c r="L70" t="s">
        <v>53</v>
      </c>
      <c r="M70" t="s">
        <v>59</v>
      </c>
      <c r="N70" t="s">
        <v>45</v>
      </c>
      <c r="O70" t="s">
        <v>73</v>
      </c>
      <c r="P70" t="s">
        <v>39</v>
      </c>
      <c r="Q70" t="s">
        <v>54</v>
      </c>
      <c r="R70">
        <v>4.7</v>
      </c>
      <c r="S70">
        <v>9</v>
      </c>
      <c r="T70">
        <f t="shared" si="3"/>
        <v>365</v>
      </c>
      <c r="U70" t="str">
        <f t="shared" si="4"/>
        <v>2024</v>
      </c>
      <c r="V70" t="str">
        <f t="shared" si="5"/>
        <v>1</v>
      </c>
      <c r="W70" s="10" cm="1">
        <f t="array" ref="W70">(INDEX(clv_analysis[[#All],[Customer Lifetime Value]], MATCH(TEXT(U70, "0")&amp;V70, TEXT(clv_analysis[[#All],[Year]], "0")&amp;clv_analysis[[#All],[Quarter]], 0))) /( COUNTIFS(amazon_prime_users[Year], U70, amazon_prime_users[Quarter], V70))</f>
        <v>7.6927911825017086</v>
      </c>
    </row>
    <row r="71" spans="1:23" x14ac:dyDescent="0.3">
      <c r="A71" s="2">
        <v>70</v>
      </c>
      <c r="B71" t="s">
        <v>323</v>
      </c>
      <c r="C71" t="s">
        <v>324</v>
      </c>
      <c r="D71" t="s">
        <v>325</v>
      </c>
      <c r="E71" s="3">
        <v>13544</v>
      </c>
      <c r="F71" t="s">
        <v>22</v>
      </c>
      <c r="G71" t="s">
        <v>326</v>
      </c>
      <c r="H71" s="1">
        <v>45375</v>
      </c>
      <c r="I71" s="1">
        <v>45740</v>
      </c>
      <c r="J71" t="s">
        <v>36</v>
      </c>
      <c r="K71" t="s">
        <v>52</v>
      </c>
      <c r="L71" t="s">
        <v>26</v>
      </c>
      <c r="M71" t="s">
        <v>27</v>
      </c>
      <c r="N71" t="s">
        <v>60</v>
      </c>
      <c r="O71" t="s">
        <v>67</v>
      </c>
      <c r="P71" t="s">
        <v>39</v>
      </c>
      <c r="Q71" t="s">
        <v>47</v>
      </c>
      <c r="R71">
        <v>3.2</v>
      </c>
      <c r="S71">
        <v>2</v>
      </c>
      <c r="T71">
        <f t="shared" si="3"/>
        <v>365</v>
      </c>
      <c r="U71" t="str">
        <f t="shared" si="4"/>
        <v>2024</v>
      </c>
      <c r="V71" t="str">
        <f t="shared" si="5"/>
        <v>1</v>
      </c>
      <c r="W71" s="10" cm="1">
        <f t="array" ref="W71">(INDEX(clv_analysis[[#All],[Customer Lifetime Value]], MATCH(TEXT(U71, "0")&amp;V71, TEXT(clv_analysis[[#All],[Year]], "0")&amp;clv_analysis[[#All],[Quarter]], 0))) /( COUNTIFS(amazon_prime_users[Year], U71, amazon_prime_users[Quarter], V71))</f>
        <v>7.6927911825017086</v>
      </c>
    </row>
    <row r="72" spans="1:23" x14ac:dyDescent="0.3">
      <c r="A72" s="2">
        <v>71</v>
      </c>
      <c r="B72" t="s">
        <v>327</v>
      </c>
      <c r="C72" t="s">
        <v>328</v>
      </c>
      <c r="D72" t="s">
        <v>329</v>
      </c>
      <c r="E72" s="3">
        <v>32479</v>
      </c>
      <c r="F72" t="s">
        <v>22</v>
      </c>
      <c r="G72" t="s">
        <v>330</v>
      </c>
      <c r="H72" s="1">
        <v>45376</v>
      </c>
      <c r="I72" s="1">
        <v>45741</v>
      </c>
      <c r="J72" t="s">
        <v>36</v>
      </c>
      <c r="K72" t="s">
        <v>37</v>
      </c>
      <c r="L72" t="s">
        <v>53</v>
      </c>
      <c r="M72" t="s">
        <v>59</v>
      </c>
      <c r="N72" t="s">
        <v>45</v>
      </c>
      <c r="O72" t="s">
        <v>46</v>
      </c>
      <c r="P72" t="s">
        <v>68</v>
      </c>
      <c r="Q72" t="s">
        <v>47</v>
      </c>
      <c r="R72">
        <v>4.0999999999999996</v>
      </c>
      <c r="S72">
        <v>5</v>
      </c>
      <c r="T72">
        <f t="shared" si="3"/>
        <v>365</v>
      </c>
      <c r="U72" t="str">
        <f t="shared" si="4"/>
        <v>2024</v>
      </c>
      <c r="V72" t="str">
        <f t="shared" si="5"/>
        <v>1</v>
      </c>
      <c r="W72" s="10" cm="1">
        <f t="array" ref="W72">(INDEX(clv_analysis[[#All],[Customer Lifetime Value]], MATCH(TEXT(U72, "0")&amp;V72, TEXT(clv_analysis[[#All],[Year]], "0")&amp;clv_analysis[[#All],[Quarter]], 0))) /( COUNTIFS(amazon_prime_users[Year], U72, amazon_prime_users[Quarter], V72))</f>
        <v>7.6927911825017086</v>
      </c>
    </row>
    <row r="73" spans="1:23" x14ac:dyDescent="0.3">
      <c r="A73" s="2">
        <v>72</v>
      </c>
      <c r="B73" t="s">
        <v>331</v>
      </c>
      <c r="C73" t="s">
        <v>332</v>
      </c>
      <c r="D73" t="s">
        <v>333</v>
      </c>
      <c r="E73" s="3">
        <v>38267</v>
      </c>
      <c r="F73" t="s">
        <v>22</v>
      </c>
      <c r="G73" t="s">
        <v>334</v>
      </c>
      <c r="H73" s="1">
        <v>45377</v>
      </c>
      <c r="I73" s="1">
        <v>45742</v>
      </c>
      <c r="J73" t="s">
        <v>24</v>
      </c>
      <c r="K73" t="s">
        <v>25</v>
      </c>
      <c r="L73" t="s">
        <v>53</v>
      </c>
      <c r="M73" t="s">
        <v>27</v>
      </c>
      <c r="N73" t="s">
        <v>28</v>
      </c>
      <c r="O73" t="s">
        <v>61</v>
      </c>
      <c r="P73" t="s">
        <v>39</v>
      </c>
      <c r="Q73" t="s">
        <v>54</v>
      </c>
      <c r="R73">
        <v>3.1</v>
      </c>
      <c r="S73">
        <v>7</v>
      </c>
      <c r="T73">
        <f t="shared" si="3"/>
        <v>365</v>
      </c>
      <c r="U73" t="str">
        <f t="shared" si="4"/>
        <v>2024</v>
      </c>
      <c r="V73" t="str">
        <f t="shared" si="5"/>
        <v>1</v>
      </c>
      <c r="W73" s="10" cm="1">
        <f t="array" ref="W73">(INDEX(clv_analysis[[#All],[Customer Lifetime Value]], MATCH(TEXT(U73, "0")&amp;V73, TEXT(clv_analysis[[#All],[Year]], "0")&amp;clv_analysis[[#All],[Quarter]], 0))) /( COUNTIFS(amazon_prime_users[Year], U73, amazon_prime_users[Quarter], V73))</f>
        <v>7.6927911825017086</v>
      </c>
    </row>
    <row r="74" spans="1:23" x14ac:dyDescent="0.3">
      <c r="A74" s="2">
        <v>73</v>
      </c>
      <c r="B74" t="s">
        <v>335</v>
      </c>
      <c r="C74" t="s">
        <v>336</v>
      </c>
      <c r="D74" t="s">
        <v>337</v>
      </c>
      <c r="E74" s="3">
        <v>29697</v>
      </c>
      <c r="F74" t="s">
        <v>22</v>
      </c>
      <c r="G74" t="s">
        <v>338</v>
      </c>
      <c r="H74" s="1">
        <v>45378</v>
      </c>
      <c r="I74" s="1">
        <v>45743</v>
      </c>
      <c r="J74" t="s">
        <v>36</v>
      </c>
      <c r="K74" t="s">
        <v>37</v>
      </c>
      <c r="L74" t="s">
        <v>53</v>
      </c>
      <c r="M74" t="s">
        <v>27</v>
      </c>
      <c r="N74" t="s">
        <v>28</v>
      </c>
      <c r="O74" t="s">
        <v>61</v>
      </c>
      <c r="P74" t="s">
        <v>39</v>
      </c>
      <c r="Q74" t="s">
        <v>31</v>
      </c>
      <c r="R74">
        <v>3.5</v>
      </c>
      <c r="S74">
        <v>4</v>
      </c>
      <c r="T74">
        <f t="shared" si="3"/>
        <v>365</v>
      </c>
      <c r="U74" t="str">
        <f t="shared" si="4"/>
        <v>2024</v>
      </c>
      <c r="V74" t="str">
        <f t="shared" si="5"/>
        <v>1</v>
      </c>
      <c r="W74" s="10" cm="1">
        <f t="array" ref="W74">(INDEX(clv_analysis[[#All],[Customer Lifetime Value]], MATCH(TEXT(U74, "0")&amp;V74, TEXT(clv_analysis[[#All],[Year]], "0")&amp;clv_analysis[[#All],[Quarter]], 0))) /( COUNTIFS(amazon_prime_users[Year], U74, amazon_prime_users[Quarter], V74))</f>
        <v>7.6927911825017086</v>
      </c>
    </row>
    <row r="75" spans="1:23" x14ac:dyDescent="0.3">
      <c r="A75" s="2">
        <v>74</v>
      </c>
      <c r="B75" t="s">
        <v>339</v>
      </c>
      <c r="C75" t="s">
        <v>340</v>
      </c>
      <c r="D75" t="s">
        <v>341</v>
      </c>
      <c r="E75" s="3">
        <v>24696</v>
      </c>
      <c r="F75" t="s">
        <v>22</v>
      </c>
      <c r="G75" t="s">
        <v>342</v>
      </c>
      <c r="H75" s="1">
        <v>45379</v>
      </c>
      <c r="I75" s="1">
        <v>45744</v>
      </c>
      <c r="J75" t="s">
        <v>24</v>
      </c>
      <c r="K75" t="s">
        <v>52</v>
      </c>
      <c r="L75" t="s">
        <v>26</v>
      </c>
      <c r="M75" t="s">
        <v>59</v>
      </c>
      <c r="N75" t="s">
        <v>28</v>
      </c>
      <c r="O75" t="s">
        <v>61</v>
      </c>
      <c r="P75" t="s">
        <v>68</v>
      </c>
      <c r="Q75" t="s">
        <v>47</v>
      </c>
      <c r="R75">
        <v>4.8</v>
      </c>
      <c r="S75">
        <v>9</v>
      </c>
      <c r="T75">
        <f t="shared" si="3"/>
        <v>365</v>
      </c>
      <c r="U75" t="str">
        <f t="shared" si="4"/>
        <v>2024</v>
      </c>
      <c r="V75" t="str">
        <f t="shared" si="5"/>
        <v>1</v>
      </c>
      <c r="W75" s="10" cm="1">
        <f t="array" ref="W75">(INDEX(clv_analysis[[#All],[Customer Lifetime Value]], MATCH(TEXT(U75, "0")&amp;V75, TEXT(clv_analysis[[#All],[Year]], "0")&amp;clv_analysis[[#All],[Quarter]], 0))) /( COUNTIFS(amazon_prime_users[Year], U75, amazon_prime_users[Quarter], V75))</f>
        <v>7.6927911825017086</v>
      </c>
    </row>
    <row r="76" spans="1:23" x14ac:dyDescent="0.3">
      <c r="A76" s="2">
        <v>75</v>
      </c>
      <c r="B76" t="s">
        <v>343</v>
      </c>
      <c r="C76" t="s">
        <v>344</v>
      </c>
      <c r="D76" t="s">
        <v>345</v>
      </c>
      <c r="E76" s="3">
        <v>13934</v>
      </c>
      <c r="F76" t="s">
        <v>43</v>
      </c>
      <c r="G76" t="s">
        <v>346</v>
      </c>
      <c r="H76" s="1">
        <v>45380</v>
      </c>
      <c r="I76" s="1">
        <v>45745</v>
      </c>
      <c r="J76" t="s">
        <v>24</v>
      </c>
      <c r="K76" t="s">
        <v>37</v>
      </c>
      <c r="L76" t="s">
        <v>26</v>
      </c>
      <c r="M76" t="s">
        <v>59</v>
      </c>
      <c r="N76" t="s">
        <v>45</v>
      </c>
      <c r="O76" t="s">
        <v>38</v>
      </c>
      <c r="P76" t="s">
        <v>68</v>
      </c>
      <c r="Q76" t="s">
        <v>31</v>
      </c>
      <c r="R76">
        <v>3.3</v>
      </c>
      <c r="S76">
        <v>0</v>
      </c>
      <c r="T76">
        <f t="shared" si="3"/>
        <v>365</v>
      </c>
      <c r="U76" t="str">
        <f t="shared" si="4"/>
        <v>2024</v>
      </c>
      <c r="V76" t="str">
        <f t="shared" si="5"/>
        <v>1</v>
      </c>
      <c r="W76" s="10" cm="1">
        <f t="array" ref="W76">(INDEX(clv_analysis[[#All],[Customer Lifetime Value]], MATCH(TEXT(U76, "0")&amp;V76, TEXT(clv_analysis[[#All],[Year]], "0")&amp;clv_analysis[[#All],[Quarter]], 0))) /( COUNTIFS(amazon_prime_users[Year], U76, amazon_prime_users[Quarter], V76))</f>
        <v>7.6927911825017086</v>
      </c>
    </row>
    <row r="77" spans="1:23" x14ac:dyDescent="0.3">
      <c r="A77" s="2">
        <v>76</v>
      </c>
      <c r="B77" t="s">
        <v>347</v>
      </c>
      <c r="C77" t="s">
        <v>348</v>
      </c>
      <c r="D77" t="s">
        <v>349</v>
      </c>
      <c r="E77" s="3">
        <v>33784</v>
      </c>
      <c r="F77" t="s">
        <v>43</v>
      </c>
      <c r="G77" t="s">
        <v>350</v>
      </c>
      <c r="H77" s="1">
        <v>45381</v>
      </c>
      <c r="I77" s="1">
        <v>45746</v>
      </c>
      <c r="J77" t="s">
        <v>24</v>
      </c>
      <c r="K77" t="s">
        <v>25</v>
      </c>
      <c r="L77" t="s">
        <v>53</v>
      </c>
      <c r="M77" t="s">
        <v>66</v>
      </c>
      <c r="N77" t="s">
        <v>60</v>
      </c>
      <c r="O77" t="s">
        <v>73</v>
      </c>
      <c r="P77" t="s">
        <v>30</v>
      </c>
      <c r="Q77" t="s">
        <v>47</v>
      </c>
      <c r="R77">
        <v>4.4000000000000004</v>
      </c>
      <c r="S77">
        <v>5</v>
      </c>
      <c r="T77">
        <f t="shared" si="3"/>
        <v>365</v>
      </c>
      <c r="U77" t="str">
        <f t="shared" si="4"/>
        <v>2024</v>
      </c>
      <c r="V77" t="str">
        <f t="shared" si="5"/>
        <v>1</v>
      </c>
      <c r="W77" s="10" cm="1">
        <f t="array" ref="W77">(INDEX(clv_analysis[[#All],[Customer Lifetime Value]], MATCH(TEXT(U77, "0")&amp;V77, TEXT(clv_analysis[[#All],[Year]], "0")&amp;clv_analysis[[#All],[Quarter]], 0))) /( COUNTIFS(amazon_prime_users[Year], U77, amazon_prime_users[Quarter], V77))</f>
        <v>7.6927911825017086</v>
      </c>
    </row>
    <row r="78" spans="1:23" x14ac:dyDescent="0.3">
      <c r="A78" s="2">
        <v>77</v>
      </c>
      <c r="B78" t="s">
        <v>351</v>
      </c>
      <c r="C78" t="s">
        <v>352</v>
      </c>
      <c r="D78" t="s">
        <v>353</v>
      </c>
      <c r="E78" s="3">
        <v>24607</v>
      </c>
      <c r="F78" t="s">
        <v>43</v>
      </c>
      <c r="G78" t="s">
        <v>354</v>
      </c>
      <c r="H78" s="1">
        <v>45382</v>
      </c>
      <c r="I78" s="1">
        <v>45747</v>
      </c>
      <c r="J78" t="s">
        <v>36</v>
      </c>
      <c r="K78" t="s">
        <v>25</v>
      </c>
      <c r="L78" t="s">
        <v>26</v>
      </c>
      <c r="M78" t="s">
        <v>27</v>
      </c>
      <c r="N78" t="s">
        <v>45</v>
      </c>
      <c r="O78" t="s">
        <v>29</v>
      </c>
      <c r="P78" t="s">
        <v>30</v>
      </c>
      <c r="Q78" t="s">
        <v>31</v>
      </c>
      <c r="R78">
        <v>4.9000000000000004</v>
      </c>
      <c r="S78">
        <v>10</v>
      </c>
      <c r="T78">
        <f t="shared" si="3"/>
        <v>365</v>
      </c>
      <c r="U78" t="str">
        <f t="shared" si="4"/>
        <v>2024</v>
      </c>
      <c r="V78" t="str">
        <f t="shared" si="5"/>
        <v>1</v>
      </c>
      <c r="W78" s="10" cm="1">
        <f t="array" ref="W78">(INDEX(clv_analysis[[#All],[Customer Lifetime Value]], MATCH(TEXT(U78, "0")&amp;V78, TEXT(clv_analysis[[#All],[Year]], "0")&amp;clv_analysis[[#All],[Quarter]], 0))) /( COUNTIFS(amazon_prime_users[Year], U78, amazon_prime_users[Quarter], V78))</f>
        <v>7.6927911825017086</v>
      </c>
    </row>
    <row r="79" spans="1:23" x14ac:dyDescent="0.3">
      <c r="A79" s="2">
        <v>78</v>
      </c>
      <c r="B79" t="s">
        <v>355</v>
      </c>
      <c r="C79" t="s">
        <v>356</v>
      </c>
      <c r="D79" t="s">
        <v>357</v>
      </c>
      <c r="E79" s="3">
        <v>34313</v>
      </c>
      <c r="F79" t="s">
        <v>43</v>
      </c>
      <c r="G79" t="s">
        <v>358</v>
      </c>
      <c r="H79" s="1">
        <v>45383</v>
      </c>
      <c r="I79" s="1">
        <v>45748</v>
      </c>
      <c r="J79" t="s">
        <v>36</v>
      </c>
      <c r="K79" t="s">
        <v>37</v>
      </c>
      <c r="L79" t="s">
        <v>26</v>
      </c>
      <c r="M79" t="s">
        <v>27</v>
      </c>
      <c r="N79" t="s">
        <v>60</v>
      </c>
      <c r="O79" t="s">
        <v>61</v>
      </c>
      <c r="P79" t="s">
        <v>39</v>
      </c>
      <c r="Q79" t="s">
        <v>47</v>
      </c>
      <c r="R79">
        <v>3.8</v>
      </c>
      <c r="S79">
        <v>10</v>
      </c>
      <c r="T79">
        <f t="shared" si="3"/>
        <v>365</v>
      </c>
      <c r="U79" t="str">
        <f t="shared" si="4"/>
        <v>2024</v>
      </c>
      <c r="V79" t="str">
        <f t="shared" si="5"/>
        <v>2</v>
      </c>
      <c r="W79" s="10" cm="1">
        <f t="array" ref="W79">(INDEX(clv_analysis[[#All],[Customer Lifetime Value]], MATCH(TEXT(U79, "0")&amp;V79, TEXT(clv_analysis[[#All],[Year]], "0")&amp;clv_analysis[[#All],[Quarter]], 0))) /( COUNTIFS(amazon_prime_users[Year], U79, amazon_prime_users[Quarter], V79))</f>
        <v>6.3977390274396262</v>
      </c>
    </row>
    <row r="80" spans="1:23" x14ac:dyDescent="0.3">
      <c r="A80" s="2">
        <v>79</v>
      </c>
      <c r="B80" t="s">
        <v>359</v>
      </c>
      <c r="C80" t="s">
        <v>360</v>
      </c>
      <c r="D80" t="s">
        <v>361</v>
      </c>
      <c r="E80" s="3">
        <v>15556</v>
      </c>
      <c r="F80" t="s">
        <v>22</v>
      </c>
      <c r="G80" t="s">
        <v>362</v>
      </c>
      <c r="H80" s="1">
        <v>45384</v>
      </c>
      <c r="I80" s="1">
        <v>45749</v>
      </c>
      <c r="J80" t="s">
        <v>36</v>
      </c>
      <c r="K80" t="s">
        <v>25</v>
      </c>
      <c r="L80" t="s">
        <v>53</v>
      </c>
      <c r="M80" t="s">
        <v>66</v>
      </c>
      <c r="N80" t="s">
        <v>60</v>
      </c>
      <c r="O80" t="s">
        <v>73</v>
      </c>
      <c r="P80" t="s">
        <v>68</v>
      </c>
      <c r="Q80" t="s">
        <v>47</v>
      </c>
      <c r="R80">
        <v>4.0999999999999996</v>
      </c>
      <c r="S80">
        <v>10</v>
      </c>
      <c r="T80">
        <f t="shared" si="3"/>
        <v>365</v>
      </c>
      <c r="U80" t="str">
        <f t="shared" si="4"/>
        <v>2024</v>
      </c>
      <c r="V80" t="str">
        <f t="shared" si="5"/>
        <v>2</v>
      </c>
      <c r="W80" s="10" cm="1">
        <f t="array" ref="W80">(INDEX(clv_analysis[[#All],[Customer Lifetime Value]], MATCH(TEXT(U80, "0")&amp;V80, TEXT(clv_analysis[[#All],[Year]], "0")&amp;clv_analysis[[#All],[Quarter]], 0))) /( COUNTIFS(amazon_prime_users[Year], U80, amazon_prime_users[Quarter], V80))</f>
        <v>6.3977390274396262</v>
      </c>
    </row>
    <row r="81" spans="1:23" x14ac:dyDescent="0.3">
      <c r="A81" s="2">
        <v>80</v>
      </c>
      <c r="B81" t="s">
        <v>363</v>
      </c>
      <c r="C81" t="s">
        <v>364</v>
      </c>
      <c r="D81" t="s">
        <v>365</v>
      </c>
      <c r="E81" s="3">
        <v>34679</v>
      </c>
      <c r="F81" t="s">
        <v>43</v>
      </c>
      <c r="G81" t="s">
        <v>366</v>
      </c>
      <c r="H81" s="1">
        <v>45385</v>
      </c>
      <c r="I81" s="1">
        <v>45750</v>
      </c>
      <c r="J81" t="s">
        <v>24</v>
      </c>
      <c r="K81" t="s">
        <v>37</v>
      </c>
      <c r="L81" t="s">
        <v>26</v>
      </c>
      <c r="M81" t="s">
        <v>27</v>
      </c>
      <c r="N81" t="s">
        <v>28</v>
      </c>
      <c r="O81" t="s">
        <v>46</v>
      </c>
      <c r="P81" t="s">
        <v>39</v>
      </c>
      <c r="Q81" t="s">
        <v>47</v>
      </c>
      <c r="R81">
        <v>3.4</v>
      </c>
      <c r="S81">
        <v>6</v>
      </c>
      <c r="T81">
        <f t="shared" si="3"/>
        <v>365</v>
      </c>
      <c r="U81" t="str">
        <f t="shared" si="4"/>
        <v>2024</v>
      </c>
      <c r="V81" t="str">
        <f t="shared" si="5"/>
        <v>2</v>
      </c>
      <c r="W81" s="10" cm="1">
        <f t="array" ref="W81">(INDEX(clv_analysis[[#All],[Customer Lifetime Value]], MATCH(TEXT(U81, "0")&amp;V81, TEXT(clv_analysis[[#All],[Year]], "0")&amp;clv_analysis[[#All],[Quarter]], 0))) /( COUNTIFS(amazon_prime_users[Year], U81, amazon_prime_users[Quarter], V81))</f>
        <v>6.3977390274396262</v>
      </c>
    </row>
    <row r="82" spans="1:23" x14ac:dyDescent="0.3">
      <c r="A82" s="2">
        <v>81</v>
      </c>
      <c r="B82" t="s">
        <v>367</v>
      </c>
      <c r="C82" t="s">
        <v>368</v>
      </c>
      <c r="D82" t="s">
        <v>369</v>
      </c>
      <c r="E82" s="3">
        <v>12339</v>
      </c>
      <c r="F82" t="s">
        <v>22</v>
      </c>
      <c r="G82" t="s">
        <v>370</v>
      </c>
      <c r="H82" s="1">
        <v>45386</v>
      </c>
      <c r="I82" s="1">
        <v>45751</v>
      </c>
      <c r="J82" t="s">
        <v>36</v>
      </c>
      <c r="K82" t="s">
        <v>25</v>
      </c>
      <c r="L82" t="s">
        <v>26</v>
      </c>
      <c r="M82" t="s">
        <v>59</v>
      </c>
      <c r="N82" t="s">
        <v>60</v>
      </c>
      <c r="O82" t="s">
        <v>67</v>
      </c>
      <c r="P82" t="s">
        <v>30</v>
      </c>
      <c r="Q82" t="s">
        <v>47</v>
      </c>
      <c r="R82">
        <v>3.3</v>
      </c>
      <c r="S82">
        <v>3</v>
      </c>
      <c r="T82">
        <f t="shared" si="3"/>
        <v>365</v>
      </c>
      <c r="U82" t="str">
        <f t="shared" si="4"/>
        <v>2024</v>
      </c>
      <c r="V82" t="str">
        <f t="shared" si="5"/>
        <v>2</v>
      </c>
      <c r="W82" s="10" cm="1">
        <f t="array" ref="W82">(INDEX(clv_analysis[[#All],[Customer Lifetime Value]], MATCH(TEXT(U82, "0")&amp;V82, TEXT(clv_analysis[[#All],[Year]], "0")&amp;clv_analysis[[#All],[Quarter]], 0))) /( COUNTIFS(amazon_prime_users[Year], U82, amazon_prime_users[Quarter], V82))</f>
        <v>6.3977390274396262</v>
      </c>
    </row>
    <row r="83" spans="1:23" x14ac:dyDescent="0.3">
      <c r="A83" s="2">
        <v>82</v>
      </c>
      <c r="B83" t="s">
        <v>371</v>
      </c>
      <c r="C83" t="s">
        <v>372</v>
      </c>
      <c r="D83" t="s">
        <v>373</v>
      </c>
      <c r="E83" s="3">
        <v>14734</v>
      </c>
      <c r="F83" t="s">
        <v>22</v>
      </c>
      <c r="G83" t="s">
        <v>374</v>
      </c>
      <c r="H83" s="1">
        <v>45387</v>
      </c>
      <c r="I83" s="1">
        <v>45752</v>
      </c>
      <c r="J83" t="s">
        <v>36</v>
      </c>
      <c r="K83" t="s">
        <v>25</v>
      </c>
      <c r="L83" t="s">
        <v>26</v>
      </c>
      <c r="M83" t="s">
        <v>59</v>
      </c>
      <c r="N83" t="s">
        <v>28</v>
      </c>
      <c r="O83" t="s">
        <v>29</v>
      </c>
      <c r="P83" t="s">
        <v>39</v>
      </c>
      <c r="Q83" t="s">
        <v>54</v>
      </c>
      <c r="R83">
        <v>3.6</v>
      </c>
      <c r="S83">
        <v>9</v>
      </c>
      <c r="T83">
        <f t="shared" si="3"/>
        <v>365</v>
      </c>
      <c r="U83" t="str">
        <f t="shared" si="4"/>
        <v>2024</v>
      </c>
      <c r="V83" t="str">
        <f t="shared" si="5"/>
        <v>2</v>
      </c>
      <c r="W83" s="10" cm="1">
        <f t="array" ref="W83">(INDEX(clv_analysis[[#All],[Customer Lifetime Value]], MATCH(TEXT(U83, "0")&amp;V83, TEXT(clv_analysis[[#All],[Year]], "0")&amp;clv_analysis[[#All],[Quarter]], 0))) /( COUNTIFS(amazon_prime_users[Year], U83, amazon_prime_users[Quarter], V83))</f>
        <v>6.3977390274396262</v>
      </c>
    </row>
    <row r="84" spans="1:23" x14ac:dyDescent="0.3">
      <c r="A84" s="2">
        <v>83</v>
      </c>
      <c r="B84" t="s">
        <v>375</v>
      </c>
      <c r="C84" t="s">
        <v>376</v>
      </c>
      <c r="D84" t="s">
        <v>377</v>
      </c>
      <c r="E84" s="3">
        <v>14215</v>
      </c>
      <c r="F84" t="s">
        <v>43</v>
      </c>
      <c r="G84" t="s">
        <v>378</v>
      </c>
      <c r="H84" s="1">
        <v>45388</v>
      </c>
      <c r="I84" s="1">
        <v>45753</v>
      </c>
      <c r="J84" t="s">
        <v>24</v>
      </c>
      <c r="K84" t="s">
        <v>37</v>
      </c>
      <c r="L84" t="s">
        <v>53</v>
      </c>
      <c r="M84" t="s">
        <v>27</v>
      </c>
      <c r="N84" t="s">
        <v>28</v>
      </c>
      <c r="O84" t="s">
        <v>114</v>
      </c>
      <c r="P84" t="s">
        <v>39</v>
      </c>
      <c r="Q84" t="s">
        <v>54</v>
      </c>
      <c r="R84">
        <v>3.1</v>
      </c>
      <c r="S84">
        <v>5</v>
      </c>
      <c r="T84">
        <f t="shared" si="3"/>
        <v>365</v>
      </c>
      <c r="U84" t="str">
        <f t="shared" si="4"/>
        <v>2024</v>
      </c>
      <c r="V84" t="str">
        <f t="shared" si="5"/>
        <v>2</v>
      </c>
      <c r="W84" s="10" cm="1">
        <f t="array" ref="W84">(INDEX(clv_analysis[[#All],[Customer Lifetime Value]], MATCH(TEXT(U84, "0")&amp;V84, TEXT(clv_analysis[[#All],[Year]], "0")&amp;clv_analysis[[#All],[Quarter]], 0))) /( COUNTIFS(amazon_prime_users[Year], U84, amazon_prime_users[Quarter], V84))</f>
        <v>6.3977390274396262</v>
      </c>
    </row>
    <row r="85" spans="1:23" x14ac:dyDescent="0.3">
      <c r="A85" s="2">
        <v>84</v>
      </c>
      <c r="B85" t="s">
        <v>379</v>
      </c>
      <c r="C85" t="s">
        <v>380</v>
      </c>
      <c r="D85" t="s">
        <v>381</v>
      </c>
      <c r="E85" s="3">
        <v>33729</v>
      </c>
      <c r="F85" t="s">
        <v>43</v>
      </c>
      <c r="G85" t="s">
        <v>382</v>
      </c>
      <c r="H85" s="1">
        <v>45389</v>
      </c>
      <c r="I85" s="1">
        <v>45754</v>
      </c>
      <c r="J85" t="s">
        <v>36</v>
      </c>
      <c r="K85" t="s">
        <v>52</v>
      </c>
      <c r="L85" t="s">
        <v>53</v>
      </c>
      <c r="M85" t="s">
        <v>66</v>
      </c>
      <c r="N85" t="s">
        <v>45</v>
      </c>
      <c r="O85" t="s">
        <v>67</v>
      </c>
      <c r="P85" t="s">
        <v>30</v>
      </c>
      <c r="Q85" t="s">
        <v>54</v>
      </c>
      <c r="R85">
        <v>3.2</v>
      </c>
      <c r="S85">
        <v>4</v>
      </c>
      <c r="T85">
        <f t="shared" si="3"/>
        <v>365</v>
      </c>
      <c r="U85" t="str">
        <f t="shared" si="4"/>
        <v>2024</v>
      </c>
      <c r="V85" t="str">
        <f t="shared" si="5"/>
        <v>2</v>
      </c>
      <c r="W85" s="10" cm="1">
        <f t="array" ref="W85">(INDEX(clv_analysis[[#All],[Customer Lifetime Value]], MATCH(TEXT(U85, "0")&amp;V85, TEXT(clv_analysis[[#All],[Year]], "0")&amp;clv_analysis[[#All],[Quarter]], 0))) /( COUNTIFS(amazon_prime_users[Year], U85, amazon_prime_users[Quarter], V85))</f>
        <v>6.3977390274396262</v>
      </c>
    </row>
    <row r="86" spans="1:23" x14ac:dyDescent="0.3">
      <c r="A86" s="2">
        <v>85</v>
      </c>
      <c r="B86" t="s">
        <v>383</v>
      </c>
      <c r="C86" t="s">
        <v>180</v>
      </c>
      <c r="D86" t="s">
        <v>181</v>
      </c>
      <c r="E86" s="3">
        <v>26491</v>
      </c>
      <c r="F86" t="s">
        <v>43</v>
      </c>
      <c r="G86" t="s">
        <v>384</v>
      </c>
      <c r="H86" s="1">
        <v>45390</v>
      </c>
      <c r="I86" s="1">
        <v>45755</v>
      </c>
      <c r="J86" t="s">
        <v>24</v>
      </c>
      <c r="K86" t="s">
        <v>52</v>
      </c>
      <c r="L86" t="s">
        <v>26</v>
      </c>
      <c r="M86" t="s">
        <v>66</v>
      </c>
      <c r="N86" t="s">
        <v>60</v>
      </c>
      <c r="O86" t="s">
        <v>38</v>
      </c>
      <c r="P86" t="s">
        <v>39</v>
      </c>
      <c r="Q86" t="s">
        <v>31</v>
      </c>
      <c r="R86">
        <v>3</v>
      </c>
      <c r="S86">
        <v>1</v>
      </c>
      <c r="T86">
        <f t="shared" si="3"/>
        <v>365</v>
      </c>
      <c r="U86" t="str">
        <f t="shared" si="4"/>
        <v>2024</v>
      </c>
      <c r="V86" t="str">
        <f t="shared" si="5"/>
        <v>2</v>
      </c>
      <c r="W86" s="10" cm="1">
        <f t="array" ref="W86">(INDEX(clv_analysis[[#All],[Customer Lifetime Value]], MATCH(TEXT(U86, "0")&amp;V86, TEXT(clv_analysis[[#All],[Year]], "0")&amp;clv_analysis[[#All],[Quarter]], 0))) /( COUNTIFS(amazon_prime_users[Year], U86, amazon_prime_users[Quarter], V86))</f>
        <v>6.3977390274396262</v>
      </c>
    </row>
    <row r="87" spans="1:23" x14ac:dyDescent="0.3">
      <c r="A87" s="2">
        <v>86</v>
      </c>
      <c r="B87" t="s">
        <v>385</v>
      </c>
      <c r="C87" t="s">
        <v>386</v>
      </c>
      <c r="D87" t="s">
        <v>387</v>
      </c>
      <c r="E87" s="3">
        <v>17697</v>
      </c>
      <c r="F87" t="s">
        <v>43</v>
      </c>
      <c r="G87" t="s">
        <v>388</v>
      </c>
      <c r="H87" s="1">
        <v>45391</v>
      </c>
      <c r="I87" s="1">
        <v>45756</v>
      </c>
      <c r="J87" t="s">
        <v>24</v>
      </c>
      <c r="K87" t="s">
        <v>37</v>
      </c>
      <c r="L87" t="s">
        <v>26</v>
      </c>
      <c r="M87" t="s">
        <v>59</v>
      </c>
      <c r="N87" t="s">
        <v>45</v>
      </c>
      <c r="O87" t="s">
        <v>67</v>
      </c>
      <c r="P87" t="s">
        <v>30</v>
      </c>
      <c r="Q87" t="s">
        <v>47</v>
      </c>
      <c r="R87">
        <v>3.9</v>
      </c>
      <c r="S87">
        <v>3</v>
      </c>
      <c r="T87">
        <f t="shared" si="3"/>
        <v>365</v>
      </c>
      <c r="U87" t="str">
        <f t="shared" si="4"/>
        <v>2024</v>
      </c>
      <c r="V87" t="str">
        <f t="shared" si="5"/>
        <v>2</v>
      </c>
      <c r="W87" s="10" cm="1">
        <f t="array" ref="W87">(INDEX(clv_analysis[[#All],[Customer Lifetime Value]], MATCH(TEXT(U87, "0")&amp;V87, TEXT(clv_analysis[[#All],[Year]], "0")&amp;clv_analysis[[#All],[Quarter]], 0))) /( COUNTIFS(amazon_prime_users[Year], U87, amazon_prime_users[Quarter], V87))</f>
        <v>6.3977390274396262</v>
      </c>
    </row>
    <row r="88" spans="1:23" x14ac:dyDescent="0.3">
      <c r="A88" s="2">
        <v>87</v>
      </c>
      <c r="B88" t="s">
        <v>389</v>
      </c>
      <c r="C88" t="s">
        <v>390</v>
      </c>
      <c r="D88" t="s">
        <v>391</v>
      </c>
      <c r="E88" s="3">
        <v>27104</v>
      </c>
      <c r="F88" t="s">
        <v>43</v>
      </c>
      <c r="G88" t="s">
        <v>392</v>
      </c>
      <c r="H88" s="1">
        <v>45392</v>
      </c>
      <c r="I88" s="1">
        <v>45757</v>
      </c>
      <c r="J88" t="s">
        <v>24</v>
      </c>
      <c r="K88" t="s">
        <v>25</v>
      </c>
      <c r="L88" t="s">
        <v>53</v>
      </c>
      <c r="M88" t="s">
        <v>59</v>
      </c>
      <c r="N88" t="s">
        <v>45</v>
      </c>
      <c r="O88" t="s">
        <v>38</v>
      </c>
      <c r="P88" t="s">
        <v>30</v>
      </c>
      <c r="Q88" t="s">
        <v>47</v>
      </c>
      <c r="R88">
        <v>4.8</v>
      </c>
      <c r="S88">
        <v>4</v>
      </c>
      <c r="T88">
        <f t="shared" si="3"/>
        <v>365</v>
      </c>
      <c r="U88" t="str">
        <f t="shared" si="4"/>
        <v>2024</v>
      </c>
      <c r="V88" t="str">
        <f t="shared" si="5"/>
        <v>2</v>
      </c>
      <c r="W88" s="10" cm="1">
        <f t="array" ref="W88">(INDEX(clv_analysis[[#All],[Customer Lifetime Value]], MATCH(TEXT(U88, "0")&amp;V88, TEXT(clv_analysis[[#All],[Year]], "0")&amp;clv_analysis[[#All],[Quarter]], 0))) /( COUNTIFS(amazon_prime_users[Year], U88, amazon_prime_users[Quarter], V88))</f>
        <v>6.3977390274396262</v>
      </c>
    </row>
    <row r="89" spans="1:23" x14ac:dyDescent="0.3">
      <c r="A89" s="2">
        <v>88</v>
      </c>
      <c r="B89" t="s">
        <v>393</v>
      </c>
      <c r="C89" t="s">
        <v>394</v>
      </c>
      <c r="D89" t="s">
        <v>395</v>
      </c>
      <c r="E89" s="3">
        <v>32990</v>
      </c>
      <c r="F89" t="s">
        <v>22</v>
      </c>
      <c r="G89" t="s">
        <v>396</v>
      </c>
      <c r="H89" s="1">
        <v>45393</v>
      </c>
      <c r="I89" s="1">
        <v>45758</v>
      </c>
      <c r="J89" t="s">
        <v>36</v>
      </c>
      <c r="K89" t="s">
        <v>52</v>
      </c>
      <c r="L89" t="s">
        <v>26</v>
      </c>
      <c r="M89" t="s">
        <v>27</v>
      </c>
      <c r="N89" t="s">
        <v>45</v>
      </c>
      <c r="O89" t="s">
        <v>114</v>
      </c>
      <c r="P89" t="s">
        <v>30</v>
      </c>
      <c r="Q89" t="s">
        <v>47</v>
      </c>
      <c r="R89">
        <v>4.4000000000000004</v>
      </c>
      <c r="S89">
        <v>2</v>
      </c>
      <c r="T89">
        <f t="shared" si="3"/>
        <v>365</v>
      </c>
      <c r="U89" t="str">
        <f t="shared" si="4"/>
        <v>2024</v>
      </c>
      <c r="V89" t="str">
        <f t="shared" si="5"/>
        <v>2</v>
      </c>
      <c r="W89" s="10" cm="1">
        <f t="array" ref="W89">(INDEX(clv_analysis[[#All],[Customer Lifetime Value]], MATCH(TEXT(U89, "0")&amp;V89, TEXT(clv_analysis[[#All],[Year]], "0")&amp;clv_analysis[[#All],[Quarter]], 0))) /( COUNTIFS(amazon_prime_users[Year], U89, amazon_prime_users[Quarter], V89))</f>
        <v>6.3977390274396262</v>
      </c>
    </row>
    <row r="90" spans="1:23" x14ac:dyDescent="0.3">
      <c r="A90" s="2">
        <v>89</v>
      </c>
      <c r="B90" t="s">
        <v>397</v>
      </c>
      <c r="C90" t="s">
        <v>398</v>
      </c>
      <c r="D90" t="s">
        <v>399</v>
      </c>
      <c r="E90" s="3">
        <v>30765</v>
      </c>
      <c r="F90" t="s">
        <v>22</v>
      </c>
      <c r="G90" t="s">
        <v>400</v>
      </c>
      <c r="H90" s="1">
        <v>45394</v>
      </c>
      <c r="I90" s="1">
        <v>45759</v>
      </c>
      <c r="J90" t="s">
        <v>24</v>
      </c>
      <c r="K90" t="s">
        <v>37</v>
      </c>
      <c r="L90" t="s">
        <v>53</v>
      </c>
      <c r="M90" t="s">
        <v>59</v>
      </c>
      <c r="N90" t="s">
        <v>28</v>
      </c>
      <c r="O90" t="s">
        <v>114</v>
      </c>
      <c r="P90" t="s">
        <v>30</v>
      </c>
      <c r="Q90" t="s">
        <v>47</v>
      </c>
      <c r="R90">
        <v>4</v>
      </c>
      <c r="S90">
        <v>2</v>
      </c>
      <c r="T90">
        <f t="shared" si="3"/>
        <v>365</v>
      </c>
      <c r="U90" t="str">
        <f t="shared" si="4"/>
        <v>2024</v>
      </c>
      <c r="V90" t="str">
        <f t="shared" si="5"/>
        <v>2</v>
      </c>
      <c r="W90" s="10" cm="1">
        <f t="array" ref="W90">(INDEX(clv_analysis[[#All],[Customer Lifetime Value]], MATCH(TEXT(U90, "0")&amp;V90, TEXT(clv_analysis[[#All],[Year]], "0")&amp;clv_analysis[[#All],[Quarter]], 0))) /( COUNTIFS(amazon_prime_users[Year], U90, amazon_prime_users[Quarter], V90))</f>
        <v>6.3977390274396262</v>
      </c>
    </row>
    <row r="91" spans="1:23" x14ac:dyDescent="0.3">
      <c r="A91" s="2">
        <v>90</v>
      </c>
      <c r="B91" t="s">
        <v>401</v>
      </c>
      <c r="C91" t="s">
        <v>402</v>
      </c>
      <c r="D91" t="s">
        <v>403</v>
      </c>
      <c r="E91" s="3">
        <v>18945</v>
      </c>
      <c r="F91" t="s">
        <v>43</v>
      </c>
      <c r="G91" t="s">
        <v>404</v>
      </c>
      <c r="H91" s="1">
        <v>45395</v>
      </c>
      <c r="I91" s="1">
        <v>45760</v>
      </c>
      <c r="J91" t="s">
        <v>36</v>
      </c>
      <c r="K91" t="s">
        <v>25</v>
      </c>
      <c r="L91" t="s">
        <v>26</v>
      </c>
      <c r="M91" t="s">
        <v>27</v>
      </c>
      <c r="N91" t="s">
        <v>28</v>
      </c>
      <c r="O91" t="s">
        <v>67</v>
      </c>
      <c r="P91" t="s">
        <v>68</v>
      </c>
      <c r="Q91" t="s">
        <v>31</v>
      </c>
      <c r="R91">
        <v>4.7</v>
      </c>
      <c r="S91">
        <v>3</v>
      </c>
      <c r="T91">
        <f t="shared" si="3"/>
        <v>365</v>
      </c>
      <c r="U91" t="str">
        <f t="shared" si="4"/>
        <v>2024</v>
      </c>
      <c r="V91" t="str">
        <f t="shared" si="5"/>
        <v>2</v>
      </c>
      <c r="W91" s="10" cm="1">
        <f t="array" ref="W91">(INDEX(clv_analysis[[#All],[Customer Lifetime Value]], MATCH(TEXT(U91, "0")&amp;V91, TEXT(clv_analysis[[#All],[Year]], "0")&amp;clv_analysis[[#All],[Quarter]], 0))) /( COUNTIFS(amazon_prime_users[Year], U91, amazon_prime_users[Quarter], V91))</f>
        <v>6.3977390274396262</v>
      </c>
    </row>
    <row r="92" spans="1:23" x14ac:dyDescent="0.3">
      <c r="A92" s="2">
        <v>91</v>
      </c>
      <c r="B92" t="s">
        <v>405</v>
      </c>
      <c r="C92" t="s">
        <v>406</v>
      </c>
      <c r="D92" t="s">
        <v>407</v>
      </c>
      <c r="E92" s="3">
        <v>13742</v>
      </c>
      <c r="F92" t="s">
        <v>22</v>
      </c>
      <c r="G92" t="s">
        <v>408</v>
      </c>
      <c r="H92" s="1">
        <v>45396</v>
      </c>
      <c r="I92" s="1">
        <v>45761</v>
      </c>
      <c r="J92" t="s">
        <v>36</v>
      </c>
      <c r="K92" t="s">
        <v>25</v>
      </c>
      <c r="L92" t="s">
        <v>53</v>
      </c>
      <c r="M92" t="s">
        <v>66</v>
      </c>
      <c r="N92" t="s">
        <v>45</v>
      </c>
      <c r="O92" t="s">
        <v>61</v>
      </c>
      <c r="P92" t="s">
        <v>68</v>
      </c>
      <c r="Q92" t="s">
        <v>54</v>
      </c>
      <c r="R92">
        <v>3.4</v>
      </c>
      <c r="S92">
        <v>9</v>
      </c>
      <c r="T92">
        <f t="shared" si="3"/>
        <v>365</v>
      </c>
      <c r="U92" t="str">
        <f t="shared" si="4"/>
        <v>2024</v>
      </c>
      <c r="V92" t="str">
        <f t="shared" si="5"/>
        <v>2</v>
      </c>
      <c r="W92" s="10" cm="1">
        <f t="array" ref="W92">(INDEX(clv_analysis[[#All],[Customer Lifetime Value]], MATCH(TEXT(U92, "0")&amp;V92, TEXT(clv_analysis[[#All],[Year]], "0")&amp;clv_analysis[[#All],[Quarter]], 0))) /( COUNTIFS(amazon_prime_users[Year], U92, amazon_prime_users[Quarter], V92))</f>
        <v>6.3977390274396262</v>
      </c>
    </row>
    <row r="93" spans="1:23" x14ac:dyDescent="0.3">
      <c r="A93" s="2">
        <v>92</v>
      </c>
      <c r="B93" t="s">
        <v>409</v>
      </c>
      <c r="C93" t="s">
        <v>410</v>
      </c>
      <c r="D93" t="s">
        <v>411</v>
      </c>
      <c r="E93" s="3">
        <v>33409</v>
      </c>
      <c r="F93" t="s">
        <v>22</v>
      </c>
      <c r="G93" t="s">
        <v>412</v>
      </c>
      <c r="H93" s="1">
        <v>45397</v>
      </c>
      <c r="I93" s="1">
        <v>45762</v>
      </c>
      <c r="J93" t="s">
        <v>36</v>
      </c>
      <c r="K93" t="s">
        <v>52</v>
      </c>
      <c r="L93" t="s">
        <v>26</v>
      </c>
      <c r="M93" t="s">
        <v>59</v>
      </c>
      <c r="N93" t="s">
        <v>45</v>
      </c>
      <c r="O93" t="s">
        <v>46</v>
      </c>
      <c r="P93" t="s">
        <v>68</v>
      </c>
      <c r="Q93" t="s">
        <v>31</v>
      </c>
      <c r="R93">
        <v>4.2</v>
      </c>
      <c r="S93">
        <v>2</v>
      </c>
      <c r="T93">
        <f t="shared" si="3"/>
        <v>365</v>
      </c>
      <c r="U93" t="str">
        <f t="shared" si="4"/>
        <v>2024</v>
      </c>
      <c r="V93" t="str">
        <f t="shared" si="5"/>
        <v>2</v>
      </c>
      <c r="W93" s="10" cm="1">
        <f t="array" ref="W93">(INDEX(clv_analysis[[#All],[Customer Lifetime Value]], MATCH(TEXT(U93, "0")&amp;V93, TEXT(clv_analysis[[#All],[Year]], "0")&amp;clv_analysis[[#All],[Quarter]], 0))) /( COUNTIFS(amazon_prime_users[Year], U93, amazon_prime_users[Quarter], V93))</f>
        <v>6.3977390274396262</v>
      </c>
    </row>
    <row r="94" spans="1:23" x14ac:dyDescent="0.3">
      <c r="A94" s="2">
        <v>93</v>
      </c>
      <c r="B94" t="s">
        <v>413</v>
      </c>
      <c r="C94" t="s">
        <v>414</v>
      </c>
      <c r="D94" t="s">
        <v>415</v>
      </c>
      <c r="E94" s="3">
        <v>16489</v>
      </c>
      <c r="F94" t="s">
        <v>22</v>
      </c>
      <c r="G94" t="s">
        <v>416</v>
      </c>
      <c r="H94" s="1">
        <v>45398</v>
      </c>
      <c r="I94" s="1">
        <v>45763</v>
      </c>
      <c r="J94" t="s">
        <v>24</v>
      </c>
      <c r="K94" t="s">
        <v>25</v>
      </c>
      <c r="L94" t="s">
        <v>26</v>
      </c>
      <c r="M94" t="s">
        <v>66</v>
      </c>
      <c r="N94" t="s">
        <v>45</v>
      </c>
      <c r="O94" t="s">
        <v>61</v>
      </c>
      <c r="P94" t="s">
        <v>68</v>
      </c>
      <c r="Q94" t="s">
        <v>31</v>
      </c>
      <c r="R94">
        <v>3.9</v>
      </c>
      <c r="S94">
        <v>3</v>
      </c>
      <c r="T94">
        <f t="shared" si="3"/>
        <v>365</v>
      </c>
      <c r="U94" t="str">
        <f t="shared" si="4"/>
        <v>2024</v>
      </c>
      <c r="V94" t="str">
        <f t="shared" si="5"/>
        <v>2</v>
      </c>
      <c r="W94" s="10" cm="1">
        <f t="array" ref="W94">(INDEX(clv_analysis[[#All],[Customer Lifetime Value]], MATCH(TEXT(U94, "0")&amp;V94, TEXT(clv_analysis[[#All],[Year]], "0")&amp;clv_analysis[[#All],[Quarter]], 0))) /( COUNTIFS(amazon_prime_users[Year], U94, amazon_prime_users[Quarter], V94))</f>
        <v>6.3977390274396262</v>
      </c>
    </row>
    <row r="95" spans="1:23" x14ac:dyDescent="0.3">
      <c r="A95" s="2">
        <v>94</v>
      </c>
      <c r="B95" t="s">
        <v>417</v>
      </c>
      <c r="C95" t="s">
        <v>418</v>
      </c>
      <c r="D95" t="s">
        <v>419</v>
      </c>
      <c r="E95" s="3">
        <v>29649</v>
      </c>
      <c r="F95" t="s">
        <v>43</v>
      </c>
      <c r="G95" t="s">
        <v>420</v>
      </c>
      <c r="H95" s="1">
        <v>45399</v>
      </c>
      <c r="I95" s="1">
        <v>45764</v>
      </c>
      <c r="J95" t="s">
        <v>24</v>
      </c>
      <c r="K95" t="s">
        <v>25</v>
      </c>
      <c r="L95" t="s">
        <v>26</v>
      </c>
      <c r="M95" t="s">
        <v>59</v>
      </c>
      <c r="N95" t="s">
        <v>60</v>
      </c>
      <c r="O95" t="s">
        <v>61</v>
      </c>
      <c r="P95" t="s">
        <v>39</v>
      </c>
      <c r="Q95" t="s">
        <v>54</v>
      </c>
      <c r="R95">
        <v>3.9</v>
      </c>
      <c r="S95">
        <v>4</v>
      </c>
      <c r="T95">
        <f t="shared" si="3"/>
        <v>365</v>
      </c>
      <c r="U95" t="str">
        <f t="shared" si="4"/>
        <v>2024</v>
      </c>
      <c r="V95" t="str">
        <f t="shared" si="5"/>
        <v>2</v>
      </c>
      <c r="W95" s="10" cm="1">
        <f t="array" ref="W95">(INDEX(clv_analysis[[#All],[Customer Lifetime Value]], MATCH(TEXT(U95, "0")&amp;V95, TEXT(clv_analysis[[#All],[Year]], "0")&amp;clv_analysis[[#All],[Quarter]], 0))) /( COUNTIFS(amazon_prime_users[Year], U95, amazon_prime_users[Quarter], V95))</f>
        <v>6.3977390274396262</v>
      </c>
    </row>
    <row r="96" spans="1:23" x14ac:dyDescent="0.3">
      <c r="A96" s="2">
        <v>95</v>
      </c>
      <c r="B96" t="s">
        <v>421</v>
      </c>
      <c r="C96" t="s">
        <v>422</v>
      </c>
      <c r="D96" t="s">
        <v>423</v>
      </c>
      <c r="E96" s="3">
        <v>21534</v>
      </c>
      <c r="F96" t="s">
        <v>43</v>
      </c>
      <c r="G96" t="s">
        <v>424</v>
      </c>
      <c r="H96" s="1">
        <v>45400</v>
      </c>
      <c r="I96" s="1">
        <v>45765</v>
      </c>
      <c r="J96" t="s">
        <v>24</v>
      </c>
      <c r="K96" t="s">
        <v>25</v>
      </c>
      <c r="L96" t="s">
        <v>53</v>
      </c>
      <c r="M96" t="s">
        <v>59</v>
      </c>
      <c r="N96" t="s">
        <v>60</v>
      </c>
      <c r="O96" t="s">
        <v>61</v>
      </c>
      <c r="P96" t="s">
        <v>68</v>
      </c>
      <c r="Q96" t="s">
        <v>54</v>
      </c>
      <c r="R96">
        <v>4.5999999999999996</v>
      </c>
      <c r="S96">
        <v>6</v>
      </c>
      <c r="T96">
        <f t="shared" si="3"/>
        <v>365</v>
      </c>
      <c r="U96" t="str">
        <f t="shared" si="4"/>
        <v>2024</v>
      </c>
      <c r="V96" t="str">
        <f t="shared" si="5"/>
        <v>2</v>
      </c>
      <c r="W96" s="10" cm="1">
        <f t="array" ref="W96">(INDEX(clv_analysis[[#All],[Customer Lifetime Value]], MATCH(TEXT(U96, "0")&amp;V96, TEXT(clv_analysis[[#All],[Year]], "0")&amp;clv_analysis[[#All],[Quarter]], 0))) /( COUNTIFS(amazon_prime_users[Year], U96, amazon_prime_users[Quarter], V96))</f>
        <v>6.3977390274396262</v>
      </c>
    </row>
    <row r="97" spans="1:23" x14ac:dyDescent="0.3">
      <c r="A97" s="2">
        <v>96</v>
      </c>
      <c r="B97" t="s">
        <v>425</v>
      </c>
      <c r="C97" t="s">
        <v>426</v>
      </c>
      <c r="D97" t="s">
        <v>427</v>
      </c>
      <c r="E97" s="3">
        <v>23321</v>
      </c>
      <c r="F97" t="s">
        <v>43</v>
      </c>
      <c r="G97" t="s">
        <v>428</v>
      </c>
      <c r="H97" s="1">
        <v>45401</v>
      </c>
      <c r="I97" s="1">
        <v>45766</v>
      </c>
      <c r="J97" t="s">
        <v>24</v>
      </c>
      <c r="K97" t="s">
        <v>25</v>
      </c>
      <c r="L97" t="s">
        <v>53</v>
      </c>
      <c r="M97" t="s">
        <v>27</v>
      </c>
      <c r="N97" t="s">
        <v>60</v>
      </c>
      <c r="O97" t="s">
        <v>67</v>
      </c>
      <c r="P97" t="s">
        <v>39</v>
      </c>
      <c r="Q97" t="s">
        <v>31</v>
      </c>
      <c r="R97">
        <v>3.2</v>
      </c>
      <c r="S97">
        <v>9</v>
      </c>
      <c r="T97">
        <f t="shared" si="3"/>
        <v>365</v>
      </c>
      <c r="U97" t="str">
        <f t="shared" si="4"/>
        <v>2024</v>
      </c>
      <c r="V97" t="str">
        <f t="shared" si="5"/>
        <v>2</v>
      </c>
      <c r="W97" s="10" cm="1">
        <f t="array" ref="W97">(INDEX(clv_analysis[[#All],[Customer Lifetime Value]], MATCH(TEXT(U97, "0")&amp;V97, TEXT(clv_analysis[[#All],[Year]], "0")&amp;clv_analysis[[#All],[Quarter]], 0))) /( COUNTIFS(amazon_prime_users[Year], U97, amazon_prime_users[Quarter], V97))</f>
        <v>6.3977390274396262</v>
      </c>
    </row>
    <row r="98" spans="1:23" x14ac:dyDescent="0.3">
      <c r="A98" s="2">
        <v>97</v>
      </c>
      <c r="B98" t="s">
        <v>429</v>
      </c>
      <c r="C98" t="s">
        <v>430</v>
      </c>
      <c r="D98" t="s">
        <v>431</v>
      </c>
      <c r="E98" s="3">
        <v>21310</v>
      </c>
      <c r="F98" t="s">
        <v>43</v>
      </c>
      <c r="G98" t="s">
        <v>432</v>
      </c>
      <c r="H98" s="1">
        <v>45402</v>
      </c>
      <c r="I98" s="1">
        <v>45767</v>
      </c>
      <c r="J98" t="s">
        <v>36</v>
      </c>
      <c r="K98" t="s">
        <v>52</v>
      </c>
      <c r="L98" t="s">
        <v>26</v>
      </c>
      <c r="M98" t="s">
        <v>27</v>
      </c>
      <c r="N98" t="s">
        <v>28</v>
      </c>
      <c r="O98" t="s">
        <v>114</v>
      </c>
      <c r="P98" t="s">
        <v>68</v>
      </c>
      <c r="Q98" t="s">
        <v>54</v>
      </c>
      <c r="R98">
        <v>3.7</v>
      </c>
      <c r="S98">
        <v>3</v>
      </c>
      <c r="T98">
        <f t="shared" si="3"/>
        <v>365</v>
      </c>
      <c r="U98" t="str">
        <f t="shared" si="4"/>
        <v>2024</v>
      </c>
      <c r="V98" t="str">
        <f t="shared" si="5"/>
        <v>2</v>
      </c>
      <c r="W98" s="10" cm="1">
        <f t="array" ref="W98">(INDEX(clv_analysis[[#All],[Customer Lifetime Value]], MATCH(TEXT(U98, "0")&amp;V98, TEXT(clv_analysis[[#All],[Year]], "0")&amp;clv_analysis[[#All],[Quarter]], 0))) /( COUNTIFS(amazon_prime_users[Year], U98, amazon_prime_users[Quarter], V98))</f>
        <v>6.3977390274396262</v>
      </c>
    </row>
    <row r="99" spans="1:23" x14ac:dyDescent="0.3">
      <c r="A99" s="2">
        <v>98</v>
      </c>
      <c r="B99" t="s">
        <v>433</v>
      </c>
      <c r="C99" t="s">
        <v>434</v>
      </c>
      <c r="D99" t="s">
        <v>435</v>
      </c>
      <c r="E99" s="3">
        <v>29094</v>
      </c>
      <c r="F99" t="s">
        <v>22</v>
      </c>
      <c r="G99" t="s">
        <v>436</v>
      </c>
      <c r="H99" s="1">
        <v>45403</v>
      </c>
      <c r="I99" s="1">
        <v>45768</v>
      </c>
      <c r="J99" t="s">
        <v>24</v>
      </c>
      <c r="K99" t="s">
        <v>37</v>
      </c>
      <c r="L99" t="s">
        <v>26</v>
      </c>
      <c r="M99" t="s">
        <v>27</v>
      </c>
      <c r="N99" t="s">
        <v>45</v>
      </c>
      <c r="O99" t="s">
        <v>29</v>
      </c>
      <c r="P99" t="s">
        <v>68</v>
      </c>
      <c r="Q99" t="s">
        <v>54</v>
      </c>
      <c r="R99">
        <v>4.7</v>
      </c>
      <c r="S99">
        <v>4</v>
      </c>
      <c r="T99">
        <f t="shared" si="3"/>
        <v>365</v>
      </c>
      <c r="U99" t="str">
        <f t="shared" si="4"/>
        <v>2024</v>
      </c>
      <c r="V99" t="str">
        <f t="shared" si="5"/>
        <v>2</v>
      </c>
      <c r="W99" s="10" cm="1">
        <f t="array" ref="W99">(INDEX(clv_analysis[[#All],[Customer Lifetime Value]], MATCH(TEXT(U99, "0")&amp;V99, TEXT(clv_analysis[[#All],[Year]], "0")&amp;clv_analysis[[#All],[Quarter]], 0))) /( COUNTIFS(amazon_prime_users[Year], U99, amazon_prime_users[Quarter], V99))</f>
        <v>6.3977390274396262</v>
      </c>
    </row>
    <row r="100" spans="1:23" x14ac:dyDescent="0.3">
      <c r="A100" s="2">
        <v>99</v>
      </c>
      <c r="B100" t="s">
        <v>437</v>
      </c>
      <c r="C100" t="s">
        <v>438</v>
      </c>
      <c r="D100" t="s">
        <v>439</v>
      </c>
      <c r="E100" s="3">
        <v>24826</v>
      </c>
      <c r="F100" t="s">
        <v>22</v>
      </c>
      <c r="G100" t="s">
        <v>440</v>
      </c>
      <c r="H100" s="1">
        <v>45404</v>
      </c>
      <c r="I100" s="1">
        <v>45769</v>
      </c>
      <c r="J100" t="s">
        <v>36</v>
      </c>
      <c r="K100" t="s">
        <v>37</v>
      </c>
      <c r="L100" t="s">
        <v>53</v>
      </c>
      <c r="M100" t="s">
        <v>66</v>
      </c>
      <c r="N100" t="s">
        <v>60</v>
      </c>
      <c r="O100" t="s">
        <v>67</v>
      </c>
      <c r="P100" t="s">
        <v>30</v>
      </c>
      <c r="Q100" t="s">
        <v>31</v>
      </c>
      <c r="R100">
        <v>4.7</v>
      </c>
      <c r="S100">
        <v>7</v>
      </c>
      <c r="T100">
        <f t="shared" si="3"/>
        <v>365</v>
      </c>
      <c r="U100" t="str">
        <f t="shared" si="4"/>
        <v>2024</v>
      </c>
      <c r="V100" t="str">
        <f t="shared" si="5"/>
        <v>2</v>
      </c>
      <c r="W100" s="10" cm="1">
        <f t="array" ref="W100">(INDEX(clv_analysis[[#All],[Customer Lifetime Value]], MATCH(TEXT(U100, "0")&amp;V100, TEXT(clv_analysis[[#All],[Year]], "0")&amp;clv_analysis[[#All],[Quarter]], 0))) /( COUNTIFS(amazon_prime_users[Year], U100, amazon_prime_users[Quarter], V100))</f>
        <v>6.3977390274396262</v>
      </c>
    </row>
    <row r="101" spans="1:23" x14ac:dyDescent="0.3">
      <c r="A101" s="2">
        <v>100</v>
      </c>
      <c r="B101" t="s">
        <v>441</v>
      </c>
      <c r="C101" t="s">
        <v>442</v>
      </c>
      <c r="D101" t="s">
        <v>443</v>
      </c>
      <c r="E101" s="3">
        <v>18278</v>
      </c>
      <c r="F101" t="s">
        <v>43</v>
      </c>
      <c r="G101" t="s">
        <v>444</v>
      </c>
      <c r="H101" s="1">
        <v>45405</v>
      </c>
      <c r="I101" s="1">
        <v>45770</v>
      </c>
      <c r="J101" t="s">
        <v>24</v>
      </c>
      <c r="K101" t="s">
        <v>25</v>
      </c>
      <c r="L101" t="s">
        <v>53</v>
      </c>
      <c r="M101" t="s">
        <v>27</v>
      </c>
      <c r="N101" t="s">
        <v>45</v>
      </c>
      <c r="O101" t="s">
        <v>61</v>
      </c>
      <c r="P101" t="s">
        <v>30</v>
      </c>
      <c r="Q101" t="s">
        <v>47</v>
      </c>
      <c r="R101">
        <v>4.5</v>
      </c>
      <c r="S101">
        <v>5</v>
      </c>
      <c r="T101">
        <f t="shared" si="3"/>
        <v>365</v>
      </c>
      <c r="U101" t="str">
        <f t="shared" si="4"/>
        <v>2024</v>
      </c>
      <c r="V101" t="str">
        <f t="shared" si="5"/>
        <v>2</v>
      </c>
      <c r="W101" s="10" cm="1">
        <f t="array" ref="W101">(INDEX(clv_analysis[[#All],[Customer Lifetime Value]], MATCH(TEXT(U101, "0")&amp;V101, TEXT(clv_analysis[[#All],[Year]], "0")&amp;clv_analysis[[#All],[Quarter]], 0))) /( COUNTIFS(amazon_prime_users[Year], U101, amazon_prime_users[Quarter], V101))</f>
        <v>6.3977390274396262</v>
      </c>
    </row>
    <row r="102" spans="1:23" x14ac:dyDescent="0.3">
      <c r="A102" s="2">
        <v>101</v>
      </c>
      <c r="B102" t="s">
        <v>445</v>
      </c>
      <c r="C102" t="s">
        <v>446</v>
      </c>
      <c r="D102" t="s">
        <v>447</v>
      </c>
      <c r="E102" s="3">
        <v>20718</v>
      </c>
      <c r="F102" t="s">
        <v>22</v>
      </c>
      <c r="G102" t="s">
        <v>448</v>
      </c>
      <c r="H102" s="1">
        <v>45406</v>
      </c>
      <c r="I102" s="1">
        <v>45771</v>
      </c>
      <c r="J102" t="s">
        <v>36</v>
      </c>
      <c r="K102" t="s">
        <v>52</v>
      </c>
      <c r="L102" t="s">
        <v>53</v>
      </c>
      <c r="M102" t="s">
        <v>59</v>
      </c>
      <c r="N102" t="s">
        <v>60</v>
      </c>
      <c r="O102" t="s">
        <v>46</v>
      </c>
      <c r="P102" t="s">
        <v>30</v>
      </c>
      <c r="Q102" t="s">
        <v>47</v>
      </c>
      <c r="R102">
        <v>4.7</v>
      </c>
      <c r="S102">
        <v>1</v>
      </c>
      <c r="T102">
        <f t="shared" si="3"/>
        <v>365</v>
      </c>
      <c r="U102" t="str">
        <f t="shared" si="4"/>
        <v>2024</v>
      </c>
      <c r="V102" t="str">
        <f t="shared" si="5"/>
        <v>2</v>
      </c>
      <c r="W102" s="10" cm="1">
        <f t="array" ref="W102">(INDEX(clv_analysis[[#All],[Customer Lifetime Value]], MATCH(TEXT(U102, "0")&amp;V102, TEXT(clv_analysis[[#All],[Year]], "0")&amp;clv_analysis[[#All],[Quarter]], 0))) /( COUNTIFS(amazon_prime_users[Year], U102, amazon_prime_users[Quarter], V102))</f>
        <v>6.3977390274396262</v>
      </c>
    </row>
    <row r="103" spans="1:23" x14ac:dyDescent="0.3">
      <c r="A103" s="2">
        <v>102</v>
      </c>
      <c r="B103" t="s">
        <v>449</v>
      </c>
      <c r="C103" t="s">
        <v>450</v>
      </c>
      <c r="D103" t="s">
        <v>451</v>
      </c>
      <c r="E103" s="3">
        <v>37692</v>
      </c>
      <c r="F103" t="s">
        <v>43</v>
      </c>
      <c r="G103" t="s">
        <v>452</v>
      </c>
      <c r="H103" s="1">
        <v>45407</v>
      </c>
      <c r="I103" s="1">
        <v>45772</v>
      </c>
      <c r="J103" t="s">
        <v>24</v>
      </c>
      <c r="K103" t="s">
        <v>52</v>
      </c>
      <c r="L103" t="s">
        <v>26</v>
      </c>
      <c r="M103" t="s">
        <v>27</v>
      </c>
      <c r="N103" t="s">
        <v>45</v>
      </c>
      <c r="O103" t="s">
        <v>73</v>
      </c>
      <c r="P103" t="s">
        <v>68</v>
      </c>
      <c r="Q103" t="s">
        <v>47</v>
      </c>
      <c r="R103">
        <v>3.5</v>
      </c>
      <c r="S103">
        <v>3</v>
      </c>
      <c r="T103">
        <f t="shared" si="3"/>
        <v>365</v>
      </c>
      <c r="U103" t="str">
        <f t="shared" si="4"/>
        <v>2024</v>
      </c>
      <c r="V103" t="str">
        <f t="shared" si="5"/>
        <v>2</v>
      </c>
      <c r="W103" s="10" cm="1">
        <f t="array" ref="W103">(INDEX(clv_analysis[[#All],[Customer Lifetime Value]], MATCH(TEXT(U103, "0")&amp;V103, TEXT(clv_analysis[[#All],[Year]], "0")&amp;clv_analysis[[#All],[Quarter]], 0))) /( COUNTIFS(amazon_prime_users[Year], U103, amazon_prime_users[Quarter], V103))</f>
        <v>6.3977390274396262</v>
      </c>
    </row>
    <row r="104" spans="1:23" x14ac:dyDescent="0.3">
      <c r="A104" s="2">
        <v>103</v>
      </c>
      <c r="B104" t="s">
        <v>453</v>
      </c>
      <c r="C104" t="s">
        <v>454</v>
      </c>
      <c r="D104" t="s">
        <v>455</v>
      </c>
      <c r="E104" s="3">
        <v>33204</v>
      </c>
      <c r="F104" t="s">
        <v>22</v>
      </c>
      <c r="G104" t="s">
        <v>456</v>
      </c>
      <c r="H104" s="1">
        <v>45408</v>
      </c>
      <c r="I104" s="1">
        <v>45773</v>
      </c>
      <c r="J104" t="s">
        <v>24</v>
      </c>
      <c r="K104" t="s">
        <v>52</v>
      </c>
      <c r="L104" t="s">
        <v>26</v>
      </c>
      <c r="M104" t="s">
        <v>66</v>
      </c>
      <c r="N104" t="s">
        <v>28</v>
      </c>
      <c r="O104" t="s">
        <v>38</v>
      </c>
      <c r="P104" t="s">
        <v>68</v>
      </c>
      <c r="Q104" t="s">
        <v>47</v>
      </c>
      <c r="R104">
        <v>3</v>
      </c>
      <c r="S104">
        <v>2</v>
      </c>
      <c r="T104">
        <f t="shared" si="3"/>
        <v>365</v>
      </c>
      <c r="U104" t="str">
        <f t="shared" si="4"/>
        <v>2024</v>
      </c>
      <c r="V104" t="str">
        <f t="shared" si="5"/>
        <v>2</v>
      </c>
      <c r="W104" s="10" cm="1">
        <f t="array" ref="W104">(INDEX(clv_analysis[[#All],[Customer Lifetime Value]], MATCH(TEXT(U104, "0")&amp;V104, TEXT(clv_analysis[[#All],[Year]], "0")&amp;clv_analysis[[#All],[Quarter]], 0))) /( COUNTIFS(amazon_prime_users[Year], U104, amazon_prime_users[Quarter], V104))</f>
        <v>6.3977390274396262</v>
      </c>
    </row>
    <row r="105" spans="1:23" x14ac:dyDescent="0.3">
      <c r="A105" s="2">
        <v>104</v>
      </c>
      <c r="B105" t="s">
        <v>457</v>
      </c>
      <c r="C105" t="s">
        <v>458</v>
      </c>
      <c r="D105" t="s">
        <v>459</v>
      </c>
      <c r="E105" s="3">
        <v>35881</v>
      </c>
      <c r="F105" t="s">
        <v>22</v>
      </c>
      <c r="G105" t="s">
        <v>460</v>
      </c>
      <c r="H105" s="1">
        <v>45409</v>
      </c>
      <c r="I105" s="1">
        <v>45774</v>
      </c>
      <c r="J105" t="s">
        <v>24</v>
      </c>
      <c r="K105" t="s">
        <v>52</v>
      </c>
      <c r="L105" t="s">
        <v>26</v>
      </c>
      <c r="M105" t="s">
        <v>66</v>
      </c>
      <c r="N105" t="s">
        <v>60</v>
      </c>
      <c r="O105" t="s">
        <v>67</v>
      </c>
      <c r="P105" t="s">
        <v>30</v>
      </c>
      <c r="Q105" t="s">
        <v>54</v>
      </c>
      <c r="R105">
        <v>3.1</v>
      </c>
      <c r="S105">
        <v>8</v>
      </c>
      <c r="T105">
        <f t="shared" si="3"/>
        <v>365</v>
      </c>
      <c r="U105" t="str">
        <f t="shared" si="4"/>
        <v>2024</v>
      </c>
      <c r="V105" t="str">
        <f t="shared" si="5"/>
        <v>2</v>
      </c>
      <c r="W105" s="10" cm="1">
        <f t="array" ref="W105">(INDEX(clv_analysis[[#All],[Customer Lifetime Value]], MATCH(TEXT(U105, "0")&amp;V105, TEXT(clv_analysis[[#All],[Year]], "0")&amp;clv_analysis[[#All],[Quarter]], 0))) /( COUNTIFS(amazon_prime_users[Year], U105, amazon_prime_users[Quarter], V105))</f>
        <v>6.3977390274396262</v>
      </c>
    </row>
    <row r="106" spans="1:23" x14ac:dyDescent="0.3">
      <c r="A106" s="2">
        <v>105</v>
      </c>
      <c r="B106" t="s">
        <v>461</v>
      </c>
      <c r="C106" t="s">
        <v>462</v>
      </c>
      <c r="D106" t="s">
        <v>463</v>
      </c>
      <c r="E106" s="3">
        <v>21314</v>
      </c>
      <c r="F106" t="s">
        <v>22</v>
      </c>
      <c r="G106" t="s">
        <v>464</v>
      </c>
      <c r="H106" s="1">
        <v>45410</v>
      </c>
      <c r="I106" s="1">
        <v>45775</v>
      </c>
      <c r="J106" t="s">
        <v>36</v>
      </c>
      <c r="K106" t="s">
        <v>52</v>
      </c>
      <c r="L106" t="s">
        <v>26</v>
      </c>
      <c r="M106" t="s">
        <v>59</v>
      </c>
      <c r="N106" t="s">
        <v>45</v>
      </c>
      <c r="O106" t="s">
        <v>61</v>
      </c>
      <c r="P106" t="s">
        <v>30</v>
      </c>
      <c r="Q106" t="s">
        <v>47</v>
      </c>
      <c r="R106">
        <v>3.3</v>
      </c>
      <c r="S106">
        <v>0</v>
      </c>
      <c r="T106">
        <f t="shared" si="3"/>
        <v>365</v>
      </c>
      <c r="U106" t="str">
        <f t="shared" si="4"/>
        <v>2024</v>
      </c>
      <c r="V106" t="str">
        <f t="shared" si="5"/>
        <v>2</v>
      </c>
      <c r="W106" s="10" cm="1">
        <f t="array" ref="W106">(INDEX(clv_analysis[[#All],[Customer Lifetime Value]], MATCH(TEXT(U106, "0")&amp;V106, TEXT(clv_analysis[[#All],[Year]], "0")&amp;clv_analysis[[#All],[Quarter]], 0))) /( COUNTIFS(amazon_prime_users[Year], U106, amazon_prime_users[Quarter], V106))</f>
        <v>6.3977390274396262</v>
      </c>
    </row>
    <row r="107" spans="1:23" x14ac:dyDescent="0.3">
      <c r="A107" s="2">
        <v>106</v>
      </c>
      <c r="B107" t="s">
        <v>465</v>
      </c>
      <c r="C107" t="s">
        <v>466</v>
      </c>
      <c r="D107" t="s">
        <v>467</v>
      </c>
      <c r="E107" s="3">
        <v>26951</v>
      </c>
      <c r="F107" t="s">
        <v>22</v>
      </c>
      <c r="G107" t="s">
        <v>468</v>
      </c>
      <c r="H107" s="1">
        <v>45411</v>
      </c>
      <c r="I107" s="1">
        <v>45776</v>
      </c>
      <c r="J107" t="s">
        <v>24</v>
      </c>
      <c r="K107" t="s">
        <v>25</v>
      </c>
      <c r="L107" t="s">
        <v>53</v>
      </c>
      <c r="M107" t="s">
        <v>66</v>
      </c>
      <c r="N107" t="s">
        <v>28</v>
      </c>
      <c r="O107" t="s">
        <v>46</v>
      </c>
      <c r="P107" t="s">
        <v>39</v>
      </c>
      <c r="Q107" t="s">
        <v>54</v>
      </c>
      <c r="R107">
        <v>3.4</v>
      </c>
      <c r="S107">
        <v>10</v>
      </c>
      <c r="T107">
        <f t="shared" si="3"/>
        <v>365</v>
      </c>
      <c r="U107" t="str">
        <f t="shared" si="4"/>
        <v>2024</v>
      </c>
      <c r="V107" t="str">
        <f t="shared" si="5"/>
        <v>2</v>
      </c>
      <c r="W107" s="10" cm="1">
        <f t="array" ref="W107">(INDEX(clv_analysis[[#All],[Customer Lifetime Value]], MATCH(TEXT(U107, "0")&amp;V107, TEXT(clv_analysis[[#All],[Year]], "0")&amp;clv_analysis[[#All],[Quarter]], 0))) /( COUNTIFS(amazon_prime_users[Year], U107, amazon_prime_users[Quarter], V107))</f>
        <v>6.3977390274396262</v>
      </c>
    </row>
    <row r="108" spans="1:23" x14ac:dyDescent="0.3">
      <c r="A108" s="2">
        <v>107</v>
      </c>
      <c r="B108" t="s">
        <v>469</v>
      </c>
      <c r="C108" t="s">
        <v>470</v>
      </c>
      <c r="D108" t="s">
        <v>471</v>
      </c>
      <c r="E108" s="3">
        <v>17952</v>
      </c>
      <c r="F108" t="s">
        <v>43</v>
      </c>
      <c r="G108" t="s">
        <v>472</v>
      </c>
      <c r="H108" s="1">
        <v>45412</v>
      </c>
      <c r="I108" s="1">
        <v>45777</v>
      </c>
      <c r="J108" t="s">
        <v>24</v>
      </c>
      <c r="K108" t="s">
        <v>25</v>
      </c>
      <c r="L108" t="s">
        <v>26</v>
      </c>
      <c r="M108" t="s">
        <v>59</v>
      </c>
      <c r="N108" t="s">
        <v>60</v>
      </c>
      <c r="O108" t="s">
        <v>29</v>
      </c>
      <c r="P108" t="s">
        <v>68</v>
      </c>
      <c r="Q108" t="s">
        <v>47</v>
      </c>
      <c r="R108">
        <v>3.3</v>
      </c>
      <c r="S108">
        <v>7</v>
      </c>
      <c r="T108">
        <f t="shared" si="3"/>
        <v>365</v>
      </c>
      <c r="U108" t="str">
        <f t="shared" si="4"/>
        <v>2024</v>
      </c>
      <c r="V108" t="str">
        <f t="shared" si="5"/>
        <v>2</v>
      </c>
      <c r="W108" s="10" cm="1">
        <f t="array" ref="W108">(INDEX(clv_analysis[[#All],[Customer Lifetime Value]], MATCH(TEXT(U108, "0")&amp;V108, TEXT(clv_analysis[[#All],[Year]], "0")&amp;clv_analysis[[#All],[Quarter]], 0))) /( COUNTIFS(amazon_prime_users[Year], U108, amazon_prime_users[Quarter], V108))</f>
        <v>6.3977390274396262</v>
      </c>
    </row>
    <row r="109" spans="1:23" x14ac:dyDescent="0.3">
      <c r="A109" s="2">
        <v>108</v>
      </c>
      <c r="B109" t="s">
        <v>473</v>
      </c>
      <c r="C109" t="s">
        <v>474</v>
      </c>
      <c r="D109" t="s">
        <v>475</v>
      </c>
      <c r="E109" s="3">
        <v>16263</v>
      </c>
      <c r="F109" t="s">
        <v>43</v>
      </c>
      <c r="G109" t="s">
        <v>476</v>
      </c>
      <c r="H109" s="1">
        <v>45413</v>
      </c>
      <c r="I109" s="1">
        <v>45778</v>
      </c>
      <c r="J109" t="s">
        <v>36</v>
      </c>
      <c r="K109" t="s">
        <v>52</v>
      </c>
      <c r="L109" t="s">
        <v>26</v>
      </c>
      <c r="M109" t="s">
        <v>27</v>
      </c>
      <c r="N109" t="s">
        <v>60</v>
      </c>
      <c r="O109" t="s">
        <v>67</v>
      </c>
      <c r="P109" t="s">
        <v>68</v>
      </c>
      <c r="Q109" t="s">
        <v>31</v>
      </c>
      <c r="R109">
        <v>3.2</v>
      </c>
      <c r="S109">
        <v>7</v>
      </c>
      <c r="T109">
        <f t="shared" si="3"/>
        <v>365</v>
      </c>
      <c r="U109" t="str">
        <f t="shared" si="4"/>
        <v>2024</v>
      </c>
      <c r="V109" t="str">
        <f t="shared" si="5"/>
        <v>2</v>
      </c>
      <c r="W109" s="10" cm="1">
        <f t="array" ref="W109">(INDEX(clv_analysis[[#All],[Customer Lifetime Value]], MATCH(TEXT(U109, "0")&amp;V109, TEXT(clv_analysis[[#All],[Year]], "0")&amp;clv_analysis[[#All],[Quarter]], 0))) /( COUNTIFS(amazon_prime_users[Year], U109, amazon_prime_users[Quarter], V109))</f>
        <v>6.3977390274396262</v>
      </c>
    </row>
    <row r="110" spans="1:23" x14ac:dyDescent="0.3">
      <c r="A110" s="2">
        <v>109</v>
      </c>
      <c r="B110" t="s">
        <v>477</v>
      </c>
      <c r="C110" t="s">
        <v>478</v>
      </c>
      <c r="D110" t="s">
        <v>479</v>
      </c>
      <c r="E110" s="3">
        <v>27075</v>
      </c>
      <c r="F110" t="s">
        <v>22</v>
      </c>
      <c r="G110" t="s">
        <v>480</v>
      </c>
      <c r="H110" s="1">
        <v>45414</v>
      </c>
      <c r="I110" s="1">
        <v>45779</v>
      </c>
      <c r="J110" t="s">
        <v>24</v>
      </c>
      <c r="K110" t="s">
        <v>37</v>
      </c>
      <c r="L110" t="s">
        <v>53</v>
      </c>
      <c r="M110" t="s">
        <v>66</v>
      </c>
      <c r="N110" t="s">
        <v>60</v>
      </c>
      <c r="O110" t="s">
        <v>38</v>
      </c>
      <c r="P110" t="s">
        <v>68</v>
      </c>
      <c r="Q110" t="s">
        <v>31</v>
      </c>
      <c r="R110">
        <v>3.2</v>
      </c>
      <c r="S110">
        <v>2</v>
      </c>
      <c r="T110">
        <f t="shared" si="3"/>
        <v>365</v>
      </c>
      <c r="U110" t="str">
        <f t="shared" si="4"/>
        <v>2024</v>
      </c>
      <c r="V110" t="str">
        <f t="shared" si="5"/>
        <v>2</v>
      </c>
      <c r="W110" s="10" cm="1">
        <f t="array" ref="W110">(INDEX(clv_analysis[[#All],[Customer Lifetime Value]], MATCH(TEXT(U110, "0")&amp;V110, TEXT(clv_analysis[[#All],[Year]], "0")&amp;clv_analysis[[#All],[Quarter]], 0))) /( COUNTIFS(amazon_prime_users[Year], U110, amazon_prime_users[Quarter], V110))</f>
        <v>6.3977390274396262</v>
      </c>
    </row>
    <row r="111" spans="1:23" x14ac:dyDescent="0.3">
      <c r="A111" s="2">
        <v>110</v>
      </c>
      <c r="B111" t="s">
        <v>481</v>
      </c>
      <c r="C111" t="s">
        <v>482</v>
      </c>
      <c r="D111" t="s">
        <v>483</v>
      </c>
      <c r="E111" s="3">
        <v>29963</v>
      </c>
      <c r="F111" t="s">
        <v>22</v>
      </c>
      <c r="G111" t="s">
        <v>484</v>
      </c>
      <c r="H111" s="1">
        <v>45415</v>
      </c>
      <c r="I111" s="1">
        <v>45780</v>
      </c>
      <c r="J111" t="s">
        <v>36</v>
      </c>
      <c r="K111" t="s">
        <v>52</v>
      </c>
      <c r="L111" t="s">
        <v>26</v>
      </c>
      <c r="M111" t="s">
        <v>66</v>
      </c>
      <c r="N111" t="s">
        <v>60</v>
      </c>
      <c r="O111" t="s">
        <v>73</v>
      </c>
      <c r="P111" t="s">
        <v>68</v>
      </c>
      <c r="Q111" t="s">
        <v>31</v>
      </c>
      <c r="R111">
        <v>4.9000000000000004</v>
      </c>
      <c r="S111">
        <v>0</v>
      </c>
      <c r="T111">
        <f t="shared" si="3"/>
        <v>365</v>
      </c>
      <c r="U111" t="str">
        <f t="shared" si="4"/>
        <v>2024</v>
      </c>
      <c r="V111" t="str">
        <f t="shared" si="5"/>
        <v>2</v>
      </c>
      <c r="W111" s="10" cm="1">
        <f t="array" ref="W111">(INDEX(clv_analysis[[#All],[Customer Lifetime Value]], MATCH(TEXT(U111, "0")&amp;V111, TEXT(clv_analysis[[#All],[Year]], "0")&amp;clv_analysis[[#All],[Quarter]], 0))) /( COUNTIFS(amazon_prime_users[Year], U111, amazon_prime_users[Quarter], V111))</f>
        <v>6.3977390274396262</v>
      </c>
    </row>
    <row r="112" spans="1:23" x14ac:dyDescent="0.3">
      <c r="A112" s="2">
        <v>111</v>
      </c>
      <c r="B112" t="s">
        <v>485</v>
      </c>
      <c r="C112" t="s">
        <v>486</v>
      </c>
      <c r="D112" t="s">
        <v>487</v>
      </c>
      <c r="E112" s="3">
        <v>19656</v>
      </c>
      <c r="F112" t="s">
        <v>22</v>
      </c>
      <c r="G112" t="s">
        <v>488</v>
      </c>
      <c r="H112" s="1">
        <v>45416</v>
      </c>
      <c r="I112" s="1">
        <v>45781</v>
      </c>
      <c r="J112" t="s">
        <v>24</v>
      </c>
      <c r="K112" t="s">
        <v>52</v>
      </c>
      <c r="L112" t="s">
        <v>26</v>
      </c>
      <c r="M112" t="s">
        <v>27</v>
      </c>
      <c r="N112" t="s">
        <v>28</v>
      </c>
      <c r="O112" t="s">
        <v>61</v>
      </c>
      <c r="P112" t="s">
        <v>39</v>
      </c>
      <c r="Q112" t="s">
        <v>54</v>
      </c>
      <c r="R112">
        <v>3.4</v>
      </c>
      <c r="S112">
        <v>7</v>
      </c>
      <c r="T112">
        <f t="shared" si="3"/>
        <v>365</v>
      </c>
      <c r="U112" t="str">
        <f t="shared" si="4"/>
        <v>2024</v>
      </c>
      <c r="V112" t="str">
        <f t="shared" si="5"/>
        <v>2</v>
      </c>
      <c r="W112" s="10" cm="1">
        <f t="array" ref="W112">(INDEX(clv_analysis[[#All],[Customer Lifetime Value]], MATCH(TEXT(U112, "0")&amp;V112, TEXT(clv_analysis[[#All],[Year]], "0")&amp;clv_analysis[[#All],[Quarter]], 0))) /( COUNTIFS(amazon_prime_users[Year], U112, amazon_prime_users[Quarter], V112))</f>
        <v>6.3977390274396262</v>
      </c>
    </row>
    <row r="113" spans="1:23" x14ac:dyDescent="0.3">
      <c r="A113" s="2">
        <v>112</v>
      </c>
      <c r="B113" t="s">
        <v>489</v>
      </c>
      <c r="C113" t="s">
        <v>490</v>
      </c>
      <c r="D113" t="s">
        <v>491</v>
      </c>
      <c r="E113" s="3">
        <v>30100</v>
      </c>
      <c r="F113" t="s">
        <v>43</v>
      </c>
      <c r="G113" t="s">
        <v>492</v>
      </c>
      <c r="H113" s="1">
        <v>45417</v>
      </c>
      <c r="I113" s="1">
        <v>45782</v>
      </c>
      <c r="J113" t="s">
        <v>24</v>
      </c>
      <c r="K113" t="s">
        <v>37</v>
      </c>
      <c r="L113" t="s">
        <v>26</v>
      </c>
      <c r="M113" t="s">
        <v>59</v>
      </c>
      <c r="N113" t="s">
        <v>60</v>
      </c>
      <c r="O113" t="s">
        <v>38</v>
      </c>
      <c r="P113" t="s">
        <v>68</v>
      </c>
      <c r="Q113" t="s">
        <v>31</v>
      </c>
      <c r="R113">
        <v>4.0999999999999996</v>
      </c>
      <c r="S113">
        <v>2</v>
      </c>
      <c r="T113">
        <f t="shared" si="3"/>
        <v>365</v>
      </c>
      <c r="U113" t="str">
        <f t="shared" si="4"/>
        <v>2024</v>
      </c>
      <c r="V113" t="str">
        <f t="shared" si="5"/>
        <v>2</v>
      </c>
      <c r="W113" s="10" cm="1">
        <f t="array" ref="W113">(INDEX(clv_analysis[[#All],[Customer Lifetime Value]], MATCH(TEXT(U113, "0")&amp;V113, TEXT(clv_analysis[[#All],[Year]], "0")&amp;clv_analysis[[#All],[Quarter]], 0))) /( COUNTIFS(amazon_prime_users[Year], U113, amazon_prime_users[Quarter], V113))</f>
        <v>6.3977390274396262</v>
      </c>
    </row>
    <row r="114" spans="1:23" x14ac:dyDescent="0.3">
      <c r="A114" s="2">
        <v>113</v>
      </c>
      <c r="B114" t="s">
        <v>493</v>
      </c>
      <c r="C114" t="s">
        <v>494</v>
      </c>
      <c r="D114" t="s">
        <v>495</v>
      </c>
      <c r="E114" s="3">
        <v>32521</v>
      </c>
      <c r="F114" t="s">
        <v>22</v>
      </c>
      <c r="G114" t="s">
        <v>496</v>
      </c>
      <c r="H114" s="1">
        <v>45418</v>
      </c>
      <c r="I114" s="1">
        <v>45783</v>
      </c>
      <c r="J114" t="s">
        <v>36</v>
      </c>
      <c r="K114" t="s">
        <v>37</v>
      </c>
      <c r="L114" t="s">
        <v>53</v>
      </c>
      <c r="M114" t="s">
        <v>59</v>
      </c>
      <c r="N114" t="s">
        <v>60</v>
      </c>
      <c r="O114" t="s">
        <v>73</v>
      </c>
      <c r="P114" t="s">
        <v>30</v>
      </c>
      <c r="Q114" t="s">
        <v>31</v>
      </c>
      <c r="R114">
        <v>4.9000000000000004</v>
      </c>
      <c r="S114">
        <v>3</v>
      </c>
      <c r="T114">
        <f t="shared" si="3"/>
        <v>365</v>
      </c>
      <c r="U114" t="str">
        <f t="shared" si="4"/>
        <v>2024</v>
      </c>
      <c r="V114" t="str">
        <f t="shared" si="5"/>
        <v>2</v>
      </c>
      <c r="W114" s="10" cm="1">
        <f t="array" ref="W114">(INDEX(clv_analysis[[#All],[Customer Lifetime Value]], MATCH(TEXT(U114, "0")&amp;V114, TEXT(clv_analysis[[#All],[Year]], "0")&amp;clv_analysis[[#All],[Quarter]], 0))) /( COUNTIFS(amazon_prime_users[Year], U114, amazon_prime_users[Quarter], V114))</f>
        <v>6.3977390274396262</v>
      </c>
    </row>
    <row r="115" spans="1:23" x14ac:dyDescent="0.3">
      <c r="A115" s="2">
        <v>114</v>
      </c>
      <c r="B115" t="s">
        <v>497</v>
      </c>
      <c r="C115" t="s">
        <v>498</v>
      </c>
      <c r="D115" t="s">
        <v>499</v>
      </c>
      <c r="E115" s="3">
        <v>24807</v>
      </c>
      <c r="F115" t="s">
        <v>22</v>
      </c>
      <c r="G115" t="s">
        <v>500</v>
      </c>
      <c r="H115" s="1">
        <v>45419</v>
      </c>
      <c r="I115" s="1">
        <v>45784</v>
      </c>
      <c r="J115" t="s">
        <v>24</v>
      </c>
      <c r="K115" t="s">
        <v>52</v>
      </c>
      <c r="L115" t="s">
        <v>53</v>
      </c>
      <c r="M115" t="s">
        <v>59</v>
      </c>
      <c r="N115" t="s">
        <v>45</v>
      </c>
      <c r="O115" t="s">
        <v>73</v>
      </c>
      <c r="P115" t="s">
        <v>39</v>
      </c>
      <c r="Q115" t="s">
        <v>54</v>
      </c>
      <c r="R115">
        <v>3.4</v>
      </c>
      <c r="S115">
        <v>9</v>
      </c>
      <c r="T115">
        <f t="shared" si="3"/>
        <v>365</v>
      </c>
      <c r="U115" t="str">
        <f t="shared" si="4"/>
        <v>2024</v>
      </c>
      <c r="V115" t="str">
        <f t="shared" si="5"/>
        <v>2</v>
      </c>
      <c r="W115" s="10" cm="1">
        <f t="array" ref="W115">(INDEX(clv_analysis[[#All],[Customer Lifetime Value]], MATCH(TEXT(U115, "0")&amp;V115, TEXT(clv_analysis[[#All],[Year]], "0")&amp;clv_analysis[[#All],[Quarter]], 0))) /( COUNTIFS(amazon_prime_users[Year], U115, amazon_prime_users[Quarter], V115))</f>
        <v>6.3977390274396262</v>
      </c>
    </row>
    <row r="116" spans="1:23" x14ac:dyDescent="0.3">
      <c r="A116" s="2">
        <v>115</v>
      </c>
      <c r="B116" t="s">
        <v>501</v>
      </c>
      <c r="C116" t="s">
        <v>502</v>
      </c>
      <c r="D116" t="s">
        <v>503</v>
      </c>
      <c r="E116" s="3">
        <v>29801</v>
      </c>
      <c r="F116" t="s">
        <v>43</v>
      </c>
      <c r="G116" t="s">
        <v>504</v>
      </c>
      <c r="H116" s="1">
        <v>45420</v>
      </c>
      <c r="I116" s="1">
        <v>45785</v>
      </c>
      <c r="J116" t="s">
        <v>36</v>
      </c>
      <c r="K116" t="s">
        <v>37</v>
      </c>
      <c r="L116" t="s">
        <v>26</v>
      </c>
      <c r="M116" t="s">
        <v>66</v>
      </c>
      <c r="N116" t="s">
        <v>60</v>
      </c>
      <c r="O116" t="s">
        <v>38</v>
      </c>
      <c r="P116" t="s">
        <v>39</v>
      </c>
      <c r="Q116" t="s">
        <v>31</v>
      </c>
      <c r="R116">
        <v>4.4000000000000004</v>
      </c>
      <c r="S116">
        <v>4</v>
      </c>
      <c r="T116">
        <f t="shared" si="3"/>
        <v>365</v>
      </c>
      <c r="U116" t="str">
        <f t="shared" si="4"/>
        <v>2024</v>
      </c>
      <c r="V116" t="str">
        <f t="shared" si="5"/>
        <v>2</v>
      </c>
      <c r="W116" s="10" cm="1">
        <f t="array" ref="W116">(INDEX(clv_analysis[[#All],[Customer Lifetime Value]], MATCH(TEXT(U116, "0")&amp;V116, TEXT(clv_analysis[[#All],[Year]], "0")&amp;clv_analysis[[#All],[Quarter]], 0))) /( COUNTIFS(amazon_prime_users[Year], U116, amazon_prime_users[Quarter], V116))</f>
        <v>6.3977390274396262</v>
      </c>
    </row>
    <row r="117" spans="1:23" x14ac:dyDescent="0.3">
      <c r="A117" s="2">
        <v>116</v>
      </c>
      <c r="B117" t="s">
        <v>505</v>
      </c>
      <c r="C117" t="s">
        <v>506</v>
      </c>
      <c r="D117" t="s">
        <v>507</v>
      </c>
      <c r="E117" s="3">
        <v>29422</v>
      </c>
      <c r="F117" t="s">
        <v>43</v>
      </c>
      <c r="G117" t="s">
        <v>508</v>
      </c>
      <c r="H117" s="1">
        <v>45421</v>
      </c>
      <c r="I117" s="1">
        <v>45786</v>
      </c>
      <c r="J117" t="s">
        <v>36</v>
      </c>
      <c r="K117" t="s">
        <v>25</v>
      </c>
      <c r="L117" t="s">
        <v>53</v>
      </c>
      <c r="M117" t="s">
        <v>27</v>
      </c>
      <c r="N117" t="s">
        <v>60</v>
      </c>
      <c r="O117" t="s">
        <v>67</v>
      </c>
      <c r="P117" t="s">
        <v>68</v>
      </c>
      <c r="Q117" t="s">
        <v>47</v>
      </c>
      <c r="R117">
        <v>3.8</v>
      </c>
      <c r="S117">
        <v>3</v>
      </c>
      <c r="T117">
        <f t="shared" si="3"/>
        <v>365</v>
      </c>
      <c r="U117" t="str">
        <f t="shared" si="4"/>
        <v>2024</v>
      </c>
      <c r="V117" t="str">
        <f t="shared" si="5"/>
        <v>2</v>
      </c>
      <c r="W117" s="10" cm="1">
        <f t="array" ref="W117">(INDEX(clv_analysis[[#All],[Customer Lifetime Value]], MATCH(TEXT(U117, "0")&amp;V117, TEXT(clv_analysis[[#All],[Year]], "0")&amp;clv_analysis[[#All],[Quarter]], 0))) /( COUNTIFS(amazon_prime_users[Year], U117, amazon_prime_users[Quarter], V117))</f>
        <v>6.3977390274396262</v>
      </c>
    </row>
    <row r="118" spans="1:23" x14ac:dyDescent="0.3">
      <c r="A118" s="2">
        <v>117</v>
      </c>
      <c r="B118" t="s">
        <v>509</v>
      </c>
      <c r="C118" t="s">
        <v>510</v>
      </c>
      <c r="D118" t="s">
        <v>511</v>
      </c>
      <c r="E118" s="3">
        <v>28901</v>
      </c>
      <c r="F118" t="s">
        <v>43</v>
      </c>
      <c r="G118" t="s">
        <v>512</v>
      </c>
      <c r="H118" s="1">
        <v>45422</v>
      </c>
      <c r="I118" s="1">
        <v>45787</v>
      </c>
      <c r="J118" t="s">
        <v>24</v>
      </c>
      <c r="K118" t="s">
        <v>25</v>
      </c>
      <c r="L118" t="s">
        <v>53</v>
      </c>
      <c r="M118" t="s">
        <v>59</v>
      </c>
      <c r="N118" t="s">
        <v>60</v>
      </c>
      <c r="O118" t="s">
        <v>67</v>
      </c>
      <c r="P118" t="s">
        <v>68</v>
      </c>
      <c r="Q118" t="s">
        <v>47</v>
      </c>
      <c r="R118">
        <v>4.5</v>
      </c>
      <c r="S118">
        <v>6</v>
      </c>
      <c r="T118">
        <f t="shared" si="3"/>
        <v>365</v>
      </c>
      <c r="U118" t="str">
        <f t="shared" si="4"/>
        <v>2024</v>
      </c>
      <c r="V118" t="str">
        <f t="shared" si="5"/>
        <v>2</v>
      </c>
      <c r="W118" s="10" cm="1">
        <f t="array" ref="W118">(INDEX(clv_analysis[[#All],[Customer Lifetime Value]], MATCH(TEXT(U118, "0")&amp;V118, TEXT(clv_analysis[[#All],[Year]], "0")&amp;clv_analysis[[#All],[Quarter]], 0))) /( COUNTIFS(amazon_prime_users[Year], U118, amazon_prime_users[Quarter], V118))</f>
        <v>6.3977390274396262</v>
      </c>
    </row>
    <row r="119" spans="1:23" x14ac:dyDescent="0.3">
      <c r="A119" s="2">
        <v>118</v>
      </c>
      <c r="B119" t="s">
        <v>513</v>
      </c>
      <c r="C119" t="s">
        <v>514</v>
      </c>
      <c r="D119" t="s">
        <v>515</v>
      </c>
      <c r="E119" s="3">
        <v>16476</v>
      </c>
      <c r="F119" t="s">
        <v>43</v>
      </c>
      <c r="G119" t="s">
        <v>516</v>
      </c>
      <c r="H119" s="1">
        <v>45423</v>
      </c>
      <c r="I119" s="1">
        <v>45788</v>
      </c>
      <c r="J119" t="s">
        <v>36</v>
      </c>
      <c r="K119" t="s">
        <v>52</v>
      </c>
      <c r="L119" t="s">
        <v>53</v>
      </c>
      <c r="M119" t="s">
        <v>27</v>
      </c>
      <c r="N119" t="s">
        <v>28</v>
      </c>
      <c r="O119" t="s">
        <v>29</v>
      </c>
      <c r="P119" t="s">
        <v>30</v>
      </c>
      <c r="Q119" t="s">
        <v>54</v>
      </c>
      <c r="R119">
        <v>3.6</v>
      </c>
      <c r="S119">
        <v>0</v>
      </c>
      <c r="T119">
        <f t="shared" si="3"/>
        <v>365</v>
      </c>
      <c r="U119" t="str">
        <f t="shared" si="4"/>
        <v>2024</v>
      </c>
      <c r="V119" t="str">
        <f t="shared" si="5"/>
        <v>2</v>
      </c>
      <c r="W119" s="10" cm="1">
        <f t="array" ref="W119">(INDEX(clv_analysis[[#All],[Customer Lifetime Value]], MATCH(TEXT(U119, "0")&amp;V119, TEXT(clv_analysis[[#All],[Year]], "0")&amp;clv_analysis[[#All],[Quarter]], 0))) /( COUNTIFS(amazon_prime_users[Year], U119, amazon_prime_users[Quarter], V119))</f>
        <v>6.3977390274396262</v>
      </c>
    </row>
    <row r="120" spans="1:23" x14ac:dyDescent="0.3">
      <c r="A120" s="2">
        <v>119</v>
      </c>
      <c r="B120" t="s">
        <v>517</v>
      </c>
      <c r="C120" t="s">
        <v>518</v>
      </c>
      <c r="D120" t="s">
        <v>519</v>
      </c>
      <c r="E120" s="3">
        <v>13801</v>
      </c>
      <c r="F120" t="s">
        <v>43</v>
      </c>
      <c r="G120" t="s">
        <v>520</v>
      </c>
      <c r="H120" s="1">
        <v>45424</v>
      </c>
      <c r="I120" s="1">
        <v>45789</v>
      </c>
      <c r="J120" t="s">
        <v>24</v>
      </c>
      <c r="K120" t="s">
        <v>25</v>
      </c>
      <c r="L120" t="s">
        <v>53</v>
      </c>
      <c r="M120" t="s">
        <v>27</v>
      </c>
      <c r="N120" t="s">
        <v>45</v>
      </c>
      <c r="O120" t="s">
        <v>46</v>
      </c>
      <c r="P120" t="s">
        <v>39</v>
      </c>
      <c r="Q120" t="s">
        <v>31</v>
      </c>
      <c r="R120">
        <v>4.5</v>
      </c>
      <c r="S120">
        <v>7</v>
      </c>
      <c r="T120">
        <f t="shared" si="3"/>
        <v>365</v>
      </c>
      <c r="U120" t="str">
        <f t="shared" si="4"/>
        <v>2024</v>
      </c>
      <c r="V120" t="str">
        <f t="shared" si="5"/>
        <v>2</v>
      </c>
      <c r="W120" s="10" cm="1">
        <f t="array" ref="W120">(INDEX(clv_analysis[[#All],[Customer Lifetime Value]], MATCH(TEXT(U120, "0")&amp;V120, TEXT(clv_analysis[[#All],[Year]], "0")&amp;clv_analysis[[#All],[Quarter]], 0))) /( COUNTIFS(amazon_prime_users[Year], U120, amazon_prime_users[Quarter], V120))</f>
        <v>6.3977390274396262</v>
      </c>
    </row>
    <row r="121" spans="1:23" x14ac:dyDescent="0.3">
      <c r="A121" s="2">
        <v>120</v>
      </c>
      <c r="B121" t="s">
        <v>521</v>
      </c>
      <c r="C121" t="s">
        <v>522</v>
      </c>
      <c r="D121" t="s">
        <v>523</v>
      </c>
      <c r="E121" s="3">
        <v>33138</v>
      </c>
      <c r="F121" t="s">
        <v>43</v>
      </c>
      <c r="G121" t="s">
        <v>524</v>
      </c>
      <c r="H121" s="1">
        <v>45425</v>
      </c>
      <c r="I121" s="1">
        <v>45790</v>
      </c>
      <c r="J121" t="s">
        <v>24</v>
      </c>
      <c r="K121" t="s">
        <v>52</v>
      </c>
      <c r="L121" t="s">
        <v>53</v>
      </c>
      <c r="M121" t="s">
        <v>59</v>
      </c>
      <c r="N121" t="s">
        <v>28</v>
      </c>
      <c r="O121" t="s">
        <v>67</v>
      </c>
      <c r="P121" t="s">
        <v>30</v>
      </c>
      <c r="Q121" t="s">
        <v>54</v>
      </c>
      <c r="R121">
        <v>4.0999999999999996</v>
      </c>
      <c r="S121">
        <v>3</v>
      </c>
      <c r="T121">
        <f t="shared" si="3"/>
        <v>365</v>
      </c>
      <c r="U121" t="str">
        <f t="shared" si="4"/>
        <v>2024</v>
      </c>
      <c r="V121" t="str">
        <f t="shared" si="5"/>
        <v>2</v>
      </c>
      <c r="W121" s="10" cm="1">
        <f t="array" ref="W121">(INDEX(clv_analysis[[#All],[Customer Lifetime Value]], MATCH(TEXT(U121, "0")&amp;V121, TEXT(clv_analysis[[#All],[Year]], "0")&amp;clv_analysis[[#All],[Quarter]], 0))) /( COUNTIFS(amazon_prime_users[Year], U121, amazon_prime_users[Quarter], V121))</f>
        <v>6.3977390274396262</v>
      </c>
    </row>
    <row r="122" spans="1:23" x14ac:dyDescent="0.3">
      <c r="A122" s="2">
        <v>121</v>
      </c>
      <c r="B122" t="s">
        <v>525</v>
      </c>
      <c r="C122" t="s">
        <v>526</v>
      </c>
      <c r="D122" t="s">
        <v>527</v>
      </c>
      <c r="E122" s="3">
        <v>33545</v>
      </c>
      <c r="F122" t="s">
        <v>22</v>
      </c>
      <c r="G122" t="s">
        <v>528</v>
      </c>
      <c r="H122" s="1">
        <v>45426</v>
      </c>
      <c r="I122" s="1">
        <v>45791</v>
      </c>
      <c r="J122" t="s">
        <v>24</v>
      </c>
      <c r="K122" t="s">
        <v>37</v>
      </c>
      <c r="L122" t="s">
        <v>26</v>
      </c>
      <c r="M122" t="s">
        <v>59</v>
      </c>
      <c r="N122" t="s">
        <v>45</v>
      </c>
      <c r="O122" t="s">
        <v>61</v>
      </c>
      <c r="P122" t="s">
        <v>39</v>
      </c>
      <c r="Q122" t="s">
        <v>54</v>
      </c>
      <c r="R122">
        <v>4.2</v>
      </c>
      <c r="S122">
        <v>2</v>
      </c>
      <c r="T122">
        <f t="shared" si="3"/>
        <v>365</v>
      </c>
      <c r="U122" t="str">
        <f t="shared" si="4"/>
        <v>2024</v>
      </c>
      <c r="V122" t="str">
        <f t="shared" si="5"/>
        <v>2</v>
      </c>
      <c r="W122" s="10" cm="1">
        <f t="array" ref="W122">(INDEX(clv_analysis[[#All],[Customer Lifetime Value]], MATCH(TEXT(U122, "0")&amp;V122, TEXT(clv_analysis[[#All],[Year]], "0")&amp;clv_analysis[[#All],[Quarter]], 0))) /( COUNTIFS(amazon_prime_users[Year], U122, amazon_prime_users[Quarter], V122))</f>
        <v>6.3977390274396262</v>
      </c>
    </row>
    <row r="123" spans="1:23" x14ac:dyDescent="0.3">
      <c r="A123" s="2">
        <v>122</v>
      </c>
      <c r="B123" t="s">
        <v>529</v>
      </c>
      <c r="C123" t="s">
        <v>530</v>
      </c>
      <c r="D123" t="s">
        <v>531</v>
      </c>
      <c r="E123" s="3">
        <v>25008</v>
      </c>
      <c r="F123" t="s">
        <v>22</v>
      </c>
      <c r="G123" t="s">
        <v>532</v>
      </c>
      <c r="H123" s="1">
        <v>45427</v>
      </c>
      <c r="I123" s="1">
        <v>45792</v>
      </c>
      <c r="J123" t="s">
        <v>36</v>
      </c>
      <c r="K123" t="s">
        <v>37</v>
      </c>
      <c r="L123" t="s">
        <v>26</v>
      </c>
      <c r="M123" t="s">
        <v>66</v>
      </c>
      <c r="N123" t="s">
        <v>28</v>
      </c>
      <c r="O123" t="s">
        <v>114</v>
      </c>
      <c r="P123" t="s">
        <v>39</v>
      </c>
      <c r="Q123" t="s">
        <v>47</v>
      </c>
      <c r="R123">
        <v>3.3</v>
      </c>
      <c r="S123">
        <v>7</v>
      </c>
      <c r="T123">
        <f t="shared" si="3"/>
        <v>365</v>
      </c>
      <c r="U123" t="str">
        <f t="shared" si="4"/>
        <v>2024</v>
      </c>
      <c r="V123" t="str">
        <f t="shared" si="5"/>
        <v>2</v>
      </c>
      <c r="W123" s="10" cm="1">
        <f t="array" ref="W123">(INDEX(clv_analysis[[#All],[Customer Lifetime Value]], MATCH(TEXT(U123, "0")&amp;V123, TEXT(clv_analysis[[#All],[Year]], "0")&amp;clv_analysis[[#All],[Quarter]], 0))) /( COUNTIFS(amazon_prime_users[Year], U123, amazon_prime_users[Quarter], V123))</f>
        <v>6.3977390274396262</v>
      </c>
    </row>
    <row r="124" spans="1:23" x14ac:dyDescent="0.3">
      <c r="A124" s="2">
        <v>123</v>
      </c>
      <c r="B124" t="s">
        <v>533</v>
      </c>
      <c r="C124" t="s">
        <v>534</v>
      </c>
      <c r="D124" t="s">
        <v>535</v>
      </c>
      <c r="E124" s="3">
        <v>13220</v>
      </c>
      <c r="F124" t="s">
        <v>43</v>
      </c>
      <c r="G124" t="s">
        <v>536</v>
      </c>
      <c r="H124" s="1">
        <v>45428</v>
      </c>
      <c r="I124" s="1">
        <v>45793</v>
      </c>
      <c r="J124" t="s">
        <v>24</v>
      </c>
      <c r="K124" t="s">
        <v>52</v>
      </c>
      <c r="L124" t="s">
        <v>53</v>
      </c>
      <c r="M124" t="s">
        <v>27</v>
      </c>
      <c r="N124" t="s">
        <v>45</v>
      </c>
      <c r="O124" t="s">
        <v>61</v>
      </c>
      <c r="P124" t="s">
        <v>30</v>
      </c>
      <c r="Q124" t="s">
        <v>54</v>
      </c>
      <c r="R124">
        <v>3.2</v>
      </c>
      <c r="S124">
        <v>2</v>
      </c>
      <c r="T124">
        <f t="shared" si="3"/>
        <v>365</v>
      </c>
      <c r="U124" t="str">
        <f t="shared" si="4"/>
        <v>2024</v>
      </c>
      <c r="V124" t="str">
        <f t="shared" si="5"/>
        <v>2</v>
      </c>
      <c r="W124" s="10" cm="1">
        <f t="array" ref="W124">(INDEX(clv_analysis[[#All],[Customer Lifetime Value]], MATCH(TEXT(U124, "0")&amp;V124, TEXT(clv_analysis[[#All],[Year]], "0")&amp;clv_analysis[[#All],[Quarter]], 0))) /( COUNTIFS(amazon_prime_users[Year], U124, amazon_prime_users[Quarter], V124))</f>
        <v>6.3977390274396262</v>
      </c>
    </row>
    <row r="125" spans="1:23" x14ac:dyDescent="0.3">
      <c r="A125" s="2">
        <v>124</v>
      </c>
      <c r="B125" t="s">
        <v>537</v>
      </c>
      <c r="C125" t="s">
        <v>538</v>
      </c>
      <c r="D125" t="s">
        <v>539</v>
      </c>
      <c r="E125" s="3">
        <v>17306</v>
      </c>
      <c r="F125" t="s">
        <v>22</v>
      </c>
      <c r="G125" t="s">
        <v>540</v>
      </c>
      <c r="H125" s="1">
        <v>45429</v>
      </c>
      <c r="I125" s="1">
        <v>45794</v>
      </c>
      <c r="J125" t="s">
        <v>24</v>
      </c>
      <c r="K125" t="s">
        <v>52</v>
      </c>
      <c r="L125" t="s">
        <v>53</v>
      </c>
      <c r="M125" t="s">
        <v>27</v>
      </c>
      <c r="N125" t="s">
        <v>28</v>
      </c>
      <c r="O125" t="s">
        <v>73</v>
      </c>
      <c r="P125" t="s">
        <v>68</v>
      </c>
      <c r="Q125" t="s">
        <v>47</v>
      </c>
      <c r="R125">
        <v>4.7</v>
      </c>
      <c r="S125">
        <v>8</v>
      </c>
      <c r="T125">
        <f t="shared" si="3"/>
        <v>365</v>
      </c>
      <c r="U125" t="str">
        <f t="shared" si="4"/>
        <v>2024</v>
      </c>
      <c r="V125" t="str">
        <f t="shared" si="5"/>
        <v>2</v>
      </c>
      <c r="W125" s="10" cm="1">
        <f t="array" ref="W125">(INDEX(clv_analysis[[#All],[Customer Lifetime Value]], MATCH(TEXT(U125, "0")&amp;V125, TEXT(clv_analysis[[#All],[Year]], "0")&amp;clv_analysis[[#All],[Quarter]], 0))) /( COUNTIFS(amazon_prime_users[Year], U125, amazon_prime_users[Quarter], V125))</f>
        <v>6.3977390274396262</v>
      </c>
    </row>
    <row r="126" spans="1:23" x14ac:dyDescent="0.3">
      <c r="A126" s="2">
        <v>125</v>
      </c>
      <c r="B126" t="s">
        <v>541</v>
      </c>
      <c r="C126" t="s">
        <v>542</v>
      </c>
      <c r="D126" t="s">
        <v>543</v>
      </c>
      <c r="E126" s="3">
        <v>33048</v>
      </c>
      <c r="F126" t="s">
        <v>22</v>
      </c>
      <c r="G126" t="s">
        <v>544</v>
      </c>
      <c r="H126" s="1">
        <v>45430</v>
      </c>
      <c r="I126" s="1">
        <v>45795</v>
      </c>
      <c r="J126" t="s">
        <v>24</v>
      </c>
      <c r="K126" t="s">
        <v>37</v>
      </c>
      <c r="L126" t="s">
        <v>26</v>
      </c>
      <c r="M126" t="s">
        <v>59</v>
      </c>
      <c r="N126" t="s">
        <v>28</v>
      </c>
      <c r="O126" t="s">
        <v>61</v>
      </c>
      <c r="P126" t="s">
        <v>68</v>
      </c>
      <c r="Q126" t="s">
        <v>31</v>
      </c>
      <c r="R126">
        <v>4.5999999999999996</v>
      </c>
      <c r="S126">
        <v>2</v>
      </c>
      <c r="T126">
        <f t="shared" si="3"/>
        <v>365</v>
      </c>
      <c r="U126" t="str">
        <f t="shared" si="4"/>
        <v>2024</v>
      </c>
      <c r="V126" t="str">
        <f t="shared" si="5"/>
        <v>2</v>
      </c>
      <c r="W126" s="10" cm="1">
        <f t="array" ref="W126">(INDEX(clv_analysis[[#All],[Customer Lifetime Value]], MATCH(TEXT(U126, "0")&amp;V126, TEXT(clv_analysis[[#All],[Year]], "0")&amp;clv_analysis[[#All],[Quarter]], 0))) /( COUNTIFS(amazon_prime_users[Year], U126, amazon_prime_users[Quarter], V126))</f>
        <v>6.3977390274396262</v>
      </c>
    </row>
    <row r="127" spans="1:23" x14ac:dyDescent="0.3">
      <c r="A127" s="2">
        <v>126</v>
      </c>
      <c r="B127" t="s">
        <v>545</v>
      </c>
      <c r="C127" t="s">
        <v>546</v>
      </c>
      <c r="D127" t="s">
        <v>547</v>
      </c>
      <c r="E127" s="3">
        <v>31176</v>
      </c>
      <c r="F127" t="s">
        <v>22</v>
      </c>
      <c r="G127" t="s">
        <v>548</v>
      </c>
      <c r="H127" s="1">
        <v>45431</v>
      </c>
      <c r="I127" s="1">
        <v>45796</v>
      </c>
      <c r="J127" t="s">
        <v>24</v>
      </c>
      <c r="K127" t="s">
        <v>37</v>
      </c>
      <c r="L127" t="s">
        <v>26</v>
      </c>
      <c r="M127" t="s">
        <v>27</v>
      </c>
      <c r="N127" t="s">
        <v>28</v>
      </c>
      <c r="O127" t="s">
        <v>38</v>
      </c>
      <c r="P127" t="s">
        <v>68</v>
      </c>
      <c r="Q127" t="s">
        <v>47</v>
      </c>
      <c r="R127">
        <v>4.9000000000000004</v>
      </c>
      <c r="S127">
        <v>7</v>
      </c>
      <c r="T127">
        <f t="shared" si="3"/>
        <v>365</v>
      </c>
      <c r="U127" t="str">
        <f t="shared" si="4"/>
        <v>2024</v>
      </c>
      <c r="V127" t="str">
        <f t="shared" si="5"/>
        <v>2</v>
      </c>
      <c r="W127" s="10" cm="1">
        <f t="array" ref="W127">(INDEX(clv_analysis[[#All],[Customer Lifetime Value]], MATCH(TEXT(U127, "0")&amp;V127, TEXT(clv_analysis[[#All],[Year]], "0")&amp;clv_analysis[[#All],[Quarter]], 0))) /( COUNTIFS(amazon_prime_users[Year], U127, amazon_prime_users[Quarter], V127))</f>
        <v>6.3977390274396262</v>
      </c>
    </row>
    <row r="128" spans="1:23" x14ac:dyDescent="0.3">
      <c r="A128" s="2">
        <v>127</v>
      </c>
      <c r="B128" t="s">
        <v>549</v>
      </c>
      <c r="C128" t="s">
        <v>550</v>
      </c>
      <c r="D128" t="s">
        <v>551</v>
      </c>
      <c r="E128" s="3">
        <v>38543</v>
      </c>
      <c r="F128" t="s">
        <v>43</v>
      </c>
      <c r="G128" t="s">
        <v>552</v>
      </c>
      <c r="H128" s="1">
        <v>45432</v>
      </c>
      <c r="I128" s="1">
        <v>45797</v>
      </c>
      <c r="J128" t="s">
        <v>24</v>
      </c>
      <c r="K128" t="s">
        <v>25</v>
      </c>
      <c r="L128" t="s">
        <v>53</v>
      </c>
      <c r="M128" t="s">
        <v>59</v>
      </c>
      <c r="N128" t="s">
        <v>60</v>
      </c>
      <c r="O128" t="s">
        <v>114</v>
      </c>
      <c r="P128" t="s">
        <v>30</v>
      </c>
      <c r="Q128" t="s">
        <v>47</v>
      </c>
      <c r="R128">
        <v>3.2</v>
      </c>
      <c r="S128">
        <v>10</v>
      </c>
      <c r="T128">
        <f t="shared" si="3"/>
        <v>365</v>
      </c>
      <c r="U128" t="str">
        <f t="shared" si="4"/>
        <v>2024</v>
      </c>
      <c r="V128" t="str">
        <f t="shared" si="5"/>
        <v>2</v>
      </c>
      <c r="W128" s="10" cm="1">
        <f t="array" ref="W128">(INDEX(clv_analysis[[#All],[Customer Lifetime Value]], MATCH(TEXT(U128, "0")&amp;V128, TEXT(clv_analysis[[#All],[Year]], "0")&amp;clv_analysis[[#All],[Quarter]], 0))) /( COUNTIFS(amazon_prime_users[Year], U128, amazon_prime_users[Quarter], V128))</f>
        <v>6.3977390274396262</v>
      </c>
    </row>
    <row r="129" spans="1:23" x14ac:dyDescent="0.3">
      <c r="A129" s="2">
        <v>128</v>
      </c>
      <c r="B129" t="s">
        <v>553</v>
      </c>
      <c r="C129" t="s">
        <v>554</v>
      </c>
      <c r="D129" t="s">
        <v>555</v>
      </c>
      <c r="E129" s="3">
        <v>31217</v>
      </c>
      <c r="F129" t="s">
        <v>22</v>
      </c>
      <c r="G129" t="s">
        <v>556</v>
      </c>
      <c r="H129" s="1">
        <v>45433</v>
      </c>
      <c r="I129" s="1">
        <v>45798</v>
      </c>
      <c r="J129" t="s">
        <v>36</v>
      </c>
      <c r="K129" t="s">
        <v>37</v>
      </c>
      <c r="L129" t="s">
        <v>26</v>
      </c>
      <c r="M129" t="s">
        <v>59</v>
      </c>
      <c r="N129" t="s">
        <v>28</v>
      </c>
      <c r="O129" t="s">
        <v>46</v>
      </c>
      <c r="P129" t="s">
        <v>39</v>
      </c>
      <c r="Q129" t="s">
        <v>31</v>
      </c>
      <c r="R129">
        <v>4.4000000000000004</v>
      </c>
      <c r="S129">
        <v>9</v>
      </c>
      <c r="T129">
        <f t="shared" si="3"/>
        <v>365</v>
      </c>
      <c r="U129" t="str">
        <f t="shared" si="4"/>
        <v>2024</v>
      </c>
      <c r="V129" t="str">
        <f t="shared" si="5"/>
        <v>2</v>
      </c>
      <c r="W129" s="10" cm="1">
        <f t="array" ref="W129">(INDEX(clv_analysis[[#All],[Customer Lifetime Value]], MATCH(TEXT(U129, "0")&amp;V129, TEXT(clv_analysis[[#All],[Year]], "0")&amp;clv_analysis[[#All],[Quarter]], 0))) /( COUNTIFS(amazon_prime_users[Year], U129, amazon_prime_users[Quarter], V129))</f>
        <v>6.3977390274396262</v>
      </c>
    </row>
    <row r="130" spans="1:23" x14ac:dyDescent="0.3">
      <c r="A130" s="2">
        <v>129</v>
      </c>
      <c r="B130" t="s">
        <v>557</v>
      </c>
      <c r="C130" t="s">
        <v>558</v>
      </c>
      <c r="D130" t="s">
        <v>559</v>
      </c>
      <c r="E130" s="3">
        <v>33516</v>
      </c>
      <c r="F130" t="s">
        <v>22</v>
      </c>
      <c r="G130" t="s">
        <v>560</v>
      </c>
      <c r="H130" s="1">
        <v>45434</v>
      </c>
      <c r="I130" s="1">
        <v>45799</v>
      </c>
      <c r="J130" t="s">
        <v>36</v>
      </c>
      <c r="K130" t="s">
        <v>52</v>
      </c>
      <c r="L130" t="s">
        <v>53</v>
      </c>
      <c r="M130" t="s">
        <v>27</v>
      </c>
      <c r="N130" t="s">
        <v>28</v>
      </c>
      <c r="O130" t="s">
        <v>29</v>
      </c>
      <c r="P130" t="s">
        <v>68</v>
      </c>
      <c r="Q130" t="s">
        <v>54</v>
      </c>
      <c r="R130">
        <v>4.5999999999999996</v>
      </c>
      <c r="S130">
        <v>6</v>
      </c>
      <c r="T130">
        <f t="shared" ref="T130:T193" si="6">I130-H130</f>
        <v>365</v>
      </c>
      <c r="U130" t="str">
        <f t="shared" ref="U130:U193" si="7">IF(YEAR(H130)=2024, "2024",
 IF(YEAR(H130)=2025, "2025",
 IF(YEAR(H130)=2026, "2026",
 IF(YEAR(H130)=2027, "2027",
 IF(YEAR(H130)=2028, "2028",
 IF(YEAR(H130)=2029, "2029",
 IF(YEAR(H130)=2030, "2030", "")))))))</f>
        <v>2024</v>
      </c>
      <c r="V130" t="str">
        <f t="shared" ref="V130:V193" si="8">IF(MONTH(H130)&lt;=3, "1", IF(MONTH(H130)&lt;=6, "2", IF(MONTH(H130)&lt;=9, "3", "4")))</f>
        <v>2</v>
      </c>
      <c r="W130" s="10" cm="1">
        <f t="array" ref="W130">(INDEX(clv_analysis[[#All],[Customer Lifetime Value]], MATCH(TEXT(U130, "0")&amp;V130, TEXT(clv_analysis[[#All],[Year]], "0")&amp;clv_analysis[[#All],[Quarter]], 0))) /( COUNTIFS(amazon_prime_users[Year], U130, amazon_prime_users[Quarter], V130))</f>
        <v>6.3977390274396262</v>
      </c>
    </row>
    <row r="131" spans="1:23" x14ac:dyDescent="0.3">
      <c r="A131" s="2">
        <v>130</v>
      </c>
      <c r="B131" t="s">
        <v>561</v>
      </c>
      <c r="C131" t="s">
        <v>562</v>
      </c>
      <c r="D131" t="s">
        <v>563</v>
      </c>
      <c r="E131" s="3">
        <v>19630</v>
      </c>
      <c r="F131" t="s">
        <v>43</v>
      </c>
      <c r="G131" t="s">
        <v>564</v>
      </c>
      <c r="H131" s="1">
        <v>45435</v>
      </c>
      <c r="I131" s="1">
        <v>45800</v>
      </c>
      <c r="J131" t="s">
        <v>24</v>
      </c>
      <c r="K131" t="s">
        <v>25</v>
      </c>
      <c r="L131" t="s">
        <v>26</v>
      </c>
      <c r="M131" t="s">
        <v>66</v>
      </c>
      <c r="N131" t="s">
        <v>28</v>
      </c>
      <c r="O131" t="s">
        <v>73</v>
      </c>
      <c r="P131" t="s">
        <v>68</v>
      </c>
      <c r="Q131" t="s">
        <v>31</v>
      </c>
      <c r="R131">
        <v>4.4000000000000004</v>
      </c>
      <c r="S131">
        <v>3</v>
      </c>
      <c r="T131">
        <f t="shared" si="6"/>
        <v>365</v>
      </c>
      <c r="U131" t="str">
        <f t="shared" si="7"/>
        <v>2024</v>
      </c>
      <c r="V131" t="str">
        <f t="shared" si="8"/>
        <v>2</v>
      </c>
      <c r="W131" s="10" cm="1">
        <f t="array" ref="W131">(INDEX(clv_analysis[[#All],[Customer Lifetime Value]], MATCH(TEXT(U131, "0")&amp;V131, TEXT(clv_analysis[[#All],[Year]], "0")&amp;clv_analysis[[#All],[Quarter]], 0))) /( COUNTIFS(amazon_prime_users[Year], U131, amazon_prime_users[Quarter], V131))</f>
        <v>6.3977390274396262</v>
      </c>
    </row>
    <row r="132" spans="1:23" x14ac:dyDescent="0.3">
      <c r="A132" s="2">
        <v>131</v>
      </c>
      <c r="B132" t="s">
        <v>565</v>
      </c>
      <c r="C132" t="s">
        <v>566</v>
      </c>
      <c r="D132" t="s">
        <v>567</v>
      </c>
      <c r="E132" s="3">
        <v>26333</v>
      </c>
      <c r="F132" t="s">
        <v>22</v>
      </c>
      <c r="G132" t="s">
        <v>568</v>
      </c>
      <c r="H132" s="1">
        <v>45436</v>
      </c>
      <c r="I132" s="1">
        <v>45801</v>
      </c>
      <c r="J132" t="s">
        <v>36</v>
      </c>
      <c r="K132" t="s">
        <v>25</v>
      </c>
      <c r="L132" t="s">
        <v>26</v>
      </c>
      <c r="M132" t="s">
        <v>66</v>
      </c>
      <c r="N132" t="s">
        <v>60</v>
      </c>
      <c r="O132" t="s">
        <v>46</v>
      </c>
      <c r="P132" t="s">
        <v>30</v>
      </c>
      <c r="Q132" t="s">
        <v>54</v>
      </c>
      <c r="R132">
        <v>3.1</v>
      </c>
      <c r="S132">
        <v>10</v>
      </c>
      <c r="T132">
        <f t="shared" si="6"/>
        <v>365</v>
      </c>
      <c r="U132" t="str">
        <f t="shared" si="7"/>
        <v>2024</v>
      </c>
      <c r="V132" t="str">
        <f t="shared" si="8"/>
        <v>2</v>
      </c>
      <c r="W132" s="10" cm="1">
        <f t="array" ref="W132">(INDEX(clv_analysis[[#All],[Customer Lifetime Value]], MATCH(TEXT(U132, "0")&amp;V132, TEXT(clv_analysis[[#All],[Year]], "0")&amp;clv_analysis[[#All],[Quarter]], 0))) /( COUNTIFS(amazon_prime_users[Year], U132, amazon_prime_users[Quarter], V132))</f>
        <v>6.3977390274396262</v>
      </c>
    </row>
    <row r="133" spans="1:23" x14ac:dyDescent="0.3">
      <c r="A133" s="2">
        <v>132</v>
      </c>
      <c r="B133" t="s">
        <v>569</v>
      </c>
      <c r="C133" t="s">
        <v>570</v>
      </c>
      <c r="D133" t="s">
        <v>571</v>
      </c>
      <c r="E133" s="3">
        <v>25430</v>
      </c>
      <c r="F133" t="s">
        <v>43</v>
      </c>
      <c r="G133" t="s">
        <v>572</v>
      </c>
      <c r="H133" s="1">
        <v>45437</v>
      </c>
      <c r="I133" s="1">
        <v>45802</v>
      </c>
      <c r="J133" t="s">
        <v>24</v>
      </c>
      <c r="K133" t="s">
        <v>52</v>
      </c>
      <c r="L133" t="s">
        <v>26</v>
      </c>
      <c r="M133" t="s">
        <v>66</v>
      </c>
      <c r="N133" t="s">
        <v>28</v>
      </c>
      <c r="O133" t="s">
        <v>46</v>
      </c>
      <c r="P133" t="s">
        <v>68</v>
      </c>
      <c r="Q133" t="s">
        <v>31</v>
      </c>
      <c r="R133">
        <v>3.4</v>
      </c>
      <c r="S133">
        <v>1</v>
      </c>
      <c r="T133">
        <f t="shared" si="6"/>
        <v>365</v>
      </c>
      <c r="U133" t="str">
        <f t="shared" si="7"/>
        <v>2024</v>
      </c>
      <c r="V133" t="str">
        <f t="shared" si="8"/>
        <v>2</v>
      </c>
      <c r="W133" s="10" cm="1">
        <f t="array" ref="W133">(INDEX(clv_analysis[[#All],[Customer Lifetime Value]], MATCH(TEXT(U133, "0")&amp;V133, TEXT(clv_analysis[[#All],[Year]], "0")&amp;clv_analysis[[#All],[Quarter]], 0))) /( COUNTIFS(amazon_prime_users[Year], U133, amazon_prime_users[Quarter], V133))</f>
        <v>6.3977390274396262</v>
      </c>
    </row>
    <row r="134" spans="1:23" x14ac:dyDescent="0.3">
      <c r="A134" s="2">
        <v>133</v>
      </c>
      <c r="B134" t="s">
        <v>573</v>
      </c>
      <c r="C134" t="s">
        <v>574</v>
      </c>
      <c r="D134" t="s">
        <v>575</v>
      </c>
      <c r="E134" s="3">
        <v>17396</v>
      </c>
      <c r="F134" t="s">
        <v>22</v>
      </c>
      <c r="G134" t="s">
        <v>576</v>
      </c>
      <c r="H134" s="1">
        <v>45438</v>
      </c>
      <c r="I134" s="1">
        <v>45803</v>
      </c>
      <c r="J134" t="s">
        <v>36</v>
      </c>
      <c r="K134" t="s">
        <v>25</v>
      </c>
      <c r="L134" t="s">
        <v>26</v>
      </c>
      <c r="M134" t="s">
        <v>66</v>
      </c>
      <c r="N134" t="s">
        <v>60</v>
      </c>
      <c r="O134" t="s">
        <v>67</v>
      </c>
      <c r="P134" t="s">
        <v>39</v>
      </c>
      <c r="Q134" t="s">
        <v>31</v>
      </c>
      <c r="R134">
        <v>4.9000000000000004</v>
      </c>
      <c r="S134">
        <v>3</v>
      </c>
      <c r="T134">
        <f t="shared" si="6"/>
        <v>365</v>
      </c>
      <c r="U134" t="str">
        <f t="shared" si="7"/>
        <v>2024</v>
      </c>
      <c r="V134" t="str">
        <f t="shared" si="8"/>
        <v>2</v>
      </c>
      <c r="W134" s="10" cm="1">
        <f t="array" ref="W134">(INDEX(clv_analysis[[#All],[Customer Lifetime Value]], MATCH(TEXT(U134, "0")&amp;V134, TEXT(clv_analysis[[#All],[Year]], "0")&amp;clv_analysis[[#All],[Quarter]], 0))) /( COUNTIFS(amazon_prime_users[Year], U134, amazon_prime_users[Quarter], V134))</f>
        <v>6.3977390274396262</v>
      </c>
    </row>
    <row r="135" spans="1:23" x14ac:dyDescent="0.3">
      <c r="A135" s="2">
        <v>134</v>
      </c>
      <c r="B135" t="s">
        <v>577</v>
      </c>
      <c r="C135" t="s">
        <v>578</v>
      </c>
      <c r="D135" t="s">
        <v>579</v>
      </c>
      <c r="E135" s="3">
        <v>31466</v>
      </c>
      <c r="F135" t="s">
        <v>43</v>
      </c>
      <c r="G135" t="s">
        <v>580</v>
      </c>
      <c r="H135" s="1">
        <v>45439</v>
      </c>
      <c r="I135" s="1">
        <v>45804</v>
      </c>
      <c r="J135" t="s">
        <v>36</v>
      </c>
      <c r="K135" t="s">
        <v>37</v>
      </c>
      <c r="L135" t="s">
        <v>53</v>
      </c>
      <c r="M135" t="s">
        <v>59</v>
      </c>
      <c r="N135" t="s">
        <v>28</v>
      </c>
      <c r="O135" t="s">
        <v>38</v>
      </c>
      <c r="P135" t="s">
        <v>30</v>
      </c>
      <c r="Q135" t="s">
        <v>31</v>
      </c>
      <c r="R135">
        <v>4.5</v>
      </c>
      <c r="S135">
        <v>6</v>
      </c>
      <c r="T135">
        <f t="shared" si="6"/>
        <v>365</v>
      </c>
      <c r="U135" t="str">
        <f t="shared" si="7"/>
        <v>2024</v>
      </c>
      <c r="V135" t="str">
        <f t="shared" si="8"/>
        <v>2</v>
      </c>
      <c r="W135" s="10" cm="1">
        <f t="array" ref="W135">(INDEX(clv_analysis[[#All],[Customer Lifetime Value]], MATCH(TEXT(U135, "0")&amp;V135, TEXT(clv_analysis[[#All],[Year]], "0")&amp;clv_analysis[[#All],[Quarter]], 0))) /( COUNTIFS(amazon_prime_users[Year], U135, amazon_prime_users[Quarter], V135))</f>
        <v>6.3977390274396262</v>
      </c>
    </row>
    <row r="136" spans="1:23" x14ac:dyDescent="0.3">
      <c r="A136" s="2">
        <v>135</v>
      </c>
      <c r="B136" t="s">
        <v>581</v>
      </c>
      <c r="C136" t="s">
        <v>582</v>
      </c>
      <c r="D136" t="s">
        <v>583</v>
      </c>
      <c r="E136" s="3">
        <v>38156</v>
      </c>
      <c r="F136" t="s">
        <v>22</v>
      </c>
      <c r="G136" t="s">
        <v>584</v>
      </c>
      <c r="H136" s="1">
        <v>45440</v>
      </c>
      <c r="I136" s="1">
        <v>45805</v>
      </c>
      <c r="J136" t="s">
        <v>36</v>
      </c>
      <c r="K136" t="s">
        <v>25</v>
      </c>
      <c r="L136" t="s">
        <v>53</v>
      </c>
      <c r="M136" t="s">
        <v>59</v>
      </c>
      <c r="N136" t="s">
        <v>45</v>
      </c>
      <c r="O136" t="s">
        <v>29</v>
      </c>
      <c r="P136" t="s">
        <v>30</v>
      </c>
      <c r="Q136" t="s">
        <v>31</v>
      </c>
      <c r="R136">
        <v>4.3</v>
      </c>
      <c r="S136">
        <v>7</v>
      </c>
      <c r="T136">
        <f t="shared" si="6"/>
        <v>365</v>
      </c>
      <c r="U136" t="str">
        <f t="shared" si="7"/>
        <v>2024</v>
      </c>
      <c r="V136" t="str">
        <f t="shared" si="8"/>
        <v>2</v>
      </c>
      <c r="W136" s="10" cm="1">
        <f t="array" ref="W136">(INDEX(clv_analysis[[#All],[Customer Lifetime Value]], MATCH(TEXT(U136, "0")&amp;V136, TEXT(clv_analysis[[#All],[Year]], "0")&amp;clv_analysis[[#All],[Quarter]], 0))) /( COUNTIFS(amazon_prime_users[Year], U136, amazon_prime_users[Quarter], V136))</f>
        <v>6.3977390274396262</v>
      </c>
    </row>
    <row r="137" spans="1:23" x14ac:dyDescent="0.3">
      <c r="A137" s="2">
        <v>136</v>
      </c>
      <c r="B137" t="s">
        <v>585</v>
      </c>
      <c r="C137" t="s">
        <v>586</v>
      </c>
      <c r="D137" t="s">
        <v>587</v>
      </c>
      <c r="E137" s="3">
        <v>23377</v>
      </c>
      <c r="F137" t="s">
        <v>43</v>
      </c>
      <c r="G137" t="s">
        <v>588</v>
      </c>
      <c r="H137" s="1">
        <v>45441</v>
      </c>
      <c r="I137" s="1">
        <v>45806</v>
      </c>
      <c r="J137" t="s">
        <v>24</v>
      </c>
      <c r="K137" t="s">
        <v>25</v>
      </c>
      <c r="L137" t="s">
        <v>26</v>
      </c>
      <c r="M137" t="s">
        <v>66</v>
      </c>
      <c r="N137" t="s">
        <v>28</v>
      </c>
      <c r="O137" t="s">
        <v>73</v>
      </c>
      <c r="P137" t="s">
        <v>30</v>
      </c>
      <c r="Q137" t="s">
        <v>54</v>
      </c>
      <c r="R137">
        <v>3.5</v>
      </c>
      <c r="S137">
        <v>2</v>
      </c>
      <c r="T137">
        <f t="shared" si="6"/>
        <v>365</v>
      </c>
      <c r="U137" t="str">
        <f t="shared" si="7"/>
        <v>2024</v>
      </c>
      <c r="V137" t="str">
        <f t="shared" si="8"/>
        <v>2</v>
      </c>
      <c r="W137" s="10" cm="1">
        <f t="array" ref="W137">(INDEX(clv_analysis[[#All],[Customer Lifetime Value]], MATCH(TEXT(U137, "0")&amp;V137, TEXT(clv_analysis[[#All],[Year]], "0")&amp;clv_analysis[[#All],[Quarter]], 0))) /( COUNTIFS(amazon_prime_users[Year], U137, amazon_prime_users[Quarter], V137))</f>
        <v>6.3977390274396262</v>
      </c>
    </row>
    <row r="138" spans="1:23" x14ac:dyDescent="0.3">
      <c r="A138" s="2">
        <v>137</v>
      </c>
      <c r="B138" t="s">
        <v>589</v>
      </c>
      <c r="C138" t="s">
        <v>590</v>
      </c>
      <c r="D138" t="s">
        <v>591</v>
      </c>
      <c r="E138" s="3">
        <v>19791</v>
      </c>
      <c r="F138" t="s">
        <v>22</v>
      </c>
      <c r="G138" t="s">
        <v>592</v>
      </c>
      <c r="H138" s="1">
        <v>45442</v>
      </c>
      <c r="I138" s="1">
        <v>45807</v>
      </c>
      <c r="J138" t="s">
        <v>36</v>
      </c>
      <c r="K138" t="s">
        <v>37</v>
      </c>
      <c r="L138" t="s">
        <v>53</v>
      </c>
      <c r="M138" t="s">
        <v>59</v>
      </c>
      <c r="N138" t="s">
        <v>28</v>
      </c>
      <c r="O138" t="s">
        <v>67</v>
      </c>
      <c r="P138" t="s">
        <v>30</v>
      </c>
      <c r="Q138" t="s">
        <v>47</v>
      </c>
      <c r="R138">
        <v>3.5</v>
      </c>
      <c r="S138">
        <v>4</v>
      </c>
      <c r="T138">
        <f t="shared" si="6"/>
        <v>365</v>
      </c>
      <c r="U138" t="str">
        <f t="shared" si="7"/>
        <v>2024</v>
      </c>
      <c r="V138" t="str">
        <f t="shared" si="8"/>
        <v>2</v>
      </c>
      <c r="W138" s="10" cm="1">
        <f t="array" ref="W138">(INDEX(clv_analysis[[#All],[Customer Lifetime Value]], MATCH(TEXT(U138, "0")&amp;V138, TEXT(clv_analysis[[#All],[Year]], "0")&amp;clv_analysis[[#All],[Quarter]], 0))) /( COUNTIFS(amazon_prime_users[Year], U138, amazon_prime_users[Quarter], V138))</f>
        <v>6.3977390274396262</v>
      </c>
    </row>
    <row r="139" spans="1:23" x14ac:dyDescent="0.3">
      <c r="A139" s="2">
        <v>138</v>
      </c>
      <c r="B139" t="s">
        <v>593</v>
      </c>
      <c r="C139" t="s">
        <v>594</v>
      </c>
      <c r="D139" t="s">
        <v>595</v>
      </c>
      <c r="E139" s="3">
        <v>21522</v>
      </c>
      <c r="F139" t="s">
        <v>43</v>
      </c>
      <c r="G139" t="s">
        <v>596</v>
      </c>
      <c r="H139" s="1">
        <v>45443</v>
      </c>
      <c r="I139" s="1">
        <v>45808</v>
      </c>
      <c r="J139" t="s">
        <v>24</v>
      </c>
      <c r="K139" t="s">
        <v>52</v>
      </c>
      <c r="L139" t="s">
        <v>26</v>
      </c>
      <c r="M139" t="s">
        <v>66</v>
      </c>
      <c r="N139" t="s">
        <v>28</v>
      </c>
      <c r="O139" t="s">
        <v>29</v>
      </c>
      <c r="P139" t="s">
        <v>68</v>
      </c>
      <c r="Q139" t="s">
        <v>31</v>
      </c>
      <c r="R139">
        <v>3</v>
      </c>
      <c r="S139">
        <v>4</v>
      </c>
      <c r="T139">
        <f t="shared" si="6"/>
        <v>365</v>
      </c>
      <c r="U139" t="str">
        <f t="shared" si="7"/>
        <v>2024</v>
      </c>
      <c r="V139" t="str">
        <f t="shared" si="8"/>
        <v>2</v>
      </c>
      <c r="W139" s="10" cm="1">
        <f t="array" ref="W139">(INDEX(clv_analysis[[#All],[Customer Lifetime Value]], MATCH(TEXT(U139, "0")&amp;V139, TEXT(clv_analysis[[#All],[Year]], "0")&amp;clv_analysis[[#All],[Quarter]], 0))) /( COUNTIFS(amazon_prime_users[Year], U139, amazon_prime_users[Quarter], V139))</f>
        <v>6.3977390274396262</v>
      </c>
    </row>
    <row r="140" spans="1:23" x14ac:dyDescent="0.3">
      <c r="A140" s="2">
        <v>139</v>
      </c>
      <c r="B140" t="s">
        <v>597</v>
      </c>
      <c r="C140" t="s">
        <v>598</v>
      </c>
      <c r="D140" t="s">
        <v>599</v>
      </c>
      <c r="E140" s="3">
        <v>33364</v>
      </c>
      <c r="F140" t="s">
        <v>43</v>
      </c>
      <c r="G140" t="s">
        <v>600</v>
      </c>
      <c r="H140" s="1">
        <v>45444</v>
      </c>
      <c r="I140" s="1">
        <v>45809</v>
      </c>
      <c r="J140" t="s">
        <v>24</v>
      </c>
      <c r="K140" t="s">
        <v>25</v>
      </c>
      <c r="L140" t="s">
        <v>26</v>
      </c>
      <c r="M140" t="s">
        <v>66</v>
      </c>
      <c r="N140" t="s">
        <v>28</v>
      </c>
      <c r="O140" t="s">
        <v>29</v>
      </c>
      <c r="P140" t="s">
        <v>68</v>
      </c>
      <c r="Q140" t="s">
        <v>31</v>
      </c>
      <c r="R140">
        <v>4.5999999999999996</v>
      </c>
      <c r="S140">
        <v>9</v>
      </c>
      <c r="T140">
        <f t="shared" si="6"/>
        <v>365</v>
      </c>
      <c r="U140" t="str">
        <f t="shared" si="7"/>
        <v>2024</v>
      </c>
      <c r="V140" t="str">
        <f t="shared" si="8"/>
        <v>2</v>
      </c>
      <c r="W140" s="10" cm="1">
        <f t="array" ref="W140">(INDEX(clv_analysis[[#All],[Customer Lifetime Value]], MATCH(TEXT(U140, "0")&amp;V140, TEXT(clv_analysis[[#All],[Year]], "0")&amp;clv_analysis[[#All],[Quarter]], 0))) /( COUNTIFS(amazon_prime_users[Year], U140, amazon_prime_users[Quarter], V140))</f>
        <v>6.3977390274396262</v>
      </c>
    </row>
    <row r="141" spans="1:23" x14ac:dyDescent="0.3">
      <c r="A141" s="2">
        <v>140</v>
      </c>
      <c r="B141" t="s">
        <v>601</v>
      </c>
      <c r="C141" t="s">
        <v>602</v>
      </c>
      <c r="D141" t="s">
        <v>603</v>
      </c>
      <c r="E141" s="3">
        <v>27391</v>
      </c>
      <c r="F141" t="s">
        <v>22</v>
      </c>
      <c r="G141" t="s">
        <v>604</v>
      </c>
      <c r="H141" s="1">
        <v>45445</v>
      </c>
      <c r="I141" s="1">
        <v>45810</v>
      </c>
      <c r="J141" t="s">
        <v>24</v>
      </c>
      <c r="K141" t="s">
        <v>25</v>
      </c>
      <c r="L141" t="s">
        <v>26</v>
      </c>
      <c r="M141" t="s">
        <v>59</v>
      </c>
      <c r="N141" t="s">
        <v>60</v>
      </c>
      <c r="O141" t="s">
        <v>61</v>
      </c>
      <c r="P141" t="s">
        <v>68</v>
      </c>
      <c r="Q141" t="s">
        <v>54</v>
      </c>
      <c r="R141">
        <v>3.8</v>
      </c>
      <c r="S141">
        <v>5</v>
      </c>
      <c r="T141">
        <f t="shared" si="6"/>
        <v>365</v>
      </c>
      <c r="U141" t="str">
        <f t="shared" si="7"/>
        <v>2024</v>
      </c>
      <c r="V141" t="str">
        <f t="shared" si="8"/>
        <v>2</v>
      </c>
      <c r="W141" s="10" cm="1">
        <f t="array" ref="W141">(INDEX(clv_analysis[[#All],[Customer Lifetime Value]], MATCH(TEXT(U141, "0")&amp;V141, TEXT(clv_analysis[[#All],[Year]], "0")&amp;clv_analysis[[#All],[Quarter]], 0))) /( COUNTIFS(amazon_prime_users[Year], U141, amazon_prime_users[Quarter], V141))</f>
        <v>6.3977390274396262</v>
      </c>
    </row>
    <row r="142" spans="1:23" x14ac:dyDescent="0.3">
      <c r="A142" s="2">
        <v>141</v>
      </c>
      <c r="B142" t="s">
        <v>605</v>
      </c>
      <c r="C142" t="s">
        <v>606</v>
      </c>
      <c r="D142" t="s">
        <v>607</v>
      </c>
      <c r="E142" s="3">
        <v>37984</v>
      </c>
      <c r="F142" t="s">
        <v>22</v>
      </c>
      <c r="G142" t="s">
        <v>608</v>
      </c>
      <c r="H142" s="1">
        <v>45446</v>
      </c>
      <c r="I142" s="1">
        <v>45811</v>
      </c>
      <c r="J142" t="s">
        <v>24</v>
      </c>
      <c r="K142" t="s">
        <v>25</v>
      </c>
      <c r="L142" t="s">
        <v>26</v>
      </c>
      <c r="M142" t="s">
        <v>27</v>
      </c>
      <c r="N142" t="s">
        <v>60</v>
      </c>
      <c r="O142" t="s">
        <v>67</v>
      </c>
      <c r="P142" t="s">
        <v>68</v>
      </c>
      <c r="Q142" t="s">
        <v>47</v>
      </c>
      <c r="R142">
        <v>4.9000000000000004</v>
      </c>
      <c r="S142">
        <v>0</v>
      </c>
      <c r="T142">
        <f t="shared" si="6"/>
        <v>365</v>
      </c>
      <c r="U142" t="str">
        <f t="shared" si="7"/>
        <v>2024</v>
      </c>
      <c r="V142" t="str">
        <f t="shared" si="8"/>
        <v>2</v>
      </c>
      <c r="W142" s="10" cm="1">
        <f t="array" ref="W142">(INDEX(clv_analysis[[#All],[Customer Lifetime Value]], MATCH(TEXT(U142, "0")&amp;V142, TEXT(clv_analysis[[#All],[Year]], "0")&amp;clv_analysis[[#All],[Quarter]], 0))) /( COUNTIFS(amazon_prime_users[Year], U142, amazon_prime_users[Quarter], V142))</f>
        <v>6.3977390274396262</v>
      </c>
    </row>
    <row r="143" spans="1:23" x14ac:dyDescent="0.3">
      <c r="A143" s="2">
        <v>142</v>
      </c>
      <c r="B143" t="s">
        <v>609</v>
      </c>
      <c r="C143" t="s">
        <v>610</v>
      </c>
      <c r="D143" t="s">
        <v>611</v>
      </c>
      <c r="E143" s="3">
        <v>18363</v>
      </c>
      <c r="F143" t="s">
        <v>43</v>
      </c>
      <c r="G143" t="s">
        <v>612</v>
      </c>
      <c r="H143" s="1">
        <v>45447</v>
      </c>
      <c r="I143" s="1">
        <v>45812</v>
      </c>
      <c r="J143" t="s">
        <v>36</v>
      </c>
      <c r="K143" t="s">
        <v>25</v>
      </c>
      <c r="L143" t="s">
        <v>26</v>
      </c>
      <c r="M143" t="s">
        <v>66</v>
      </c>
      <c r="N143" t="s">
        <v>60</v>
      </c>
      <c r="O143" t="s">
        <v>61</v>
      </c>
      <c r="P143" t="s">
        <v>68</v>
      </c>
      <c r="Q143" t="s">
        <v>54</v>
      </c>
      <c r="R143">
        <v>3.7</v>
      </c>
      <c r="S143">
        <v>3</v>
      </c>
      <c r="T143">
        <f t="shared" si="6"/>
        <v>365</v>
      </c>
      <c r="U143" t="str">
        <f t="shared" si="7"/>
        <v>2024</v>
      </c>
      <c r="V143" t="str">
        <f t="shared" si="8"/>
        <v>2</v>
      </c>
      <c r="W143" s="10" cm="1">
        <f t="array" ref="W143">(INDEX(clv_analysis[[#All],[Customer Lifetime Value]], MATCH(TEXT(U143, "0")&amp;V143, TEXT(clv_analysis[[#All],[Year]], "0")&amp;clv_analysis[[#All],[Quarter]], 0))) /( COUNTIFS(amazon_prime_users[Year], U143, amazon_prime_users[Quarter], V143))</f>
        <v>6.3977390274396262</v>
      </c>
    </row>
    <row r="144" spans="1:23" x14ac:dyDescent="0.3">
      <c r="A144" s="2">
        <v>143</v>
      </c>
      <c r="B144" t="s">
        <v>613</v>
      </c>
      <c r="C144" t="s">
        <v>614</v>
      </c>
      <c r="D144" t="s">
        <v>615</v>
      </c>
      <c r="E144" s="3">
        <v>13968</v>
      </c>
      <c r="F144" t="s">
        <v>43</v>
      </c>
      <c r="G144" t="s">
        <v>616</v>
      </c>
      <c r="H144" s="1">
        <v>45448</v>
      </c>
      <c r="I144" s="1">
        <v>45813</v>
      </c>
      <c r="J144" t="s">
        <v>24</v>
      </c>
      <c r="K144" t="s">
        <v>37</v>
      </c>
      <c r="L144" t="s">
        <v>26</v>
      </c>
      <c r="M144" t="s">
        <v>66</v>
      </c>
      <c r="N144" t="s">
        <v>45</v>
      </c>
      <c r="O144" t="s">
        <v>114</v>
      </c>
      <c r="P144" t="s">
        <v>39</v>
      </c>
      <c r="Q144" t="s">
        <v>31</v>
      </c>
      <c r="R144">
        <v>4.5999999999999996</v>
      </c>
      <c r="S144">
        <v>1</v>
      </c>
      <c r="T144">
        <f t="shared" si="6"/>
        <v>365</v>
      </c>
      <c r="U144" t="str">
        <f t="shared" si="7"/>
        <v>2024</v>
      </c>
      <c r="V144" t="str">
        <f t="shared" si="8"/>
        <v>2</v>
      </c>
      <c r="W144" s="10" cm="1">
        <f t="array" ref="W144">(INDEX(clv_analysis[[#All],[Customer Lifetime Value]], MATCH(TEXT(U144, "0")&amp;V144, TEXT(clv_analysis[[#All],[Year]], "0")&amp;clv_analysis[[#All],[Quarter]], 0))) /( COUNTIFS(amazon_prime_users[Year], U144, amazon_prime_users[Quarter], V144))</f>
        <v>6.3977390274396262</v>
      </c>
    </row>
    <row r="145" spans="1:23" x14ac:dyDescent="0.3">
      <c r="A145" s="2">
        <v>144</v>
      </c>
      <c r="B145" t="s">
        <v>617</v>
      </c>
      <c r="C145" t="s">
        <v>618</v>
      </c>
      <c r="D145" t="s">
        <v>619</v>
      </c>
      <c r="E145" s="3">
        <v>35048</v>
      </c>
      <c r="F145" t="s">
        <v>22</v>
      </c>
      <c r="G145" t="s">
        <v>620</v>
      </c>
      <c r="H145" s="1">
        <v>45449</v>
      </c>
      <c r="I145" s="1">
        <v>45814</v>
      </c>
      <c r="J145" t="s">
        <v>36</v>
      </c>
      <c r="K145" t="s">
        <v>52</v>
      </c>
      <c r="L145" t="s">
        <v>26</v>
      </c>
      <c r="M145" t="s">
        <v>59</v>
      </c>
      <c r="N145" t="s">
        <v>28</v>
      </c>
      <c r="O145" t="s">
        <v>46</v>
      </c>
      <c r="P145" t="s">
        <v>68</v>
      </c>
      <c r="Q145" t="s">
        <v>31</v>
      </c>
      <c r="R145">
        <v>4.5</v>
      </c>
      <c r="S145">
        <v>7</v>
      </c>
      <c r="T145">
        <f t="shared" si="6"/>
        <v>365</v>
      </c>
      <c r="U145" t="str">
        <f t="shared" si="7"/>
        <v>2024</v>
      </c>
      <c r="V145" t="str">
        <f t="shared" si="8"/>
        <v>2</v>
      </c>
      <c r="W145" s="10" cm="1">
        <f t="array" ref="W145">(INDEX(clv_analysis[[#All],[Customer Lifetime Value]], MATCH(TEXT(U145, "0")&amp;V145, TEXT(clv_analysis[[#All],[Year]], "0")&amp;clv_analysis[[#All],[Quarter]], 0))) /( COUNTIFS(amazon_prime_users[Year], U145, amazon_prime_users[Quarter], V145))</f>
        <v>6.3977390274396262</v>
      </c>
    </row>
    <row r="146" spans="1:23" x14ac:dyDescent="0.3">
      <c r="A146" s="2">
        <v>145</v>
      </c>
      <c r="B146" t="s">
        <v>621</v>
      </c>
      <c r="C146" t="s">
        <v>622</v>
      </c>
      <c r="D146" t="s">
        <v>623</v>
      </c>
      <c r="E146" s="3">
        <v>17295</v>
      </c>
      <c r="F146" t="s">
        <v>22</v>
      </c>
      <c r="G146" t="s">
        <v>624</v>
      </c>
      <c r="H146" s="1">
        <v>45450</v>
      </c>
      <c r="I146" s="1">
        <v>45815</v>
      </c>
      <c r="J146" t="s">
        <v>24</v>
      </c>
      <c r="K146" t="s">
        <v>37</v>
      </c>
      <c r="L146" t="s">
        <v>53</v>
      </c>
      <c r="M146" t="s">
        <v>59</v>
      </c>
      <c r="N146" t="s">
        <v>60</v>
      </c>
      <c r="O146" t="s">
        <v>61</v>
      </c>
      <c r="P146" t="s">
        <v>39</v>
      </c>
      <c r="Q146" t="s">
        <v>31</v>
      </c>
      <c r="R146">
        <v>4.2</v>
      </c>
      <c r="S146">
        <v>1</v>
      </c>
      <c r="T146">
        <f t="shared" si="6"/>
        <v>365</v>
      </c>
      <c r="U146" t="str">
        <f t="shared" si="7"/>
        <v>2024</v>
      </c>
      <c r="V146" t="str">
        <f t="shared" si="8"/>
        <v>2</v>
      </c>
      <c r="W146" s="10" cm="1">
        <f t="array" ref="W146">(INDEX(clv_analysis[[#All],[Customer Lifetime Value]], MATCH(TEXT(U146, "0")&amp;V146, TEXT(clv_analysis[[#All],[Year]], "0")&amp;clv_analysis[[#All],[Quarter]], 0))) /( COUNTIFS(amazon_prime_users[Year], U146, amazon_prime_users[Quarter], V146))</f>
        <v>6.3977390274396262</v>
      </c>
    </row>
    <row r="147" spans="1:23" x14ac:dyDescent="0.3">
      <c r="A147" s="2">
        <v>146</v>
      </c>
      <c r="B147" t="s">
        <v>625</v>
      </c>
      <c r="C147" t="s">
        <v>626</v>
      </c>
      <c r="D147" t="s">
        <v>627</v>
      </c>
      <c r="E147" s="3">
        <v>29670</v>
      </c>
      <c r="F147" t="s">
        <v>22</v>
      </c>
      <c r="G147" t="s">
        <v>628</v>
      </c>
      <c r="H147" s="1">
        <v>45451</v>
      </c>
      <c r="I147" s="1">
        <v>45816</v>
      </c>
      <c r="J147" t="s">
        <v>36</v>
      </c>
      <c r="K147" t="s">
        <v>25</v>
      </c>
      <c r="L147" t="s">
        <v>53</v>
      </c>
      <c r="M147" t="s">
        <v>66</v>
      </c>
      <c r="N147" t="s">
        <v>45</v>
      </c>
      <c r="O147" t="s">
        <v>61</v>
      </c>
      <c r="P147" t="s">
        <v>30</v>
      </c>
      <c r="Q147" t="s">
        <v>31</v>
      </c>
      <c r="R147">
        <v>4.4000000000000004</v>
      </c>
      <c r="S147">
        <v>0</v>
      </c>
      <c r="T147">
        <f t="shared" si="6"/>
        <v>365</v>
      </c>
      <c r="U147" t="str">
        <f t="shared" si="7"/>
        <v>2024</v>
      </c>
      <c r="V147" t="str">
        <f t="shared" si="8"/>
        <v>2</v>
      </c>
      <c r="W147" s="10" cm="1">
        <f t="array" ref="W147">(INDEX(clv_analysis[[#All],[Customer Lifetime Value]], MATCH(TEXT(U147, "0")&amp;V147, TEXT(clv_analysis[[#All],[Year]], "0")&amp;clv_analysis[[#All],[Quarter]], 0))) /( COUNTIFS(amazon_prime_users[Year], U147, amazon_prime_users[Quarter], V147))</f>
        <v>6.3977390274396262</v>
      </c>
    </row>
    <row r="148" spans="1:23" x14ac:dyDescent="0.3">
      <c r="A148" s="2">
        <v>147</v>
      </c>
      <c r="B148" t="s">
        <v>629</v>
      </c>
      <c r="C148" t="s">
        <v>630</v>
      </c>
      <c r="D148" t="s">
        <v>631</v>
      </c>
      <c r="E148" s="3">
        <v>33829</v>
      </c>
      <c r="F148" t="s">
        <v>22</v>
      </c>
      <c r="G148" t="s">
        <v>632</v>
      </c>
      <c r="H148" s="1">
        <v>45452</v>
      </c>
      <c r="I148" s="1">
        <v>45817</v>
      </c>
      <c r="J148" t="s">
        <v>36</v>
      </c>
      <c r="K148" t="s">
        <v>52</v>
      </c>
      <c r="L148" t="s">
        <v>53</v>
      </c>
      <c r="M148" t="s">
        <v>66</v>
      </c>
      <c r="N148" t="s">
        <v>28</v>
      </c>
      <c r="O148" t="s">
        <v>73</v>
      </c>
      <c r="P148" t="s">
        <v>30</v>
      </c>
      <c r="Q148" t="s">
        <v>47</v>
      </c>
      <c r="R148">
        <v>4.2</v>
      </c>
      <c r="S148">
        <v>4</v>
      </c>
      <c r="T148">
        <f t="shared" si="6"/>
        <v>365</v>
      </c>
      <c r="U148" t="str">
        <f t="shared" si="7"/>
        <v>2024</v>
      </c>
      <c r="V148" t="str">
        <f t="shared" si="8"/>
        <v>2</v>
      </c>
      <c r="W148" s="10" cm="1">
        <f t="array" ref="W148">(INDEX(clv_analysis[[#All],[Customer Lifetime Value]], MATCH(TEXT(U148, "0")&amp;V148, TEXT(clv_analysis[[#All],[Year]], "0")&amp;clv_analysis[[#All],[Quarter]], 0))) /( COUNTIFS(amazon_prime_users[Year], U148, amazon_prime_users[Quarter], V148))</f>
        <v>6.3977390274396262</v>
      </c>
    </row>
    <row r="149" spans="1:23" x14ac:dyDescent="0.3">
      <c r="A149" s="2">
        <v>148</v>
      </c>
      <c r="B149" t="s">
        <v>633</v>
      </c>
      <c r="C149" t="s">
        <v>634</v>
      </c>
      <c r="D149" t="s">
        <v>635</v>
      </c>
      <c r="E149" s="3">
        <v>29398</v>
      </c>
      <c r="F149" t="s">
        <v>22</v>
      </c>
      <c r="G149" t="s">
        <v>636</v>
      </c>
      <c r="H149" s="1">
        <v>45453</v>
      </c>
      <c r="I149" s="1">
        <v>45818</v>
      </c>
      <c r="J149" t="s">
        <v>36</v>
      </c>
      <c r="K149" t="s">
        <v>37</v>
      </c>
      <c r="L149" t="s">
        <v>26</v>
      </c>
      <c r="M149" t="s">
        <v>27</v>
      </c>
      <c r="N149" t="s">
        <v>45</v>
      </c>
      <c r="O149" t="s">
        <v>38</v>
      </c>
      <c r="P149" t="s">
        <v>30</v>
      </c>
      <c r="Q149" t="s">
        <v>47</v>
      </c>
      <c r="R149">
        <v>4.3</v>
      </c>
      <c r="S149">
        <v>0</v>
      </c>
      <c r="T149">
        <f t="shared" si="6"/>
        <v>365</v>
      </c>
      <c r="U149" t="str">
        <f t="shared" si="7"/>
        <v>2024</v>
      </c>
      <c r="V149" t="str">
        <f t="shared" si="8"/>
        <v>2</v>
      </c>
      <c r="W149" s="10" cm="1">
        <f t="array" ref="W149">(INDEX(clv_analysis[[#All],[Customer Lifetime Value]], MATCH(TEXT(U149, "0")&amp;V149, TEXT(clv_analysis[[#All],[Year]], "0")&amp;clv_analysis[[#All],[Quarter]], 0))) /( COUNTIFS(amazon_prime_users[Year], U149, amazon_prime_users[Quarter], V149))</f>
        <v>6.3977390274396262</v>
      </c>
    </row>
    <row r="150" spans="1:23" x14ac:dyDescent="0.3">
      <c r="A150" s="2">
        <v>149</v>
      </c>
      <c r="B150" t="s">
        <v>637</v>
      </c>
      <c r="C150" t="s">
        <v>638</v>
      </c>
      <c r="D150" t="s">
        <v>639</v>
      </c>
      <c r="E150" s="3">
        <v>26249</v>
      </c>
      <c r="F150" t="s">
        <v>22</v>
      </c>
      <c r="G150" t="s">
        <v>640</v>
      </c>
      <c r="H150" s="1">
        <v>45454</v>
      </c>
      <c r="I150" s="1">
        <v>45819</v>
      </c>
      <c r="J150" t="s">
        <v>24</v>
      </c>
      <c r="K150" t="s">
        <v>37</v>
      </c>
      <c r="L150" t="s">
        <v>53</v>
      </c>
      <c r="M150" t="s">
        <v>59</v>
      </c>
      <c r="N150" t="s">
        <v>28</v>
      </c>
      <c r="O150" t="s">
        <v>29</v>
      </c>
      <c r="P150" t="s">
        <v>30</v>
      </c>
      <c r="Q150" t="s">
        <v>31</v>
      </c>
      <c r="R150">
        <v>4.2</v>
      </c>
      <c r="S150">
        <v>8</v>
      </c>
      <c r="T150">
        <f t="shared" si="6"/>
        <v>365</v>
      </c>
      <c r="U150" t="str">
        <f t="shared" si="7"/>
        <v>2024</v>
      </c>
      <c r="V150" t="str">
        <f t="shared" si="8"/>
        <v>2</v>
      </c>
      <c r="W150" s="10" cm="1">
        <f t="array" ref="W150">(INDEX(clv_analysis[[#All],[Customer Lifetime Value]], MATCH(TEXT(U150, "0")&amp;V150, TEXT(clv_analysis[[#All],[Year]], "0")&amp;clv_analysis[[#All],[Quarter]], 0))) /( COUNTIFS(amazon_prime_users[Year], U150, amazon_prime_users[Quarter], V150))</f>
        <v>6.3977390274396262</v>
      </c>
    </row>
    <row r="151" spans="1:23" x14ac:dyDescent="0.3">
      <c r="A151" s="2">
        <v>150</v>
      </c>
      <c r="B151" t="s">
        <v>641</v>
      </c>
      <c r="C151" t="s">
        <v>642</v>
      </c>
      <c r="D151" t="s">
        <v>643</v>
      </c>
      <c r="E151" s="3">
        <v>34782</v>
      </c>
      <c r="F151" t="s">
        <v>43</v>
      </c>
      <c r="G151" t="s">
        <v>644</v>
      </c>
      <c r="H151" s="1">
        <v>45455</v>
      </c>
      <c r="I151" s="1">
        <v>45820</v>
      </c>
      <c r="J151" t="s">
        <v>24</v>
      </c>
      <c r="K151" t="s">
        <v>52</v>
      </c>
      <c r="L151" t="s">
        <v>26</v>
      </c>
      <c r="M151" t="s">
        <v>66</v>
      </c>
      <c r="N151" t="s">
        <v>28</v>
      </c>
      <c r="O151" t="s">
        <v>38</v>
      </c>
      <c r="P151" t="s">
        <v>39</v>
      </c>
      <c r="Q151" t="s">
        <v>54</v>
      </c>
      <c r="R151">
        <v>3.9</v>
      </c>
      <c r="S151">
        <v>7</v>
      </c>
      <c r="T151">
        <f t="shared" si="6"/>
        <v>365</v>
      </c>
      <c r="U151" t="str">
        <f t="shared" si="7"/>
        <v>2024</v>
      </c>
      <c r="V151" t="str">
        <f t="shared" si="8"/>
        <v>2</v>
      </c>
      <c r="W151" s="10" cm="1">
        <f t="array" ref="W151">(INDEX(clv_analysis[[#All],[Customer Lifetime Value]], MATCH(TEXT(U151, "0")&amp;V151, TEXT(clv_analysis[[#All],[Year]], "0")&amp;clv_analysis[[#All],[Quarter]], 0))) /( COUNTIFS(amazon_prime_users[Year], U151, amazon_prime_users[Quarter], V151))</f>
        <v>6.3977390274396262</v>
      </c>
    </row>
    <row r="152" spans="1:23" x14ac:dyDescent="0.3">
      <c r="A152" s="2">
        <v>151</v>
      </c>
      <c r="B152" t="s">
        <v>645</v>
      </c>
      <c r="C152" t="s">
        <v>646</v>
      </c>
      <c r="D152" t="s">
        <v>647</v>
      </c>
      <c r="E152" s="3">
        <v>32476</v>
      </c>
      <c r="F152" t="s">
        <v>22</v>
      </c>
      <c r="G152" t="s">
        <v>648</v>
      </c>
      <c r="H152" s="1">
        <v>45456</v>
      </c>
      <c r="I152" s="1">
        <v>45821</v>
      </c>
      <c r="J152" t="s">
        <v>24</v>
      </c>
      <c r="K152" t="s">
        <v>37</v>
      </c>
      <c r="L152" t="s">
        <v>26</v>
      </c>
      <c r="M152" t="s">
        <v>59</v>
      </c>
      <c r="N152" t="s">
        <v>45</v>
      </c>
      <c r="O152" t="s">
        <v>61</v>
      </c>
      <c r="P152" t="s">
        <v>30</v>
      </c>
      <c r="Q152" t="s">
        <v>54</v>
      </c>
      <c r="R152">
        <v>4.8</v>
      </c>
      <c r="S152">
        <v>5</v>
      </c>
      <c r="T152">
        <f t="shared" si="6"/>
        <v>365</v>
      </c>
      <c r="U152" t="str">
        <f t="shared" si="7"/>
        <v>2024</v>
      </c>
      <c r="V152" t="str">
        <f t="shared" si="8"/>
        <v>2</v>
      </c>
      <c r="W152" s="10" cm="1">
        <f t="array" ref="W152">(INDEX(clv_analysis[[#All],[Customer Lifetime Value]], MATCH(TEXT(U152, "0")&amp;V152, TEXT(clv_analysis[[#All],[Year]], "0")&amp;clv_analysis[[#All],[Quarter]], 0))) /( COUNTIFS(amazon_prime_users[Year], U152, amazon_prime_users[Quarter], V152))</f>
        <v>6.3977390274396262</v>
      </c>
    </row>
    <row r="153" spans="1:23" x14ac:dyDescent="0.3">
      <c r="A153" s="2">
        <v>152</v>
      </c>
      <c r="B153" t="s">
        <v>649</v>
      </c>
      <c r="C153" t="s">
        <v>650</v>
      </c>
      <c r="D153" t="s">
        <v>651</v>
      </c>
      <c r="E153" s="3">
        <v>31073</v>
      </c>
      <c r="F153" t="s">
        <v>43</v>
      </c>
      <c r="G153" t="s">
        <v>652</v>
      </c>
      <c r="H153" s="1">
        <v>45457</v>
      </c>
      <c r="I153" s="1">
        <v>45822</v>
      </c>
      <c r="J153" t="s">
        <v>24</v>
      </c>
      <c r="K153" t="s">
        <v>37</v>
      </c>
      <c r="L153" t="s">
        <v>26</v>
      </c>
      <c r="M153" t="s">
        <v>59</v>
      </c>
      <c r="N153" t="s">
        <v>60</v>
      </c>
      <c r="O153" t="s">
        <v>29</v>
      </c>
      <c r="P153" t="s">
        <v>39</v>
      </c>
      <c r="Q153" t="s">
        <v>54</v>
      </c>
      <c r="R153">
        <v>3.3</v>
      </c>
      <c r="S153">
        <v>9</v>
      </c>
      <c r="T153">
        <f t="shared" si="6"/>
        <v>365</v>
      </c>
      <c r="U153" t="str">
        <f t="shared" si="7"/>
        <v>2024</v>
      </c>
      <c r="V153" t="str">
        <f t="shared" si="8"/>
        <v>2</v>
      </c>
      <c r="W153" s="10" cm="1">
        <f t="array" ref="W153">(INDEX(clv_analysis[[#All],[Customer Lifetime Value]], MATCH(TEXT(U153, "0")&amp;V153, TEXT(clv_analysis[[#All],[Year]], "0")&amp;clv_analysis[[#All],[Quarter]], 0))) /( COUNTIFS(amazon_prime_users[Year], U153, amazon_prime_users[Quarter], V153))</f>
        <v>6.3977390274396262</v>
      </c>
    </row>
    <row r="154" spans="1:23" x14ac:dyDescent="0.3">
      <c r="A154" s="2">
        <v>153</v>
      </c>
      <c r="B154" t="s">
        <v>653</v>
      </c>
      <c r="C154" t="s">
        <v>654</v>
      </c>
      <c r="D154" t="s">
        <v>655</v>
      </c>
      <c r="E154" s="3">
        <v>33094</v>
      </c>
      <c r="F154" t="s">
        <v>43</v>
      </c>
      <c r="G154" t="s">
        <v>656</v>
      </c>
      <c r="H154" s="1">
        <v>45458</v>
      </c>
      <c r="I154" s="1">
        <v>45823</v>
      </c>
      <c r="J154" t="s">
        <v>36</v>
      </c>
      <c r="K154" t="s">
        <v>25</v>
      </c>
      <c r="L154" t="s">
        <v>26</v>
      </c>
      <c r="M154" t="s">
        <v>59</v>
      </c>
      <c r="N154" t="s">
        <v>45</v>
      </c>
      <c r="O154" t="s">
        <v>38</v>
      </c>
      <c r="P154" t="s">
        <v>68</v>
      </c>
      <c r="Q154" t="s">
        <v>54</v>
      </c>
      <c r="R154">
        <v>3.7</v>
      </c>
      <c r="S154">
        <v>9</v>
      </c>
      <c r="T154">
        <f t="shared" si="6"/>
        <v>365</v>
      </c>
      <c r="U154" t="str">
        <f t="shared" si="7"/>
        <v>2024</v>
      </c>
      <c r="V154" t="str">
        <f t="shared" si="8"/>
        <v>2</v>
      </c>
      <c r="W154" s="10" cm="1">
        <f t="array" ref="W154">(INDEX(clv_analysis[[#All],[Customer Lifetime Value]], MATCH(TEXT(U154, "0")&amp;V154, TEXT(clv_analysis[[#All],[Year]], "0")&amp;clv_analysis[[#All],[Quarter]], 0))) /( COUNTIFS(amazon_prime_users[Year], U154, amazon_prime_users[Quarter], V154))</f>
        <v>6.3977390274396262</v>
      </c>
    </row>
    <row r="155" spans="1:23" x14ac:dyDescent="0.3">
      <c r="A155" s="2">
        <v>154</v>
      </c>
      <c r="B155" t="s">
        <v>657</v>
      </c>
      <c r="C155" t="s">
        <v>658</v>
      </c>
      <c r="D155" t="s">
        <v>659</v>
      </c>
      <c r="E155" s="3">
        <v>17708</v>
      </c>
      <c r="F155" t="s">
        <v>22</v>
      </c>
      <c r="G155" t="s">
        <v>660</v>
      </c>
      <c r="H155" s="1">
        <v>45459</v>
      </c>
      <c r="I155" s="1">
        <v>45824</v>
      </c>
      <c r="J155" t="s">
        <v>36</v>
      </c>
      <c r="K155" t="s">
        <v>25</v>
      </c>
      <c r="L155" t="s">
        <v>53</v>
      </c>
      <c r="M155" t="s">
        <v>59</v>
      </c>
      <c r="N155" t="s">
        <v>28</v>
      </c>
      <c r="O155" t="s">
        <v>29</v>
      </c>
      <c r="P155" t="s">
        <v>68</v>
      </c>
      <c r="Q155" t="s">
        <v>31</v>
      </c>
      <c r="R155">
        <v>4.3</v>
      </c>
      <c r="S155">
        <v>0</v>
      </c>
      <c r="T155">
        <f t="shared" si="6"/>
        <v>365</v>
      </c>
      <c r="U155" t="str">
        <f t="shared" si="7"/>
        <v>2024</v>
      </c>
      <c r="V155" t="str">
        <f t="shared" si="8"/>
        <v>2</v>
      </c>
      <c r="W155" s="10" cm="1">
        <f t="array" ref="W155">(INDEX(clv_analysis[[#All],[Customer Lifetime Value]], MATCH(TEXT(U155, "0")&amp;V155, TEXT(clv_analysis[[#All],[Year]], "0")&amp;clv_analysis[[#All],[Quarter]], 0))) /( COUNTIFS(amazon_prime_users[Year], U155, amazon_prime_users[Quarter], V155))</f>
        <v>6.3977390274396262</v>
      </c>
    </row>
    <row r="156" spans="1:23" x14ac:dyDescent="0.3">
      <c r="A156" s="2">
        <v>155</v>
      </c>
      <c r="B156" t="s">
        <v>661</v>
      </c>
      <c r="C156" t="s">
        <v>662</v>
      </c>
      <c r="D156" t="s">
        <v>663</v>
      </c>
      <c r="E156" s="3">
        <v>36685</v>
      </c>
      <c r="F156" t="s">
        <v>22</v>
      </c>
      <c r="G156" t="s">
        <v>664</v>
      </c>
      <c r="H156" s="1">
        <v>45460</v>
      </c>
      <c r="I156" s="1">
        <v>45825</v>
      </c>
      <c r="J156" t="s">
        <v>36</v>
      </c>
      <c r="K156" t="s">
        <v>25</v>
      </c>
      <c r="L156" t="s">
        <v>53</v>
      </c>
      <c r="M156" t="s">
        <v>27</v>
      </c>
      <c r="N156" t="s">
        <v>45</v>
      </c>
      <c r="O156" t="s">
        <v>38</v>
      </c>
      <c r="P156" t="s">
        <v>30</v>
      </c>
      <c r="Q156" t="s">
        <v>54</v>
      </c>
      <c r="R156">
        <v>4.5999999999999996</v>
      </c>
      <c r="S156">
        <v>5</v>
      </c>
      <c r="T156">
        <f t="shared" si="6"/>
        <v>365</v>
      </c>
      <c r="U156" t="str">
        <f t="shared" si="7"/>
        <v>2024</v>
      </c>
      <c r="V156" t="str">
        <f t="shared" si="8"/>
        <v>2</v>
      </c>
      <c r="W156" s="10" cm="1">
        <f t="array" ref="W156">(INDEX(clv_analysis[[#All],[Customer Lifetime Value]], MATCH(TEXT(U156, "0")&amp;V156, TEXT(clv_analysis[[#All],[Year]], "0")&amp;clv_analysis[[#All],[Quarter]], 0))) /( COUNTIFS(amazon_prime_users[Year], U156, amazon_prime_users[Quarter], V156))</f>
        <v>6.3977390274396262</v>
      </c>
    </row>
    <row r="157" spans="1:23" x14ac:dyDescent="0.3">
      <c r="A157" s="2">
        <v>156</v>
      </c>
      <c r="B157" t="s">
        <v>665</v>
      </c>
      <c r="C157" t="s">
        <v>666</v>
      </c>
      <c r="D157" t="s">
        <v>667</v>
      </c>
      <c r="E157" s="3">
        <v>32549</v>
      </c>
      <c r="F157" t="s">
        <v>22</v>
      </c>
      <c r="G157" t="s">
        <v>668</v>
      </c>
      <c r="H157" s="1">
        <v>45461</v>
      </c>
      <c r="I157" s="1">
        <v>45826</v>
      </c>
      <c r="J157" t="s">
        <v>24</v>
      </c>
      <c r="K157" t="s">
        <v>25</v>
      </c>
      <c r="L157" t="s">
        <v>26</v>
      </c>
      <c r="M157" t="s">
        <v>66</v>
      </c>
      <c r="N157" t="s">
        <v>45</v>
      </c>
      <c r="O157" t="s">
        <v>73</v>
      </c>
      <c r="P157" t="s">
        <v>39</v>
      </c>
      <c r="Q157" t="s">
        <v>31</v>
      </c>
      <c r="R157">
        <v>4.0999999999999996</v>
      </c>
      <c r="S157">
        <v>5</v>
      </c>
      <c r="T157">
        <f t="shared" si="6"/>
        <v>365</v>
      </c>
      <c r="U157" t="str">
        <f t="shared" si="7"/>
        <v>2024</v>
      </c>
      <c r="V157" t="str">
        <f t="shared" si="8"/>
        <v>2</v>
      </c>
      <c r="W157" s="10" cm="1">
        <f t="array" ref="W157">(INDEX(clv_analysis[[#All],[Customer Lifetime Value]], MATCH(TEXT(U157, "0")&amp;V157, TEXT(clv_analysis[[#All],[Year]], "0")&amp;clv_analysis[[#All],[Quarter]], 0))) /( COUNTIFS(amazon_prime_users[Year], U157, amazon_prime_users[Quarter], V157))</f>
        <v>6.3977390274396262</v>
      </c>
    </row>
    <row r="158" spans="1:23" x14ac:dyDescent="0.3">
      <c r="A158" s="2">
        <v>157</v>
      </c>
      <c r="B158" t="s">
        <v>669</v>
      </c>
      <c r="C158" t="s">
        <v>670</v>
      </c>
      <c r="D158" t="s">
        <v>671</v>
      </c>
      <c r="E158" s="3">
        <v>28355</v>
      </c>
      <c r="F158" t="s">
        <v>22</v>
      </c>
      <c r="G158" t="s">
        <v>672</v>
      </c>
      <c r="H158" s="1">
        <v>45462</v>
      </c>
      <c r="I158" s="1">
        <v>45827</v>
      </c>
      <c r="J158" t="s">
        <v>24</v>
      </c>
      <c r="K158" t="s">
        <v>25</v>
      </c>
      <c r="L158" t="s">
        <v>53</v>
      </c>
      <c r="M158" t="s">
        <v>59</v>
      </c>
      <c r="N158" t="s">
        <v>60</v>
      </c>
      <c r="O158" t="s">
        <v>114</v>
      </c>
      <c r="P158" t="s">
        <v>39</v>
      </c>
      <c r="Q158" t="s">
        <v>54</v>
      </c>
      <c r="R158">
        <v>4.5</v>
      </c>
      <c r="S158">
        <v>7</v>
      </c>
      <c r="T158">
        <f t="shared" si="6"/>
        <v>365</v>
      </c>
      <c r="U158" t="str">
        <f t="shared" si="7"/>
        <v>2024</v>
      </c>
      <c r="V158" t="str">
        <f t="shared" si="8"/>
        <v>2</v>
      </c>
      <c r="W158" s="10" cm="1">
        <f t="array" ref="W158">(INDEX(clv_analysis[[#All],[Customer Lifetime Value]], MATCH(TEXT(U158, "0")&amp;V158, TEXT(clv_analysis[[#All],[Year]], "0")&amp;clv_analysis[[#All],[Quarter]], 0))) /( COUNTIFS(amazon_prime_users[Year], U158, amazon_prime_users[Quarter], V158))</f>
        <v>6.3977390274396262</v>
      </c>
    </row>
    <row r="159" spans="1:23" x14ac:dyDescent="0.3">
      <c r="A159" s="2">
        <v>158</v>
      </c>
      <c r="B159" t="s">
        <v>673</v>
      </c>
      <c r="C159" t="s">
        <v>674</v>
      </c>
      <c r="D159" t="s">
        <v>675</v>
      </c>
      <c r="E159" s="3">
        <v>30231</v>
      </c>
      <c r="F159" t="s">
        <v>22</v>
      </c>
      <c r="G159" t="s">
        <v>676</v>
      </c>
      <c r="H159" s="1">
        <v>45463</v>
      </c>
      <c r="I159" s="1">
        <v>45828</v>
      </c>
      <c r="J159" t="s">
        <v>36</v>
      </c>
      <c r="K159" t="s">
        <v>25</v>
      </c>
      <c r="L159" t="s">
        <v>53</v>
      </c>
      <c r="M159" t="s">
        <v>59</v>
      </c>
      <c r="N159" t="s">
        <v>28</v>
      </c>
      <c r="O159" t="s">
        <v>29</v>
      </c>
      <c r="P159" t="s">
        <v>68</v>
      </c>
      <c r="Q159" t="s">
        <v>31</v>
      </c>
      <c r="R159">
        <v>4.4000000000000004</v>
      </c>
      <c r="S159">
        <v>9</v>
      </c>
      <c r="T159">
        <f t="shared" si="6"/>
        <v>365</v>
      </c>
      <c r="U159" t="str">
        <f t="shared" si="7"/>
        <v>2024</v>
      </c>
      <c r="V159" t="str">
        <f t="shared" si="8"/>
        <v>2</v>
      </c>
      <c r="W159" s="10" cm="1">
        <f t="array" ref="W159">(INDEX(clv_analysis[[#All],[Customer Lifetime Value]], MATCH(TEXT(U159, "0")&amp;V159, TEXT(clv_analysis[[#All],[Year]], "0")&amp;clv_analysis[[#All],[Quarter]], 0))) /( COUNTIFS(amazon_prime_users[Year], U159, amazon_prime_users[Quarter], V159))</f>
        <v>6.3977390274396262</v>
      </c>
    </row>
    <row r="160" spans="1:23" x14ac:dyDescent="0.3">
      <c r="A160" s="2">
        <v>159</v>
      </c>
      <c r="B160" t="s">
        <v>677</v>
      </c>
      <c r="C160" t="s">
        <v>678</v>
      </c>
      <c r="D160" t="s">
        <v>679</v>
      </c>
      <c r="E160" s="3">
        <v>26922</v>
      </c>
      <c r="F160" t="s">
        <v>43</v>
      </c>
      <c r="G160" t="s">
        <v>680</v>
      </c>
      <c r="H160" s="1">
        <v>45464</v>
      </c>
      <c r="I160" s="1">
        <v>45829</v>
      </c>
      <c r="J160" t="s">
        <v>36</v>
      </c>
      <c r="K160" t="s">
        <v>25</v>
      </c>
      <c r="L160" t="s">
        <v>53</v>
      </c>
      <c r="M160" t="s">
        <v>66</v>
      </c>
      <c r="N160" t="s">
        <v>45</v>
      </c>
      <c r="O160" t="s">
        <v>38</v>
      </c>
      <c r="P160" t="s">
        <v>68</v>
      </c>
      <c r="Q160" t="s">
        <v>54</v>
      </c>
      <c r="R160">
        <v>4.8</v>
      </c>
      <c r="S160">
        <v>2</v>
      </c>
      <c r="T160">
        <f t="shared" si="6"/>
        <v>365</v>
      </c>
      <c r="U160" t="str">
        <f t="shared" si="7"/>
        <v>2024</v>
      </c>
      <c r="V160" t="str">
        <f t="shared" si="8"/>
        <v>2</v>
      </c>
      <c r="W160" s="10" cm="1">
        <f t="array" ref="W160">(INDEX(clv_analysis[[#All],[Customer Lifetime Value]], MATCH(TEXT(U160, "0")&amp;V160, TEXT(clv_analysis[[#All],[Year]], "0")&amp;clv_analysis[[#All],[Quarter]], 0))) /( COUNTIFS(amazon_prime_users[Year], U160, amazon_prime_users[Quarter], V160))</f>
        <v>6.3977390274396262</v>
      </c>
    </row>
    <row r="161" spans="1:23" x14ac:dyDescent="0.3">
      <c r="A161" s="2">
        <v>160</v>
      </c>
      <c r="B161" t="s">
        <v>681</v>
      </c>
      <c r="C161" t="s">
        <v>682</v>
      </c>
      <c r="D161" t="s">
        <v>683</v>
      </c>
      <c r="E161" s="3">
        <v>12708</v>
      </c>
      <c r="F161" t="s">
        <v>43</v>
      </c>
      <c r="G161" t="s">
        <v>684</v>
      </c>
      <c r="H161" s="1">
        <v>45465</v>
      </c>
      <c r="I161" s="1">
        <v>45830</v>
      </c>
      <c r="J161" t="s">
        <v>36</v>
      </c>
      <c r="K161" t="s">
        <v>37</v>
      </c>
      <c r="L161" t="s">
        <v>53</v>
      </c>
      <c r="M161" t="s">
        <v>27</v>
      </c>
      <c r="N161" t="s">
        <v>28</v>
      </c>
      <c r="O161" t="s">
        <v>73</v>
      </c>
      <c r="P161" t="s">
        <v>30</v>
      </c>
      <c r="Q161" t="s">
        <v>31</v>
      </c>
      <c r="R161">
        <v>3.8</v>
      </c>
      <c r="S161">
        <v>9</v>
      </c>
      <c r="T161">
        <f t="shared" si="6"/>
        <v>365</v>
      </c>
      <c r="U161" t="str">
        <f t="shared" si="7"/>
        <v>2024</v>
      </c>
      <c r="V161" t="str">
        <f t="shared" si="8"/>
        <v>2</v>
      </c>
      <c r="W161" s="10" cm="1">
        <f t="array" ref="W161">(INDEX(clv_analysis[[#All],[Customer Lifetime Value]], MATCH(TEXT(U161, "0")&amp;V161, TEXT(clv_analysis[[#All],[Year]], "0")&amp;clv_analysis[[#All],[Quarter]], 0))) /( COUNTIFS(amazon_prime_users[Year], U161, amazon_prime_users[Quarter], V161))</f>
        <v>6.3977390274396262</v>
      </c>
    </row>
    <row r="162" spans="1:23" x14ac:dyDescent="0.3">
      <c r="A162" s="2">
        <v>161</v>
      </c>
      <c r="B162" t="s">
        <v>685</v>
      </c>
      <c r="C162" t="s">
        <v>686</v>
      </c>
      <c r="D162" t="s">
        <v>687</v>
      </c>
      <c r="E162" s="3">
        <v>33938</v>
      </c>
      <c r="F162" t="s">
        <v>43</v>
      </c>
      <c r="G162" t="s">
        <v>688</v>
      </c>
      <c r="H162" s="1">
        <v>45466</v>
      </c>
      <c r="I162" s="1">
        <v>45831</v>
      </c>
      <c r="J162" t="s">
        <v>36</v>
      </c>
      <c r="K162" t="s">
        <v>52</v>
      </c>
      <c r="L162" t="s">
        <v>53</v>
      </c>
      <c r="M162" t="s">
        <v>27</v>
      </c>
      <c r="N162" t="s">
        <v>60</v>
      </c>
      <c r="O162" t="s">
        <v>114</v>
      </c>
      <c r="P162" t="s">
        <v>30</v>
      </c>
      <c r="Q162" t="s">
        <v>47</v>
      </c>
      <c r="R162">
        <v>3.1</v>
      </c>
      <c r="S162">
        <v>4</v>
      </c>
      <c r="T162">
        <f t="shared" si="6"/>
        <v>365</v>
      </c>
      <c r="U162" t="str">
        <f t="shared" si="7"/>
        <v>2024</v>
      </c>
      <c r="V162" t="str">
        <f t="shared" si="8"/>
        <v>2</v>
      </c>
      <c r="W162" s="10" cm="1">
        <f t="array" ref="W162">(INDEX(clv_analysis[[#All],[Customer Lifetime Value]], MATCH(TEXT(U162, "0")&amp;V162, TEXT(clv_analysis[[#All],[Year]], "0")&amp;clv_analysis[[#All],[Quarter]], 0))) /( COUNTIFS(amazon_prime_users[Year], U162, amazon_prime_users[Quarter], V162))</f>
        <v>6.3977390274396262</v>
      </c>
    </row>
    <row r="163" spans="1:23" x14ac:dyDescent="0.3">
      <c r="A163" s="2">
        <v>162</v>
      </c>
      <c r="B163" t="s">
        <v>689</v>
      </c>
      <c r="C163" t="s">
        <v>690</v>
      </c>
      <c r="D163" t="s">
        <v>691</v>
      </c>
      <c r="E163" s="3">
        <v>23975</v>
      </c>
      <c r="F163" t="s">
        <v>22</v>
      </c>
      <c r="G163" t="s">
        <v>692</v>
      </c>
      <c r="H163" s="1">
        <v>45467</v>
      </c>
      <c r="I163" s="1">
        <v>45832</v>
      </c>
      <c r="J163" t="s">
        <v>24</v>
      </c>
      <c r="K163" t="s">
        <v>37</v>
      </c>
      <c r="L163" t="s">
        <v>53</v>
      </c>
      <c r="M163" t="s">
        <v>66</v>
      </c>
      <c r="N163" t="s">
        <v>45</v>
      </c>
      <c r="O163" t="s">
        <v>114</v>
      </c>
      <c r="P163" t="s">
        <v>68</v>
      </c>
      <c r="Q163" t="s">
        <v>31</v>
      </c>
      <c r="R163">
        <v>4</v>
      </c>
      <c r="S163">
        <v>10</v>
      </c>
      <c r="T163">
        <f t="shared" si="6"/>
        <v>365</v>
      </c>
      <c r="U163" t="str">
        <f t="shared" si="7"/>
        <v>2024</v>
      </c>
      <c r="V163" t="str">
        <f t="shared" si="8"/>
        <v>2</v>
      </c>
      <c r="W163" s="10" cm="1">
        <f t="array" ref="W163">(INDEX(clv_analysis[[#All],[Customer Lifetime Value]], MATCH(TEXT(U163, "0")&amp;V163, TEXT(clv_analysis[[#All],[Year]], "0")&amp;clv_analysis[[#All],[Quarter]], 0))) /( COUNTIFS(amazon_prime_users[Year], U163, amazon_prime_users[Quarter], V163))</f>
        <v>6.3977390274396262</v>
      </c>
    </row>
    <row r="164" spans="1:23" x14ac:dyDescent="0.3">
      <c r="A164" s="2">
        <v>163</v>
      </c>
      <c r="B164" t="s">
        <v>693</v>
      </c>
      <c r="C164" t="s">
        <v>694</v>
      </c>
      <c r="D164" t="s">
        <v>695</v>
      </c>
      <c r="E164" s="3">
        <v>31573</v>
      </c>
      <c r="F164" t="s">
        <v>22</v>
      </c>
      <c r="G164" t="s">
        <v>696</v>
      </c>
      <c r="H164" s="1">
        <v>45468</v>
      </c>
      <c r="I164" s="1">
        <v>45833</v>
      </c>
      <c r="J164" t="s">
        <v>36</v>
      </c>
      <c r="K164" t="s">
        <v>37</v>
      </c>
      <c r="L164" t="s">
        <v>53</v>
      </c>
      <c r="M164" t="s">
        <v>27</v>
      </c>
      <c r="N164" t="s">
        <v>60</v>
      </c>
      <c r="O164" t="s">
        <v>46</v>
      </c>
      <c r="P164" t="s">
        <v>68</v>
      </c>
      <c r="Q164" t="s">
        <v>31</v>
      </c>
      <c r="R164">
        <v>3.4</v>
      </c>
      <c r="S164">
        <v>0</v>
      </c>
      <c r="T164">
        <f t="shared" si="6"/>
        <v>365</v>
      </c>
      <c r="U164" t="str">
        <f t="shared" si="7"/>
        <v>2024</v>
      </c>
      <c r="V164" t="str">
        <f t="shared" si="8"/>
        <v>2</v>
      </c>
      <c r="W164" s="10" cm="1">
        <f t="array" ref="W164">(INDEX(clv_analysis[[#All],[Customer Lifetime Value]], MATCH(TEXT(U164, "0")&amp;V164, TEXT(clv_analysis[[#All],[Year]], "0")&amp;clv_analysis[[#All],[Quarter]], 0))) /( COUNTIFS(amazon_prime_users[Year], U164, amazon_prime_users[Quarter], V164))</f>
        <v>6.3977390274396262</v>
      </c>
    </row>
    <row r="165" spans="1:23" x14ac:dyDescent="0.3">
      <c r="A165" s="2">
        <v>164</v>
      </c>
      <c r="B165" t="s">
        <v>697</v>
      </c>
      <c r="C165" t="s">
        <v>698</v>
      </c>
      <c r="D165" t="s">
        <v>699</v>
      </c>
      <c r="E165" s="3">
        <v>37182</v>
      </c>
      <c r="F165" t="s">
        <v>43</v>
      </c>
      <c r="G165" t="s">
        <v>700</v>
      </c>
      <c r="H165" s="1">
        <v>45469</v>
      </c>
      <c r="I165" s="1">
        <v>45834</v>
      </c>
      <c r="J165" t="s">
        <v>36</v>
      </c>
      <c r="K165" t="s">
        <v>25</v>
      </c>
      <c r="L165" t="s">
        <v>53</v>
      </c>
      <c r="M165" t="s">
        <v>27</v>
      </c>
      <c r="N165" t="s">
        <v>60</v>
      </c>
      <c r="O165" t="s">
        <v>73</v>
      </c>
      <c r="P165" t="s">
        <v>30</v>
      </c>
      <c r="Q165" t="s">
        <v>47</v>
      </c>
      <c r="R165">
        <v>3.8</v>
      </c>
      <c r="S165">
        <v>1</v>
      </c>
      <c r="T165">
        <f t="shared" si="6"/>
        <v>365</v>
      </c>
      <c r="U165" t="str">
        <f t="shared" si="7"/>
        <v>2024</v>
      </c>
      <c r="V165" t="str">
        <f t="shared" si="8"/>
        <v>2</v>
      </c>
      <c r="W165" s="10" cm="1">
        <f t="array" ref="W165">(INDEX(clv_analysis[[#All],[Customer Lifetime Value]], MATCH(TEXT(U165, "0")&amp;V165, TEXT(clv_analysis[[#All],[Year]], "0")&amp;clv_analysis[[#All],[Quarter]], 0))) /( COUNTIFS(amazon_prime_users[Year], U165, amazon_prime_users[Quarter], V165))</f>
        <v>6.3977390274396262</v>
      </c>
    </row>
    <row r="166" spans="1:23" x14ac:dyDescent="0.3">
      <c r="A166" s="2">
        <v>165</v>
      </c>
      <c r="B166" t="s">
        <v>701</v>
      </c>
      <c r="C166" t="s">
        <v>702</v>
      </c>
      <c r="D166" t="s">
        <v>703</v>
      </c>
      <c r="E166" s="3">
        <v>19361</v>
      </c>
      <c r="F166" t="s">
        <v>22</v>
      </c>
      <c r="G166" t="s">
        <v>704</v>
      </c>
      <c r="H166" s="1">
        <v>45470</v>
      </c>
      <c r="I166" s="1">
        <v>45835</v>
      </c>
      <c r="J166" t="s">
        <v>24</v>
      </c>
      <c r="K166" t="s">
        <v>52</v>
      </c>
      <c r="L166" t="s">
        <v>26</v>
      </c>
      <c r="M166" t="s">
        <v>66</v>
      </c>
      <c r="N166" t="s">
        <v>28</v>
      </c>
      <c r="O166" t="s">
        <v>114</v>
      </c>
      <c r="P166" t="s">
        <v>30</v>
      </c>
      <c r="Q166" t="s">
        <v>31</v>
      </c>
      <c r="R166">
        <v>3.3</v>
      </c>
      <c r="S166">
        <v>7</v>
      </c>
      <c r="T166">
        <f t="shared" si="6"/>
        <v>365</v>
      </c>
      <c r="U166" t="str">
        <f t="shared" si="7"/>
        <v>2024</v>
      </c>
      <c r="V166" t="str">
        <f t="shared" si="8"/>
        <v>2</v>
      </c>
      <c r="W166" s="10" cm="1">
        <f t="array" ref="W166">(INDEX(clv_analysis[[#All],[Customer Lifetime Value]], MATCH(TEXT(U166, "0")&amp;V166, TEXT(clv_analysis[[#All],[Year]], "0")&amp;clv_analysis[[#All],[Quarter]], 0))) /( COUNTIFS(amazon_prime_users[Year], U166, amazon_prime_users[Quarter], V166))</f>
        <v>6.3977390274396262</v>
      </c>
    </row>
    <row r="167" spans="1:23" x14ac:dyDescent="0.3">
      <c r="A167" s="2">
        <v>166</v>
      </c>
      <c r="B167" t="s">
        <v>705</v>
      </c>
      <c r="C167" t="s">
        <v>706</v>
      </c>
      <c r="D167" t="s">
        <v>707</v>
      </c>
      <c r="E167" s="3">
        <v>30343</v>
      </c>
      <c r="F167" t="s">
        <v>43</v>
      </c>
      <c r="G167" t="s">
        <v>708</v>
      </c>
      <c r="H167" s="1">
        <v>45471</v>
      </c>
      <c r="I167" s="1">
        <v>45836</v>
      </c>
      <c r="J167" t="s">
        <v>36</v>
      </c>
      <c r="K167" t="s">
        <v>37</v>
      </c>
      <c r="L167" t="s">
        <v>26</v>
      </c>
      <c r="M167" t="s">
        <v>59</v>
      </c>
      <c r="N167" t="s">
        <v>60</v>
      </c>
      <c r="O167" t="s">
        <v>46</v>
      </c>
      <c r="P167" t="s">
        <v>68</v>
      </c>
      <c r="Q167" t="s">
        <v>47</v>
      </c>
      <c r="R167">
        <v>4.3</v>
      </c>
      <c r="S167">
        <v>3</v>
      </c>
      <c r="T167">
        <f t="shared" si="6"/>
        <v>365</v>
      </c>
      <c r="U167" t="str">
        <f t="shared" si="7"/>
        <v>2024</v>
      </c>
      <c r="V167" t="str">
        <f t="shared" si="8"/>
        <v>2</v>
      </c>
      <c r="W167" s="10" cm="1">
        <f t="array" ref="W167">(INDEX(clv_analysis[[#All],[Customer Lifetime Value]], MATCH(TEXT(U167, "0")&amp;V167, TEXT(clv_analysis[[#All],[Year]], "0")&amp;clv_analysis[[#All],[Quarter]], 0))) /( COUNTIFS(amazon_prime_users[Year], U167, amazon_prime_users[Quarter], V167))</f>
        <v>6.3977390274396262</v>
      </c>
    </row>
    <row r="168" spans="1:23" x14ac:dyDescent="0.3">
      <c r="A168" s="2">
        <v>167</v>
      </c>
      <c r="B168" t="s">
        <v>709</v>
      </c>
      <c r="C168" t="s">
        <v>710</v>
      </c>
      <c r="D168" t="s">
        <v>711</v>
      </c>
      <c r="E168" s="3">
        <v>14991</v>
      </c>
      <c r="F168" t="s">
        <v>22</v>
      </c>
      <c r="G168" t="s">
        <v>712</v>
      </c>
      <c r="H168" s="1">
        <v>45472</v>
      </c>
      <c r="I168" s="1">
        <v>45837</v>
      </c>
      <c r="J168" t="s">
        <v>36</v>
      </c>
      <c r="K168" t="s">
        <v>25</v>
      </c>
      <c r="L168" t="s">
        <v>26</v>
      </c>
      <c r="M168" t="s">
        <v>59</v>
      </c>
      <c r="N168" t="s">
        <v>45</v>
      </c>
      <c r="O168" t="s">
        <v>46</v>
      </c>
      <c r="P168" t="s">
        <v>39</v>
      </c>
      <c r="Q168" t="s">
        <v>47</v>
      </c>
      <c r="R168">
        <v>3.3</v>
      </c>
      <c r="S168">
        <v>2</v>
      </c>
      <c r="T168">
        <f t="shared" si="6"/>
        <v>365</v>
      </c>
      <c r="U168" t="str">
        <f t="shared" si="7"/>
        <v>2024</v>
      </c>
      <c r="V168" t="str">
        <f t="shared" si="8"/>
        <v>2</v>
      </c>
      <c r="W168" s="10" cm="1">
        <f t="array" ref="W168">(INDEX(clv_analysis[[#All],[Customer Lifetime Value]], MATCH(TEXT(U168, "0")&amp;V168, TEXT(clv_analysis[[#All],[Year]], "0")&amp;clv_analysis[[#All],[Quarter]], 0))) /( COUNTIFS(amazon_prime_users[Year], U168, amazon_prime_users[Quarter], V168))</f>
        <v>6.3977390274396262</v>
      </c>
    </row>
    <row r="169" spans="1:23" x14ac:dyDescent="0.3">
      <c r="A169" s="2">
        <v>168</v>
      </c>
      <c r="B169" t="s">
        <v>713</v>
      </c>
      <c r="C169" t="s">
        <v>714</v>
      </c>
      <c r="D169" t="s">
        <v>715</v>
      </c>
      <c r="E169" s="3">
        <v>27902</v>
      </c>
      <c r="F169" t="s">
        <v>43</v>
      </c>
      <c r="G169" t="s">
        <v>716</v>
      </c>
      <c r="H169" s="1">
        <v>45473</v>
      </c>
      <c r="I169" s="1">
        <v>45838</v>
      </c>
      <c r="J169" t="s">
        <v>24</v>
      </c>
      <c r="K169" t="s">
        <v>37</v>
      </c>
      <c r="L169" t="s">
        <v>26</v>
      </c>
      <c r="M169" t="s">
        <v>59</v>
      </c>
      <c r="N169" t="s">
        <v>60</v>
      </c>
      <c r="O169" t="s">
        <v>46</v>
      </c>
      <c r="P169" t="s">
        <v>68</v>
      </c>
      <c r="Q169" t="s">
        <v>47</v>
      </c>
      <c r="R169">
        <v>4.8</v>
      </c>
      <c r="S169">
        <v>2</v>
      </c>
      <c r="T169">
        <f t="shared" si="6"/>
        <v>365</v>
      </c>
      <c r="U169" t="str">
        <f t="shared" si="7"/>
        <v>2024</v>
      </c>
      <c r="V169" t="str">
        <f t="shared" si="8"/>
        <v>2</v>
      </c>
      <c r="W169" s="10" cm="1">
        <f t="array" ref="W169">(INDEX(clv_analysis[[#All],[Customer Lifetime Value]], MATCH(TEXT(U169, "0")&amp;V169, TEXT(clv_analysis[[#All],[Year]], "0")&amp;clv_analysis[[#All],[Quarter]], 0))) /( COUNTIFS(amazon_prime_users[Year], U169, amazon_prime_users[Quarter], V169))</f>
        <v>6.3977390274396262</v>
      </c>
    </row>
    <row r="170" spans="1:23" x14ac:dyDescent="0.3">
      <c r="A170" s="2">
        <v>169</v>
      </c>
      <c r="B170" t="s">
        <v>717</v>
      </c>
      <c r="C170" t="s">
        <v>718</v>
      </c>
      <c r="D170" t="s">
        <v>719</v>
      </c>
      <c r="E170" s="3">
        <v>25498</v>
      </c>
      <c r="F170" t="s">
        <v>22</v>
      </c>
      <c r="G170" t="s">
        <v>720</v>
      </c>
      <c r="H170" s="1">
        <v>45474</v>
      </c>
      <c r="I170" s="1">
        <v>45839</v>
      </c>
      <c r="J170" t="s">
        <v>24</v>
      </c>
      <c r="K170" t="s">
        <v>52</v>
      </c>
      <c r="L170" t="s">
        <v>26</v>
      </c>
      <c r="M170" t="s">
        <v>66</v>
      </c>
      <c r="N170" t="s">
        <v>45</v>
      </c>
      <c r="O170" t="s">
        <v>73</v>
      </c>
      <c r="P170" t="s">
        <v>39</v>
      </c>
      <c r="Q170" t="s">
        <v>47</v>
      </c>
      <c r="R170">
        <v>3.9</v>
      </c>
      <c r="S170">
        <v>1</v>
      </c>
      <c r="T170">
        <f t="shared" si="6"/>
        <v>365</v>
      </c>
      <c r="U170" t="str">
        <f t="shared" si="7"/>
        <v>2024</v>
      </c>
      <c r="V170" t="str">
        <f t="shared" si="8"/>
        <v>3</v>
      </c>
      <c r="W170" s="10" cm="1">
        <f t="array" ref="W170">(INDEX(clv_analysis[[#All],[Customer Lifetime Value]], MATCH(TEXT(U170, "0")&amp;V170, TEXT(clv_analysis[[#All],[Year]], "0")&amp;clv_analysis[[#All],[Quarter]], 0))) /( COUNTIFS(amazon_prime_users[Year], U170, amazon_prime_users[Quarter], V170))</f>
        <v>6.2862457612892397</v>
      </c>
    </row>
    <row r="171" spans="1:23" x14ac:dyDescent="0.3">
      <c r="A171" s="2">
        <v>170</v>
      </c>
      <c r="B171" t="s">
        <v>721</v>
      </c>
      <c r="C171" t="s">
        <v>722</v>
      </c>
      <c r="D171" t="s">
        <v>723</v>
      </c>
      <c r="E171" s="3">
        <v>28105</v>
      </c>
      <c r="F171" t="s">
        <v>22</v>
      </c>
      <c r="G171" t="s">
        <v>724</v>
      </c>
      <c r="H171" s="1">
        <v>45475</v>
      </c>
      <c r="I171" s="1">
        <v>45840</v>
      </c>
      <c r="J171" t="s">
        <v>24</v>
      </c>
      <c r="K171" t="s">
        <v>25</v>
      </c>
      <c r="L171" t="s">
        <v>53</v>
      </c>
      <c r="M171" t="s">
        <v>59</v>
      </c>
      <c r="N171" t="s">
        <v>45</v>
      </c>
      <c r="O171" t="s">
        <v>67</v>
      </c>
      <c r="P171" t="s">
        <v>68</v>
      </c>
      <c r="Q171" t="s">
        <v>31</v>
      </c>
      <c r="R171">
        <v>3.3</v>
      </c>
      <c r="S171">
        <v>10</v>
      </c>
      <c r="T171">
        <f t="shared" si="6"/>
        <v>365</v>
      </c>
      <c r="U171" t="str">
        <f t="shared" si="7"/>
        <v>2024</v>
      </c>
      <c r="V171" t="str">
        <f t="shared" si="8"/>
        <v>3</v>
      </c>
      <c r="W171" s="10" cm="1">
        <f t="array" ref="W171">(INDEX(clv_analysis[[#All],[Customer Lifetime Value]], MATCH(TEXT(U171, "0")&amp;V171, TEXT(clv_analysis[[#All],[Year]], "0")&amp;clv_analysis[[#All],[Quarter]], 0))) /( COUNTIFS(amazon_prime_users[Year], U171, amazon_prime_users[Quarter], V171))</f>
        <v>6.2862457612892397</v>
      </c>
    </row>
    <row r="172" spans="1:23" x14ac:dyDescent="0.3">
      <c r="A172" s="2">
        <v>171</v>
      </c>
      <c r="B172" t="s">
        <v>725</v>
      </c>
      <c r="C172" t="s">
        <v>726</v>
      </c>
      <c r="D172" t="s">
        <v>727</v>
      </c>
      <c r="E172" s="3">
        <v>16200</v>
      </c>
      <c r="F172" t="s">
        <v>22</v>
      </c>
      <c r="G172" t="s">
        <v>728</v>
      </c>
      <c r="H172" s="1">
        <v>45476</v>
      </c>
      <c r="I172" s="1">
        <v>45841</v>
      </c>
      <c r="J172" t="s">
        <v>36</v>
      </c>
      <c r="K172" t="s">
        <v>52</v>
      </c>
      <c r="L172" t="s">
        <v>53</v>
      </c>
      <c r="M172" t="s">
        <v>59</v>
      </c>
      <c r="N172" t="s">
        <v>60</v>
      </c>
      <c r="O172" t="s">
        <v>114</v>
      </c>
      <c r="P172" t="s">
        <v>68</v>
      </c>
      <c r="Q172" t="s">
        <v>31</v>
      </c>
      <c r="R172">
        <v>3.8</v>
      </c>
      <c r="S172">
        <v>8</v>
      </c>
      <c r="T172">
        <f t="shared" si="6"/>
        <v>365</v>
      </c>
      <c r="U172" t="str">
        <f t="shared" si="7"/>
        <v>2024</v>
      </c>
      <c r="V172" t="str">
        <f t="shared" si="8"/>
        <v>3</v>
      </c>
      <c r="W172" s="10" cm="1">
        <f t="array" ref="W172">(INDEX(clv_analysis[[#All],[Customer Lifetime Value]], MATCH(TEXT(U172, "0")&amp;V172, TEXT(clv_analysis[[#All],[Year]], "0")&amp;clv_analysis[[#All],[Quarter]], 0))) /( COUNTIFS(amazon_prime_users[Year], U172, amazon_prime_users[Quarter], V172))</f>
        <v>6.2862457612892397</v>
      </c>
    </row>
    <row r="173" spans="1:23" x14ac:dyDescent="0.3">
      <c r="A173" s="2">
        <v>172</v>
      </c>
      <c r="B173" t="s">
        <v>729</v>
      </c>
      <c r="C173" t="s">
        <v>730</v>
      </c>
      <c r="D173" t="s">
        <v>731</v>
      </c>
      <c r="E173" s="3">
        <v>23635</v>
      </c>
      <c r="F173" t="s">
        <v>43</v>
      </c>
      <c r="G173" t="s">
        <v>732</v>
      </c>
      <c r="H173" s="1">
        <v>45477</v>
      </c>
      <c r="I173" s="1">
        <v>45842</v>
      </c>
      <c r="J173" t="s">
        <v>36</v>
      </c>
      <c r="K173" t="s">
        <v>37</v>
      </c>
      <c r="L173" t="s">
        <v>53</v>
      </c>
      <c r="M173" t="s">
        <v>66</v>
      </c>
      <c r="N173" t="s">
        <v>28</v>
      </c>
      <c r="O173" t="s">
        <v>29</v>
      </c>
      <c r="P173" t="s">
        <v>68</v>
      </c>
      <c r="Q173" t="s">
        <v>31</v>
      </c>
      <c r="R173">
        <v>4.7</v>
      </c>
      <c r="S173">
        <v>9</v>
      </c>
      <c r="T173">
        <f t="shared" si="6"/>
        <v>365</v>
      </c>
      <c r="U173" t="str">
        <f t="shared" si="7"/>
        <v>2024</v>
      </c>
      <c r="V173" t="str">
        <f t="shared" si="8"/>
        <v>3</v>
      </c>
      <c r="W173" s="10" cm="1">
        <f t="array" ref="W173">(INDEX(clv_analysis[[#All],[Customer Lifetime Value]], MATCH(TEXT(U173, "0")&amp;V173, TEXT(clv_analysis[[#All],[Year]], "0")&amp;clv_analysis[[#All],[Quarter]], 0))) /( COUNTIFS(amazon_prime_users[Year], U173, amazon_prime_users[Quarter], V173))</f>
        <v>6.2862457612892397</v>
      </c>
    </row>
    <row r="174" spans="1:23" x14ac:dyDescent="0.3">
      <c r="A174" s="2">
        <v>173</v>
      </c>
      <c r="B174" t="s">
        <v>733</v>
      </c>
      <c r="C174" t="s">
        <v>734</v>
      </c>
      <c r="D174" t="s">
        <v>735</v>
      </c>
      <c r="E174" s="3">
        <v>25779</v>
      </c>
      <c r="F174" t="s">
        <v>22</v>
      </c>
      <c r="G174" t="s">
        <v>736</v>
      </c>
      <c r="H174" s="1">
        <v>45478</v>
      </c>
      <c r="I174" s="1">
        <v>45843</v>
      </c>
      <c r="J174" t="s">
        <v>36</v>
      </c>
      <c r="K174" t="s">
        <v>37</v>
      </c>
      <c r="L174" t="s">
        <v>26</v>
      </c>
      <c r="M174" t="s">
        <v>27</v>
      </c>
      <c r="N174" t="s">
        <v>60</v>
      </c>
      <c r="O174" t="s">
        <v>38</v>
      </c>
      <c r="P174" t="s">
        <v>39</v>
      </c>
      <c r="Q174" t="s">
        <v>31</v>
      </c>
      <c r="R174">
        <v>3.7</v>
      </c>
      <c r="S174">
        <v>5</v>
      </c>
      <c r="T174">
        <f t="shared" si="6"/>
        <v>365</v>
      </c>
      <c r="U174" t="str">
        <f t="shared" si="7"/>
        <v>2024</v>
      </c>
      <c r="V174" t="str">
        <f t="shared" si="8"/>
        <v>3</v>
      </c>
      <c r="W174" s="10" cm="1">
        <f t="array" ref="W174">(INDEX(clv_analysis[[#All],[Customer Lifetime Value]], MATCH(TEXT(U174, "0")&amp;V174, TEXT(clv_analysis[[#All],[Year]], "0")&amp;clv_analysis[[#All],[Quarter]], 0))) /( COUNTIFS(amazon_prime_users[Year], U174, amazon_prime_users[Quarter], V174))</f>
        <v>6.2862457612892397</v>
      </c>
    </row>
    <row r="175" spans="1:23" x14ac:dyDescent="0.3">
      <c r="A175" s="2">
        <v>174</v>
      </c>
      <c r="B175" t="s">
        <v>737</v>
      </c>
      <c r="C175" t="s">
        <v>738</v>
      </c>
      <c r="D175" t="s">
        <v>739</v>
      </c>
      <c r="E175" s="3">
        <v>32426</v>
      </c>
      <c r="F175" t="s">
        <v>43</v>
      </c>
      <c r="G175" t="s">
        <v>740</v>
      </c>
      <c r="H175" s="1">
        <v>45479</v>
      </c>
      <c r="I175" s="1">
        <v>45844</v>
      </c>
      <c r="J175" t="s">
        <v>24</v>
      </c>
      <c r="K175" t="s">
        <v>25</v>
      </c>
      <c r="L175" t="s">
        <v>53</v>
      </c>
      <c r="M175" t="s">
        <v>66</v>
      </c>
      <c r="N175" t="s">
        <v>60</v>
      </c>
      <c r="O175" t="s">
        <v>46</v>
      </c>
      <c r="P175" t="s">
        <v>30</v>
      </c>
      <c r="Q175" t="s">
        <v>47</v>
      </c>
      <c r="R175">
        <v>4.2</v>
      </c>
      <c r="S175">
        <v>0</v>
      </c>
      <c r="T175">
        <f t="shared" si="6"/>
        <v>365</v>
      </c>
      <c r="U175" t="str">
        <f t="shared" si="7"/>
        <v>2024</v>
      </c>
      <c r="V175" t="str">
        <f t="shared" si="8"/>
        <v>3</v>
      </c>
      <c r="W175" s="10" cm="1">
        <f t="array" ref="W175">(INDEX(clv_analysis[[#All],[Customer Lifetime Value]], MATCH(TEXT(U175, "0")&amp;V175, TEXT(clv_analysis[[#All],[Year]], "0")&amp;clv_analysis[[#All],[Quarter]], 0))) /( COUNTIFS(amazon_prime_users[Year], U175, amazon_prime_users[Quarter], V175))</f>
        <v>6.2862457612892397</v>
      </c>
    </row>
    <row r="176" spans="1:23" x14ac:dyDescent="0.3">
      <c r="A176" s="2">
        <v>175</v>
      </c>
      <c r="B176" t="s">
        <v>741</v>
      </c>
      <c r="C176" t="s">
        <v>742</v>
      </c>
      <c r="D176" t="s">
        <v>743</v>
      </c>
      <c r="E176" s="3">
        <v>18359</v>
      </c>
      <c r="F176" t="s">
        <v>43</v>
      </c>
      <c r="G176" t="s">
        <v>744</v>
      </c>
      <c r="H176" s="1">
        <v>45480</v>
      </c>
      <c r="I176" s="1">
        <v>45845</v>
      </c>
      <c r="J176" t="s">
        <v>24</v>
      </c>
      <c r="K176" t="s">
        <v>37</v>
      </c>
      <c r="L176" t="s">
        <v>26</v>
      </c>
      <c r="M176" t="s">
        <v>66</v>
      </c>
      <c r="N176" t="s">
        <v>28</v>
      </c>
      <c r="O176" t="s">
        <v>61</v>
      </c>
      <c r="P176" t="s">
        <v>68</v>
      </c>
      <c r="Q176" t="s">
        <v>31</v>
      </c>
      <c r="R176">
        <v>4.8</v>
      </c>
      <c r="S176">
        <v>7</v>
      </c>
      <c r="T176">
        <f t="shared" si="6"/>
        <v>365</v>
      </c>
      <c r="U176" t="str">
        <f t="shared" si="7"/>
        <v>2024</v>
      </c>
      <c r="V176" t="str">
        <f t="shared" si="8"/>
        <v>3</v>
      </c>
      <c r="W176" s="10" cm="1">
        <f t="array" ref="W176">(INDEX(clv_analysis[[#All],[Customer Lifetime Value]], MATCH(TEXT(U176, "0")&amp;V176, TEXT(clv_analysis[[#All],[Year]], "0")&amp;clv_analysis[[#All],[Quarter]], 0))) /( COUNTIFS(amazon_prime_users[Year], U176, amazon_prime_users[Quarter], V176))</f>
        <v>6.2862457612892397</v>
      </c>
    </row>
    <row r="177" spans="1:23" x14ac:dyDescent="0.3">
      <c r="A177" s="2">
        <v>176</v>
      </c>
      <c r="B177" t="s">
        <v>745</v>
      </c>
      <c r="C177" t="s">
        <v>746</v>
      </c>
      <c r="D177" t="s">
        <v>747</v>
      </c>
      <c r="E177" s="3">
        <v>31600</v>
      </c>
      <c r="F177" t="s">
        <v>43</v>
      </c>
      <c r="G177" t="s">
        <v>748</v>
      </c>
      <c r="H177" s="1">
        <v>45481</v>
      </c>
      <c r="I177" s="1">
        <v>45846</v>
      </c>
      <c r="J177" t="s">
        <v>36</v>
      </c>
      <c r="K177" t="s">
        <v>25</v>
      </c>
      <c r="L177" t="s">
        <v>53</v>
      </c>
      <c r="M177" t="s">
        <v>59</v>
      </c>
      <c r="N177" t="s">
        <v>45</v>
      </c>
      <c r="O177" t="s">
        <v>38</v>
      </c>
      <c r="P177" t="s">
        <v>30</v>
      </c>
      <c r="Q177" t="s">
        <v>54</v>
      </c>
      <c r="R177">
        <v>3.3</v>
      </c>
      <c r="S177">
        <v>8</v>
      </c>
      <c r="T177">
        <f t="shared" si="6"/>
        <v>365</v>
      </c>
      <c r="U177" t="str">
        <f t="shared" si="7"/>
        <v>2024</v>
      </c>
      <c r="V177" t="str">
        <f t="shared" si="8"/>
        <v>3</v>
      </c>
      <c r="W177" s="10" cm="1">
        <f t="array" ref="W177">(INDEX(clv_analysis[[#All],[Customer Lifetime Value]], MATCH(TEXT(U177, "0")&amp;V177, TEXT(clv_analysis[[#All],[Year]], "0")&amp;clv_analysis[[#All],[Quarter]], 0))) /( COUNTIFS(amazon_prime_users[Year], U177, amazon_prime_users[Quarter], V177))</f>
        <v>6.2862457612892397</v>
      </c>
    </row>
    <row r="178" spans="1:23" x14ac:dyDescent="0.3">
      <c r="A178" s="2">
        <v>177</v>
      </c>
      <c r="B178" t="s">
        <v>749</v>
      </c>
      <c r="C178" t="s">
        <v>750</v>
      </c>
      <c r="D178" t="s">
        <v>751</v>
      </c>
      <c r="E178" s="3">
        <v>26364</v>
      </c>
      <c r="F178" t="s">
        <v>43</v>
      </c>
      <c r="G178" t="s">
        <v>752</v>
      </c>
      <c r="H178" s="1">
        <v>45482</v>
      </c>
      <c r="I178" s="1">
        <v>45847</v>
      </c>
      <c r="J178" t="s">
        <v>36</v>
      </c>
      <c r="K178" t="s">
        <v>25</v>
      </c>
      <c r="L178" t="s">
        <v>53</v>
      </c>
      <c r="M178" t="s">
        <v>66</v>
      </c>
      <c r="N178" t="s">
        <v>28</v>
      </c>
      <c r="O178" t="s">
        <v>114</v>
      </c>
      <c r="P178" t="s">
        <v>39</v>
      </c>
      <c r="Q178" t="s">
        <v>54</v>
      </c>
      <c r="R178">
        <v>3.4</v>
      </c>
      <c r="S178">
        <v>0</v>
      </c>
      <c r="T178">
        <f t="shared" si="6"/>
        <v>365</v>
      </c>
      <c r="U178" t="str">
        <f t="shared" si="7"/>
        <v>2024</v>
      </c>
      <c r="V178" t="str">
        <f t="shared" si="8"/>
        <v>3</v>
      </c>
      <c r="W178" s="10" cm="1">
        <f t="array" ref="W178">(INDEX(clv_analysis[[#All],[Customer Lifetime Value]], MATCH(TEXT(U178, "0")&amp;V178, TEXT(clv_analysis[[#All],[Year]], "0")&amp;clv_analysis[[#All],[Quarter]], 0))) /( COUNTIFS(amazon_prime_users[Year], U178, amazon_prime_users[Quarter], V178))</f>
        <v>6.2862457612892397</v>
      </c>
    </row>
    <row r="179" spans="1:23" x14ac:dyDescent="0.3">
      <c r="A179" s="2">
        <v>178</v>
      </c>
      <c r="B179" t="s">
        <v>753</v>
      </c>
      <c r="C179" t="s">
        <v>754</v>
      </c>
      <c r="D179" t="s">
        <v>755</v>
      </c>
      <c r="E179" s="3">
        <v>33044</v>
      </c>
      <c r="F179" t="s">
        <v>22</v>
      </c>
      <c r="G179" t="s">
        <v>756</v>
      </c>
      <c r="H179" s="1">
        <v>45483</v>
      </c>
      <c r="I179" s="1">
        <v>45848</v>
      </c>
      <c r="J179" t="s">
        <v>36</v>
      </c>
      <c r="K179" t="s">
        <v>25</v>
      </c>
      <c r="L179" t="s">
        <v>26</v>
      </c>
      <c r="M179" t="s">
        <v>27</v>
      </c>
      <c r="N179" t="s">
        <v>60</v>
      </c>
      <c r="O179" t="s">
        <v>38</v>
      </c>
      <c r="P179" t="s">
        <v>68</v>
      </c>
      <c r="Q179" t="s">
        <v>54</v>
      </c>
      <c r="R179">
        <v>3.2</v>
      </c>
      <c r="S179">
        <v>1</v>
      </c>
      <c r="T179">
        <f t="shared" si="6"/>
        <v>365</v>
      </c>
      <c r="U179" t="str">
        <f t="shared" si="7"/>
        <v>2024</v>
      </c>
      <c r="V179" t="str">
        <f t="shared" si="8"/>
        <v>3</v>
      </c>
      <c r="W179" s="10" cm="1">
        <f t="array" ref="W179">(INDEX(clv_analysis[[#All],[Customer Lifetime Value]], MATCH(TEXT(U179, "0")&amp;V179, TEXT(clv_analysis[[#All],[Year]], "0")&amp;clv_analysis[[#All],[Quarter]], 0))) /( COUNTIFS(amazon_prime_users[Year], U179, amazon_prime_users[Quarter], V179))</f>
        <v>6.2862457612892397</v>
      </c>
    </row>
    <row r="180" spans="1:23" x14ac:dyDescent="0.3">
      <c r="A180" s="2">
        <v>179</v>
      </c>
      <c r="B180" t="s">
        <v>757</v>
      </c>
      <c r="C180" t="s">
        <v>758</v>
      </c>
      <c r="D180" t="s">
        <v>759</v>
      </c>
      <c r="E180" s="3">
        <v>17988</v>
      </c>
      <c r="F180" t="s">
        <v>43</v>
      </c>
      <c r="G180" t="s">
        <v>760</v>
      </c>
      <c r="H180" s="1">
        <v>45484</v>
      </c>
      <c r="I180" s="1">
        <v>45849</v>
      </c>
      <c r="J180" t="s">
        <v>24</v>
      </c>
      <c r="K180" t="s">
        <v>52</v>
      </c>
      <c r="L180" t="s">
        <v>26</v>
      </c>
      <c r="M180" t="s">
        <v>59</v>
      </c>
      <c r="N180" t="s">
        <v>28</v>
      </c>
      <c r="O180" t="s">
        <v>61</v>
      </c>
      <c r="P180" t="s">
        <v>39</v>
      </c>
      <c r="Q180" t="s">
        <v>31</v>
      </c>
      <c r="R180">
        <v>4.5</v>
      </c>
      <c r="S180">
        <v>6</v>
      </c>
      <c r="T180">
        <f t="shared" si="6"/>
        <v>365</v>
      </c>
      <c r="U180" t="str">
        <f t="shared" si="7"/>
        <v>2024</v>
      </c>
      <c r="V180" t="str">
        <f t="shared" si="8"/>
        <v>3</v>
      </c>
      <c r="W180" s="10" cm="1">
        <f t="array" ref="W180">(INDEX(clv_analysis[[#All],[Customer Lifetime Value]], MATCH(TEXT(U180, "0")&amp;V180, TEXT(clv_analysis[[#All],[Year]], "0")&amp;clv_analysis[[#All],[Quarter]], 0))) /( COUNTIFS(amazon_prime_users[Year], U180, amazon_prime_users[Quarter], V180))</f>
        <v>6.2862457612892397</v>
      </c>
    </row>
    <row r="181" spans="1:23" x14ac:dyDescent="0.3">
      <c r="A181" s="2">
        <v>180</v>
      </c>
      <c r="B181" t="s">
        <v>761</v>
      </c>
      <c r="C181" t="s">
        <v>762</v>
      </c>
      <c r="D181" t="s">
        <v>763</v>
      </c>
      <c r="E181" s="3">
        <v>16232</v>
      </c>
      <c r="F181" t="s">
        <v>43</v>
      </c>
      <c r="G181" t="s">
        <v>764</v>
      </c>
      <c r="H181" s="1">
        <v>45485</v>
      </c>
      <c r="I181" s="1">
        <v>45850</v>
      </c>
      <c r="J181" t="s">
        <v>36</v>
      </c>
      <c r="K181" t="s">
        <v>25</v>
      </c>
      <c r="L181" t="s">
        <v>53</v>
      </c>
      <c r="M181" t="s">
        <v>27</v>
      </c>
      <c r="N181" t="s">
        <v>60</v>
      </c>
      <c r="O181" t="s">
        <v>29</v>
      </c>
      <c r="P181" t="s">
        <v>39</v>
      </c>
      <c r="Q181" t="s">
        <v>31</v>
      </c>
      <c r="R181">
        <v>3.4</v>
      </c>
      <c r="S181">
        <v>10</v>
      </c>
      <c r="T181">
        <f t="shared" si="6"/>
        <v>365</v>
      </c>
      <c r="U181" t="str">
        <f t="shared" si="7"/>
        <v>2024</v>
      </c>
      <c r="V181" t="str">
        <f t="shared" si="8"/>
        <v>3</v>
      </c>
      <c r="W181" s="10" cm="1">
        <f t="array" ref="W181">(INDEX(clv_analysis[[#All],[Customer Lifetime Value]], MATCH(TEXT(U181, "0")&amp;V181, TEXT(clv_analysis[[#All],[Year]], "0")&amp;clv_analysis[[#All],[Quarter]], 0))) /( COUNTIFS(amazon_prime_users[Year], U181, amazon_prime_users[Quarter], V181))</f>
        <v>6.2862457612892397</v>
      </c>
    </row>
    <row r="182" spans="1:23" x14ac:dyDescent="0.3">
      <c r="A182" s="2">
        <v>181</v>
      </c>
      <c r="B182" t="s">
        <v>765</v>
      </c>
      <c r="C182" t="s">
        <v>766</v>
      </c>
      <c r="D182" t="s">
        <v>767</v>
      </c>
      <c r="E182" s="3">
        <v>35050</v>
      </c>
      <c r="F182" t="s">
        <v>22</v>
      </c>
      <c r="G182" t="s">
        <v>768</v>
      </c>
      <c r="H182" s="1">
        <v>45486</v>
      </c>
      <c r="I182" s="1">
        <v>45851</v>
      </c>
      <c r="J182" t="s">
        <v>36</v>
      </c>
      <c r="K182" t="s">
        <v>25</v>
      </c>
      <c r="L182" t="s">
        <v>26</v>
      </c>
      <c r="M182" t="s">
        <v>59</v>
      </c>
      <c r="N182" t="s">
        <v>60</v>
      </c>
      <c r="O182" t="s">
        <v>46</v>
      </c>
      <c r="P182" t="s">
        <v>39</v>
      </c>
      <c r="Q182" t="s">
        <v>54</v>
      </c>
      <c r="R182">
        <v>4.9000000000000004</v>
      </c>
      <c r="S182">
        <v>7</v>
      </c>
      <c r="T182">
        <f t="shared" si="6"/>
        <v>365</v>
      </c>
      <c r="U182" t="str">
        <f t="shared" si="7"/>
        <v>2024</v>
      </c>
      <c r="V182" t="str">
        <f t="shared" si="8"/>
        <v>3</v>
      </c>
      <c r="W182" s="10" cm="1">
        <f t="array" ref="W182">(INDEX(clv_analysis[[#All],[Customer Lifetime Value]], MATCH(TEXT(U182, "0")&amp;V182, TEXT(clv_analysis[[#All],[Year]], "0")&amp;clv_analysis[[#All],[Quarter]], 0))) /( COUNTIFS(amazon_prime_users[Year], U182, amazon_prime_users[Quarter], V182))</f>
        <v>6.2862457612892397</v>
      </c>
    </row>
    <row r="183" spans="1:23" x14ac:dyDescent="0.3">
      <c r="A183" s="2">
        <v>182</v>
      </c>
      <c r="B183" t="s">
        <v>769</v>
      </c>
      <c r="C183" t="s">
        <v>770</v>
      </c>
      <c r="D183" t="s">
        <v>771</v>
      </c>
      <c r="E183" s="3">
        <v>36603</v>
      </c>
      <c r="F183" t="s">
        <v>22</v>
      </c>
      <c r="G183" t="s">
        <v>772</v>
      </c>
      <c r="H183" s="1">
        <v>45487</v>
      </c>
      <c r="I183" s="1">
        <v>45852</v>
      </c>
      <c r="J183" t="s">
        <v>24</v>
      </c>
      <c r="K183" t="s">
        <v>37</v>
      </c>
      <c r="L183" t="s">
        <v>53</v>
      </c>
      <c r="M183" t="s">
        <v>66</v>
      </c>
      <c r="N183" t="s">
        <v>28</v>
      </c>
      <c r="O183" t="s">
        <v>29</v>
      </c>
      <c r="P183" t="s">
        <v>30</v>
      </c>
      <c r="Q183" t="s">
        <v>54</v>
      </c>
      <c r="R183">
        <v>4.3</v>
      </c>
      <c r="S183">
        <v>0</v>
      </c>
      <c r="T183">
        <f t="shared" si="6"/>
        <v>365</v>
      </c>
      <c r="U183" t="str">
        <f t="shared" si="7"/>
        <v>2024</v>
      </c>
      <c r="V183" t="str">
        <f t="shared" si="8"/>
        <v>3</v>
      </c>
      <c r="W183" s="10" cm="1">
        <f t="array" ref="W183">(INDEX(clv_analysis[[#All],[Customer Lifetime Value]], MATCH(TEXT(U183, "0")&amp;V183, TEXT(clv_analysis[[#All],[Year]], "0")&amp;clv_analysis[[#All],[Quarter]], 0))) /( COUNTIFS(amazon_prime_users[Year], U183, amazon_prime_users[Quarter], V183))</f>
        <v>6.2862457612892397</v>
      </c>
    </row>
    <row r="184" spans="1:23" x14ac:dyDescent="0.3">
      <c r="A184" s="2">
        <v>183</v>
      </c>
      <c r="B184" t="s">
        <v>773</v>
      </c>
      <c r="C184" t="s">
        <v>774</v>
      </c>
      <c r="D184" t="s">
        <v>775</v>
      </c>
      <c r="E184" s="3">
        <v>15199</v>
      </c>
      <c r="F184" t="s">
        <v>43</v>
      </c>
      <c r="G184" t="s">
        <v>776</v>
      </c>
      <c r="H184" s="1">
        <v>45488</v>
      </c>
      <c r="I184" s="1">
        <v>45853</v>
      </c>
      <c r="J184" t="s">
        <v>36</v>
      </c>
      <c r="K184" t="s">
        <v>25</v>
      </c>
      <c r="L184" t="s">
        <v>53</v>
      </c>
      <c r="M184" t="s">
        <v>59</v>
      </c>
      <c r="N184" t="s">
        <v>45</v>
      </c>
      <c r="O184" t="s">
        <v>67</v>
      </c>
      <c r="P184" t="s">
        <v>39</v>
      </c>
      <c r="Q184" t="s">
        <v>54</v>
      </c>
      <c r="R184">
        <v>3.1</v>
      </c>
      <c r="S184">
        <v>8</v>
      </c>
      <c r="T184">
        <f t="shared" si="6"/>
        <v>365</v>
      </c>
      <c r="U184" t="str">
        <f t="shared" si="7"/>
        <v>2024</v>
      </c>
      <c r="V184" t="str">
        <f t="shared" si="8"/>
        <v>3</v>
      </c>
      <c r="W184" s="10" cm="1">
        <f t="array" ref="W184">(INDEX(clv_analysis[[#All],[Customer Lifetime Value]], MATCH(TEXT(U184, "0")&amp;V184, TEXT(clv_analysis[[#All],[Year]], "0")&amp;clv_analysis[[#All],[Quarter]], 0))) /( COUNTIFS(amazon_prime_users[Year], U184, amazon_prime_users[Quarter], V184))</f>
        <v>6.2862457612892397</v>
      </c>
    </row>
    <row r="185" spans="1:23" x14ac:dyDescent="0.3">
      <c r="A185" s="2">
        <v>184</v>
      </c>
      <c r="B185" t="s">
        <v>777</v>
      </c>
      <c r="C185" t="s">
        <v>778</v>
      </c>
      <c r="D185" t="s">
        <v>779</v>
      </c>
      <c r="E185" s="3">
        <v>18961</v>
      </c>
      <c r="F185" t="s">
        <v>22</v>
      </c>
      <c r="G185" t="s">
        <v>780</v>
      </c>
      <c r="H185" s="1">
        <v>45489</v>
      </c>
      <c r="I185" s="1">
        <v>45854</v>
      </c>
      <c r="J185" t="s">
        <v>24</v>
      </c>
      <c r="K185" t="s">
        <v>52</v>
      </c>
      <c r="L185" t="s">
        <v>26</v>
      </c>
      <c r="M185" t="s">
        <v>66</v>
      </c>
      <c r="N185" t="s">
        <v>45</v>
      </c>
      <c r="O185" t="s">
        <v>61</v>
      </c>
      <c r="P185" t="s">
        <v>30</v>
      </c>
      <c r="Q185" t="s">
        <v>54</v>
      </c>
      <c r="R185">
        <v>4.8</v>
      </c>
      <c r="S185">
        <v>9</v>
      </c>
      <c r="T185">
        <f t="shared" si="6"/>
        <v>365</v>
      </c>
      <c r="U185" t="str">
        <f t="shared" si="7"/>
        <v>2024</v>
      </c>
      <c r="V185" t="str">
        <f t="shared" si="8"/>
        <v>3</v>
      </c>
      <c r="W185" s="10" cm="1">
        <f t="array" ref="W185">(INDEX(clv_analysis[[#All],[Customer Lifetime Value]], MATCH(TEXT(U185, "0")&amp;V185, TEXT(clv_analysis[[#All],[Year]], "0")&amp;clv_analysis[[#All],[Quarter]], 0))) /( COUNTIFS(amazon_prime_users[Year], U185, amazon_prime_users[Quarter], V185))</f>
        <v>6.2862457612892397</v>
      </c>
    </row>
    <row r="186" spans="1:23" x14ac:dyDescent="0.3">
      <c r="A186" s="2">
        <v>185</v>
      </c>
      <c r="B186" t="s">
        <v>781</v>
      </c>
      <c r="C186" t="s">
        <v>782</v>
      </c>
      <c r="D186" t="s">
        <v>783</v>
      </c>
      <c r="E186" s="3">
        <v>34032</v>
      </c>
      <c r="F186" t="s">
        <v>43</v>
      </c>
      <c r="G186" t="s">
        <v>784</v>
      </c>
      <c r="H186" s="1">
        <v>45490</v>
      </c>
      <c r="I186" s="1">
        <v>45855</v>
      </c>
      <c r="J186" t="s">
        <v>24</v>
      </c>
      <c r="K186" t="s">
        <v>52</v>
      </c>
      <c r="L186" t="s">
        <v>53</v>
      </c>
      <c r="M186" t="s">
        <v>59</v>
      </c>
      <c r="N186" t="s">
        <v>60</v>
      </c>
      <c r="O186" t="s">
        <v>38</v>
      </c>
      <c r="P186" t="s">
        <v>68</v>
      </c>
      <c r="Q186" t="s">
        <v>54</v>
      </c>
      <c r="R186">
        <v>4.3</v>
      </c>
      <c r="S186">
        <v>9</v>
      </c>
      <c r="T186">
        <f t="shared" si="6"/>
        <v>365</v>
      </c>
      <c r="U186" t="str">
        <f t="shared" si="7"/>
        <v>2024</v>
      </c>
      <c r="V186" t="str">
        <f t="shared" si="8"/>
        <v>3</v>
      </c>
      <c r="W186" s="10" cm="1">
        <f t="array" ref="W186">(INDEX(clv_analysis[[#All],[Customer Lifetime Value]], MATCH(TEXT(U186, "0")&amp;V186, TEXT(clv_analysis[[#All],[Year]], "0")&amp;clv_analysis[[#All],[Quarter]], 0))) /( COUNTIFS(amazon_prime_users[Year], U186, amazon_prime_users[Quarter], V186))</f>
        <v>6.2862457612892397</v>
      </c>
    </row>
    <row r="187" spans="1:23" x14ac:dyDescent="0.3">
      <c r="A187" s="2">
        <v>186</v>
      </c>
      <c r="B187" t="s">
        <v>785</v>
      </c>
      <c r="C187" t="s">
        <v>786</v>
      </c>
      <c r="D187" t="s">
        <v>787</v>
      </c>
      <c r="E187" s="3">
        <v>19880</v>
      </c>
      <c r="F187" t="s">
        <v>22</v>
      </c>
      <c r="G187" t="s">
        <v>788</v>
      </c>
      <c r="H187" s="1">
        <v>45491</v>
      </c>
      <c r="I187" s="1">
        <v>45856</v>
      </c>
      <c r="J187" t="s">
        <v>36</v>
      </c>
      <c r="K187" t="s">
        <v>37</v>
      </c>
      <c r="L187" t="s">
        <v>26</v>
      </c>
      <c r="M187" t="s">
        <v>66</v>
      </c>
      <c r="N187" t="s">
        <v>60</v>
      </c>
      <c r="O187" t="s">
        <v>46</v>
      </c>
      <c r="P187" t="s">
        <v>39</v>
      </c>
      <c r="Q187" t="s">
        <v>31</v>
      </c>
      <c r="R187">
        <v>3.9</v>
      </c>
      <c r="S187">
        <v>8</v>
      </c>
      <c r="T187">
        <f t="shared" si="6"/>
        <v>365</v>
      </c>
      <c r="U187" t="str">
        <f t="shared" si="7"/>
        <v>2024</v>
      </c>
      <c r="V187" t="str">
        <f t="shared" si="8"/>
        <v>3</v>
      </c>
      <c r="W187" s="10" cm="1">
        <f t="array" ref="W187">(INDEX(clv_analysis[[#All],[Customer Lifetime Value]], MATCH(TEXT(U187, "0")&amp;V187, TEXT(clv_analysis[[#All],[Year]], "0")&amp;clv_analysis[[#All],[Quarter]], 0))) /( COUNTIFS(amazon_prime_users[Year], U187, amazon_prime_users[Quarter], V187))</f>
        <v>6.2862457612892397</v>
      </c>
    </row>
    <row r="188" spans="1:23" x14ac:dyDescent="0.3">
      <c r="A188" s="2">
        <v>187</v>
      </c>
      <c r="B188" t="s">
        <v>789</v>
      </c>
      <c r="C188" t="s">
        <v>790</v>
      </c>
      <c r="D188" t="s">
        <v>791</v>
      </c>
      <c r="E188" s="3">
        <v>37599</v>
      </c>
      <c r="F188" t="s">
        <v>43</v>
      </c>
      <c r="G188" t="s">
        <v>792</v>
      </c>
      <c r="H188" s="1">
        <v>45492</v>
      </c>
      <c r="I188" s="1">
        <v>45857</v>
      </c>
      <c r="J188" t="s">
        <v>24</v>
      </c>
      <c r="K188" t="s">
        <v>52</v>
      </c>
      <c r="L188" t="s">
        <v>26</v>
      </c>
      <c r="M188" t="s">
        <v>27</v>
      </c>
      <c r="N188" t="s">
        <v>45</v>
      </c>
      <c r="O188" t="s">
        <v>61</v>
      </c>
      <c r="P188" t="s">
        <v>30</v>
      </c>
      <c r="Q188" t="s">
        <v>47</v>
      </c>
      <c r="R188">
        <v>4.8</v>
      </c>
      <c r="S188">
        <v>9</v>
      </c>
      <c r="T188">
        <f t="shared" si="6"/>
        <v>365</v>
      </c>
      <c r="U188" t="str">
        <f t="shared" si="7"/>
        <v>2024</v>
      </c>
      <c r="V188" t="str">
        <f t="shared" si="8"/>
        <v>3</v>
      </c>
      <c r="W188" s="10" cm="1">
        <f t="array" ref="W188">(INDEX(clv_analysis[[#All],[Customer Lifetime Value]], MATCH(TEXT(U188, "0")&amp;V188, TEXT(clv_analysis[[#All],[Year]], "0")&amp;clv_analysis[[#All],[Quarter]], 0))) /( COUNTIFS(amazon_prime_users[Year], U188, amazon_prime_users[Quarter], V188))</f>
        <v>6.2862457612892397</v>
      </c>
    </row>
    <row r="189" spans="1:23" x14ac:dyDescent="0.3">
      <c r="A189" s="2">
        <v>188</v>
      </c>
      <c r="B189" t="s">
        <v>793</v>
      </c>
      <c r="C189" t="s">
        <v>794</v>
      </c>
      <c r="D189" t="s">
        <v>795</v>
      </c>
      <c r="E189" s="3">
        <v>35267</v>
      </c>
      <c r="F189" t="s">
        <v>22</v>
      </c>
      <c r="G189" t="s">
        <v>796</v>
      </c>
      <c r="H189" s="1">
        <v>45493</v>
      </c>
      <c r="I189" s="1">
        <v>45858</v>
      </c>
      <c r="J189" t="s">
        <v>24</v>
      </c>
      <c r="K189" t="s">
        <v>37</v>
      </c>
      <c r="L189" t="s">
        <v>53</v>
      </c>
      <c r="M189" t="s">
        <v>27</v>
      </c>
      <c r="N189" t="s">
        <v>45</v>
      </c>
      <c r="O189" t="s">
        <v>46</v>
      </c>
      <c r="P189" t="s">
        <v>68</v>
      </c>
      <c r="Q189" t="s">
        <v>54</v>
      </c>
      <c r="R189">
        <v>4.0999999999999996</v>
      </c>
      <c r="S189">
        <v>10</v>
      </c>
      <c r="T189">
        <f t="shared" si="6"/>
        <v>365</v>
      </c>
      <c r="U189" t="str">
        <f t="shared" si="7"/>
        <v>2024</v>
      </c>
      <c r="V189" t="str">
        <f t="shared" si="8"/>
        <v>3</v>
      </c>
      <c r="W189" s="10" cm="1">
        <f t="array" ref="W189">(INDEX(clv_analysis[[#All],[Customer Lifetime Value]], MATCH(TEXT(U189, "0")&amp;V189, TEXT(clv_analysis[[#All],[Year]], "0")&amp;clv_analysis[[#All],[Quarter]], 0))) /( COUNTIFS(amazon_prime_users[Year], U189, amazon_prime_users[Quarter], V189))</f>
        <v>6.2862457612892397</v>
      </c>
    </row>
    <row r="190" spans="1:23" x14ac:dyDescent="0.3">
      <c r="A190" s="2">
        <v>189</v>
      </c>
      <c r="B190" t="s">
        <v>797</v>
      </c>
      <c r="C190" t="s">
        <v>798</v>
      </c>
      <c r="D190" t="s">
        <v>799</v>
      </c>
      <c r="E190" s="3">
        <v>14652</v>
      </c>
      <c r="F190" t="s">
        <v>43</v>
      </c>
      <c r="G190" t="s">
        <v>800</v>
      </c>
      <c r="H190" s="1">
        <v>45494</v>
      </c>
      <c r="I190" s="1">
        <v>45859</v>
      </c>
      <c r="J190" t="s">
        <v>24</v>
      </c>
      <c r="K190" t="s">
        <v>25</v>
      </c>
      <c r="L190" t="s">
        <v>53</v>
      </c>
      <c r="M190" t="s">
        <v>27</v>
      </c>
      <c r="N190" t="s">
        <v>45</v>
      </c>
      <c r="O190" t="s">
        <v>38</v>
      </c>
      <c r="P190" t="s">
        <v>39</v>
      </c>
      <c r="Q190" t="s">
        <v>54</v>
      </c>
      <c r="R190">
        <v>4.7</v>
      </c>
      <c r="S190">
        <v>3</v>
      </c>
      <c r="T190">
        <f t="shared" si="6"/>
        <v>365</v>
      </c>
      <c r="U190" t="str">
        <f t="shared" si="7"/>
        <v>2024</v>
      </c>
      <c r="V190" t="str">
        <f t="shared" si="8"/>
        <v>3</v>
      </c>
      <c r="W190" s="10" cm="1">
        <f t="array" ref="W190">(INDEX(clv_analysis[[#All],[Customer Lifetime Value]], MATCH(TEXT(U190, "0")&amp;V190, TEXT(clv_analysis[[#All],[Year]], "0")&amp;clv_analysis[[#All],[Quarter]], 0))) /( COUNTIFS(amazon_prime_users[Year], U190, amazon_prime_users[Quarter], V190))</f>
        <v>6.2862457612892397</v>
      </c>
    </row>
    <row r="191" spans="1:23" x14ac:dyDescent="0.3">
      <c r="A191" s="2">
        <v>190</v>
      </c>
      <c r="B191" t="s">
        <v>801</v>
      </c>
      <c r="C191" t="s">
        <v>802</v>
      </c>
      <c r="D191" t="s">
        <v>803</v>
      </c>
      <c r="E191" s="3">
        <v>28034</v>
      </c>
      <c r="F191" t="s">
        <v>22</v>
      </c>
      <c r="G191" t="s">
        <v>804</v>
      </c>
      <c r="H191" s="1">
        <v>45495</v>
      </c>
      <c r="I191" s="1">
        <v>45860</v>
      </c>
      <c r="J191" t="s">
        <v>36</v>
      </c>
      <c r="K191" t="s">
        <v>25</v>
      </c>
      <c r="L191" t="s">
        <v>53</v>
      </c>
      <c r="M191" t="s">
        <v>27</v>
      </c>
      <c r="N191" t="s">
        <v>45</v>
      </c>
      <c r="O191" t="s">
        <v>114</v>
      </c>
      <c r="P191" t="s">
        <v>68</v>
      </c>
      <c r="Q191" t="s">
        <v>47</v>
      </c>
      <c r="R191">
        <v>3.3</v>
      </c>
      <c r="S191">
        <v>10</v>
      </c>
      <c r="T191">
        <f t="shared" si="6"/>
        <v>365</v>
      </c>
      <c r="U191" t="str">
        <f t="shared" si="7"/>
        <v>2024</v>
      </c>
      <c r="V191" t="str">
        <f t="shared" si="8"/>
        <v>3</v>
      </c>
      <c r="W191" s="10" cm="1">
        <f t="array" ref="W191">(INDEX(clv_analysis[[#All],[Customer Lifetime Value]], MATCH(TEXT(U191, "0")&amp;V191, TEXT(clv_analysis[[#All],[Year]], "0")&amp;clv_analysis[[#All],[Quarter]], 0))) /( COUNTIFS(amazon_prime_users[Year], U191, amazon_prime_users[Quarter], V191))</f>
        <v>6.2862457612892397</v>
      </c>
    </row>
    <row r="192" spans="1:23" x14ac:dyDescent="0.3">
      <c r="A192" s="2">
        <v>191</v>
      </c>
      <c r="B192" t="s">
        <v>805</v>
      </c>
      <c r="C192" t="s">
        <v>806</v>
      </c>
      <c r="D192" t="s">
        <v>807</v>
      </c>
      <c r="E192" s="3">
        <v>34323</v>
      </c>
      <c r="F192" t="s">
        <v>22</v>
      </c>
      <c r="G192" t="s">
        <v>808</v>
      </c>
      <c r="H192" s="1">
        <v>45496</v>
      </c>
      <c r="I192" s="1">
        <v>45861</v>
      </c>
      <c r="J192" t="s">
        <v>36</v>
      </c>
      <c r="K192" t="s">
        <v>37</v>
      </c>
      <c r="L192" t="s">
        <v>53</v>
      </c>
      <c r="M192" t="s">
        <v>27</v>
      </c>
      <c r="N192" t="s">
        <v>28</v>
      </c>
      <c r="O192" t="s">
        <v>73</v>
      </c>
      <c r="P192" t="s">
        <v>30</v>
      </c>
      <c r="Q192" t="s">
        <v>47</v>
      </c>
      <c r="R192">
        <v>5</v>
      </c>
      <c r="S192">
        <v>5</v>
      </c>
      <c r="T192">
        <f t="shared" si="6"/>
        <v>365</v>
      </c>
      <c r="U192" t="str">
        <f t="shared" si="7"/>
        <v>2024</v>
      </c>
      <c r="V192" t="str">
        <f t="shared" si="8"/>
        <v>3</v>
      </c>
      <c r="W192" s="10" cm="1">
        <f t="array" ref="W192">(INDEX(clv_analysis[[#All],[Customer Lifetime Value]], MATCH(TEXT(U192, "0")&amp;V192, TEXT(clv_analysis[[#All],[Year]], "0")&amp;clv_analysis[[#All],[Quarter]], 0))) /( COUNTIFS(amazon_prime_users[Year], U192, amazon_prime_users[Quarter], V192))</f>
        <v>6.2862457612892397</v>
      </c>
    </row>
    <row r="193" spans="1:23" x14ac:dyDescent="0.3">
      <c r="A193" s="2">
        <v>192</v>
      </c>
      <c r="B193" t="s">
        <v>809</v>
      </c>
      <c r="C193" t="s">
        <v>810</v>
      </c>
      <c r="D193" t="s">
        <v>811</v>
      </c>
      <c r="E193" s="3">
        <v>17138</v>
      </c>
      <c r="F193" t="s">
        <v>43</v>
      </c>
      <c r="G193" t="s">
        <v>812</v>
      </c>
      <c r="H193" s="1">
        <v>45497</v>
      </c>
      <c r="I193" s="1">
        <v>45862</v>
      </c>
      <c r="J193" t="s">
        <v>24</v>
      </c>
      <c r="K193" t="s">
        <v>37</v>
      </c>
      <c r="L193" t="s">
        <v>53</v>
      </c>
      <c r="M193" t="s">
        <v>27</v>
      </c>
      <c r="N193" t="s">
        <v>45</v>
      </c>
      <c r="O193" t="s">
        <v>73</v>
      </c>
      <c r="P193" t="s">
        <v>30</v>
      </c>
      <c r="Q193" t="s">
        <v>54</v>
      </c>
      <c r="R193">
        <v>3.5</v>
      </c>
      <c r="S193">
        <v>5</v>
      </c>
      <c r="T193">
        <f t="shared" si="6"/>
        <v>365</v>
      </c>
      <c r="U193" t="str">
        <f t="shared" si="7"/>
        <v>2024</v>
      </c>
      <c r="V193" t="str">
        <f t="shared" si="8"/>
        <v>3</v>
      </c>
      <c r="W193" s="10" cm="1">
        <f t="array" ref="W193">(INDEX(clv_analysis[[#All],[Customer Lifetime Value]], MATCH(TEXT(U193, "0")&amp;V193, TEXT(clv_analysis[[#All],[Year]], "0")&amp;clv_analysis[[#All],[Quarter]], 0))) /( COUNTIFS(amazon_prime_users[Year], U193, amazon_prime_users[Quarter], V193))</f>
        <v>6.2862457612892397</v>
      </c>
    </row>
    <row r="194" spans="1:23" x14ac:dyDescent="0.3">
      <c r="A194" s="2">
        <v>193</v>
      </c>
      <c r="B194" t="s">
        <v>813</v>
      </c>
      <c r="C194" t="s">
        <v>814</v>
      </c>
      <c r="D194" t="s">
        <v>815</v>
      </c>
      <c r="E194" s="3">
        <v>14156</v>
      </c>
      <c r="F194" t="s">
        <v>43</v>
      </c>
      <c r="G194" t="s">
        <v>816</v>
      </c>
      <c r="H194" s="1">
        <v>45498</v>
      </c>
      <c r="I194" s="1">
        <v>45863</v>
      </c>
      <c r="J194" t="s">
        <v>36</v>
      </c>
      <c r="K194" t="s">
        <v>25</v>
      </c>
      <c r="L194" t="s">
        <v>53</v>
      </c>
      <c r="M194" t="s">
        <v>66</v>
      </c>
      <c r="N194" t="s">
        <v>60</v>
      </c>
      <c r="O194" t="s">
        <v>29</v>
      </c>
      <c r="P194" t="s">
        <v>68</v>
      </c>
      <c r="Q194" t="s">
        <v>54</v>
      </c>
      <c r="R194">
        <v>4.2</v>
      </c>
      <c r="S194">
        <v>4</v>
      </c>
      <c r="T194">
        <f t="shared" ref="T194:T257" si="9">I194-H194</f>
        <v>365</v>
      </c>
      <c r="U194" t="str">
        <f t="shared" ref="U194:U257" si="10">IF(YEAR(H194)=2024, "2024",
 IF(YEAR(H194)=2025, "2025",
 IF(YEAR(H194)=2026, "2026",
 IF(YEAR(H194)=2027, "2027",
 IF(YEAR(H194)=2028, "2028",
 IF(YEAR(H194)=2029, "2029",
 IF(YEAR(H194)=2030, "2030", "")))))))</f>
        <v>2024</v>
      </c>
      <c r="V194" t="str">
        <f t="shared" ref="V194:V257" si="11">IF(MONTH(H194)&lt;=3, "1", IF(MONTH(H194)&lt;=6, "2", IF(MONTH(H194)&lt;=9, "3", "4")))</f>
        <v>3</v>
      </c>
      <c r="W194" s="10" cm="1">
        <f t="array" ref="W194">(INDEX(clv_analysis[[#All],[Customer Lifetime Value]], MATCH(TEXT(U194, "0")&amp;V194, TEXT(clv_analysis[[#All],[Year]], "0")&amp;clv_analysis[[#All],[Quarter]], 0))) /( COUNTIFS(amazon_prime_users[Year], U194, amazon_prime_users[Quarter], V194))</f>
        <v>6.2862457612892397</v>
      </c>
    </row>
    <row r="195" spans="1:23" x14ac:dyDescent="0.3">
      <c r="A195" s="2">
        <v>194</v>
      </c>
      <c r="B195" t="s">
        <v>817</v>
      </c>
      <c r="C195" t="s">
        <v>818</v>
      </c>
      <c r="D195" t="s">
        <v>819</v>
      </c>
      <c r="E195" s="3">
        <v>27533</v>
      </c>
      <c r="F195" t="s">
        <v>43</v>
      </c>
      <c r="G195" t="s">
        <v>820</v>
      </c>
      <c r="H195" s="1">
        <v>45499</v>
      </c>
      <c r="I195" s="1">
        <v>45864</v>
      </c>
      <c r="J195" t="s">
        <v>36</v>
      </c>
      <c r="K195" t="s">
        <v>25</v>
      </c>
      <c r="L195" t="s">
        <v>26</v>
      </c>
      <c r="M195" t="s">
        <v>27</v>
      </c>
      <c r="N195" t="s">
        <v>28</v>
      </c>
      <c r="O195" t="s">
        <v>67</v>
      </c>
      <c r="P195" t="s">
        <v>68</v>
      </c>
      <c r="Q195" t="s">
        <v>47</v>
      </c>
      <c r="R195">
        <v>4.0999999999999996</v>
      </c>
      <c r="S195">
        <v>5</v>
      </c>
      <c r="T195">
        <f t="shared" si="9"/>
        <v>365</v>
      </c>
      <c r="U195" t="str">
        <f t="shared" si="10"/>
        <v>2024</v>
      </c>
      <c r="V195" t="str">
        <f t="shared" si="11"/>
        <v>3</v>
      </c>
      <c r="W195" s="10" cm="1">
        <f t="array" ref="W195">(INDEX(clv_analysis[[#All],[Customer Lifetime Value]], MATCH(TEXT(U195, "0")&amp;V195, TEXT(clv_analysis[[#All],[Year]], "0")&amp;clv_analysis[[#All],[Quarter]], 0))) /( COUNTIFS(amazon_prime_users[Year], U195, amazon_prime_users[Quarter], V195))</f>
        <v>6.2862457612892397</v>
      </c>
    </row>
    <row r="196" spans="1:23" x14ac:dyDescent="0.3">
      <c r="A196" s="2">
        <v>195</v>
      </c>
      <c r="B196" t="s">
        <v>821</v>
      </c>
      <c r="C196" t="s">
        <v>822</v>
      </c>
      <c r="D196" t="s">
        <v>823</v>
      </c>
      <c r="E196" s="3">
        <v>17070</v>
      </c>
      <c r="F196" t="s">
        <v>43</v>
      </c>
      <c r="G196" t="s">
        <v>824</v>
      </c>
      <c r="H196" s="1">
        <v>45500</v>
      </c>
      <c r="I196" s="1">
        <v>45865</v>
      </c>
      <c r="J196" t="s">
        <v>36</v>
      </c>
      <c r="K196" t="s">
        <v>25</v>
      </c>
      <c r="L196" t="s">
        <v>53</v>
      </c>
      <c r="M196" t="s">
        <v>66</v>
      </c>
      <c r="N196" t="s">
        <v>60</v>
      </c>
      <c r="O196" t="s">
        <v>114</v>
      </c>
      <c r="P196" t="s">
        <v>68</v>
      </c>
      <c r="Q196" t="s">
        <v>31</v>
      </c>
      <c r="R196">
        <v>4.3</v>
      </c>
      <c r="S196">
        <v>7</v>
      </c>
      <c r="T196">
        <f t="shared" si="9"/>
        <v>365</v>
      </c>
      <c r="U196" t="str">
        <f t="shared" si="10"/>
        <v>2024</v>
      </c>
      <c r="V196" t="str">
        <f t="shared" si="11"/>
        <v>3</v>
      </c>
      <c r="W196" s="10" cm="1">
        <f t="array" ref="W196">(INDEX(clv_analysis[[#All],[Customer Lifetime Value]], MATCH(TEXT(U196, "0")&amp;V196, TEXT(clv_analysis[[#All],[Year]], "0")&amp;clv_analysis[[#All],[Quarter]], 0))) /( COUNTIFS(amazon_prime_users[Year], U196, amazon_prime_users[Quarter], V196))</f>
        <v>6.2862457612892397</v>
      </c>
    </row>
    <row r="197" spans="1:23" x14ac:dyDescent="0.3">
      <c r="A197" s="2">
        <v>196</v>
      </c>
      <c r="B197" t="s">
        <v>825</v>
      </c>
      <c r="C197" t="s">
        <v>826</v>
      </c>
      <c r="D197" t="s">
        <v>827</v>
      </c>
      <c r="E197" s="3">
        <v>33416</v>
      </c>
      <c r="F197" t="s">
        <v>22</v>
      </c>
      <c r="G197" t="s">
        <v>828</v>
      </c>
      <c r="H197" s="1">
        <v>45501</v>
      </c>
      <c r="I197" s="1">
        <v>45866</v>
      </c>
      <c r="J197" t="s">
        <v>24</v>
      </c>
      <c r="K197" t="s">
        <v>52</v>
      </c>
      <c r="L197" t="s">
        <v>26</v>
      </c>
      <c r="M197" t="s">
        <v>66</v>
      </c>
      <c r="N197" t="s">
        <v>45</v>
      </c>
      <c r="O197" t="s">
        <v>38</v>
      </c>
      <c r="P197" t="s">
        <v>39</v>
      </c>
      <c r="Q197" t="s">
        <v>47</v>
      </c>
      <c r="R197">
        <v>3.8</v>
      </c>
      <c r="S197">
        <v>10</v>
      </c>
      <c r="T197">
        <f t="shared" si="9"/>
        <v>365</v>
      </c>
      <c r="U197" t="str">
        <f t="shared" si="10"/>
        <v>2024</v>
      </c>
      <c r="V197" t="str">
        <f t="shared" si="11"/>
        <v>3</v>
      </c>
      <c r="W197" s="10" cm="1">
        <f t="array" ref="W197">(INDEX(clv_analysis[[#All],[Customer Lifetime Value]], MATCH(TEXT(U197, "0")&amp;V197, TEXT(clv_analysis[[#All],[Year]], "0")&amp;clv_analysis[[#All],[Quarter]], 0))) /( COUNTIFS(amazon_prime_users[Year], U197, amazon_prime_users[Quarter], V197))</f>
        <v>6.2862457612892397</v>
      </c>
    </row>
    <row r="198" spans="1:23" x14ac:dyDescent="0.3">
      <c r="A198" s="2">
        <v>197</v>
      </c>
      <c r="B198" t="s">
        <v>829</v>
      </c>
      <c r="C198" t="s">
        <v>830</v>
      </c>
      <c r="D198" t="s">
        <v>831</v>
      </c>
      <c r="E198" s="3">
        <v>24363</v>
      </c>
      <c r="F198" t="s">
        <v>22</v>
      </c>
      <c r="G198" t="s">
        <v>832</v>
      </c>
      <c r="H198" s="1">
        <v>45502</v>
      </c>
      <c r="I198" s="1">
        <v>45867</v>
      </c>
      <c r="J198" t="s">
        <v>24</v>
      </c>
      <c r="K198" t="s">
        <v>25</v>
      </c>
      <c r="L198" t="s">
        <v>26</v>
      </c>
      <c r="M198" t="s">
        <v>59</v>
      </c>
      <c r="N198" t="s">
        <v>60</v>
      </c>
      <c r="O198" t="s">
        <v>29</v>
      </c>
      <c r="P198" t="s">
        <v>39</v>
      </c>
      <c r="Q198" t="s">
        <v>47</v>
      </c>
      <c r="R198">
        <v>3.2</v>
      </c>
      <c r="S198">
        <v>9</v>
      </c>
      <c r="T198">
        <f t="shared" si="9"/>
        <v>365</v>
      </c>
      <c r="U198" t="str">
        <f t="shared" si="10"/>
        <v>2024</v>
      </c>
      <c r="V198" t="str">
        <f t="shared" si="11"/>
        <v>3</v>
      </c>
      <c r="W198" s="10" cm="1">
        <f t="array" ref="W198">(INDEX(clv_analysis[[#All],[Customer Lifetime Value]], MATCH(TEXT(U198, "0")&amp;V198, TEXT(clv_analysis[[#All],[Year]], "0")&amp;clv_analysis[[#All],[Quarter]], 0))) /( COUNTIFS(amazon_prime_users[Year], U198, amazon_prime_users[Quarter], V198))</f>
        <v>6.2862457612892397</v>
      </c>
    </row>
    <row r="199" spans="1:23" x14ac:dyDescent="0.3">
      <c r="A199" s="2">
        <v>198</v>
      </c>
      <c r="B199" t="s">
        <v>833</v>
      </c>
      <c r="C199" t="s">
        <v>834</v>
      </c>
      <c r="D199" t="s">
        <v>835</v>
      </c>
      <c r="E199" s="3">
        <v>36758</v>
      </c>
      <c r="F199" t="s">
        <v>22</v>
      </c>
      <c r="G199" t="s">
        <v>836</v>
      </c>
      <c r="H199" s="1">
        <v>45503</v>
      </c>
      <c r="I199" s="1">
        <v>45868</v>
      </c>
      <c r="J199" t="s">
        <v>36</v>
      </c>
      <c r="K199" t="s">
        <v>37</v>
      </c>
      <c r="L199" t="s">
        <v>26</v>
      </c>
      <c r="M199" t="s">
        <v>59</v>
      </c>
      <c r="N199" t="s">
        <v>60</v>
      </c>
      <c r="O199" t="s">
        <v>114</v>
      </c>
      <c r="P199" t="s">
        <v>30</v>
      </c>
      <c r="Q199" t="s">
        <v>47</v>
      </c>
      <c r="R199">
        <v>3.2</v>
      </c>
      <c r="S199">
        <v>7</v>
      </c>
      <c r="T199">
        <f t="shared" si="9"/>
        <v>365</v>
      </c>
      <c r="U199" t="str">
        <f t="shared" si="10"/>
        <v>2024</v>
      </c>
      <c r="V199" t="str">
        <f t="shared" si="11"/>
        <v>3</v>
      </c>
      <c r="W199" s="10" cm="1">
        <f t="array" ref="W199">(INDEX(clv_analysis[[#All],[Customer Lifetime Value]], MATCH(TEXT(U199, "0")&amp;V199, TEXT(clv_analysis[[#All],[Year]], "0")&amp;clv_analysis[[#All],[Quarter]], 0))) /( COUNTIFS(amazon_prime_users[Year], U199, amazon_prime_users[Quarter], V199))</f>
        <v>6.2862457612892397</v>
      </c>
    </row>
    <row r="200" spans="1:23" x14ac:dyDescent="0.3">
      <c r="A200" s="2">
        <v>199</v>
      </c>
      <c r="B200" t="s">
        <v>837</v>
      </c>
      <c r="C200" t="s">
        <v>838</v>
      </c>
      <c r="D200" t="s">
        <v>839</v>
      </c>
      <c r="E200" s="3">
        <v>24593</v>
      </c>
      <c r="F200" t="s">
        <v>22</v>
      </c>
      <c r="G200" t="s">
        <v>840</v>
      </c>
      <c r="H200" s="1">
        <v>45504</v>
      </c>
      <c r="I200" s="1">
        <v>45869</v>
      </c>
      <c r="J200" t="s">
        <v>36</v>
      </c>
      <c r="K200" t="s">
        <v>52</v>
      </c>
      <c r="L200" t="s">
        <v>26</v>
      </c>
      <c r="M200" t="s">
        <v>59</v>
      </c>
      <c r="N200" t="s">
        <v>60</v>
      </c>
      <c r="O200" t="s">
        <v>67</v>
      </c>
      <c r="P200" t="s">
        <v>39</v>
      </c>
      <c r="Q200" t="s">
        <v>54</v>
      </c>
      <c r="R200">
        <v>4.7</v>
      </c>
      <c r="S200">
        <v>5</v>
      </c>
      <c r="T200">
        <f t="shared" si="9"/>
        <v>365</v>
      </c>
      <c r="U200" t="str">
        <f t="shared" si="10"/>
        <v>2024</v>
      </c>
      <c r="V200" t="str">
        <f t="shared" si="11"/>
        <v>3</v>
      </c>
      <c r="W200" s="10" cm="1">
        <f t="array" ref="W200">(INDEX(clv_analysis[[#All],[Customer Lifetime Value]], MATCH(TEXT(U200, "0")&amp;V200, TEXT(clv_analysis[[#All],[Year]], "0")&amp;clv_analysis[[#All],[Quarter]], 0))) /( COUNTIFS(amazon_prime_users[Year], U200, amazon_prime_users[Quarter], V200))</f>
        <v>6.2862457612892397</v>
      </c>
    </row>
    <row r="201" spans="1:23" x14ac:dyDescent="0.3">
      <c r="A201" s="2">
        <v>200</v>
      </c>
      <c r="B201" t="s">
        <v>841</v>
      </c>
      <c r="C201" t="s">
        <v>842</v>
      </c>
      <c r="D201" t="s">
        <v>843</v>
      </c>
      <c r="E201" s="3">
        <v>13511</v>
      </c>
      <c r="F201" t="s">
        <v>43</v>
      </c>
      <c r="G201" t="s">
        <v>844</v>
      </c>
      <c r="H201" s="1">
        <v>45505</v>
      </c>
      <c r="I201" s="1">
        <v>45870</v>
      </c>
      <c r="J201" t="s">
        <v>24</v>
      </c>
      <c r="K201" t="s">
        <v>52</v>
      </c>
      <c r="L201" t="s">
        <v>53</v>
      </c>
      <c r="M201" t="s">
        <v>27</v>
      </c>
      <c r="N201" t="s">
        <v>45</v>
      </c>
      <c r="O201" t="s">
        <v>67</v>
      </c>
      <c r="P201" t="s">
        <v>39</v>
      </c>
      <c r="Q201" t="s">
        <v>54</v>
      </c>
      <c r="R201">
        <v>4.0999999999999996</v>
      </c>
      <c r="S201">
        <v>8</v>
      </c>
      <c r="T201">
        <f t="shared" si="9"/>
        <v>365</v>
      </c>
      <c r="U201" t="str">
        <f t="shared" si="10"/>
        <v>2024</v>
      </c>
      <c r="V201" t="str">
        <f t="shared" si="11"/>
        <v>3</v>
      </c>
      <c r="W201" s="10" cm="1">
        <f t="array" ref="W201">(INDEX(clv_analysis[[#All],[Customer Lifetime Value]], MATCH(TEXT(U201, "0")&amp;V201, TEXT(clv_analysis[[#All],[Year]], "0")&amp;clv_analysis[[#All],[Quarter]], 0))) /( COUNTIFS(amazon_prime_users[Year], U201, amazon_prime_users[Quarter], V201))</f>
        <v>6.2862457612892397</v>
      </c>
    </row>
    <row r="202" spans="1:23" x14ac:dyDescent="0.3">
      <c r="A202" s="2">
        <v>201</v>
      </c>
      <c r="B202" t="s">
        <v>845</v>
      </c>
      <c r="C202" t="s">
        <v>846</v>
      </c>
      <c r="D202" t="s">
        <v>847</v>
      </c>
      <c r="E202" s="3">
        <v>29985</v>
      </c>
      <c r="F202" t="s">
        <v>43</v>
      </c>
      <c r="G202" t="s">
        <v>848</v>
      </c>
      <c r="H202" s="1">
        <v>45506</v>
      </c>
      <c r="I202" s="1">
        <v>45871</v>
      </c>
      <c r="J202" t="s">
        <v>24</v>
      </c>
      <c r="K202" t="s">
        <v>52</v>
      </c>
      <c r="L202" t="s">
        <v>26</v>
      </c>
      <c r="M202" t="s">
        <v>27</v>
      </c>
      <c r="N202" t="s">
        <v>60</v>
      </c>
      <c r="O202" t="s">
        <v>61</v>
      </c>
      <c r="P202" t="s">
        <v>39</v>
      </c>
      <c r="Q202" t="s">
        <v>54</v>
      </c>
      <c r="R202">
        <v>4.4000000000000004</v>
      </c>
      <c r="S202">
        <v>7</v>
      </c>
      <c r="T202">
        <f t="shared" si="9"/>
        <v>365</v>
      </c>
      <c r="U202" t="str">
        <f t="shared" si="10"/>
        <v>2024</v>
      </c>
      <c r="V202" t="str">
        <f t="shared" si="11"/>
        <v>3</v>
      </c>
      <c r="W202" s="10" cm="1">
        <f t="array" ref="W202">(INDEX(clv_analysis[[#All],[Customer Lifetime Value]], MATCH(TEXT(U202, "0")&amp;V202, TEXT(clv_analysis[[#All],[Year]], "0")&amp;clv_analysis[[#All],[Quarter]], 0))) /( COUNTIFS(amazon_prime_users[Year], U202, amazon_prime_users[Quarter], V202))</f>
        <v>6.2862457612892397</v>
      </c>
    </row>
    <row r="203" spans="1:23" x14ac:dyDescent="0.3">
      <c r="A203" s="2">
        <v>202</v>
      </c>
      <c r="B203" t="s">
        <v>849</v>
      </c>
      <c r="C203" t="s">
        <v>850</v>
      </c>
      <c r="D203" t="s">
        <v>851</v>
      </c>
      <c r="E203" s="3">
        <v>32945</v>
      </c>
      <c r="F203" t="s">
        <v>22</v>
      </c>
      <c r="G203" t="s">
        <v>852</v>
      </c>
      <c r="H203" s="1">
        <v>45507</v>
      </c>
      <c r="I203" s="1">
        <v>45872</v>
      </c>
      <c r="J203" t="s">
        <v>24</v>
      </c>
      <c r="K203" t="s">
        <v>52</v>
      </c>
      <c r="L203" t="s">
        <v>53</v>
      </c>
      <c r="M203" t="s">
        <v>66</v>
      </c>
      <c r="N203" t="s">
        <v>60</v>
      </c>
      <c r="O203" t="s">
        <v>29</v>
      </c>
      <c r="P203" t="s">
        <v>39</v>
      </c>
      <c r="Q203" t="s">
        <v>31</v>
      </c>
      <c r="R203">
        <v>4.7</v>
      </c>
      <c r="S203">
        <v>10</v>
      </c>
      <c r="T203">
        <f t="shared" si="9"/>
        <v>365</v>
      </c>
      <c r="U203" t="str">
        <f t="shared" si="10"/>
        <v>2024</v>
      </c>
      <c r="V203" t="str">
        <f t="shared" si="11"/>
        <v>3</v>
      </c>
      <c r="W203" s="10" cm="1">
        <f t="array" ref="W203">(INDEX(clv_analysis[[#All],[Customer Lifetime Value]], MATCH(TEXT(U203, "0")&amp;V203, TEXT(clv_analysis[[#All],[Year]], "0")&amp;clv_analysis[[#All],[Quarter]], 0))) /( COUNTIFS(amazon_prime_users[Year], U203, amazon_prime_users[Quarter], V203))</f>
        <v>6.2862457612892397</v>
      </c>
    </row>
    <row r="204" spans="1:23" x14ac:dyDescent="0.3">
      <c r="A204" s="2">
        <v>203</v>
      </c>
      <c r="B204" t="s">
        <v>853</v>
      </c>
      <c r="C204" t="s">
        <v>854</v>
      </c>
      <c r="D204" t="s">
        <v>855</v>
      </c>
      <c r="E204" s="3">
        <v>32999</v>
      </c>
      <c r="F204" t="s">
        <v>22</v>
      </c>
      <c r="G204" t="s">
        <v>856</v>
      </c>
      <c r="H204" s="1">
        <v>45508</v>
      </c>
      <c r="I204" s="1">
        <v>45873</v>
      </c>
      <c r="J204" t="s">
        <v>36</v>
      </c>
      <c r="K204" t="s">
        <v>25</v>
      </c>
      <c r="L204" t="s">
        <v>53</v>
      </c>
      <c r="M204" t="s">
        <v>66</v>
      </c>
      <c r="N204" t="s">
        <v>28</v>
      </c>
      <c r="O204" t="s">
        <v>29</v>
      </c>
      <c r="P204" t="s">
        <v>68</v>
      </c>
      <c r="Q204" t="s">
        <v>31</v>
      </c>
      <c r="R204">
        <v>4.3</v>
      </c>
      <c r="S204">
        <v>9</v>
      </c>
      <c r="T204">
        <f t="shared" si="9"/>
        <v>365</v>
      </c>
      <c r="U204" t="str">
        <f t="shared" si="10"/>
        <v>2024</v>
      </c>
      <c r="V204" t="str">
        <f t="shared" si="11"/>
        <v>3</v>
      </c>
      <c r="W204" s="10" cm="1">
        <f t="array" ref="W204">(INDEX(clv_analysis[[#All],[Customer Lifetime Value]], MATCH(TEXT(U204, "0")&amp;V204, TEXT(clv_analysis[[#All],[Year]], "0")&amp;clv_analysis[[#All],[Quarter]], 0))) /( COUNTIFS(amazon_prime_users[Year], U204, amazon_prime_users[Quarter], V204))</f>
        <v>6.2862457612892397</v>
      </c>
    </row>
    <row r="205" spans="1:23" x14ac:dyDescent="0.3">
      <c r="A205" s="2">
        <v>204</v>
      </c>
      <c r="B205" t="s">
        <v>123</v>
      </c>
      <c r="C205" t="s">
        <v>857</v>
      </c>
      <c r="D205" t="s">
        <v>858</v>
      </c>
      <c r="E205" s="3">
        <v>29412</v>
      </c>
      <c r="F205" t="s">
        <v>43</v>
      </c>
      <c r="G205" t="s">
        <v>859</v>
      </c>
      <c r="H205" s="1">
        <v>45509</v>
      </c>
      <c r="I205" s="1">
        <v>45874</v>
      </c>
      <c r="J205" t="s">
        <v>36</v>
      </c>
      <c r="K205" t="s">
        <v>37</v>
      </c>
      <c r="L205" t="s">
        <v>26</v>
      </c>
      <c r="M205" t="s">
        <v>59</v>
      </c>
      <c r="N205" t="s">
        <v>45</v>
      </c>
      <c r="O205" t="s">
        <v>73</v>
      </c>
      <c r="P205" t="s">
        <v>30</v>
      </c>
      <c r="Q205" t="s">
        <v>31</v>
      </c>
      <c r="R205">
        <v>4.8</v>
      </c>
      <c r="S205">
        <v>5</v>
      </c>
      <c r="T205">
        <f t="shared" si="9"/>
        <v>365</v>
      </c>
      <c r="U205" t="str">
        <f t="shared" si="10"/>
        <v>2024</v>
      </c>
      <c r="V205" t="str">
        <f t="shared" si="11"/>
        <v>3</v>
      </c>
      <c r="W205" s="10" cm="1">
        <f t="array" ref="W205">(INDEX(clv_analysis[[#All],[Customer Lifetime Value]], MATCH(TEXT(U205, "0")&amp;V205, TEXT(clv_analysis[[#All],[Year]], "0")&amp;clv_analysis[[#All],[Quarter]], 0))) /( COUNTIFS(amazon_prime_users[Year], U205, amazon_prime_users[Quarter], V205))</f>
        <v>6.2862457612892397</v>
      </c>
    </row>
    <row r="206" spans="1:23" x14ac:dyDescent="0.3">
      <c r="A206" s="2">
        <v>205</v>
      </c>
      <c r="B206" t="s">
        <v>860</v>
      </c>
      <c r="C206" t="s">
        <v>861</v>
      </c>
      <c r="D206" t="s">
        <v>862</v>
      </c>
      <c r="E206" s="3">
        <v>14128</v>
      </c>
      <c r="F206" t="s">
        <v>22</v>
      </c>
      <c r="G206" t="s">
        <v>760</v>
      </c>
      <c r="H206" s="1">
        <v>45510</v>
      </c>
      <c r="I206" s="1">
        <v>45875</v>
      </c>
      <c r="J206" t="s">
        <v>24</v>
      </c>
      <c r="K206" t="s">
        <v>25</v>
      </c>
      <c r="L206" t="s">
        <v>53</v>
      </c>
      <c r="M206" t="s">
        <v>66</v>
      </c>
      <c r="N206" t="s">
        <v>45</v>
      </c>
      <c r="O206" t="s">
        <v>61</v>
      </c>
      <c r="P206" t="s">
        <v>39</v>
      </c>
      <c r="Q206" t="s">
        <v>54</v>
      </c>
      <c r="R206">
        <v>3.7</v>
      </c>
      <c r="S206">
        <v>7</v>
      </c>
      <c r="T206">
        <f t="shared" si="9"/>
        <v>365</v>
      </c>
      <c r="U206" t="str">
        <f t="shared" si="10"/>
        <v>2024</v>
      </c>
      <c r="V206" t="str">
        <f t="shared" si="11"/>
        <v>3</v>
      </c>
      <c r="W206" s="10" cm="1">
        <f t="array" ref="W206">(INDEX(clv_analysis[[#All],[Customer Lifetime Value]], MATCH(TEXT(U206, "0")&amp;V206, TEXT(clv_analysis[[#All],[Year]], "0")&amp;clv_analysis[[#All],[Quarter]], 0))) /( COUNTIFS(amazon_prime_users[Year], U206, amazon_prime_users[Quarter], V206))</f>
        <v>6.2862457612892397</v>
      </c>
    </row>
    <row r="207" spans="1:23" x14ac:dyDescent="0.3">
      <c r="A207" s="2">
        <v>206</v>
      </c>
      <c r="B207" t="s">
        <v>863</v>
      </c>
      <c r="C207" t="s">
        <v>864</v>
      </c>
      <c r="D207" t="s">
        <v>865</v>
      </c>
      <c r="E207" s="3">
        <v>22619</v>
      </c>
      <c r="F207" t="s">
        <v>43</v>
      </c>
      <c r="G207" t="s">
        <v>866</v>
      </c>
      <c r="H207" s="1">
        <v>45511</v>
      </c>
      <c r="I207" s="1">
        <v>45876</v>
      </c>
      <c r="J207" t="s">
        <v>24</v>
      </c>
      <c r="K207" t="s">
        <v>52</v>
      </c>
      <c r="L207" t="s">
        <v>53</v>
      </c>
      <c r="M207" t="s">
        <v>59</v>
      </c>
      <c r="N207" t="s">
        <v>28</v>
      </c>
      <c r="O207" t="s">
        <v>114</v>
      </c>
      <c r="P207" t="s">
        <v>68</v>
      </c>
      <c r="Q207" t="s">
        <v>31</v>
      </c>
      <c r="R207">
        <v>4.7</v>
      </c>
      <c r="S207">
        <v>4</v>
      </c>
      <c r="T207">
        <f t="shared" si="9"/>
        <v>365</v>
      </c>
      <c r="U207" t="str">
        <f t="shared" si="10"/>
        <v>2024</v>
      </c>
      <c r="V207" t="str">
        <f t="shared" si="11"/>
        <v>3</v>
      </c>
      <c r="W207" s="10" cm="1">
        <f t="array" ref="W207">(INDEX(clv_analysis[[#All],[Customer Lifetime Value]], MATCH(TEXT(U207, "0")&amp;V207, TEXT(clv_analysis[[#All],[Year]], "0")&amp;clv_analysis[[#All],[Quarter]], 0))) /( COUNTIFS(amazon_prime_users[Year], U207, amazon_prime_users[Quarter], V207))</f>
        <v>6.2862457612892397</v>
      </c>
    </row>
    <row r="208" spans="1:23" x14ac:dyDescent="0.3">
      <c r="A208" s="2">
        <v>207</v>
      </c>
      <c r="B208" t="s">
        <v>867</v>
      </c>
      <c r="C208" t="s">
        <v>868</v>
      </c>
      <c r="D208" t="s">
        <v>869</v>
      </c>
      <c r="E208" s="3">
        <v>28105</v>
      </c>
      <c r="F208" t="s">
        <v>43</v>
      </c>
      <c r="G208" t="s">
        <v>870</v>
      </c>
      <c r="H208" s="1">
        <v>45512</v>
      </c>
      <c r="I208" s="1">
        <v>45877</v>
      </c>
      <c r="J208" t="s">
        <v>24</v>
      </c>
      <c r="K208" t="s">
        <v>37</v>
      </c>
      <c r="L208" t="s">
        <v>53</v>
      </c>
      <c r="M208" t="s">
        <v>66</v>
      </c>
      <c r="N208" t="s">
        <v>45</v>
      </c>
      <c r="O208" t="s">
        <v>29</v>
      </c>
      <c r="P208" t="s">
        <v>30</v>
      </c>
      <c r="Q208" t="s">
        <v>54</v>
      </c>
      <c r="R208">
        <v>4.8</v>
      </c>
      <c r="S208">
        <v>3</v>
      </c>
      <c r="T208">
        <f t="shared" si="9"/>
        <v>365</v>
      </c>
      <c r="U208" t="str">
        <f t="shared" si="10"/>
        <v>2024</v>
      </c>
      <c r="V208" t="str">
        <f t="shared" si="11"/>
        <v>3</v>
      </c>
      <c r="W208" s="10" cm="1">
        <f t="array" ref="W208">(INDEX(clv_analysis[[#All],[Customer Lifetime Value]], MATCH(TEXT(U208, "0")&amp;V208, TEXT(clv_analysis[[#All],[Year]], "0")&amp;clv_analysis[[#All],[Quarter]], 0))) /( COUNTIFS(amazon_prime_users[Year], U208, amazon_prime_users[Quarter], V208))</f>
        <v>6.2862457612892397</v>
      </c>
    </row>
    <row r="209" spans="1:23" x14ac:dyDescent="0.3">
      <c r="A209" s="2">
        <v>208</v>
      </c>
      <c r="B209" t="s">
        <v>871</v>
      </c>
      <c r="C209" t="s">
        <v>872</v>
      </c>
      <c r="D209" t="s">
        <v>873</v>
      </c>
      <c r="E209" s="3">
        <v>22194</v>
      </c>
      <c r="F209" t="s">
        <v>43</v>
      </c>
      <c r="G209" t="s">
        <v>874</v>
      </c>
      <c r="H209" s="1">
        <v>45513</v>
      </c>
      <c r="I209" s="1">
        <v>45878</v>
      </c>
      <c r="J209" t="s">
        <v>24</v>
      </c>
      <c r="K209" t="s">
        <v>25</v>
      </c>
      <c r="L209" t="s">
        <v>53</v>
      </c>
      <c r="M209" t="s">
        <v>27</v>
      </c>
      <c r="N209" t="s">
        <v>28</v>
      </c>
      <c r="O209" t="s">
        <v>61</v>
      </c>
      <c r="P209" t="s">
        <v>68</v>
      </c>
      <c r="Q209" t="s">
        <v>47</v>
      </c>
      <c r="R209">
        <v>4.2</v>
      </c>
      <c r="S209">
        <v>5</v>
      </c>
      <c r="T209">
        <f t="shared" si="9"/>
        <v>365</v>
      </c>
      <c r="U209" t="str">
        <f t="shared" si="10"/>
        <v>2024</v>
      </c>
      <c r="V209" t="str">
        <f t="shared" si="11"/>
        <v>3</v>
      </c>
      <c r="W209" s="10" cm="1">
        <f t="array" ref="W209">(INDEX(clv_analysis[[#All],[Customer Lifetime Value]], MATCH(TEXT(U209, "0")&amp;V209, TEXT(clv_analysis[[#All],[Year]], "0")&amp;clv_analysis[[#All],[Quarter]], 0))) /( COUNTIFS(amazon_prime_users[Year], U209, amazon_prime_users[Quarter], V209))</f>
        <v>6.2862457612892397</v>
      </c>
    </row>
    <row r="210" spans="1:23" x14ac:dyDescent="0.3">
      <c r="A210" s="2">
        <v>209</v>
      </c>
      <c r="B210" t="s">
        <v>875</v>
      </c>
      <c r="C210" t="s">
        <v>876</v>
      </c>
      <c r="D210" t="s">
        <v>877</v>
      </c>
      <c r="E210" s="3">
        <v>18115</v>
      </c>
      <c r="F210" t="s">
        <v>22</v>
      </c>
      <c r="G210" t="s">
        <v>878</v>
      </c>
      <c r="H210" s="1">
        <v>45514</v>
      </c>
      <c r="I210" s="1">
        <v>45879</v>
      </c>
      <c r="J210" t="s">
        <v>24</v>
      </c>
      <c r="K210" t="s">
        <v>25</v>
      </c>
      <c r="L210" t="s">
        <v>26</v>
      </c>
      <c r="M210" t="s">
        <v>27</v>
      </c>
      <c r="N210" t="s">
        <v>45</v>
      </c>
      <c r="O210" t="s">
        <v>73</v>
      </c>
      <c r="P210" t="s">
        <v>30</v>
      </c>
      <c r="Q210" t="s">
        <v>47</v>
      </c>
      <c r="R210">
        <v>3.5</v>
      </c>
      <c r="S210">
        <v>6</v>
      </c>
      <c r="T210">
        <f t="shared" si="9"/>
        <v>365</v>
      </c>
      <c r="U210" t="str">
        <f t="shared" si="10"/>
        <v>2024</v>
      </c>
      <c r="V210" t="str">
        <f t="shared" si="11"/>
        <v>3</v>
      </c>
      <c r="W210" s="10" cm="1">
        <f t="array" ref="W210">(INDEX(clv_analysis[[#All],[Customer Lifetime Value]], MATCH(TEXT(U210, "0")&amp;V210, TEXT(clv_analysis[[#All],[Year]], "0")&amp;clv_analysis[[#All],[Quarter]], 0))) /( COUNTIFS(amazon_prime_users[Year], U210, amazon_prime_users[Quarter], V210))</f>
        <v>6.2862457612892397</v>
      </c>
    </row>
    <row r="211" spans="1:23" x14ac:dyDescent="0.3">
      <c r="A211" s="2">
        <v>210</v>
      </c>
      <c r="B211" t="s">
        <v>879</v>
      </c>
      <c r="C211" t="s">
        <v>880</v>
      </c>
      <c r="D211" t="s">
        <v>881</v>
      </c>
      <c r="E211" s="3">
        <v>35493</v>
      </c>
      <c r="F211" t="s">
        <v>22</v>
      </c>
      <c r="G211" t="s">
        <v>882</v>
      </c>
      <c r="H211" s="1">
        <v>45515</v>
      </c>
      <c r="I211" s="1">
        <v>45880</v>
      </c>
      <c r="J211" t="s">
        <v>24</v>
      </c>
      <c r="K211" t="s">
        <v>37</v>
      </c>
      <c r="L211" t="s">
        <v>53</v>
      </c>
      <c r="M211" t="s">
        <v>27</v>
      </c>
      <c r="N211" t="s">
        <v>28</v>
      </c>
      <c r="O211" t="s">
        <v>114</v>
      </c>
      <c r="P211" t="s">
        <v>39</v>
      </c>
      <c r="Q211" t="s">
        <v>47</v>
      </c>
      <c r="R211">
        <v>3.5</v>
      </c>
      <c r="S211">
        <v>9</v>
      </c>
      <c r="T211">
        <f t="shared" si="9"/>
        <v>365</v>
      </c>
      <c r="U211" t="str">
        <f t="shared" si="10"/>
        <v>2024</v>
      </c>
      <c r="V211" t="str">
        <f t="shared" si="11"/>
        <v>3</v>
      </c>
      <c r="W211" s="10" cm="1">
        <f t="array" ref="W211">(INDEX(clv_analysis[[#All],[Customer Lifetime Value]], MATCH(TEXT(U211, "0")&amp;V211, TEXT(clv_analysis[[#All],[Year]], "0")&amp;clv_analysis[[#All],[Quarter]], 0))) /( COUNTIFS(amazon_prime_users[Year], U211, amazon_prime_users[Quarter], V211))</f>
        <v>6.2862457612892397</v>
      </c>
    </row>
    <row r="212" spans="1:23" x14ac:dyDescent="0.3">
      <c r="A212" s="2">
        <v>211</v>
      </c>
      <c r="B212" t="s">
        <v>883</v>
      </c>
      <c r="C212" t="s">
        <v>884</v>
      </c>
      <c r="D212" t="s">
        <v>885</v>
      </c>
      <c r="E212" s="3">
        <v>13870</v>
      </c>
      <c r="F212" t="s">
        <v>22</v>
      </c>
      <c r="G212" t="s">
        <v>886</v>
      </c>
      <c r="H212" s="1">
        <v>45516</v>
      </c>
      <c r="I212" s="1">
        <v>45881</v>
      </c>
      <c r="J212" t="s">
        <v>36</v>
      </c>
      <c r="K212" t="s">
        <v>25</v>
      </c>
      <c r="L212" t="s">
        <v>26</v>
      </c>
      <c r="M212" t="s">
        <v>59</v>
      </c>
      <c r="N212" t="s">
        <v>28</v>
      </c>
      <c r="O212" t="s">
        <v>46</v>
      </c>
      <c r="P212" t="s">
        <v>39</v>
      </c>
      <c r="Q212" t="s">
        <v>31</v>
      </c>
      <c r="R212">
        <v>4.0999999999999996</v>
      </c>
      <c r="S212">
        <v>6</v>
      </c>
      <c r="T212">
        <f t="shared" si="9"/>
        <v>365</v>
      </c>
      <c r="U212" t="str">
        <f t="shared" si="10"/>
        <v>2024</v>
      </c>
      <c r="V212" t="str">
        <f t="shared" si="11"/>
        <v>3</v>
      </c>
      <c r="W212" s="10" cm="1">
        <f t="array" ref="W212">(INDEX(clv_analysis[[#All],[Customer Lifetime Value]], MATCH(TEXT(U212, "0")&amp;V212, TEXT(clv_analysis[[#All],[Year]], "0")&amp;clv_analysis[[#All],[Quarter]], 0))) /( COUNTIFS(amazon_prime_users[Year], U212, amazon_prime_users[Quarter], V212))</f>
        <v>6.2862457612892397</v>
      </c>
    </row>
    <row r="213" spans="1:23" x14ac:dyDescent="0.3">
      <c r="A213" s="2">
        <v>212</v>
      </c>
      <c r="B213" t="s">
        <v>887</v>
      </c>
      <c r="C213" t="s">
        <v>888</v>
      </c>
      <c r="D213" t="s">
        <v>889</v>
      </c>
      <c r="E213" s="3">
        <v>21732</v>
      </c>
      <c r="F213" t="s">
        <v>43</v>
      </c>
      <c r="G213" t="s">
        <v>890</v>
      </c>
      <c r="H213" s="1">
        <v>45517</v>
      </c>
      <c r="I213" s="1">
        <v>45882</v>
      </c>
      <c r="J213" t="s">
        <v>24</v>
      </c>
      <c r="K213" t="s">
        <v>37</v>
      </c>
      <c r="L213" t="s">
        <v>53</v>
      </c>
      <c r="M213" t="s">
        <v>59</v>
      </c>
      <c r="N213" t="s">
        <v>28</v>
      </c>
      <c r="O213" t="s">
        <v>114</v>
      </c>
      <c r="P213" t="s">
        <v>39</v>
      </c>
      <c r="Q213" t="s">
        <v>31</v>
      </c>
      <c r="R213">
        <v>4.8</v>
      </c>
      <c r="S213">
        <v>10</v>
      </c>
      <c r="T213">
        <f t="shared" si="9"/>
        <v>365</v>
      </c>
      <c r="U213" t="str">
        <f t="shared" si="10"/>
        <v>2024</v>
      </c>
      <c r="V213" t="str">
        <f t="shared" si="11"/>
        <v>3</v>
      </c>
      <c r="W213" s="10" cm="1">
        <f t="array" ref="W213">(INDEX(clv_analysis[[#All],[Customer Lifetime Value]], MATCH(TEXT(U213, "0")&amp;V213, TEXT(clv_analysis[[#All],[Year]], "0")&amp;clv_analysis[[#All],[Quarter]], 0))) /( COUNTIFS(amazon_prime_users[Year], U213, amazon_prime_users[Quarter], V213))</f>
        <v>6.2862457612892397</v>
      </c>
    </row>
    <row r="214" spans="1:23" x14ac:dyDescent="0.3">
      <c r="A214" s="2">
        <v>213</v>
      </c>
      <c r="B214" t="s">
        <v>891</v>
      </c>
      <c r="C214" t="s">
        <v>892</v>
      </c>
      <c r="D214" t="s">
        <v>893</v>
      </c>
      <c r="E214" s="3">
        <v>15116</v>
      </c>
      <c r="F214" t="s">
        <v>22</v>
      </c>
      <c r="G214" t="s">
        <v>894</v>
      </c>
      <c r="H214" s="1">
        <v>45518</v>
      </c>
      <c r="I214" s="1">
        <v>45883</v>
      </c>
      <c r="J214" t="s">
        <v>24</v>
      </c>
      <c r="K214" t="s">
        <v>52</v>
      </c>
      <c r="L214" t="s">
        <v>26</v>
      </c>
      <c r="M214" t="s">
        <v>66</v>
      </c>
      <c r="N214" t="s">
        <v>28</v>
      </c>
      <c r="O214" t="s">
        <v>114</v>
      </c>
      <c r="P214" t="s">
        <v>39</v>
      </c>
      <c r="Q214" t="s">
        <v>47</v>
      </c>
      <c r="R214">
        <v>3</v>
      </c>
      <c r="S214">
        <v>10</v>
      </c>
      <c r="T214">
        <f t="shared" si="9"/>
        <v>365</v>
      </c>
      <c r="U214" t="str">
        <f t="shared" si="10"/>
        <v>2024</v>
      </c>
      <c r="V214" t="str">
        <f t="shared" si="11"/>
        <v>3</v>
      </c>
      <c r="W214" s="10" cm="1">
        <f t="array" ref="W214">(INDEX(clv_analysis[[#All],[Customer Lifetime Value]], MATCH(TEXT(U214, "0")&amp;V214, TEXT(clv_analysis[[#All],[Year]], "0")&amp;clv_analysis[[#All],[Quarter]], 0))) /( COUNTIFS(amazon_prime_users[Year], U214, amazon_prime_users[Quarter], V214))</f>
        <v>6.2862457612892397</v>
      </c>
    </row>
    <row r="215" spans="1:23" x14ac:dyDescent="0.3">
      <c r="A215" s="2">
        <v>214</v>
      </c>
      <c r="B215" t="s">
        <v>895</v>
      </c>
      <c r="C215" t="s">
        <v>896</v>
      </c>
      <c r="D215" t="s">
        <v>897</v>
      </c>
      <c r="E215" s="3">
        <v>30581</v>
      </c>
      <c r="F215" t="s">
        <v>22</v>
      </c>
      <c r="G215" t="s">
        <v>898</v>
      </c>
      <c r="H215" s="1">
        <v>45519</v>
      </c>
      <c r="I215" s="1">
        <v>45884</v>
      </c>
      <c r="J215" t="s">
        <v>36</v>
      </c>
      <c r="K215" t="s">
        <v>25</v>
      </c>
      <c r="L215" t="s">
        <v>26</v>
      </c>
      <c r="M215" t="s">
        <v>59</v>
      </c>
      <c r="N215" t="s">
        <v>28</v>
      </c>
      <c r="O215" t="s">
        <v>38</v>
      </c>
      <c r="P215" t="s">
        <v>39</v>
      </c>
      <c r="Q215" t="s">
        <v>54</v>
      </c>
      <c r="R215">
        <v>3.1</v>
      </c>
      <c r="S215">
        <v>0</v>
      </c>
      <c r="T215">
        <f t="shared" si="9"/>
        <v>365</v>
      </c>
      <c r="U215" t="str">
        <f t="shared" si="10"/>
        <v>2024</v>
      </c>
      <c r="V215" t="str">
        <f t="shared" si="11"/>
        <v>3</v>
      </c>
      <c r="W215" s="10" cm="1">
        <f t="array" ref="W215">(INDEX(clv_analysis[[#All],[Customer Lifetime Value]], MATCH(TEXT(U215, "0")&amp;V215, TEXT(clv_analysis[[#All],[Year]], "0")&amp;clv_analysis[[#All],[Quarter]], 0))) /( COUNTIFS(amazon_prime_users[Year], U215, amazon_prime_users[Quarter], V215))</f>
        <v>6.2862457612892397</v>
      </c>
    </row>
    <row r="216" spans="1:23" x14ac:dyDescent="0.3">
      <c r="A216" s="2">
        <v>215</v>
      </c>
      <c r="B216" t="s">
        <v>899</v>
      </c>
      <c r="C216" t="s">
        <v>900</v>
      </c>
      <c r="D216" t="s">
        <v>901</v>
      </c>
      <c r="E216" s="3">
        <v>25173</v>
      </c>
      <c r="F216" t="s">
        <v>43</v>
      </c>
      <c r="G216" t="s">
        <v>902</v>
      </c>
      <c r="H216" s="1">
        <v>45520</v>
      </c>
      <c r="I216" s="1">
        <v>45885</v>
      </c>
      <c r="J216" t="s">
        <v>36</v>
      </c>
      <c r="K216" t="s">
        <v>37</v>
      </c>
      <c r="L216" t="s">
        <v>53</v>
      </c>
      <c r="M216" t="s">
        <v>27</v>
      </c>
      <c r="N216" t="s">
        <v>60</v>
      </c>
      <c r="O216" t="s">
        <v>114</v>
      </c>
      <c r="P216" t="s">
        <v>68</v>
      </c>
      <c r="Q216" t="s">
        <v>31</v>
      </c>
      <c r="R216">
        <v>4.3</v>
      </c>
      <c r="S216">
        <v>9</v>
      </c>
      <c r="T216">
        <f t="shared" si="9"/>
        <v>365</v>
      </c>
      <c r="U216" t="str">
        <f t="shared" si="10"/>
        <v>2024</v>
      </c>
      <c r="V216" t="str">
        <f t="shared" si="11"/>
        <v>3</v>
      </c>
      <c r="W216" s="10" cm="1">
        <f t="array" ref="W216">(INDEX(clv_analysis[[#All],[Customer Lifetime Value]], MATCH(TEXT(U216, "0")&amp;V216, TEXT(clv_analysis[[#All],[Year]], "0")&amp;clv_analysis[[#All],[Quarter]], 0))) /( COUNTIFS(amazon_prime_users[Year], U216, amazon_prime_users[Quarter], V216))</f>
        <v>6.2862457612892397</v>
      </c>
    </row>
    <row r="217" spans="1:23" x14ac:dyDescent="0.3">
      <c r="A217" s="2">
        <v>216</v>
      </c>
      <c r="B217" t="s">
        <v>903</v>
      </c>
      <c r="C217" t="s">
        <v>904</v>
      </c>
      <c r="D217" t="s">
        <v>905</v>
      </c>
      <c r="E217" s="3">
        <v>33777</v>
      </c>
      <c r="F217" t="s">
        <v>22</v>
      </c>
      <c r="G217" t="s">
        <v>906</v>
      </c>
      <c r="H217" s="1">
        <v>45521</v>
      </c>
      <c r="I217" s="1">
        <v>45886</v>
      </c>
      <c r="J217" t="s">
        <v>36</v>
      </c>
      <c r="K217" t="s">
        <v>52</v>
      </c>
      <c r="L217" t="s">
        <v>53</v>
      </c>
      <c r="M217" t="s">
        <v>59</v>
      </c>
      <c r="N217" t="s">
        <v>45</v>
      </c>
      <c r="O217" t="s">
        <v>67</v>
      </c>
      <c r="P217" t="s">
        <v>30</v>
      </c>
      <c r="Q217" t="s">
        <v>31</v>
      </c>
      <c r="R217">
        <v>3.6</v>
      </c>
      <c r="S217">
        <v>7</v>
      </c>
      <c r="T217">
        <f t="shared" si="9"/>
        <v>365</v>
      </c>
      <c r="U217" t="str">
        <f t="shared" si="10"/>
        <v>2024</v>
      </c>
      <c r="V217" t="str">
        <f t="shared" si="11"/>
        <v>3</v>
      </c>
      <c r="W217" s="10" cm="1">
        <f t="array" ref="W217">(INDEX(clv_analysis[[#All],[Customer Lifetime Value]], MATCH(TEXT(U217, "0")&amp;V217, TEXT(clv_analysis[[#All],[Year]], "0")&amp;clv_analysis[[#All],[Quarter]], 0))) /( COUNTIFS(amazon_prime_users[Year], U217, amazon_prime_users[Quarter], V217))</f>
        <v>6.2862457612892397</v>
      </c>
    </row>
    <row r="218" spans="1:23" x14ac:dyDescent="0.3">
      <c r="A218" s="2">
        <v>217</v>
      </c>
      <c r="B218" t="s">
        <v>907</v>
      </c>
      <c r="C218" t="s">
        <v>908</v>
      </c>
      <c r="D218" t="s">
        <v>909</v>
      </c>
      <c r="E218" s="3">
        <v>13015</v>
      </c>
      <c r="F218" t="s">
        <v>43</v>
      </c>
      <c r="G218" t="s">
        <v>910</v>
      </c>
      <c r="H218" s="1">
        <v>45522</v>
      </c>
      <c r="I218" s="1">
        <v>45887</v>
      </c>
      <c r="J218" t="s">
        <v>36</v>
      </c>
      <c r="K218" t="s">
        <v>52</v>
      </c>
      <c r="L218" t="s">
        <v>26</v>
      </c>
      <c r="M218" t="s">
        <v>27</v>
      </c>
      <c r="N218" t="s">
        <v>60</v>
      </c>
      <c r="O218" t="s">
        <v>29</v>
      </c>
      <c r="P218" t="s">
        <v>39</v>
      </c>
      <c r="Q218" t="s">
        <v>47</v>
      </c>
      <c r="R218">
        <v>4.5999999999999996</v>
      </c>
      <c r="S218">
        <v>7</v>
      </c>
      <c r="T218">
        <f t="shared" si="9"/>
        <v>365</v>
      </c>
      <c r="U218" t="str">
        <f t="shared" si="10"/>
        <v>2024</v>
      </c>
      <c r="V218" t="str">
        <f t="shared" si="11"/>
        <v>3</v>
      </c>
      <c r="W218" s="10" cm="1">
        <f t="array" ref="W218">(INDEX(clv_analysis[[#All],[Customer Lifetime Value]], MATCH(TEXT(U218, "0")&amp;V218, TEXT(clv_analysis[[#All],[Year]], "0")&amp;clv_analysis[[#All],[Quarter]], 0))) /( COUNTIFS(amazon_prime_users[Year], U218, amazon_prime_users[Quarter], V218))</f>
        <v>6.2862457612892397</v>
      </c>
    </row>
    <row r="219" spans="1:23" x14ac:dyDescent="0.3">
      <c r="A219" s="2">
        <v>218</v>
      </c>
      <c r="B219" t="s">
        <v>911</v>
      </c>
      <c r="C219" t="s">
        <v>912</v>
      </c>
      <c r="D219" t="s">
        <v>913</v>
      </c>
      <c r="E219" s="3">
        <v>20132</v>
      </c>
      <c r="F219" t="s">
        <v>43</v>
      </c>
      <c r="G219" t="s">
        <v>914</v>
      </c>
      <c r="H219" s="1">
        <v>45523</v>
      </c>
      <c r="I219" s="1">
        <v>45888</v>
      </c>
      <c r="J219" t="s">
        <v>36</v>
      </c>
      <c r="K219" t="s">
        <v>52</v>
      </c>
      <c r="L219" t="s">
        <v>26</v>
      </c>
      <c r="M219" t="s">
        <v>59</v>
      </c>
      <c r="N219" t="s">
        <v>28</v>
      </c>
      <c r="O219" t="s">
        <v>114</v>
      </c>
      <c r="P219" t="s">
        <v>39</v>
      </c>
      <c r="Q219" t="s">
        <v>47</v>
      </c>
      <c r="R219">
        <v>3.1</v>
      </c>
      <c r="S219">
        <v>0</v>
      </c>
      <c r="T219">
        <f t="shared" si="9"/>
        <v>365</v>
      </c>
      <c r="U219" t="str">
        <f t="shared" si="10"/>
        <v>2024</v>
      </c>
      <c r="V219" t="str">
        <f t="shared" si="11"/>
        <v>3</v>
      </c>
      <c r="W219" s="10" cm="1">
        <f t="array" ref="W219">(INDEX(clv_analysis[[#All],[Customer Lifetime Value]], MATCH(TEXT(U219, "0")&amp;V219, TEXT(clv_analysis[[#All],[Year]], "0")&amp;clv_analysis[[#All],[Quarter]], 0))) /( COUNTIFS(amazon_prime_users[Year], U219, amazon_prime_users[Quarter], V219))</f>
        <v>6.2862457612892397</v>
      </c>
    </row>
    <row r="220" spans="1:23" x14ac:dyDescent="0.3">
      <c r="A220" s="2">
        <v>219</v>
      </c>
      <c r="B220" t="s">
        <v>915</v>
      </c>
      <c r="C220" t="s">
        <v>916</v>
      </c>
      <c r="D220" t="s">
        <v>917</v>
      </c>
      <c r="E220" s="3">
        <v>23054</v>
      </c>
      <c r="F220" t="s">
        <v>22</v>
      </c>
      <c r="G220" t="s">
        <v>918</v>
      </c>
      <c r="H220" s="1">
        <v>45524</v>
      </c>
      <c r="I220" s="1">
        <v>45889</v>
      </c>
      <c r="J220" t="s">
        <v>36</v>
      </c>
      <c r="K220" t="s">
        <v>37</v>
      </c>
      <c r="L220" t="s">
        <v>26</v>
      </c>
      <c r="M220" t="s">
        <v>27</v>
      </c>
      <c r="N220" t="s">
        <v>28</v>
      </c>
      <c r="O220" t="s">
        <v>29</v>
      </c>
      <c r="P220" t="s">
        <v>39</v>
      </c>
      <c r="Q220" t="s">
        <v>54</v>
      </c>
      <c r="R220">
        <v>4.5999999999999996</v>
      </c>
      <c r="S220">
        <v>3</v>
      </c>
      <c r="T220">
        <f t="shared" si="9"/>
        <v>365</v>
      </c>
      <c r="U220" t="str">
        <f t="shared" si="10"/>
        <v>2024</v>
      </c>
      <c r="V220" t="str">
        <f t="shared" si="11"/>
        <v>3</v>
      </c>
      <c r="W220" s="10" cm="1">
        <f t="array" ref="W220">(INDEX(clv_analysis[[#All],[Customer Lifetime Value]], MATCH(TEXT(U220, "0")&amp;V220, TEXT(clv_analysis[[#All],[Year]], "0")&amp;clv_analysis[[#All],[Quarter]], 0))) /( COUNTIFS(amazon_prime_users[Year], U220, amazon_prime_users[Quarter], V220))</f>
        <v>6.2862457612892397</v>
      </c>
    </row>
    <row r="221" spans="1:23" x14ac:dyDescent="0.3">
      <c r="A221" s="2">
        <v>220</v>
      </c>
      <c r="B221" t="s">
        <v>919</v>
      </c>
      <c r="C221" t="s">
        <v>920</v>
      </c>
      <c r="D221" t="s">
        <v>921</v>
      </c>
      <c r="E221" s="3">
        <v>37970</v>
      </c>
      <c r="F221" t="s">
        <v>43</v>
      </c>
      <c r="G221" t="s">
        <v>922</v>
      </c>
      <c r="H221" s="1">
        <v>45525</v>
      </c>
      <c r="I221" s="1">
        <v>45890</v>
      </c>
      <c r="J221" t="s">
        <v>36</v>
      </c>
      <c r="K221" t="s">
        <v>25</v>
      </c>
      <c r="L221" t="s">
        <v>26</v>
      </c>
      <c r="M221" t="s">
        <v>66</v>
      </c>
      <c r="N221" t="s">
        <v>28</v>
      </c>
      <c r="O221" t="s">
        <v>67</v>
      </c>
      <c r="P221" t="s">
        <v>68</v>
      </c>
      <c r="Q221" t="s">
        <v>54</v>
      </c>
      <c r="R221">
        <v>3.8</v>
      </c>
      <c r="S221">
        <v>5</v>
      </c>
      <c r="T221">
        <f t="shared" si="9"/>
        <v>365</v>
      </c>
      <c r="U221" t="str">
        <f t="shared" si="10"/>
        <v>2024</v>
      </c>
      <c r="V221" t="str">
        <f t="shared" si="11"/>
        <v>3</v>
      </c>
      <c r="W221" s="10" cm="1">
        <f t="array" ref="W221">(INDEX(clv_analysis[[#All],[Customer Lifetime Value]], MATCH(TEXT(U221, "0")&amp;V221, TEXT(clv_analysis[[#All],[Year]], "0")&amp;clv_analysis[[#All],[Quarter]], 0))) /( COUNTIFS(amazon_prime_users[Year], U221, amazon_prime_users[Quarter], V221))</f>
        <v>6.2862457612892397</v>
      </c>
    </row>
    <row r="222" spans="1:23" x14ac:dyDescent="0.3">
      <c r="A222" s="2">
        <v>221</v>
      </c>
      <c r="B222" t="s">
        <v>923</v>
      </c>
      <c r="C222" t="s">
        <v>924</v>
      </c>
      <c r="D222" t="s">
        <v>925</v>
      </c>
      <c r="E222" s="3">
        <v>26876</v>
      </c>
      <c r="F222" t="s">
        <v>22</v>
      </c>
      <c r="G222" t="s">
        <v>926</v>
      </c>
      <c r="H222" s="1">
        <v>45526</v>
      </c>
      <c r="I222" s="1">
        <v>45891</v>
      </c>
      <c r="J222" t="s">
        <v>24</v>
      </c>
      <c r="K222" t="s">
        <v>52</v>
      </c>
      <c r="L222" t="s">
        <v>53</v>
      </c>
      <c r="M222" t="s">
        <v>59</v>
      </c>
      <c r="N222" t="s">
        <v>45</v>
      </c>
      <c r="O222" t="s">
        <v>29</v>
      </c>
      <c r="P222" t="s">
        <v>68</v>
      </c>
      <c r="Q222" t="s">
        <v>31</v>
      </c>
      <c r="R222">
        <v>3.9</v>
      </c>
      <c r="S222">
        <v>1</v>
      </c>
      <c r="T222">
        <f t="shared" si="9"/>
        <v>365</v>
      </c>
      <c r="U222" t="str">
        <f t="shared" si="10"/>
        <v>2024</v>
      </c>
      <c r="V222" t="str">
        <f t="shared" si="11"/>
        <v>3</v>
      </c>
      <c r="W222" s="10" cm="1">
        <f t="array" ref="W222">(INDEX(clv_analysis[[#All],[Customer Lifetime Value]], MATCH(TEXT(U222, "0")&amp;V222, TEXT(clv_analysis[[#All],[Year]], "0")&amp;clv_analysis[[#All],[Quarter]], 0))) /( COUNTIFS(amazon_prime_users[Year], U222, amazon_prime_users[Quarter], V222))</f>
        <v>6.2862457612892397</v>
      </c>
    </row>
    <row r="223" spans="1:23" x14ac:dyDescent="0.3">
      <c r="A223" s="2">
        <v>222</v>
      </c>
      <c r="B223" t="s">
        <v>927</v>
      </c>
      <c r="C223" t="s">
        <v>928</v>
      </c>
      <c r="D223" t="s">
        <v>929</v>
      </c>
      <c r="E223" s="3">
        <v>31022</v>
      </c>
      <c r="F223" t="s">
        <v>22</v>
      </c>
      <c r="G223" t="s">
        <v>930</v>
      </c>
      <c r="H223" s="1">
        <v>45527</v>
      </c>
      <c r="I223" s="1">
        <v>45892</v>
      </c>
      <c r="J223" t="s">
        <v>24</v>
      </c>
      <c r="K223" t="s">
        <v>37</v>
      </c>
      <c r="L223" t="s">
        <v>26</v>
      </c>
      <c r="M223" t="s">
        <v>66</v>
      </c>
      <c r="N223" t="s">
        <v>28</v>
      </c>
      <c r="O223" t="s">
        <v>61</v>
      </c>
      <c r="P223" t="s">
        <v>39</v>
      </c>
      <c r="Q223" t="s">
        <v>47</v>
      </c>
      <c r="R223">
        <v>4.0999999999999996</v>
      </c>
      <c r="S223">
        <v>7</v>
      </c>
      <c r="T223">
        <f t="shared" si="9"/>
        <v>365</v>
      </c>
      <c r="U223" t="str">
        <f t="shared" si="10"/>
        <v>2024</v>
      </c>
      <c r="V223" t="str">
        <f t="shared" si="11"/>
        <v>3</v>
      </c>
      <c r="W223" s="10" cm="1">
        <f t="array" ref="W223">(INDEX(clv_analysis[[#All],[Customer Lifetime Value]], MATCH(TEXT(U223, "0")&amp;V223, TEXT(clv_analysis[[#All],[Year]], "0")&amp;clv_analysis[[#All],[Quarter]], 0))) /( COUNTIFS(amazon_prime_users[Year], U223, amazon_prime_users[Quarter], V223))</f>
        <v>6.2862457612892397</v>
      </c>
    </row>
    <row r="224" spans="1:23" x14ac:dyDescent="0.3">
      <c r="A224" s="2">
        <v>223</v>
      </c>
      <c r="B224" t="s">
        <v>931</v>
      </c>
      <c r="C224" t="s">
        <v>932</v>
      </c>
      <c r="D224" t="s">
        <v>933</v>
      </c>
      <c r="E224" s="3">
        <v>31942</v>
      </c>
      <c r="F224" t="s">
        <v>22</v>
      </c>
      <c r="G224" t="s">
        <v>934</v>
      </c>
      <c r="H224" s="1">
        <v>45528</v>
      </c>
      <c r="I224" s="1">
        <v>45893</v>
      </c>
      <c r="J224" t="s">
        <v>24</v>
      </c>
      <c r="K224" t="s">
        <v>25</v>
      </c>
      <c r="L224" t="s">
        <v>26</v>
      </c>
      <c r="M224" t="s">
        <v>59</v>
      </c>
      <c r="N224" t="s">
        <v>28</v>
      </c>
      <c r="O224" t="s">
        <v>73</v>
      </c>
      <c r="P224" t="s">
        <v>39</v>
      </c>
      <c r="Q224" t="s">
        <v>47</v>
      </c>
      <c r="R224">
        <v>4.2</v>
      </c>
      <c r="S224">
        <v>4</v>
      </c>
      <c r="T224">
        <f t="shared" si="9"/>
        <v>365</v>
      </c>
      <c r="U224" t="str">
        <f t="shared" si="10"/>
        <v>2024</v>
      </c>
      <c r="V224" t="str">
        <f t="shared" si="11"/>
        <v>3</v>
      </c>
      <c r="W224" s="10" cm="1">
        <f t="array" ref="W224">(INDEX(clv_analysis[[#All],[Customer Lifetime Value]], MATCH(TEXT(U224, "0")&amp;V224, TEXT(clv_analysis[[#All],[Year]], "0")&amp;clv_analysis[[#All],[Quarter]], 0))) /( COUNTIFS(amazon_prime_users[Year], U224, amazon_prime_users[Quarter], V224))</f>
        <v>6.2862457612892397</v>
      </c>
    </row>
    <row r="225" spans="1:23" x14ac:dyDescent="0.3">
      <c r="A225" s="2">
        <v>224</v>
      </c>
      <c r="B225" t="s">
        <v>935</v>
      </c>
      <c r="C225" t="s">
        <v>936</v>
      </c>
      <c r="D225" t="s">
        <v>937</v>
      </c>
      <c r="E225" s="3">
        <v>12311</v>
      </c>
      <c r="F225" t="s">
        <v>22</v>
      </c>
      <c r="G225" t="s">
        <v>938</v>
      </c>
      <c r="H225" s="1">
        <v>45529</v>
      </c>
      <c r="I225" s="1">
        <v>45894</v>
      </c>
      <c r="J225" t="s">
        <v>24</v>
      </c>
      <c r="K225" t="s">
        <v>52</v>
      </c>
      <c r="L225" t="s">
        <v>53</v>
      </c>
      <c r="M225" t="s">
        <v>59</v>
      </c>
      <c r="N225" t="s">
        <v>45</v>
      </c>
      <c r="O225" t="s">
        <v>67</v>
      </c>
      <c r="P225" t="s">
        <v>68</v>
      </c>
      <c r="Q225" t="s">
        <v>54</v>
      </c>
      <c r="R225">
        <v>3.7</v>
      </c>
      <c r="S225">
        <v>5</v>
      </c>
      <c r="T225">
        <f t="shared" si="9"/>
        <v>365</v>
      </c>
      <c r="U225" t="str">
        <f t="shared" si="10"/>
        <v>2024</v>
      </c>
      <c r="V225" t="str">
        <f t="shared" si="11"/>
        <v>3</v>
      </c>
      <c r="W225" s="10" cm="1">
        <f t="array" ref="W225">(INDEX(clv_analysis[[#All],[Customer Lifetime Value]], MATCH(TEXT(U225, "0")&amp;V225, TEXT(clv_analysis[[#All],[Year]], "0")&amp;clv_analysis[[#All],[Quarter]], 0))) /( COUNTIFS(amazon_prime_users[Year], U225, amazon_prime_users[Quarter], V225))</f>
        <v>6.2862457612892397</v>
      </c>
    </row>
    <row r="226" spans="1:23" x14ac:dyDescent="0.3">
      <c r="A226" s="2">
        <v>225</v>
      </c>
      <c r="B226" t="s">
        <v>939</v>
      </c>
      <c r="C226" t="s">
        <v>940</v>
      </c>
      <c r="D226" t="s">
        <v>941</v>
      </c>
      <c r="E226" s="3">
        <v>34520</v>
      </c>
      <c r="F226" t="s">
        <v>22</v>
      </c>
      <c r="G226" t="s">
        <v>942</v>
      </c>
      <c r="H226" s="1">
        <v>45530</v>
      </c>
      <c r="I226" s="1">
        <v>45895</v>
      </c>
      <c r="J226" t="s">
        <v>24</v>
      </c>
      <c r="K226" t="s">
        <v>37</v>
      </c>
      <c r="L226" t="s">
        <v>53</v>
      </c>
      <c r="M226" t="s">
        <v>66</v>
      </c>
      <c r="N226" t="s">
        <v>28</v>
      </c>
      <c r="O226" t="s">
        <v>73</v>
      </c>
      <c r="P226" t="s">
        <v>30</v>
      </c>
      <c r="Q226" t="s">
        <v>47</v>
      </c>
      <c r="R226">
        <v>4.2</v>
      </c>
      <c r="S226">
        <v>8</v>
      </c>
      <c r="T226">
        <f t="shared" si="9"/>
        <v>365</v>
      </c>
      <c r="U226" t="str">
        <f t="shared" si="10"/>
        <v>2024</v>
      </c>
      <c r="V226" t="str">
        <f t="shared" si="11"/>
        <v>3</v>
      </c>
      <c r="W226" s="10" cm="1">
        <f t="array" ref="W226">(INDEX(clv_analysis[[#All],[Customer Lifetime Value]], MATCH(TEXT(U226, "0")&amp;V226, TEXT(clv_analysis[[#All],[Year]], "0")&amp;clv_analysis[[#All],[Quarter]], 0))) /( COUNTIFS(amazon_prime_users[Year], U226, amazon_prime_users[Quarter], V226))</f>
        <v>6.2862457612892397</v>
      </c>
    </row>
    <row r="227" spans="1:23" x14ac:dyDescent="0.3">
      <c r="A227" s="2">
        <v>226</v>
      </c>
      <c r="B227" t="s">
        <v>943</v>
      </c>
      <c r="C227" t="s">
        <v>944</v>
      </c>
      <c r="D227" t="s">
        <v>945</v>
      </c>
      <c r="E227" s="3">
        <v>29378</v>
      </c>
      <c r="F227" t="s">
        <v>22</v>
      </c>
      <c r="G227" t="s">
        <v>946</v>
      </c>
      <c r="H227" s="1">
        <v>45531</v>
      </c>
      <c r="I227" s="1">
        <v>45896</v>
      </c>
      <c r="J227" t="s">
        <v>36</v>
      </c>
      <c r="K227" t="s">
        <v>25</v>
      </c>
      <c r="L227" t="s">
        <v>53</v>
      </c>
      <c r="M227" t="s">
        <v>27</v>
      </c>
      <c r="N227" t="s">
        <v>60</v>
      </c>
      <c r="O227" t="s">
        <v>38</v>
      </c>
      <c r="P227" t="s">
        <v>30</v>
      </c>
      <c r="Q227" t="s">
        <v>54</v>
      </c>
      <c r="R227">
        <v>3.2</v>
      </c>
      <c r="S227">
        <v>0</v>
      </c>
      <c r="T227">
        <f t="shared" si="9"/>
        <v>365</v>
      </c>
      <c r="U227" t="str">
        <f t="shared" si="10"/>
        <v>2024</v>
      </c>
      <c r="V227" t="str">
        <f t="shared" si="11"/>
        <v>3</v>
      </c>
      <c r="W227" s="10" cm="1">
        <f t="array" ref="W227">(INDEX(clv_analysis[[#All],[Customer Lifetime Value]], MATCH(TEXT(U227, "0")&amp;V227, TEXT(clv_analysis[[#All],[Year]], "0")&amp;clv_analysis[[#All],[Quarter]], 0))) /( COUNTIFS(amazon_prime_users[Year], U227, amazon_prime_users[Quarter], V227))</f>
        <v>6.2862457612892397</v>
      </c>
    </row>
    <row r="228" spans="1:23" x14ac:dyDescent="0.3">
      <c r="A228" s="2">
        <v>227</v>
      </c>
      <c r="B228" t="s">
        <v>947</v>
      </c>
      <c r="C228" t="s">
        <v>948</v>
      </c>
      <c r="D228" t="s">
        <v>949</v>
      </c>
      <c r="E228" s="3">
        <v>34621</v>
      </c>
      <c r="F228" t="s">
        <v>43</v>
      </c>
      <c r="G228" t="s">
        <v>950</v>
      </c>
      <c r="H228" s="1">
        <v>45532</v>
      </c>
      <c r="I228" s="1">
        <v>45897</v>
      </c>
      <c r="J228" t="s">
        <v>24</v>
      </c>
      <c r="K228" t="s">
        <v>52</v>
      </c>
      <c r="L228" t="s">
        <v>26</v>
      </c>
      <c r="M228" t="s">
        <v>59</v>
      </c>
      <c r="N228" t="s">
        <v>60</v>
      </c>
      <c r="O228" t="s">
        <v>73</v>
      </c>
      <c r="P228" t="s">
        <v>68</v>
      </c>
      <c r="Q228" t="s">
        <v>54</v>
      </c>
      <c r="R228">
        <v>4.5999999999999996</v>
      </c>
      <c r="S228">
        <v>7</v>
      </c>
      <c r="T228">
        <f t="shared" si="9"/>
        <v>365</v>
      </c>
      <c r="U228" t="str">
        <f t="shared" si="10"/>
        <v>2024</v>
      </c>
      <c r="V228" t="str">
        <f t="shared" si="11"/>
        <v>3</v>
      </c>
      <c r="W228" s="10" cm="1">
        <f t="array" ref="W228">(INDEX(clv_analysis[[#All],[Customer Lifetime Value]], MATCH(TEXT(U228, "0")&amp;V228, TEXT(clv_analysis[[#All],[Year]], "0")&amp;clv_analysis[[#All],[Quarter]], 0))) /( COUNTIFS(amazon_prime_users[Year], U228, amazon_prime_users[Quarter], V228))</f>
        <v>6.2862457612892397</v>
      </c>
    </row>
    <row r="229" spans="1:23" x14ac:dyDescent="0.3">
      <c r="A229" s="2">
        <v>228</v>
      </c>
      <c r="B229" t="s">
        <v>951</v>
      </c>
      <c r="C229" t="s">
        <v>952</v>
      </c>
      <c r="D229" t="s">
        <v>953</v>
      </c>
      <c r="E229" s="3">
        <v>33938</v>
      </c>
      <c r="F229" t="s">
        <v>22</v>
      </c>
      <c r="G229" t="s">
        <v>954</v>
      </c>
      <c r="H229" s="1">
        <v>45533</v>
      </c>
      <c r="I229" s="1">
        <v>45898</v>
      </c>
      <c r="J229" t="s">
        <v>24</v>
      </c>
      <c r="K229" t="s">
        <v>37</v>
      </c>
      <c r="L229" t="s">
        <v>53</v>
      </c>
      <c r="M229" t="s">
        <v>66</v>
      </c>
      <c r="N229" t="s">
        <v>60</v>
      </c>
      <c r="O229" t="s">
        <v>46</v>
      </c>
      <c r="P229" t="s">
        <v>39</v>
      </c>
      <c r="Q229" t="s">
        <v>31</v>
      </c>
      <c r="R229">
        <v>3.8</v>
      </c>
      <c r="S229">
        <v>0</v>
      </c>
      <c r="T229">
        <f t="shared" si="9"/>
        <v>365</v>
      </c>
      <c r="U229" t="str">
        <f t="shared" si="10"/>
        <v>2024</v>
      </c>
      <c r="V229" t="str">
        <f t="shared" si="11"/>
        <v>3</v>
      </c>
      <c r="W229" s="10" cm="1">
        <f t="array" ref="W229">(INDEX(clv_analysis[[#All],[Customer Lifetime Value]], MATCH(TEXT(U229, "0")&amp;V229, TEXT(clv_analysis[[#All],[Year]], "0")&amp;clv_analysis[[#All],[Quarter]], 0))) /( COUNTIFS(amazon_prime_users[Year], U229, amazon_prime_users[Quarter], V229))</f>
        <v>6.2862457612892397</v>
      </c>
    </row>
    <row r="230" spans="1:23" x14ac:dyDescent="0.3">
      <c r="A230" s="2">
        <v>229</v>
      </c>
      <c r="B230" t="s">
        <v>955</v>
      </c>
      <c r="C230" t="s">
        <v>956</v>
      </c>
      <c r="D230" t="s">
        <v>957</v>
      </c>
      <c r="E230" s="3">
        <v>24023</v>
      </c>
      <c r="F230" t="s">
        <v>22</v>
      </c>
      <c r="G230" t="s">
        <v>958</v>
      </c>
      <c r="H230" s="1">
        <v>45534</v>
      </c>
      <c r="I230" s="1">
        <v>45899</v>
      </c>
      <c r="J230" t="s">
        <v>24</v>
      </c>
      <c r="K230" t="s">
        <v>37</v>
      </c>
      <c r="L230" t="s">
        <v>26</v>
      </c>
      <c r="M230" t="s">
        <v>66</v>
      </c>
      <c r="N230" t="s">
        <v>28</v>
      </c>
      <c r="O230" t="s">
        <v>73</v>
      </c>
      <c r="P230" t="s">
        <v>68</v>
      </c>
      <c r="Q230" t="s">
        <v>47</v>
      </c>
      <c r="R230">
        <v>3</v>
      </c>
      <c r="S230">
        <v>3</v>
      </c>
      <c r="T230">
        <f t="shared" si="9"/>
        <v>365</v>
      </c>
      <c r="U230" t="str">
        <f t="shared" si="10"/>
        <v>2024</v>
      </c>
      <c r="V230" t="str">
        <f t="shared" si="11"/>
        <v>3</v>
      </c>
      <c r="W230" s="10" cm="1">
        <f t="array" ref="W230">(INDEX(clv_analysis[[#All],[Customer Lifetime Value]], MATCH(TEXT(U230, "0")&amp;V230, TEXT(clv_analysis[[#All],[Year]], "0")&amp;clv_analysis[[#All],[Quarter]], 0))) /( COUNTIFS(amazon_prime_users[Year], U230, amazon_prime_users[Quarter], V230))</f>
        <v>6.2862457612892397</v>
      </c>
    </row>
    <row r="231" spans="1:23" x14ac:dyDescent="0.3">
      <c r="A231" s="2">
        <v>230</v>
      </c>
      <c r="B231" t="s">
        <v>959</v>
      </c>
      <c r="C231" t="s">
        <v>960</v>
      </c>
      <c r="D231" t="s">
        <v>961</v>
      </c>
      <c r="E231" s="3">
        <v>18982</v>
      </c>
      <c r="F231" t="s">
        <v>22</v>
      </c>
      <c r="G231" t="s">
        <v>962</v>
      </c>
      <c r="H231" s="1">
        <v>45535</v>
      </c>
      <c r="I231" s="1">
        <v>45900</v>
      </c>
      <c r="J231" t="s">
        <v>36</v>
      </c>
      <c r="K231" t="s">
        <v>37</v>
      </c>
      <c r="L231" t="s">
        <v>26</v>
      </c>
      <c r="M231" t="s">
        <v>59</v>
      </c>
      <c r="N231" t="s">
        <v>28</v>
      </c>
      <c r="O231" t="s">
        <v>38</v>
      </c>
      <c r="P231" t="s">
        <v>68</v>
      </c>
      <c r="Q231" t="s">
        <v>31</v>
      </c>
      <c r="R231">
        <v>3.6</v>
      </c>
      <c r="S231">
        <v>7</v>
      </c>
      <c r="T231">
        <f t="shared" si="9"/>
        <v>365</v>
      </c>
      <c r="U231" t="str">
        <f t="shared" si="10"/>
        <v>2024</v>
      </c>
      <c r="V231" t="str">
        <f t="shared" si="11"/>
        <v>3</v>
      </c>
      <c r="W231" s="10" cm="1">
        <f t="array" ref="W231">(INDEX(clv_analysis[[#All],[Customer Lifetime Value]], MATCH(TEXT(U231, "0")&amp;V231, TEXT(clv_analysis[[#All],[Year]], "0")&amp;clv_analysis[[#All],[Quarter]], 0))) /( COUNTIFS(amazon_prime_users[Year], U231, amazon_prime_users[Quarter], V231))</f>
        <v>6.2862457612892397</v>
      </c>
    </row>
    <row r="232" spans="1:23" x14ac:dyDescent="0.3">
      <c r="A232" s="2">
        <v>231</v>
      </c>
      <c r="B232" t="s">
        <v>963</v>
      </c>
      <c r="C232" t="s">
        <v>964</v>
      </c>
      <c r="D232" t="s">
        <v>965</v>
      </c>
      <c r="E232" s="3">
        <v>32185</v>
      </c>
      <c r="F232" t="s">
        <v>22</v>
      </c>
      <c r="G232" t="s">
        <v>306</v>
      </c>
      <c r="H232" s="1">
        <v>45536</v>
      </c>
      <c r="I232" s="1">
        <v>45901</v>
      </c>
      <c r="J232" t="s">
        <v>24</v>
      </c>
      <c r="K232" t="s">
        <v>37</v>
      </c>
      <c r="L232" t="s">
        <v>26</v>
      </c>
      <c r="M232" t="s">
        <v>66</v>
      </c>
      <c r="N232" t="s">
        <v>28</v>
      </c>
      <c r="O232" t="s">
        <v>67</v>
      </c>
      <c r="P232" t="s">
        <v>68</v>
      </c>
      <c r="Q232" t="s">
        <v>54</v>
      </c>
      <c r="R232">
        <v>4.5</v>
      </c>
      <c r="S232">
        <v>4</v>
      </c>
      <c r="T232">
        <f t="shared" si="9"/>
        <v>365</v>
      </c>
      <c r="U232" t="str">
        <f t="shared" si="10"/>
        <v>2024</v>
      </c>
      <c r="V232" t="str">
        <f t="shared" si="11"/>
        <v>3</v>
      </c>
      <c r="W232" s="10" cm="1">
        <f t="array" ref="W232">(INDEX(clv_analysis[[#All],[Customer Lifetime Value]], MATCH(TEXT(U232, "0")&amp;V232, TEXT(clv_analysis[[#All],[Year]], "0")&amp;clv_analysis[[#All],[Quarter]], 0))) /( COUNTIFS(amazon_prime_users[Year], U232, amazon_prime_users[Quarter], V232))</f>
        <v>6.2862457612892397</v>
      </c>
    </row>
    <row r="233" spans="1:23" x14ac:dyDescent="0.3">
      <c r="A233" s="2">
        <v>232</v>
      </c>
      <c r="B233" t="s">
        <v>966</v>
      </c>
      <c r="C233" t="s">
        <v>967</v>
      </c>
      <c r="D233" t="s">
        <v>968</v>
      </c>
      <c r="E233" s="3">
        <v>22299</v>
      </c>
      <c r="F233" t="s">
        <v>43</v>
      </c>
      <c r="G233" t="s">
        <v>969</v>
      </c>
      <c r="H233" s="1">
        <v>45537</v>
      </c>
      <c r="I233" s="1">
        <v>45902</v>
      </c>
      <c r="J233" t="s">
        <v>24</v>
      </c>
      <c r="K233" t="s">
        <v>25</v>
      </c>
      <c r="L233" t="s">
        <v>26</v>
      </c>
      <c r="M233" t="s">
        <v>59</v>
      </c>
      <c r="N233" t="s">
        <v>60</v>
      </c>
      <c r="O233" t="s">
        <v>38</v>
      </c>
      <c r="P233" t="s">
        <v>68</v>
      </c>
      <c r="Q233" t="s">
        <v>31</v>
      </c>
      <c r="R233">
        <v>3.2</v>
      </c>
      <c r="S233">
        <v>6</v>
      </c>
      <c r="T233">
        <f t="shared" si="9"/>
        <v>365</v>
      </c>
      <c r="U233" t="str">
        <f t="shared" si="10"/>
        <v>2024</v>
      </c>
      <c r="V233" t="str">
        <f t="shared" si="11"/>
        <v>3</v>
      </c>
      <c r="W233" s="10" cm="1">
        <f t="array" ref="W233">(INDEX(clv_analysis[[#All],[Customer Lifetime Value]], MATCH(TEXT(U233, "0")&amp;V233, TEXT(clv_analysis[[#All],[Year]], "0")&amp;clv_analysis[[#All],[Quarter]], 0))) /( COUNTIFS(amazon_prime_users[Year], U233, amazon_prime_users[Quarter], V233))</f>
        <v>6.2862457612892397</v>
      </c>
    </row>
    <row r="234" spans="1:23" x14ac:dyDescent="0.3">
      <c r="A234" s="2">
        <v>233</v>
      </c>
      <c r="B234" t="s">
        <v>970</v>
      </c>
      <c r="C234" t="s">
        <v>971</v>
      </c>
      <c r="D234" t="s">
        <v>972</v>
      </c>
      <c r="E234" s="3">
        <v>36937</v>
      </c>
      <c r="F234" t="s">
        <v>22</v>
      </c>
      <c r="G234" t="s">
        <v>973</v>
      </c>
      <c r="H234" s="1">
        <v>45538</v>
      </c>
      <c r="I234" s="1">
        <v>45903</v>
      </c>
      <c r="J234" t="s">
        <v>24</v>
      </c>
      <c r="K234" t="s">
        <v>37</v>
      </c>
      <c r="L234" t="s">
        <v>53</v>
      </c>
      <c r="M234" t="s">
        <v>27</v>
      </c>
      <c r="N234" t="s">
        <v>45</v>
      </c>
      <c r="O234" t="s">
        <v>67</v>
      </c>
      <c r="P234" t="s">
        <v>39</v>
      </c>
      <c r="Q234" t="s">
        <v>47</v>
      </c>
      <c r="R234">
        <v>3.2</v>
      </c>
      <c r="S234">
        <v>0</v>
      </c>
      <c r="T234">
        <f t="shared" si="9"/>
        <v>365</v>
      </c>
      <c r="U234" t="str">
        <f t="shared" si="10"/>
        <v>2024</v>
      </c>
      <c r="V234" t="str">
        <f t="shared" si="11"/>
        <v>3</v>
      </c>
      <c r="W234" s="10" cm="1">
        <f t="array" ref="W234">(INDEX(clv_analysis[[#All],[Customer Lifetime Value]], MATCH(TEXT(U234, "0")&amp;V234, TEXT(clv_analysis[[#All],[Year]], "0")&amp;clv_analysis[[#All],[Quarter]], 0))) /( COUNTIFS(amazon_prime_users[Year], U234, amazon_prime_users[Quarter], V234))</f>
        <v>6.2862457612892397</v>
      </c>
    </row>
    <row r="235" spans="1:23" x14ac:dyDescent="0.3">
      <c r="A235" s="2">
        <v>234</v>
      </c>
      <c r="B235" t="s">
        <v>974</v>
      </c>
      <c r="C235" t="s">
        <v>975</v>
      </c>
      <c r="D235" t="s">
        <v>976</v>
      </c>
      <c r="E235" s="3">
        <v>34890</v>
      </c>
      <c r="F235" t="s">
        <v>22</v>
      </c>
      <c r="G235" t="s">
        <v>977</v>
      </c>
      <c r="H235" s="1">
        <v>45539</v>
      </c>
      <c r="I235" s="1">
        <v>45904</v>
      </c>
      <c r="J235" t="s">
        <v>36</v>
      </c>
      <c r="K235" t="s">
        <v>25</v>
      </c>
      <c r="L235" t="s">
        <v>26</v>
      </c>
      <c r="M235" t="s">
        <v>27</v>
      </c>
      <c r="N235" t="s">
        <v>60</v>
      </c>
      <c r="O235" t="s">
        <v>38</v>
      </c>
      <c r="P235" t="s">
        <v>68</v>
      </c>
      <c r="Q235" t="s">
        <v>54</v>
      </c>
      <c r="R235">
        <v>4.5</v>
      </c>
      <c r="S235">
        <v>0</v>
      </c>
      <c r="T235">
        <f t="shared" si="9"/>
        <v>365</v>
      </c>
      <c r="U235" t="str">
        <f t="shared" si="10"/>
        <v>2024</v>
      </c>
      <c r="V235" t="str">
        <f t="shared" si="11"/>
        <v>3</v>
      </c>
      <c r="W235" s="10" cm="1">
        <f t="array" ref="W235">(INDEX(clv_analysis[[#All],[Customer Lifetime Value]], MATCH(TEXT(U235, "0")&amp;V235, TEXT(clv_analysis[[#All],[Year]], "0")&amp;clv_analysis[[#All],[Quarter]], 0))) /( COUNTIFS(amazon_prime_users[Year], U235, amazon_prime_users[Quarter], V235))</f>
        <v>6.2862457612892397</v>
      </c>
    </row>
    <row r="236" spans="1:23" x14ac:dyDescent="0.3">
      <c r="A236" s="2">
        <v>235</v>
      </c>
      <c r="B236" t="s">
        <v>978</v>
      </c>
      <c r="C236" t="s">
        <v>979</v>
      </c>
      <c r="D236" t="s">
        <v>980</v>
      </c>
      <c r="E236" s="3">
        <v>37516</v>
      </c>
      <c r="F236" t="s">
        <v>22</v>
      </c>
      <c r="G236" t="s">
        <v>981</v>
      </c>
      <c r="H236" s="1">
        <v>45540</v>
      </c>
      <c r="I236" s="1">
        <v>45905</v>
      </c>
      <c r="J236" t="s">
        <v>24</v>
      </c>
      <c r="K236" t="s">
        <v>37</v>
      </c>
      <c r="L236" t="s">
        <v>53</v>
      </c>
      <c r="M236" t="s">
        <v>59</v>
      </c>
      <c r="N236" t="s">
        <v>45</v>
      </c>
      <c r="O236" t="s">
        <v>29</v>
      </c>
      <c r="P236" t="s">
        <v>39</v>
      </c>
      <c r="Q236" t="s">
        <v>54</v>
      </c>
      <c r="R236">
        <v>4.5</v>
      </c>
      <c r="S236">
        <v>4</v>
      </c>
      <c r="T236">
        <f t="shared" si="9"/>
        <v>365</v>
      </c>
      <c r="U236" t="str">
        <f t="shared" si="10"/>
        <v>2024</v>
      </c>
      <c r="V236" t="str">
        <f t="shared" si="11"/>
        <v>3</v>
      </c>
      <c r="W236" s="10" cm="1">
        <f t="array" ref="W236">(INDEX(clv_analysis[[#All],[Customer Lifetime Value]], MATCH(TEXT(U236, "0")&amp;V236, TEXT(clv_analysis[[#All],[Year]], "0")&amp;clv_analysis[[#All],[Quarter]], 0))) /( COUNTIFS(amazon_prime_users[Year], U236, amazon_prime_users[Quarter], V236))</f>
        <v>6.2862457612892397</v>
      </c>
    </row>
    <row r="237" spans="1:23" x14ac:dyDescent="0.3">
      <c r="A237" s="2">
        <v>236</v>
      </c>
      <c r="B237" t="s">
        <v>982</v>
      </c>
      <c r="C237" t="s">
        <v>983</v>
      </c>
      <c r="D237" t="s">
        <v>984</v>
      </c>
      <c r="E237" s="3">
        <v>15939</v>
      </c>
      <c r="F237" t="s">
        <v>22</v>
      </c>
      <c r="G237" t="s">
        <v>985</v>
      </c>
      <c r="H237" s="1">
        <v>45541</v>
      </c>
      <c r="I237" s="1">
        <v>45906</v>
      </c>
      <c r="J237" t="s">
        <v>36</v>
      </c>
      <c r="K237" t="s">
        <v>25</v>
      </c>
      <c r="L237" t="s">
        <v>26</v>
      </c>
      <c r="M237" t="s">
        <v>66</v>
      </c>
      <c r="N237" t="s">
        <v>60</v>
      </c>
      <c r="O237" t="s">
        <v>29</v>
      </c>
      <c r="P237" t="s">
        <v>68</v>
      </c>
      <c r="Q237" t="s">
        <v>54</v>
      </c>
      <c r="R237">
        <v>4.0999999999999996</v>
      </c>
      <c r="S237">
        <v>1</v>
      </c>
      <c r="T237">
        <f t="shared" si="9"/>
        <v>365</v>
      </c>
      <c r="U237" t="str">
        <f t="shared" si="10"/>
        <v>2024</v>
      </c>
      <c r="V237" t="str">
        <f t="shared" si="11"/>
        <v>3</v>
      </c>
      <c r="W237" s="10" cm="1">
        <f t="array" ref="W237">(INDEX(clv_analysis[[#All],[Customer Lifetime Value]], MATCH(TEXT(U237, "0")&amp;V237, TEXT(clv_analysis[[#All],[Year]], "0")&amp;clv_analysis[[#All],[Quarter]], 0))) /( COUNTIFS(amazon_prime_users[Year], U237, amazon_prime_users[Quarter], V237))</f>
        <v>6.2862457612892397</v>
      </c>
    </row>
    <row r="238" spans="1:23" x14ac:dyDescent="0.3">
      <c r="A238" s="2">
        <v>237</v>
      </c>
      <c r="B238" t="s">
        <v>986</v>
      </c>
      <c r="C238" t="s">
        <v>987</v>
      </c>
      <c r="D238" t="s">
        <v>988</v>
      </c>
      <c r="E238" s="3">
        <v>31079</v>
      </c>
      <c r="F238" t="s">
        <v>43</v>
      </c>
      <c r="G238" t="s">
        <v>989</v>
      </c>
      <c r="H238" s="1">
        <v>45542</v>
      </c>
      <c r="I238" s="1">
        <v>45907</v>
      </c>
      <c r="J238" t="s">
        <v>36</v>
      </c>
      <c r="K238" t="s">
        <v>52</v>
      </c>
      <c r="L238" t="s">
        <v>26</v>
      </c>
      <c r="M238" t="s">
        <v>66</v>
      </c>
      <c r="N238" t="s">
        <v>28</v>
      </c>
      <c r="O238" t="s">
        <v>29</v>
      </c>
      <c r="P238" t="s">
        <v>39</v>
      </c>
      <c r="Q238" t="s">
        <v>54</v>
      </c>
      <c r="R238">
        <v>4.9000000000000004</v>
      </c>
      <c r="S238">
        <v>2</v>
      </c>
      <c r="T238">
        <f t="shared" si="9"/>
        <v>365</v>
      </c>
      <c r="U238" t="str">
        <f t="shared" si="10"/>
        <v>2024</v>
      </c>
      <c r="V238" t="str">
        <f t="shared" si="11"/>
        <v>3</v>
      </c>
      <c r="W238" s="10" cm="1">
        <f t="array" ref="W238">(INDEX(clv_analysis[[#All],[Customer Lifetime Value]], MATCH(TEXT(U238, "0")&amp;V238, TEXT(clv_analysis[[#All],[Year]], "0")&amp;clv_analysis[[#All],[Quarter]], 0))) /( COUNTIFS(amazon_prime_users[Year], U238, amazon_prime_users[Quarter], V238))</f>
        <v>6.2862457612892397</v>
      </c>
    </row>
    <row r="239" spans="1:23" x14ac:dyDescent="0.3">
      <c r="A239" s="2">
        <v>238</v>
      </c>
      <c r="B239" t="s">
        <v>990</v>
      </c>
      <c r="C239" t="s">
        <v>991</v>
      </c>
      <c r="D239" t="s">
        <v>992</v>
      </c>
      <c r="E239" s="3">
        <v>24420</v>
      </c>
      <c r="F239" t="s">
        <v>43</v>
      </c>
      <c r="G239" t="s">
        <v>993</v>
      </c>
      <c r="H239" s="1">
        <v>45543</v>
      </c>
      <c r="I239" s="1">
        <v>45908</v>
      </c>
      <c r="J239" t="s">
        <v>24</v>
      </c>
      <c r="K239" t="s">
        <v>52</v>
      </c>
      <c r="L239" t="s">
        <v>53</v>
      </c>
      <c r="M239" t="s">
        <v>59</v>
      </c>
      <c r="N239" t="s">
        <v>60</v>
      </c>
      <c r="O239" t="s">
        <v>61</v>
      </c>
      <c r="P239" t="s">
        <v>39</v>
      </c>
      <c r="Q239" t="s">
        <v>31</v>
      </c>
      <c r="R239">
        <v>3.3</v>
      </c>
      <c r="S239">
        <v>1</v>
      </c>
      <c r="T239">
        <f t="shared" si="9"/>
        <v>365</v>
      </c>
      <c r="U239" t="str">
        <f t="shared" si="10"/>
        <v>2024</v>
      </c>
      <c r="V239" t="str">
        <f t="shared" si="11"/>
        <v>3</v>
      </c>
      <c r="W239" s="10" cm="1">
        <f t="array" ref="W239">(INDEX(clv_analysis[[#All],[Customer Lifetime Value]], MATCH(TEXT(U239, "0")&amp;V239, TEXT(clv_analysis[[#All],[Year]], "0")&amp;clv_analysis[[#All],[Quarter]], 0))) /( COUNTIFS(amazon_prime_users[Year], U239, amazon_prime_users[Quarter], V239))</f>
        <v>6.2862457612892397</v>
      </c>
    </row>
    <row r="240" spans="1:23" x14ac:dyDescent="0.3">
      <c r="A240" s="2">
        <v>239</v>
      </c>
      <c r="B240" t="s">
        <v>994</v>
      </c>
      <c r="C240" t="s">
        <v>995</v>
      </c>
      <c r="D240" t="s">
        <v>996</v>
      </c>
      <c r="E240" s="3">
        <v>24809</v>
      </c>
      <c r="F240" t="s">
        <v>22</v>
      </c>
      <c r="G240" t="s">
        <v>997</v>
      </c>
      <c r="H240" s="1">
        <v>45544</v>
      </c>
      <c r="I240" s="1">
        <v>45909</v>
      </c>
      <c r="J240" t="s">
        <v>36</v>
      </c>
      <c r="K240" t="s">
        <v>25</v>
      </c>
      <c r="L240" t="s">
        <v>26</v>
      </c>
      <c r="M240" t="s">
        <v>59</v>
      </c>
      <c r="N240" t="s">
        <v>60</v>
      </c>
      <c r="O240" t="s">
        <v>67</v>
      </c>
      <c r="P240" t="s">
        <v>68</v>
      </c>
      <c r="Q240" t="s">
        <v>31</v>
      </c>
      <c r="R240">
        <v>3.5</v>
      </c>
      <c r="S240">
        <v>7</v>
      </c>
      <c r="T240">
        <f t="shared" si="9"/>
        <v>365</v>
      </c>
      <c r="U240" t="str">
        <f t="shared" si="10"/>
        <v>2024</v>
      </c>
      <c r="V240" t="str">
        <f t="shared" si="11"/>
        <v>3</v>
      </c>
      <c r="W240" s="10" cm="1">
        <f t="array" ref="W240">(INDEX(clv_analysis[[#All],[Customer Lifetime Value]], MATCH(TEXT(U240, "0")&amp;V240, TEXT(clv_analysis[[#All],[Year]], "0")&amp;clv_analysis[[#All],[Quarter]], 0))) /( COUNTIFS(amazon_prime_users[Year], U240, amazon_prime_users[Quarter], V240))</f>
        <v>6.2862457612892397</v>
      </c>
    </row>
    <row r="241" spans="1:23" x14ac:dyDescent="0.3">
      <c r="A241" s="2">
        <v>240</v>
      </c>
      <c r="B241" t="s">
        <v>998</v>
      </c>
      <c r="C241" t="s">
        <v>999</v>
      </c>
      <c r="D241" t="s">
        <v>1000</v>
      </c>
      <c r="E241" s="3">
        <v>33072</v>
      </c>
      <c r="F241" t="s">
        <v>43</v>
      </c>
      <c r="G241" t="s">
        <v>1001</v>
      </c>
      <c r="H241" s="1">
        <v>45545</v>
      </c>
      <c r="I241" s="1">
        <v>45910</v>
      </c>
      <c r="J241" t="s">
        <v>24</v>
      </c>
      <c r="K241" t="s">
        <v>25</v>
      </c>
      <c r="L241" t="s">
        <v>53</v>
      </c>
      <c r="M241" t="s">
        <v>27</v>
      </c>
      <c r="N241" t="s">
        <v>60</v>
      </c>
      <c r="O241" t="s">
        <v>38</v>
      </c>
      <c r="P241" t="s">
        <v>30</v>
      </c>
      <c r="Q241" t="s">
        <v>31</v>
      </c>
      <c r="R241">
        <v>4.4000000000000004</v>
      </c>
      <c r="S241">
        <v>0</v>
      </c>
      <c r="T241">
        <f t="shared" si="9"/>
        <v>365</v>
      </c>
      <c r="U241" t="str">
        <f t="shared" si="10"/>
        <v>2024</v>
      </c>
      <c r="V241" t="str">
        <f t="shared" si="11"/>
        <v>3</v>
      </c>
      <c r="W241" s="10" cm="1">
        <f t="array" ref="W241">(INDEX(clv_analysis[[#All],[Customer Lifetime Value]], MATCH(TEXT(U241, "0")&amp;V241, TEXT(clv_analysis[[#All],[Year]], "0")&amp;clv_analysis[[#All],[Quarter]], 0))) /( COUNTIFS(amazon_prime_users[Year], U241, amazon_prime_users[Quarter], V241))</f>
        <v>6.2862457612892397</v>
      </c>
    </row>
    <row r="242" spans="1:23" x14ac:dyDescent="0.3">
      <c r="A242" s="2">
        <v>241</v>
      </c>
      <c r="B242" t="s">
        <v>1002</v>
      </c>
      <c r="C242" t="s">
        <v>1003</v>
      </c>
      <c r="D242" t="s">
        <v>1004</v>
      </c>
      <c r="E242" s="3">
        <v>32894</v>
      </c>
      <c r="F242" t="s">
        <v>43</v>
      </c>
      <c r="G242" t="s">
        <v>1005</v>
      </c>
      <c r="H242" s="1">
        <v>45546</v>
      </c>
      <c r="I242" s="1">
        <v>45911</v>
      </c>
      <c r="J242" t="s">
        <v>24</v>
      </c>
      <c r="K242" t="s">
        <v>37</v>
      </c>
      <c r="L242" t="s">
        <v>53</v>
      </c>
      <c r="M242" t="s">
        <v>27</v>
      </c>
      <c r="N242" t="s">
        <v>28</v>
      </c>
      <c r="O242" t="s">
        <v>114</v>
      </c>
      <c r="P242" t="s">
        <v>39</v>
      </c>
      <c r="Q242" t="s">
        <v>31</v>
      </c>
      <c r="R242">
        <v>4.5</v>
      </c>
      <c r="S242">
        <v>1</v>
      </c>
      <c r="T242">
        <f t="shared" si="9"/>
        <v>365</v>
      </c>
      <c r="U242" t="str">
        <f t="shared" si="10"/>
        <v>2024</v>
      </c>
      <c r="V242" t="str">
        <f t="shared" si="11"/>
        <v>3</v>
      </c>
      <c r="W242" s="10" cm="1">
        <f t="array" ref="W242">(INDEX(clv_analysis[[#All],[Customer Lifetime Value]], MATCH(TEXT(U242, "0")&amp;V242, TEXT(clv_analysis[[#All],[Year]], "0")&amp;clv_analysis[[#All],[Quarter]], 0))) /( COUNTIFS(amazon_prime_users[Year], U242, amazon_prime_users[Quarter], V242))</f>
        <v>6.2862457612892397</v>
      </c>
    </row>
    <row r="243" spans="1:23" x14ac:dyDescent="0.3">
      <c r="A243" s="2">
        <v>242</v>
      </c>
      <c r="B243" t="s">
        <v>1006</v>
      </c>
      <c r="C243" t="s">
        <v>1007</v>
      </c>
      <c r="D243" t="s">
        <v>1008</v>
      </c>
      <c r="E243" s="3">
        <v>23973</v>
      </c>
      <c r="F243" t="s">
        <v>22</v>
      </c>
      <c r="G243" t="s">
        <v>1009</v>
      </c>
      <c r="H243" s="1">
        <v>45547</v>
      </c>
      <c r="I243" s="1">
        <v>45912</v>
      </c>
      <c r="J243" t="s">
        <v>36</v>
      </c>
      <c r="K243" t="s">
        <v>25</v>
      </c>
      <c r="L243" t="s">
        <v>53</v>
      </c>
      <c r="M243" t="s">
        <v>59</v>
      </c>
      <c r="N243" t="s">
        <v>28</v>
      </c>
      <c r="O243" t="s">
        <v>46</v>
      </c>
      <c r="P243" t="s">
        <v>30</v>
      </c>
      <c r="Q243" t="s">
        <v>54</v>
      </c>
      <c r="R243">
        <v>4</v>
      </c>
      <c r="S243">
        <v>7</v>
      </c>
      <c r="T243">
        <f t="shared" si="9"/>
        <v>365</v>
      </c>
      <c r="U243" t="str">
        <f t="shared" si="10"/>
        <v>2024</v>
      </c>
      <c r="V243" t="str">
        <f t="shared" si="11"/>
        <v>3</v>
      </c>
      <c r="W243" s="10" cm="1">
        <f t="array" ref="W243">(INDEX(clv_analysis[[#All],[Customer Lifetime Value]], MATCH(TEXT(U243, "0")&amp;V243, TEXT(clv_analysis[[#All],[Year]], "0")&amp;clv_analysis[[#All],[Quarter]], 0))) /( COUNTIFS(amazon_prime_users[Year], U243, amazon_prime_users[Quarter], V243))</f>
        <v>6.2862457612892397</v>
      </c>
    </row>
    <row r="244" spans="1:23" x14ac:dyDescent="0.3">
      <c r="A244" s="2">
        <v>243</v>
      </c>
      <c r="B244" t="s">
        <v>1010</v>
      </c>
      <c r="C244" t="s">
        <v>1011</v>
      </c>
      <c r="D244" t="s">
        <v>1012</v>
      </c>
      <c r="E244" s="3">
        <v>36442</v>
      </c>
      <c r="F244" t="s">
        <v>43</v>
      </c>
      <c r="G244" t="s">
        <v>1013</v>
      </c>
      <c r="H244" s="1">
        <v>45548</v>
      </c>
      <c r="I244" s="1">
        <v>45913</v>
      </c>
      <c r="J244" t="s">
        <v>24</v>
      </c>
      <c r="K244" t="s">
        <v>37</v>
      </c>
      <c r="L244" t="s">
        <v>26</v>
      </c>
      <c r="M244" t="s">
        <v>66</v>
      </c>
      <c r="N244" t="s">
        <v>28</v>
      </c>
      <c r="O244" t="s">
        <v>61</v>
      </c>
      <c r="P244" t="s">
        <v>30</v>
      </c>
      <c r="Q244" t="s">
        <v>47</v>
      </c>
      <c r="R244">
        <v>4.0999999999999996</v>
      </c>
      <c r="S244">
        <v>2</v>
      </c>
      <c r="T244">
        <f t="shared" si="9"/>
        <v>365</v>
      </c>
      <c r="U244" t="str">
        <f t="shared" si="10"/>
        <v>2024</v>
      </c>
      <c r="V244" t="str">
        <f t="shared" si="11"/>
        <v>3</v>
      </c>
      <c r="W244" s="10" cm="1">
        <f t="array" ref="W244">(INDEX(clv_analysis[[#All],[Customer Lifetime Value]], MATCH(TEXT(U244, "0")&amp;V244, TEXT(clv_analysis[[#All],[Year]], "0")&amp;clv_analysis[[#All],[Quarter]], 0))) /( COUNTIFS(amazon_prime_users[Year], U244, amazon_prime_users[Quarter], V244))</f>
        <v>6.2862457612892397</v>
      </c>
    </row>
    <row r="245" spans="1:23" x14ac:dyDescent="0.3">
      <c r="A245" s="2">
        <v>244</v>
      </c>
      <c r="B245" t="s">
        <v>1014</v>
      </c>
      <c r="C245" t="s">
        <v>1015</v>
      </c>
      <c r="D245" t="s">
        <v>1016</v>
      </c>
      <c r="E245" s="3">
        <v>12435</v>
      </c>
      <c r="F245" t="s">
        <v>43</v>
      </c>
      <c r="G245" t="s">
        <v>1017</v>
      </c>
      <c r="H245" s="1">
        <v>45549</v>
      </c>
      <c r="I245" s="1">
        <v>45914</v>
      </c>
      <c r="J245" t="s">
        <v>36</v>
      </c>
      <c r="K245" t="s">
        <v>25</v>
      </c>
      <c r="L245" t="s">
        <v>53</v>
      </c>
      <c r="M245" t="s">
        <v>59</v>
      </c>
      <c r="N245" t="s">
        <v>28</v>
      </c>
      <c r="O245" t="s">
        <v>29</v>
      </c>
      <c r="P245" t="s">
        <v>30</v>
      </c>
      <c r="Q245" t="s">
        <v>31</v>
      </c>
      <c r="R245">
        <v>4.4000000000000004</v>
      </c>
      <c r="S245">
        <v>4</v>
      </c>
      <c r="T245">
        <f t="shared" si="9"/>
        <v>365</v>
      </c>
      <c r="U245" t="str">
        <f t="shared" si="10"/>
        <v>2024</v>
      </c>
      <c r="V245" t="str">
        <f t="shared" si="11"/>
        <v>3</v>
      </c>
      <c r="W245" s="10" cm="1">
        <f t="array" ref="W245">(INDEX(clv_analysis[[#All],[Customer Lifetime Value]], MATCH(TEXT(U245, "0")&amp;V245, TEXT(clv_analysis[[#All],[Year]], "0")&amp;clv_analysis[[#All],[Quarter]], 0))) /( COUNTIFS(amazon_prime_users[Year], U245, amazon_prime_users[Quarter], V245))</f>
        <v>6.2862457612892397</v>
      </c>
    </row>
    <row r="246" spans="1:23" x14ac:dyDescent="0.3">
      <c r="A246" s="2">
        <v>245</v>
      </c>
      <c r="B246" t="s">
        <v>1018</v>
      </c>
      <c r="C246" t="s">
        <v>1019</v>
      </c>
      <c r="D246" t="s">
        <v>1020</v>
      </c>
      <c r="E246" s="3">
        <v>23805</v>
      </c>
      <c r="F246" t="s">
        <v>43</v>
      </c>
      <c r="G246" t="s">
        <v>1021</v>
      </c>
      <c r="H246" s="1">
        <v>45550</v>
      </c>
      <c r="I246" s="1">
        <v>45915</v>
      </c>
      <c r="J246" t="s">
        <v>36</v>
      </c>
      <c r="K246" t="s">
        <v>25</v>
      </c>
      <c r="L246" t="s">
        <v>26</v>
      </c>
      <c r="M246" t="s">
        <v>27</v>
      </c>
      <c r="N246" t="s">
        <v>28</v>
      </c>
      <c r="O246" t="s">
        <v>61</v>
      </c>
      <c r="P246" t="s">
        <v>30</v>
      </c>
      <c r="Q246" t="s">
        <v>47</v>
      </c>
      <c r="R246">
        <v>3.6</v>
      </c>
      <c r="S246">
        <v>7</v>
      </c>
      <c r="T246">
        <f t="shared" si="9"/>
        <v>365</v>
      </c>
      <c r="U246" t="str">
        <f t="shared" si="10"/>
        <v>2024</v>
      </c>
      <c r="V246" t="str">
        <f t="shared" si="11"/>
        <v>3</v>
      </c>
      <c r="W246" s="10" cm="1">
        <f t="array" ref="W246">(INDEX(clv_analysis[[#All],[Customer Lifetime Value]], MATCH(TEXT(U246, "0")&amp;V246, TEXT(clv_analysis[[#All],[Year]], "0")&amp;clv_analysis[[#All],[Quarter]], 0))) /( COUNTIFS(amazon_prime_users[Year], U246, amazon_prime_users[Quarter], V246))</f>
        <v>6.2862457612892397</v>
      </c>
    </row>
    <row r="247" spans="1:23" x14ac:dyDescent="0.3">
      <c r="A247" s="2">
        <v>246</v>
      </c>
      <c r="B247" t="s">
        <v>1022</v>
      </c>
      <c r="C247" t="s">
        <v>1023</v>
      </c>
      <c r="D247" t="s">
        <v>1024</v>
      </c>
      <c r="E247" s="3">
        <v>17601</v>
      </c>
      <c r="F247" t="s">
        <v>22</v>
      </c>
      <c r="G247" t="s">
        <v>1025</v>
      </c>
      <c r="H247" s="1">
        <v>45551</v>
      </c>
      <c r="I247" s="1">
        <v>45916</v>
      </c>
      <c r="J247" t="s">
        <v>36</v>
      </c>
      <c r="K247" t="s">
        <v>52</v>
      </c>
      <c r="L247" t="s">
        <v>26</v>
      </c>
      <c r="M247" t="s">
        <v>59</v>
      </c>
      <c r="N247" t="s">
        <v>45</v>
      </c>
      <c r="O247" t="s">
        <v>46</v>
      </c>
      <c r="P247" t="s">
        <v>39</v>
      </c>
      <c r="Q247" t="s">
        <v>54</v>
      </c>
      <c r="R247">
        <v>4</v>
      </c>
      <c r="S247">
        <v>10</v>
      </c>
      <c r="T247">
        <f t="shared" si="9"/>
        <v>365</v>
      </c>
      <c r="U247" t="str">
        <f t="shared" si="10"/>
        <v>2024</v>
      </c>
      <c r="V247" t="str">
        <f t="shared" si="11"/>
        <v>3</v>
      </c>
      <c r="W247" s="10" cm="1">
        <f t="array" ref="W247">(INDEX(clv_analysis[[#All],[Customer Lifetime Value]], MATCH(TEXT(U247, "0")&amp;V247, TEXT(clv_analysis[[#All],[Year]], "0")&amp;clv_analysis[[#All],[Quarter]], 0))) /( COUNTIFS(amazon_prime_users[Year], U247, amazon_prime_users[Quarter], V247))</f>
        <v>6.2862457612892397</v>
      </c>
    </row>
    <row r="248" spans="1:23" x14ac:dyDescent="0.3">
      <c r="A248" s="2">
        <v>247</v>
      </c>
      <c r="B248" t="s">
        <v>1026</v>
      </c>
      <c r="C248" t="s">
        <v>1027</v>
      </c>
      <c r="D248" t="s">
        <v>1028</v>
      </c>
      <c r="E248" s="3">
        <v>36236</v>
      </c>
      <c r="F248" t="s">
        <v>22</v>
      </c>
      <c r="G248" t="s">
        <v>1029</v>
      </c>
      <c r="H248" s="1">
        <v>45552</v>
      </c>
      <c r="I248" s="1">
        <v>45917</v>
      </c>
      <c r="J248" t="s">
        <v>24</v>
      </c>
      <c r="K248" t="s">
        <v>37</v>
      </c>
      <c r="L248" t="s">
        <v>26</v>
      </c>
      <c r="M248" t="s">
        <v>59</v>
      </c>
      <c r="N248" t="s">
        <v>45</v>
      </c>
      <c r="O248" t="s">
        <v>61</v>
      </c>
      <c r="P248" t="s">
        <v>39</v>
      </c>
      <c r="Q248" t="s">
        <v>47</v>
      </c>
      <c r="R248">
        <v>3.5</v>
      </c>
      <c r="S248">
        <v>7</v>
      </c>
      <c r="T248">
        <f t="shared" si="9"/>
        <v>365</v>
      </c>
      <c r="U248" t="str">
        <f t="shared" si="10"/>
        <v>2024</v>
      </c>
      <c r="V248" t="str">
        <f t="shared" si="11"/>
        <v>3</v>
      </c>
      <c r="W248" s="10" cm="1">
        <f t="array" ref="W248">(INDEX(clv_analysis[[#All],[Customer Lifetime Value]], MATCH(TEXT(U248, "0")&amp;V248, TEXT(clv_analysis[[#All],[Year]], "0")&amp;clv_analysis[[#All],[Quarter]], 0))) /( COUNTIFS(amazon_prime_users[Year], U248, amazon_prime_users[Quarter], V248))</f>
        <v>6.2862457612892397</v>
      </c>
    </row>
    <row r="249" spans="1:23" x14ac:dyDescent="0.3">
      <c r="A249" s="2">
        <v>248</v>
      </c>
      <c r="B249" t="s">
        <v>1030</v>
      </c>
      <c r="C249" t="s">
        <v>1031</v>
      </c>
      <c r="D249" t="s">
        <v>1032</v>
      </c>
      <c r="E249" s="3">
        <v>25904</v>
      </c>
      <c r="F249" t="s">
        <v>43</v>
      </c>
      <c r="G249" t="s">
        <v>1033</v>
      </c>
      <c r="H249" s="1">
        <v>45553</v>
      </c>
      <c r="I249" s="1">
        <v>45918</v>
      </c>
      <c r="J249" t="s">
        <v>24</v>
      </c>
      <c r="K249" t="s">
        <v>25</v>
      </c>
      <c r="L249" t="s">
        <v>53</v>
      </c>
      <c r="M249" t="s">
        <v>27</v>
      </c>
      <c r="N249" t="s">
        <v>28</v>
      </c>
      <c r="O249" t="s">
        <v>61</v>
      </c>
      <c r="P249" t="s">
        <v>30</v>
      </c>
      <c r="Q249" t="s">
        <v>54</v>
      </c>
      <c r="R249">
        <v>3.5</v>
      </c>
      <c r="S249">
        <v>3</v>
      </c>
      <c r="T249">
        <f t="shared" si="9"/>
        <v>365</v>
      </c>
      <c r="U249" t="str">
        <f t="shared" si="10"/>
        <v>2024</v>
      </c>
      <c r="V249" t="str">
        <f t="shared" si="11"/>
        <v>3</v>
      </c>
      <c r="W249" s="10" cm="1">
        <f t="array" ref="W249">(INDEX(clv_analysis[[#All],[Customer Lifetime Value]], MATCH(TEXT(U249, "0")&amp;V249, TEXT(clv_analysis[[#All],[Year]], "0")&amp;clv_analysis[[#All],[Quarter]], 0))) /( COUNTIFS(amazon_prime_users[Year], U249, amazon_prime_users[Quarter], V249))</f>
        <v>6.2862457612892397</v>
      </c>
    </row>
    <row r="250" spans="1:23" x14ac:dyDescent="0.3">
      <c r="A250" s="2">
        <v>249</v>
      </c>
      <c r="B250" t="s">
        <v>1034</v>
      </c>
      <c r="C250" t="s">
        <v>1035</v>
      </c>
      <c r="D250" t="s">
        <v>1036</v>
      </c>
      <c r="E250" s="3">
        <v>34501</v>
      </c>
      <c r="F250" t="s">
        <v>22</v>
      </c>
      <c r="G250" t="s">
        <v>1037</v>
      </c>
      <c r="H250" s="1">
        <v>45554</v>
      </c>
      <c r="I250" s="1">
        <v>45919</v>
      </c>
      <c r="J250" t="s">
        <v>36</v>
      </c>
      <c r="K250" t="s">
        <v>25</v>
      </c>
      <c r="L250" t="s">
        <v>26</v>
      </c>
      <c r="M250" t="s">
        <v>27</v>
      </c>
      <c r="N250" t="s">
        <v>28</v>
      </c>
      <c r="O250" t="s">
        <v>114</v>
      </c>
      <c r="P250" t="s">
        <v>68</v>
      </c>
      <c r="Q250" t="s">
        <v>47</v>
      </c>
      <c r="R250">
        <v>3.4</v>
      </c>
      <c r="S250">
        <v>0</v>
      </c>
      <c r="T250">
        <f t="shared" si="9"/>
        <v>365</v>
      </c>
      <c r="U250" t="str">
        <f t="shared" si="10"/>
        <v>2024</v>
      </c>
      <c r="V250" t="str">
        <f t="shared" si="11"/>
        <v>3</v>
      </c>
      <c r="W250" s="10" cm="1">
        <f t="array" ref="W250">(INDEX(clv_analysis[[#All],[Customer Lifetime Value]], MATCH(TEXT(U250, "0")&amp;V250, TEXT(clv_analysis[[#All],[Year]], "0")&amp;clv_analysis[[#All],[Quarter]], 0))) /( COUNTIFS(amazon_prime_users[Year], U250, amazon_prime_users[Quarter], V250))</f>
        <v>6.2862457612892397</v>
      </c>
    </row>
    <row r="251" spans="1:23" x14ac:dyDescent="0.3">
      <c r="A251" s="2">
        <v>250</v>
      </c>
      <c r="B251" t="s">
        <v>1038</v>
      </c>
      <c r="C251" t="s">
        <v>1039</v>
      </c>
      <c r="D251" t="s">
        <v>1040</v>
      </c>
      <c r="E251" s="3">
        <v>13213</v>
      </c>
      <c r="F251" t="s">
        <v>22</v>
      </c>
      <c r="G251" t="s">
        <v>1041</v>
      </c>
      <c r="H251" s="1">
        <v>45555</v>
      </c>
      <c r="I251" s="1">
        <v>45920</v>
      </c>
      <c r="J251" t="s">
        <v>36</v>
      </c>
      <c r="K251" t="s">
        <v>37</v>
      </c>
      <c r="L251" t="s">
        <v>53</v>
      </c>
      <c r="M251" t="s">
        <v>27</v>
      </c>
      <c r="N251" t="s">
        <v>28</v>
      </c>
      <c r="O251" t="s">
        <v>38</v>
      </c>
      <c r="P251" t="s">
        <v>39</v>
      </c>
      <c r="Q251" t="s">
        <v>54</v>
      </c>
      <c r="R251">
        <v>4.5999999999999996</v>
      </c>
      <c r="S251">
        <v>3</v>
      </c>
      <c r="T251">
        <f t="shared" si="9"/>
        <v>365</v>
      </c>
      <c r="U251" t="str">
        <f t="shared" si="10"/>
        <v>2024</v>
      </c>
      <c r="V251" t="str">
        <f t="shared" si="11"/>
        <v>3</v>
      </c>
      <c r="W251" s="10" cm="1">
        <f t="array" ref="W251">(INDEX(clv_analysis[[#All],[Customer Lifetime Value]], MATCH(TEXT(U251, "0")&amp;V251, TEXT(clv_analysis[[#All],[Year]], "0")&amp;clv_analysis[[#All],[Quarter]], 0))) /( COUNTIFS(amazon_prime_users[Year], U251, amazon_prime_users[Quarter], V251))</f>
        <v>6.2862457612892397</v>
      </c>
    </row>
    <row r="252" spans="1:23" x14ac:dyDescent="0.3">
      <c r="A252" s="2">
        <v>251</v>
      </c>
      <c r="B252" t="s">
        <v>1042</v>
      </c>
      <c r="C252" t="s">
        <v>1043</v>
      </c>
      <c r="D252" t="s">
        <v>1044</v>
      </c>
      <c r="E252" s="3">
        <v>14740</v>
      </c>
      <c r="F252" t="s">
        <v>22</v>
      </c>
      <c r="G252" t="s">
        <v>1045</v>
      </c>
      <c r="H252" s="1">
        <v>45556</v>
      </c>
      <c r="I252" s="1">
        <v>45921</v>
      </c>
      <c r="J252" t="s">
        <v>24</v>
      </c>
      <c r="K252" t="s">
        <v>52</v>
      </c>
      <c r="L252" t="s">
        <v>53</v>
      </c>
      <c r="M252" t="s">
        <v>59</v>
      </c>
      <c r="N252" t="s">
        <v>28</v>
      </c>
      <c r="O252" t="s">
        <v>61</v>
      </c>
      <c r="P252" t="s">
        <v>68</v>
      </c>
      <c r="Q252" t="s">
        <v>31</v>
      </c>
      <c r="R252">
        <v>4.5</v>
      </c>
      <c r="S252">
        <v>2</v>
      </c>
      <c r="T252">
        <f t="shared" si="9"/>
        <v>365</v>
      </c>
      <c r="U252" t="str">
        <f t="shared" si="10"/>
        <v>2024</v>
      </c>
      <c r="V252" t="str">
        <f t="shared" si="11"/>
        <v>3</v>
      </c>
      <c r="W252" s="10" cm="1">
        <f t="array" ref="W252">(INDEX(clv_analysis[[#All],[Customer Lifetime Value]], MATCH(TEXT(U252, "0")&amp;V252, TEXT(clv_analysis[[#All],[Year]], "0")&amp;clv_analysis[[#All],[Quarter]], 0))) /( COUNTIFS(amazon_prime_users[Year], U252, amazon_prime_users[Quarter], V252))</f>
        <v>6.2862457612892397</v>
      </c>
    </row>
    <row r="253" spans="1:23" x14ac:dyDescent="0.3">
      <c r="A253" s="2">
        <v>252</v>
      </c>
      <c r="B253" t="s">
        <v>1046</v>
      </c>
      <c r="C253" t="s">
        <v>1047</v>
      </c>
      <c r="D253" t="s">
        <v>1048</v>
      </c>
      <c r="E253" s="3">
        <v>32154</v>
      </c>
      <c r="F253" t="s">
        <v>22</v>
      </c>
      <c r="G253" t="s">
        <v>1049</v>
      </c>
      <c r="H253" s="1">
        <v>45557</v>
      </c>
      <c r="I253" s="1">
        <v>45922</v>
      </c>
      <c r="J253" t="s">
        <v>36</v>
      </c>
      <c r="K253" t="s">
        <v>52</v>
      </c>
      <c r="L253" t="s">
        <v>53</v>
      </c>
      <c r="M253" t="s">
        <v>27</v>
      </c>
      <c r="N253" t="s">
        <v>60</v>
      </c>
      <c r="O253" t="s">
        <v>114</v>
      </c>
      <c r="P253" t="s">
        <v>39</v>
      </c>
      <c r="Q253" t="s">
        <v>31</v>
      </c>
      <c r="R253">
        <v>4.8</v>
      </c>
      <c r="S253">
        <v>1</v>
      </c>
      <c r="T253">
        <f t="shared" si="9"/>
        <v>365</v>
      </c>
      <c r="U253" t="str">
        <f t="shared" si="10"/>
        <v>2024</v>
      </c>
      <c r="V253" t="str">
        <f t="shared" si="11"/>
        <v>3</v>
      </c>
      <c r="W253" s="10" cm="1">
        <f t="array" ref="W253">(INDEX(clv_analysis[[#All],[Customer Lifetime Value]], MATCH(TEXT(U253, "0")&amp;V253, TEXT(clv_analysis[[#All],[Year]], "0")&amp;clv_analysis[[#All],[Quarter]], 0))) /( COUNTIFS(amazon_prime_users[Year], U253, amazon_prime_users[Quarter], V253))</f>
        <v>6.2862457612892397</v>
      </c>
    </row>
    <row r="254" spans="1:23" x14ac:dyDescent="0.3">
      <c r="A254" s="2">
        <v>253</v>
      </c>
      <c r="B254" t="s">
        <v>1050</v>
      </c>
      <c r="C254" t="s">
        <v>1051</v>
      </c>
      <c r="D254" t="s">
        <v>1052</v>
      </c>
      <c r="E254" s="3">
        <v>12474</v>
      </c>
      <c r="F254" t="s">
        <v>22</v>
      </c>
      <c r="G254" t="s">
        <v>1053</v>
      </c>
      <c r="H254" s="1">
        <v>45558</v>
      </c>
      <c r="I254" s="1">
        <v>45923</v>
      </c>
      <c r="J254" t="s">
        <v>24</v>
      </c>
      <c r="K254" t="s">
        <v>52</v>
      </c>
      <c r="L254" t="s">
        <v>53</v>
      </c>
      <c r="M254" t="s">
        <v>59</v>
      </c>
      <c r="N254" t="s">
        <v>60</v>
      </c>
      <c r="O254" t="s">
        <v>73</v>
      </c>
      <c r="P254" t="s">
        <v>39</v>
      </c>
      <c r="Q254" t="s">
        <v>54</v>
      </c>
      <c r="R254">
        <v>3.6</v>
      </c>
      <c r="S254">
        <v>0</v>
      </c>
      <c r="T254">
        <f t="shared" si="9"/>
        <v>365</v>
      </c>
      <c r="U254" t="str">
        <f t="shared" si="10"/>
        <v>2024</v>
      </c>
      <c r="V254" t="str">
        <f t="shared" si="11"/>
        <v>3</v>
      </c>
      <c r="W254" s="10" cm="1">
        <f t="array" ref="W254">(INDEX(clv_analysis[[#All],[Customer Lifetime Value]], MATCH(TEXT(U254, "0")&amp;V254, TEXT(clv_analysis[[#All],[Year]], "0")&amp;clv_analysis[[#All],[Quarter]], 0))) /( COUNTIFS(amazon_prime_users[Year], U254, amazon_prime_users[Quarter], V254))</f>
        <v>6.2862457612892397</v>
      </c>
    </row>
    <row r="255" spans="1:23" x14ac:dyDescent="0.3">
      <c r="A255" s="2">
        <v>254</v>
      </c>
      <c r="B255" t="s">
        <v>1054</v>
      </c>
      <c r="C255" t="s">
        <v>1055</v>
      </c>
      <c r="D255" t="s">
        <v>1056</v>
      </c>
      <c r="E255" s="3">
        <v>23891</v>
      </c>
      <c r="F255" t="s">
        <v>43</v>
      </c>
      <c r="G255" t="s">
        <v>1057</v>
      </c>
      <c r="H255" s="1">
        <v>45559</v>
      </c>
      <c r="I255" s="1">
        <v>45924</v>
      </c>
      <c r="J255" t="s">
        <v>24</v>
      </c>
      <c r="K255" t="s">
        <v>37</v>
      </c>
      <c r="L255" t="s">
        <v>53</v>
      </c>
      <c r="M255" t="s">
        <v>59</v>
      </c>
      <c r="N255" t="s">
        <v>60</v>
      </c>
      <c r="O255" t="s">
        <v>46</v>
      </c>
      <c r="P255" t="s">
        <v>30</v>
      </c>
      <c r="Q255" t="s">
        <v>47</v>
      </c>
      <c r="R255">
        <v>4.3</v>
      </c>
      <c r="S255">
        <v>3</v>
      </c>
      <c r="T255">
        <f t="shared" si="9"/>
        <v>365</v>
      </c>
      <c r="U255" t="str">
        <f t="shared" si="10"/>
        <v>2024</v>
      </c>
      <c r="V255" t="str">
        <f t="shared" si="11"/>
        <v>3</v>
      </c>
      <c r="W255" s="10" cm="1">
        <f t="array" ref="W255">(INDEX(clv_analysis[[#All],[Customer Lifetime Value]], MATCH(TEXT(U255, "0")&amp;V255, TEXT(clv_analysis[[#All],[Year]], "0")&amp;clv_analysis[[#All],[Quarter]], 0))) /( COUNTIFS(amazon_prime_users[Year], U255, amazon_prime_users[Quarter], V255))</f>
        <v>6.2862457612892397</v>
      </c>
    </row>
    <row r="256" spans="1:23" x14ac:dyDescent="0.3">
      <c r="A256" s="2">
        <v>255</v>
      </c>
      <c r="B256" t="s">
        <v>1058</v>
      </c>
      <c r="C256" t="s">
        <v>1059</v>
      </c>
      <c r="D256" t="s">
        <v>1060</v>
      </c>
      <c r="E256" s="3">
        <v>13279</v>
      </c>
      <c r="F256" t="s">
        <v>22</v>
      </c>
      <c r="G256" t="s">
        <v>1061</v>
      </c>
      <c r="H256" s="1">
        <v>45560</v>
      </c>
      <c r="I256" s="1">
        <v>45925</v>
      </c>
      <c r="J256" t="s">
        <v>24</v>
      </c>
      <c r="K256" t="s">
        <v>37</v>
      </c>
      <c r="L256" t="s">
        <v>26</v>
      </c>
      <c r="M256" t="s">
        <v>27</v>
      </c>
      <c r="N256" t="s">
        <v>60</v>
      </c>
      <c r="O256" t="s">
        <v>38</v>
      </c>
      <c r="P256" t="s">
        <v>68</v>
      </c>
      <c r="Q256" t="s">
        <v>54</v>
      </c>
      <c r="R256">
        <v>3.5</v>
      </c>
      <c r="S256">
        <v>7</v>
      </c>
      <c r="T256">
        <f t="shared" si="9"/>
        <v>365</v>
      </c>
      <c r="U256" t="str">
        <f t="shared" si="10"/>
        <v>2024</v>
      </c>
      <c r="V256" t="str">
        <f t="shared" si="11"/>
        <v>3</v>
      </c>
      <c r="W256" s="10" cm="1">
        <f t="array" ref="W256">(INDEX(clv_analysis[[#All],[Customer Lifetime Value]], MATCH(TEXT(U256, "0")&amp;V256, TEXT(clv_analysis[[#All],[Year]], "0")&amp;clv_analysis[[#All],[Quarter]], 0))) /( COUNTIFS(amazon_prime_users[Year], U256, amazon_prime_users[Quarter], V256))</f>
        <v>6.2862457612892397</v>
      </c>
    </row>
    <row r="257" spans="1:23" x14ac:dyDescent="0.3">
      <c r="A257" s="2">
        <v>256</v>
      </c>
      <c r="B257" t="s">
        <v>1062</v>
      </c>
      <c r="C257" t="s">
        <v>1063</v>
      </c>
      <c r="D257" t="s">
        <v>1064</v>
      </c>
      <c r="E257" s="3">
        <v>38173</v>
      </c>
      <c r="F257" t="s">
        <v>43</v>
      </c>
      <c r="G257" t="s">
        <v>1065</v>
      </c>
      <c r="H257" s="1">
        <v>45561</v>
      </c>
      <c r="I257" s="1">
        <v>45926</v>
      </c>
      <c r="J257" t="s">
        <v>36</v>
      </c>
      <c r="K257" t="s">
        <v>52</v>
      </c>
      <c r="L257" t="s">
        <v>26</v>
      </c>
      <c r="M257" t="s">
        <v>66</v>
      </c>
      <c r="N257" t="s">
        <v>45</v>
      </c>
      <c r="O257" t="s">
        <v>73</v>
      </c>
      <c r="P257" t="s">
        <v>68</v>
      </c>
      <c r="Q257" t="s">
        <v>47</v>
      </c>
      <c r="R257">
        <v>3.4</v>
      </c>
      <c r="S257">
        <v>4</v>
      </c>
      <c r="T257">
        <f t="shared" si="9"/>
        <v>365</v>
      </c>
      <c r="U257" t="str">
        <f t="shared" si="10"/>
        <v>2024</v>
      </c>
      <c r="V257" t="str">
        <f t="shared" si="11"/>
        <v>3</v>
      </c>
      <c r="W257" s="10" cm="1">
        <f t="array" ref="W257">(INDEX(clv_analysis[[#All],[Customer Lifetime Value]], MATCH(TEXT(U257, "0")&amp;V257, TEXT(clv_analysis[[#All],[Year]], "0")&amp;clv_analysis[[#All],[Quarter]], 0))) /( COUNTIFS(amazon_prime_users[Year], U257, amazon_prime_users[Quarter], V257))</f>
        <v>6.2862457612892397</v>
      </c>
    </row>
    <row r="258" spans="1:23" x14ac:dyDescent="0.3">
      <c r="A258" s="2">
        <v>257</v>
      </c>
      <c r="B258" t="s">
        <v>1066</v>
      </c>
      <c r="C258" t="s">
        <v>1067</v>
      </c>
      <c r="D258" t="s">
        <v>1068</v>
      </c>
      <c r="E258" s="3">
        <v>37356</v>
      </c>
      <c r="F258" t="s">
        <v>22</v>
      </c>
      <c r="G258" t="s">
        <v>1069</v>
      </c>
      <c r="H258" s="1">
        <v>45562</v>
      </c>
      <c r="I258" s="1">
        <v>45927</v>
      </c>
      <c r="J258" t="s">
        <v>24</v>
      </c>
      <c r="K258" t="s">
        <v>25</v>
      </c>
      <c r="L258" t="s">
        <v>53</v>
      </c>
      <c r="M258" t="s">
        <v>66</v>
      </c>
      <c r="N258" t="s">
        <v>28</v>
      </c>
      <c r="O258" t="s">
        <v>61</v>
      </c>
      <c r="P258" t="s">
        <v>30</v>
      </c>
      <c r="Q258" t="s">
        <v>31</v>
      </c>
      <c r="R258">
        <v>4.9000000000000004</v>
      </c>
      <c r="S258">
        <v>7</v>
      </c>
      <c r="T258">
        <f t="shared" ref="T258:T321" si="12">I258-H258</f>
        <v>365</v>
      </c>
      <c r="U258" t="str">
        <f t="shared" ref="U258:U321" si="13">IF(YEAR(H258)=2024, "2024",
 IF(YEAR(H258)=2025, "2025",
 IF(YEAR(H258)=2026, "2026",
 IF(YEAR(H258)=2027, "2027",
 IF(YEAR(H258)=2028, "2028",
 IF(YEAR(H258)=2029, "2029",
 IF(YEAR(H258)=2030, "2030", "")))))))</f>
        <v>2024</v>
      </c>
      <c r="V258" t="str">
        <f t="shared" ref="V258:V321" si="14">IF(MONTH(H258)&lt;=3, "1", IF(MONTH(H258)&lt;=6, "2", IF(MONTH(H258)&lt;=9, "3", "4")))</f>
        <v>3</v>
      </c>
      <c r="W258" s="10" cm="1">
        <f t="array" ref="W258">(INDEX(clv_analysis[[#All],[Customer Lifetime Value]], MATCH(TEXT(U258, "0")&amp;V258, TEXT(clv_analysis[[#All],[Year]], "0")&amp;clv_analysis[[#All],[Quarter]], 0))) /( COUNTIFS(amazon_prime_users[Year], U258, amazon_prime_users[Quarter], V258))</f>
        <v>6.2862457612892397</v>
      </c>
    </row>
    <row r="259" spans="1:23" x14ac:dyDescent="0.3">
      <c r="A259" s="2">
        <v>258</v>
      </c>
      <c r="B259" t="s">
        <v>1070</v>
      </c>
      <c r="C259" t="s">
        <v>1071</v>
      </c>
      <c r="D259" t="s">
        <v>1072</v>
      </c>
      <c r="E259" s="3">
        <v>17122</v>
      </c>
      <c r="F259" t="s">
        <v>43</v>
      </c>
      <c r="G259" t="s">
        <v>1073</v>
      </c>
      <c r="H259" s="1">
        <v>45563</v>
      </c>
      <c r="I259" s="1">
        <v>45928</v>
      </c>
      <c r="J259" t="s">
        <v>24</v>
      </c>
      <c r="K259" t="s">
        <v>52</v>
      </c>
      <c r="L259" t="s">
        <v>53</v>
      </c>
      <c r="M259" t="s">
        <v>66</v>
      </c>
      <c r="N259" t="s">
        <v>60</v>
      </c>
      <c r="O259" t="s">
        <v>73</v>
      </c>
      <c r="P259" t="s">
        <v>30</v>
      </c>
      <c r="Q259" t="s">
        <v>31</v>
      </c>
      <c r="R259">
        <v>4.9000000000000004</v>
      </c>
      <c r="S259">
        <v>3</v>
      </c>
      <c r="T259">
        <f t="shared" si="12"/>
        <v>365</v>
      </c>
      <c r="U259" t="str">
        <f t="shared" si="13"/>
        <v>2024</v>
      </c>
      <c r="V259" t="str">
        <f t="shared" si="14"/>
        <v>3</v>
      </c>
      <c r="W259" s="10" cm="1">
        <f t="array" ref="W259">(INDEX(clv_analysis[[#All],[Customer Lifetime Value]], MATCH(TEXT(U259, "0")&amp;V259, TEXT(clv_analysis[[#All],[Year]], "0")&amp;clv_analysis[[#All],[Quarter]], 0))) /( COUNTIFS(amazon_prime_users[Year], U259, amazon_prime_users[Quarter], V259))</f>
        <v>6.2862457612892397</v>
      </c>
    </row>
    <row r="260" spans="1:23" x14ac:dyDescent="0.3">
      <c r="A260" s="2">
        <v>259</v>
      </c>
      <c r="B260" t="s">
        <v>1074</v>
      </c>
      <c r="C260" t="s">
        <v>1075</v>
      </c>
      <c r="D260" t="s">
        <v>1076</v>
      </c>
      <c r="E260" s="3">
        <v>38486</v>
      </c>
      <c r="F260" t="s">
        <v>43</v>
      </c>
      <c r="G260" t="s">
        <v>1077</v>
      </c>
      <c r="H260" s="1">
        <v>45564</v>
      </c>
      <c r="I260" s="1">
        <v>45929</v>
      </c>
      <c r="J260" t="s">
        <v>24</v>
      </c>
      <c r="K260" t="s">
        <v>25</v>
      </c>
      <c r="L260" t="s">
        <v>26</v>
      </c>
      <c r="M260" t="s">
        <v>59</v>
      </c>
      <c r="N260" t="s">
        <v>28</v>
      </c>
      <c r="O260" t="s">
        <v>67</v>
      </c>
      <c r="P260" t="s">
        <v>30</v>
      </c>
      <c r="Q260" t="s">
        <v>54</v>
      </c>
      <c r="R260">
        <v>4.0999999999999996</v>
      </c>
      <c r="S260">
        <v>2</v>
      </c>
      <c r="T260">
        <f t="shared" si="12"/>
        <v>365</v>
      </c>
      <c r="U260" t="str">
        <f t="shared" si="13"/>
        <v>2024</v>
      </c>
      <c r="V260" t="str">
        <f t="shared" si="14"/>
        <v>3</v>
      </c>
      <c r="W260" s="10" cm="1">
        <f t="array" ref="W260">(INDEX(clv_analysis[[#All],[Customer Lifetime Value]], MATCH(TEXT(U260, "0")&amp;V260, TEXT(clv_analysis[[#All],[Year]], "0")&amp;clv_analysis[[#All],[Quarter]], 0))) /( COUNTIFS(amazon_prime_users[Year], U260, amazon_prime_users[Quarter], V260))</f>
        <v>6.2862457612892397</v>
      </c>
    </row>
    <row r="261" spans="1:23" x14ac:dyDescent="0.3">
      <c r="A261" s="2">
        <v>260</v>
      </c>
      <c r="B261" t="s">
        <v>1078</v>
      </c>
      <c r="C261" t="s">
        <v>1079</v>
      </c>
      <c r="D261" t="s">
        <v>1080</v>
      </c>
      <c r="E261" s="3">
        <v>14267</v>
      </c>
      <c r="F261" t="s">
        <v>43</v>
      </c>
      <c r="G261" t="s">
        <v>1081</v>
      </c>
      <c r="H261" s="1">
        <v>45565</v>
      </c>
      <c r="I261" s="1">
        <v>45930</v>
      </c>
      <c r="J261" t="s">
        <v>36</v>
      </c>
      <c r="K261" t="s">
        <v>37</v>
      </c>
      <c r="L261" t="s">
        <v>53</v>
      </c>
      <c r="M261" t="s">
        <v>59</v>
      </c>
      <c r="N261" t="s">
        <v>60</v>
      </c>
      <c r="O261" t="s">
        <v>73</v>
      </c>
      <c r="P261" t="s">
        <v>68</v>
      </c>
      <c r="Q261" t="s">
        <v>54</v>
      </c>
      <c r="R261">
        <v>4.0999999999999996</v>
      </c>
      <c r="S261">
        <v>5</v>
      </c>
      <c r="T261">
        <f t="shared" si="12"/>
        <v>365</v>
      </c>
      <c r="U261" t="str">
        <f t="shared" si="13"/>
        <v>2024</v>
      </c>
      <c r="V261" t="str">
        <f t="shared" si="14"/>
        <v>3</v>
      </c>
      <c r="W261" s="10" cm="1">
        <f t="array" ref="W261">(INDEX(clv_analysis[[#All],[Customer Lifetime Value]], MATCH(TEXT(U261, "0")&amp;V261, TEXT(clv_analysis[[#All],[Year]], "0")&amp;clv_analysis[[#All],[Quarter]], 0))) /( COUNTIFS(amazon_prime_users[Year], U261, amazon_prime_users[Quarter], V261))</f>
        <v>6.2862457612892397</v>
      </c>
    </row>
    <row r="262" spans="1:23" x14ac:dyDescent="0.3">
      <c r="A262" s="2">
        <v>261</v>
      </c>
      <c r="B262" t="s">
        <v>1082</v>
      </c>
      <c r="C262" t="s">
        <v>1083</v>
      </c>
      <c r="D262" t="s">
        <v>1084</v>
      </c>
      <c r="E262" s="3">
        <v>12795</v>
      </c>
      <c r="F262" t="s">
        <v>22</v>
      </c>
      <c r="G262" t="s">
        <v>1085</v>
      </c>
      <c r="H262" s="1">
        <v>45566</v>
      </c>
      <c r="I262" s="1">
        <v>45931</v>
      </c>
      <c r="J262" t="s">
        <v>24</v>
      </c>
      <c r="K262" t="s">
        <v>37</v>
      </c>
      <c r="L262" t="s">
        <v>26</v>
      </c>
      <c r="M262" t="s">
        <v>59</v>
      </c>
      <c r="N262" t="s">
        <v>60</v>
      </c>
      <c r="O262" t="s">
        <v>29</v>
      </c>
      <c r="P262" t="s">
        <v>39</v>
      </c>
      <c r="Q262" t="s">
        <v>31</v>
      </c>
      <c r="R262">
        <v>4.9000000000000004</v>
      </c>
      <c r="S262">
        <v>2</v>
      </c>
      <c r="T262">
        <f t="shared" si="12"/>
        <v>365</v>
      </c>
      <c r="U262" t="str">
        <f t="shared" si="13"/>
        <v>2024</v>
      </c>
      <c r="V262" t="str">
        <f t="shared" si="14"/>
        <v>4</v>
      </c>
      <c r="W262" s="10" cm="1">
        <f t="array" ref="W262">(INDEX(clv_analysis[[#All],[Customer Lifetime Value]], MATCH(TEXT(U262, "0")&amp;V262, TEXT(clv_analysis[[#All],[Year]], "0")&amp;clv_analysis[[#All],[Quarter]], 0))) /( COUNTIFS(amazon_prime_users[Year], U262, amazon_prime_users[Quarter], V262))</f>
        <v>6.2893889508237324</v>
      </c>
    </row>
    <row r="263" spans="1:23" x14ac:dyDescent="0.3">
      <c r="A263" s="2">
        <v>262</v>
      </c>
      <c r="B263" t="s">
        <v>1086</v>
      </c>
      <c r="C263" t="s">
        <v>1087</v>
      </c>
      <c r="D263" t="s">
        <v>1088</v>
      </c>
      <c r="E263" s="3">
        <v>22472</v>
      </c>
      <c r="F263" t="s">
        <v>43</v>
      </c>
      <c r="G263" t="s">
        <v>1089</v>
      </c>
      <c r="H263" s="1">
        <v>45567</v>
      </c>
      <c r="I263" s="1">
        <v>45932</v>
      </c>
      <c r="J263" t="s">
        <v>36</v>
      </c>
      <c r="K263" t="s">
        <v>52</v>
      </c>
      <c r="L263" t="s">
        <v>53</v>
      </c>
      <c r="M263" t="s">
        <v>59</v>
      </c>
      <c r="N263" t="s">
        <v>60</v>
      </c>
      <c r="O263" t="s">
        <v>73</v>
      </c>
      <c r="P263" t="s">
        <v>68</v>
      </c>
      <c r="Q263" t="s">
        <v>54</v>
      </c>
      <c r="R263">
        <v>4.7</v>
      </c>
      <c r="S263">
        <v>8</v>
      </c>
      <c r="T263">
        <f t="shared" si="12"/>
        <v>365</v>
      </c>
      <c r="U263" t="str">
        <f t="shared" si="13"/>
        <v>2024</v>
      </c>
      <c r="V263" t="str">
        <f t="shared" si="14"/>
        <v>4</v>
      </c>
      <c r="W263" s="10" cm="1">
        <f t="array" ref="W263">(INDEX(clv_analysis[[#All],[Customer Lifetime Value]], MATCH(TEXT(U263, "0")&amp;V263, TEXT(clv_analysis[[#All],[Year]], "0")&amp;clv_analysis[[#All],[Quarter]], 0))) /( COUNTIFS(amazon_prime_users[Year], U263, amazon_prime_users[Quarter], V263))</f>
        <v>6.2893889508237324</v>
      </c>
    </row>
    <row r="264" spans="1:23" x14ac:dyDescent="0.3">
      <c r="A264" s="2">
        <v>263</v>
      </c>
      <c r="B264" t="s">
        <v>1090</v>
      </c>
      <c r="C264" t="s">
        <v>1091</v>
      </c>
      <c r="D264" t="s">
        <v>1092</v>
      </c>
      <c r="E264" s="3">
        <v>21219</v>
      </c>
      <c r="F264" t="s">
        <v>22</v>
      </c>
      <c r="G264" t="s">
        <v>1093</v>
      </c>
      <c r="H264" s="1">
        <v>45568</v>
      </c>
      <c r="I264" s="1">
        <v>45933</v>
      </c>
      <c r="J264" t="s">
        <v>36</v>
      </c>
      <c r="K264" t="s">
        <v>25</v>
      </c>
      <c r="L264" t="s">
        <v>26</v>
      </c>
      <c r="M264" t="s">
        <v>59</v>
      </c>
      <c r="N264" t="s">
        <v>60</v>
      </c>
      <c r="O264" t="s">
        <v>114</v>
      </c>
      <c r="P264" t="s">
        <v>30</v>
      </c>
      <c r="Q264" t="s">
        <v>31</v>
      </c>
      <c r="R264">
        <v>3.2</v>
      </c>
      <c r="S264">
        <v>0</v>
      </c>
      <c r="T264">
        <f t="shared" si="12"/>
        <v>365</v>
      </c>
      <c r="U264" t="str">
        <f t="shared" si="13"/>
        <v>2024</v>
      </c>
      <c r="V264" t="str">
        <f t="shared" si="14"/>
        <v>4</v>
      </c>
      <c r="W264" s="10" cm="1">
        <f t="array" ref="W264">(INDEX(clv_analysis[[#All],[Customer Lifetime Value]], MATCH(TEXT(U264, "0")&amp;V264, TEXT(clv_analysis[[#All],[Year]], "0")&amp;clv_analysis[[#All],[Quarter]], 0))) /( COUNTIFS(amazon_prime_users[Year], U264, amazon_prime_users[Quarter], V264))</f>
        <v>6.2893889508237324</v>
      </c>
    </row>
    <row r="265" spans="1:23" x14ac:dyDescent="0.3">
      <c r="A265" s="2">
        <v>264</v>
      </c>
      <c r="B265" t="s">
        <v>1094</v>
      </c>
      <c r="C265" t="s">
        <v>1095</v>
      </c>
      <c r="D265" t="s">
        <v>1096</v>
      </c>
      <c r="E265" s="3">
        <v>27972</v>
      </c>
      <c r="F265" t="s">
        <v>43</v>
      </c>
      <c r="G265" t="s">
        <v>1097</v>
      </c>
      <c r="H265" s="1">
        <v>45569</v>
      </c>
      <c r="I265" s="1">
        <v>45934</v>
      </c>
      <c r="J265" t="s">
        <v>36</v>
      </c>
      <c r="K265" t="s">
        <v>52</v>
      </c>
      <c r="L265" t="s">
        <v>26</v>
      </c>
      <c r="M265" t="s">
        <v>66</v>
      </c>
      <c r="N265" t="s">
        <v>45</v>
      </c>
      <c r="O265" t="s">
        <v>46</v>
      </c>
      <c r="P265" t="s">
        <v>30</v>
      </c>
      <c r="Q265" t="s">
        <v>31</v>
      </c>
      <c r="R265">
        <v>3.1</v>
      </c>
      <c r="S265">
        <v>9</v>
      </c>
      <c r="T265">
        <f t="shared" si="12"/>
        <v>365</v>
      </c>
      <c r="U265" t="str">
        <f t="shared" si="13"/>
        <v>2024</v>
      </c>
      <c r="V265" t="str">
        <f t="shared" si="14"/>
        <v>4</v>
      </c>
      <c r="W265" s="10" cm="1">
        <f t="array" ref="W265">(INDEX(clv_analysis[[#All],[Customer Lifetime Value]], MATCH(TEXT(U265, "0")&amp;V265, TEXT(clv_analysis[[#All],[Year]], "0")&amp;clv_analysis[[#All],[Quarter]], 0))) /( COUNTIFS(amazon_prime_users[Year], U265, amazon_prime_users[Quarter], V265))</f>
        <v>6.2893889508237324</v>
      </c>
    </row>
    <row r="266" spans="1:23" x14ac:dyDescent="0.3">
      <c r="A266" s="2">
        <v>265</v>
      </c>
      <c r="B266" t="s">
        <v>1098</v>
      </c>
      <c r="C266" t="s">
        <v>1099</v>
      </c>
      <c r="D266" t="s">
        <v>1100</v>
      </c>
      <c r="E266" s="3">
        <v>23697</v>
      </c>
      <c r="F266" t="s">
        <v>43</v>
      </c>
      <c r="G266" t="s">
        <v>1101</v>
      </c>
      <c r="H266" s="1">
        <v>45570</v>
      </c>
      <c r="I266" s="1">
        <v>45935</v>
      </c>
      <c r="J266" t="s">
        <v>24</v>
      </c>
      <c r="K266" t="s">
        <v>52</v>
      </c>
      <c r="L266" t="s">
        <v>53</v>
      </c>
      <c r="M266" t="s">
        <v>59</v>
      </c>
      <c r="N266" t="s">
        <v>28</v>
      </c>
      <c r="O266" t="s">
        <v>29</v>
      </c>
      <c r="P266" t="s">
        <v>39</v>
      </c>
      <c r="Q266" t="s">
        <v>31</v>
      </c>
      <c r="R266">
        <v>3.9</v>
      </c>
      <c r="S266">
        <v>6</v>
      </c>
      <c r="T266">
        <f t="shared" si="12"/>
        <v>365</v>
      </c>
      <c r="U266" t="str">
        <f t="shared" si="13"/>
        <v>2024</v>
      </c>
      <c r="V266" t="str">
        <f t="shared" si="14"/>
        <v>4</v>
      </c>
      <c r="W266" s="10" cm="1">
        <f t="array" ref="W266">(INDEX(clv_analysis[[#All],[Customer Lifetime Value]], MATCH(TEXT(U266, "0")&amp;V266, TEXT(clv_analysis[[#All],[Year]], "0")&amp;clv_analysis[[#All],[Quarter]], 0))) /( COUNTIFS(amazon_prime_users[Year], U266, amazon_prime_users[Quarter], V266))</f>
        <v>6.2893889508237324</v>
      </c>
    </row>
    <row r="267" spans="1:23" x14ac:dyDescent="0.3">
      <c r="A267" s="2">
        <v>266</v>
      </c>
      <c r="B267" t="s">
        <v>1102</v>
      </c>
      <c r="C267" t="s">
        <v>1103</v>
      </c>
      <c r="D267" t="s">
        <v>1104</v>
      </c>
      <c r="E267" s="3">
        <v>26311</v>
      </c>
      <c r="F267" t="s">
        <v>43</v>
      </c>
      <c r="G267" t="s">
        <v>1105</v>
      </c>
      <c r="H267" s="1">
        <v>45571</v>
      </c>
      <c r="I267" s="1">
        <v>45936</v>
      </c>
      <c r="J267" t="s">
        <v>24</v>
      </c>
      <c r="K267" t="s">
        <v>52</v>
      </c>
      <c r="L267" t="s">
        <v>53</v>
      </c>
      <c r="M267" t="s">
        <v>27</v>
      </c>
      <c r="N267" t="s">
        <v>45</v>
      </c>
      <c r="O267" t="s">
        <v>114</v>
      </c>
      <c r="P267" t="s">
        <v>68</v>
      </c>
      <c r="Q267" t="s">
        <v>54</v>
      </c>
      <c r="R267">
        <v>4.5</v>
      </c>
      <c r="S267">
        <v>3</v>
      </c>
      <c r="T267">
        <f t="shared" si="12"/>
        <v>365</v>
      </c>
      <c r="U267" t="str">
        <f t="shared" si="13"/>
        <v>2024</v>
      </c>
      <c r="V267" t="str">
        <f t="shared" si="14"/>
        <v>4</v>
      </c>
      <c r="W267" s="10" cm="1">
        <f t="array" ref="W267">(INDEX(clv_analysis[[#All],[Customer Lifetime Value]], MATCH(TEXT(U267, "0")&amp;V267, TEXT(clv_analysis[[#All],[Year]], "0")&amp;clv_analysis[[#All],[Quarter]], 0))) /( COUNTIFS(amazon_prime_users[Year], U267, amazon_prime_users[Quarter], V267))</f>
        <v>6.2893889508237324</v>
      </c>
    </row>
    <row r="268" spans="1:23" x14ac:dyDescent="0.3">
      <c r="A268" s="2">
        <v>267</v>
      </c>
      <c r="B268" t="s">
        <v>1106</v>
      </c>
      <c r="C268" t="s">
        <v>1107</v>
      </c>
      <c r="D268" t="s">
        <v>1108</v>
      </c>
      <c r="E268" s="3">
        <v>22818</v>
      </c>
      <c r="F268" t="s">
        <v>43</v>
      </c>
      <c r="G268" t="s">
        <v>1109</v>
      </c>
      <c r="H268" s="1">
        <v>45572</v>
      </c>
      <c r="I268" s="1">
        <v>45937</v>
      </c>
      <c r="J268" t="s">
        <v>24</v>
      </c>
      <c r="K268" t="s">
        <v>37</v>
      </c>
      <c r="L268" t="s">
        <v>53</v>
      </c>
      <c r="M268" t="s">
        <v>27</v>
      </c>
      <c r="N268" t="s">
        <v>60</v>
      </c>
      <c r="O268" t="s">
        <v>29</v>
      </c>
      <c r="P268" t="s">
        <v>39</v>
      </c>
      <c r="Q268" t="s">
        <v>54</v>
      </c>
      <c r="R268">
        <v>4.7</v>
      </c>
      <c r="S268">
        <v>9</v>
      </c>
      <c r="T268">
        <f t="shared" si="12"/>
        <v>365</v>
      </c>
      <c r="U268" t="str">
        <f t="shared" si="13"/>
        <v>2024</v>
      </c>
      <c r="V268" t="str">
        <f t="shared" si="14"/>
        <v>4</v>
      </c>
      <c r="W268" s="10" cm="1">
        <f t="array" ref="W268">(INDEX(clv_analysis[[#All],[Customer Lifetime Value]], MATCH(TEXT(U268, "0")&amp;V268, TEXT(clv_analysis[[#All],[Year]], "0")&amp;clv_analysis[[#All],[Quarter]], 0))) /( COUNTIFS(amazon_prime_users[Year], U268, amazon_prime_users[Quarter], V268))</f>
        <v>6.2893889508237324</v>
      </c>
    </row>
    <row r="269" spans="1:23" x14ac:dyDescent="0.3">
      <c r="A269" s="2">
        <v>268</v>
      </c>
      <c r="B269" t="s">
        <v>1110</v>
      </c>
      <c r="C269" t="s">
        <v>1111</v>
      </c>
      <c r="D269" t="s">
        <v>1112</v>
      </c>
      <c r="E269" s="3">
        <v>25034</v>
      </c>
      <c r="F269" t="s">
        <v>22</v>
      </c>
      <c r="G269" t="s">
        <v>1113</v>
      </c>
      <c r="H269" s="1">
        <v>45573</v>
      </c>
      <c r="I269" s="1">
        <v>45938</v>
      </c>
      <c r="J269" t="s">
        <v>24</v>
      </c>
      <c r="K269" t="s">
        <v>25</v>
      </c>
      <c r="L269" t="s">
        <v>53</v>
      </c>
      <c r="M269" t="s">
        <v>59</v>
      </c>
      <c r="N269" t="s">
        <v>28</v>
      </c>
      <c r="O269" t="s">
        <v>67</v>
      </c>
      <c r="P269" t="s">
        <v>68</v>
      </c>
      <c r="Q269" t="s">
        <v>31</v>
      </c>
      <c r="R269">
        <v>3.3</v>
      </c>
      <c r="S269">
        <v>4</v>
      </c>
      <c r="T269">
        <f t="shared" si="12"/>
        <v>365</v>
      </c>
      <c r="U269" t="str">
        <f t="shared" si="13"/>
        <v>2024</v>
      </c>
      <c r="V269" t="str">
        <f t="shared" si="14"/>
        <v>4</v>
      </c>
      <c r="W269" s="10" cm="1">
        <f t="array" ref="W269">(INDEX(clv_analysis[[#All],[Customer Lifetime Value]], MATCH(TEXT(U269, "0")&amp;V269, TEXT(clv_analysis[[#All],[Year]], "0")&amp;clv_analysis[[#All],[Quarter]], 0))) /( COUNTIFS(amazon_prime_users[Year], U269, amazon_prime_users[Quarter], V269))</f>
        <v>6.2893889508237324</v>
      </c>
    </row>
    <row r="270" spans="1:23" x14ac:dyDescent="0.3">
      <c r="A270" s="2">
        <v>269</v>
      </c>
      <c r="B270" t="s">
        <v>1114</v>
      </c>
      <c r="C270" t="s">
        <v>1115</v>
      </c>
      <c r="D270" t="s">
        <v>1116</v>
      </c>
      <c r="E270" s="3">
        <v>14606</v>
      </c>
      <c r="F270" t="s">
        <v>43</v>
      </c>
      <c r="G270" t="s">
        <v>1117</v>
      </c>
      <c r="H270" s="1">
        <v>45574</v>
      </c>
      <c r="I270" s="1">
        <v>45939</v>
      </c>
      <c r="J270" t="s">
        <v>36</v>
      </c>
      <c r="K270" t="s">
        <v>37</v>
      </c>
      <c r="L270" t="s">
        <v>53</v>
      </c>
      <c r="M270" t="s">
        <v>27</v>
      </c>
      <c r="N270" t="s">
        <v>45</v>
      </c>
      <c r="O270" t="s">
        <v>61</v>
      </c>
      <c r="P270" t="s">
        <v>30</v>
      </c>
      <c r="Q270" t="s">
        <v>31</v>
      </c>
      <c r="R270">
        <v>4.7</v>
      </c>
      <c r="S270">
        <v>5</v>
      </c>
      <c r="T270">
        <f t="shared" si="12"/>
        <v>365</v>
      </c>
      <c r="U270" t="str">
        <f t="shared" si="13"/>
        <v>2024</v>
      </c>
      <c r="V270" t="str">
        <f t="shared" si="14"/>
        <v>4</v>
      </c>
      <c r="W270" s="10" cm="1">
        <f t="array" ref="W270">(INDEX(clv_analysis[[#All],[Customer Lifetime Value]], MATCH(TEXT(U270, "0")&amp;V270, TEXT(clv_analysis[[#All],[Year]], "0")&amp;clv_analysis[[#All],[Quarter]], 0))) /( COUNTIFS(amazon_prime_users[Year], U270, amazon_prime_users[Quarter], V270))</f>
        <v>6.2893889508237324</v>
      </c>
    </row>
    <row r="271" spans="1:23" x14ac:dyDescent="0.3">
      <c r="A271" s="2">
        <v>270</v>
      </c>
      <c r="B271" t="s">
        <v>1118</v>
      </c>
      <c r="C271" t="s">
        <v>1119</v>
      </c>
      <c r="D271" t="s">
        <v>1120</v>
      </c>
      <c r="E271" s="3">
        <v>15689</v>
      </c>
      <c r="F271" t="s">
        <v>22</v>
      </c>
      <c r="G271" t="s">
        <v>1121</v>
      </c>
      <c r="H271" s="1">
        <v>45575</v>
      </c>
      <c r="I271" s="1">
        <v>45940</v>
      </c>
      <c r="J271" t="s">
        <v>36</v>
      </c>
      <c r="K271" t="s">
        <v>37</v>
      </c>
      <c r="L271" t="s">
        <v>53</v>
      </c>
      <c r="M271" t="s">
        <v>59</v>
      </c>
      <c r="N271" t="s">
        <v>28</v>
      </c>
      <c r="O271" t="s">
        <v>114</v>
      </c>
      <c r="P271" t="s">
        <v>39</v>
      </c>
      <c r="Q271" t="s">
        <v>31</v>
      </c>
      <c r="R271">
        <v>3.1</v>
      </c>
      <c r="S271">
        <v>5</v>
      </c>
      <c r="T271">
        <f t="shared" si="12"/>
        <v>365</v>
      </c>
      <c r="U271" t="str">
        <f t="shared" si="13"/>
        <v>2024</v>
      </c>
      <c r="V271" t="str">
        <f t="shared" si="14"/>
        <v>4</v>
      </c>
      <c r="W271" s="10" cm="1">
        <f t="array" ref="W271">(INDEX(clv_analysis[[#All],[Customer Lifetime Value]], MATCH(TEXT(U271, "0")&amp;V271, TEXT(clv_analysis[[#All],[Year]], "0")&amp;clv_analysis[[#All],[Quarter]], 0))) /( COUNTIFS(amazon_prime_users[Year], U271, amazon_prime_users[Quarter], V271))</f>
        <v>6.2893889508237324</v>
      </c>
    </row>
    <row r="272" spans="1:23" x14ac:dyDescent="0.3">
      <c r="A272" s="2">
        <v>271</v>
      </c>
      <c r="B272" t="s">
        <v>1122</v>
      </c>
      <c r="C272" t="s">
        <v>1123</v>
      </c>
      <c r="D272" t="s">
        <v>1124</v>
      </c>
      <c r="E272" s="3">
        <v>37224</v>
      </c>
      <c r="F272" t="s">
        <v>43</v>
      </c>
      <c r="G272" t="s">
        <v>1125</v>
      </c>
      <c r="H272" s="1">
        <v>45576</v>
      </c>
      <c r="I272" s="1">
        <v>45941</v>
      </c>
      <c r="J272" t="s">
        <v>24</v>
      </c>
      <c r="K272" t="s">
        <v>52</v>
      </c>
      <c r="L272" t="s">
        <v>26</v>
      </c>
      <c r="M272" t="s">
        <v>27</v>
      </c>
      <c r="N272" t="s">
        <v>28</v>
      </c>
      <c r="O272" t="s">
        <v>61</v>
      </c>
      <c r="P272" t="s">
        <v>30</v>
      </c>
      <c r="Q272" t="s">
        <v>47</v>
      </c>
      <c r="R272">
        <v>3.5</v>
      </c>
      <c r="S272">
        <v>1</v>
      </c>
      <c r="T272">
        <f t="shared" si="12"/>
        <v>365</v>
      </c>
      <c r="U272" t="str">
        <f t="shared" si="13"/>
        <v>2024</v>
      </c>
      <c r="V272" t="str">
        <f t="shared" si="14"/>
        <v>4</v>
      </c>
      <c r="W272" s="10" cm="1">
        <f t="array" ref="W272">(INDEX(clv_analysis[[#All],[Customer Lifetime Value]], MATCH(TEXT(U272, "0")&amp;V272, TEXT(clv_analysis[[#All],[Year]], "0")&amp;clv_analysis[[#All],[Quarter]], 0))) /( COUNTIFS(amazon_prime_users[Year], U272, amazon_prime_users[Quarter], V272))</f>
        <v>6.2893889508237324</v>
      </c>
    </row>
    <row r="273" spans="1:23" x14ac:dyDescent="0.3">
      <c r="A273" s="2">
        <v>272</v>
      </c>
      <c r="B273" t="s">
        <v>1126</v>
      </c>
      <c r="C273" t="s">
        <v>1127</v>
      </c>
      <c r="D273" t="s">
        <v>1128</v>
      </c>
      <c r="E273" s="3">
        <v>35387</v>
      </c>
      <c r="F273" t="s">
        <v>22</v>
      </c>
      <c r="G273" t="s">
        <v>1129</v>
      </c>
      <c r="H273" s="1">
        <v>45577</v>
      </c>
      <c r="I273" s="1">
        <v>45942</v>
      </c>
      <c r="J273" t="s">
        <v>36</v>
      </c>
      <c r="K273" t="s">
        <v>37</v>
      </c>
      <c r="L273" t="s">
        <v>26</v>
      </c>
      <c r="M273" t="s">
        <v>27</v>
      </c>
      <c r="N273" t="s">
        <v>45</v>
      </c>
      <c r="O273" t="s">
        <v>29</v>
      </c>
      <c r="P273" t="s">
        <v>39</v>
      </c>
      <c r="Q273" t="s">
        <v>54</v>
      </c>
      <c r="R273">
        <v>3.3</v>
      </c>
      <c r="S273">
        <v>6</v>
      </c>
      <c r="T273">
        <f t="shared" si="12"/>
        <v>365</v>
      </c>
      <c r="U273" t="str">
        <f t="shared" si="13"/>
        <v>2024</v>
      </c>
      <c r="V273" t="str">
        <f t="shared" si="14"/>
        <v>4</v>
      </c>
      <c r="W273" s="10" cm="1">
        <f t="array" ref="W273">(INDEX(clv_analysis[[#All],[Customer Lifetime Value]], MATCH(TEXT(U273, "0")&amp;V273, TEXT(clv_analysis[[#All],[Year]], "0")&amp;clv_analysis[[#All],[Quarter]], 0))) /( COUNTIFS(amazon_prime_users[Year], U273, amazon_prime_users[Quarter], V273))</f>
        <v>6.2893889508237324</v>
      </c>
    </row>
    <row r="274" spans="1:23" x14ac:dyDescent="0.3">
      <c r="A274" s="2">
        <v>273</v>
      </c>
      <c r="B274" t="s">
        <v>1130</v>
      </c>
      <c r="C274" t="s">
        <v>1131</v>
      </c>
      <c r="D274" t="s">
        <v>1132</v>
      </c>
      <c r="E274" s="3">
        <v>22208</v>
      </c>
      <c r="F274" t="s">
        <v>43</v>
      </c>
      <c r="G274" t="s">
        <v>1133</v>
      </c>
      <c r="H274" s="1">
        <v>45578</v>
      </c>
      <c r="I274" s="1">
        <v>45943</v>
      </c>
      <c r="J274" t="s">
        <v>36</v>
      </c>
      <c r="K274" t="s">
        <v>52</v>
      </c>
      <c r="L274" t="s">
        <v>26</v>
      </c>
      <c r="M274" t="s">
        <v>27</v>
      </c>
      <c r="N274" t="s">
        <v>60</v>
      </c>
      <c r="O274" t="s">
        <v>67</v>
      </c>
      <c r="P274" t="s">
        <v>30</v>
      </c>
      <c r="Q274" t="s">
        <v>54</v>
      </c>
      <c r="R274">
        <v>4.7</v>
      </c>
      <c r="S274">
        <v>4</v>
      </c>
      <c r="T274">
        <f t="shared" si="12"/>
        <v>365</v>
      </c>
      <c r="U274" t="str">
        <f t="shared" si="13"/>
        <v>2024</v>
      </c>
      <c r="V274" t="str">
        <f t="shared" si="14"/>
        <v>4</v>
      </c>
      <c r="W274" s="10" cm="1">
        <f t="array" ref="W274">(INDEX(clv_analysis[[#All],[Customer Lifetime Value]], MATCH(TEXT(U274, "0")&amp;V274, TEXT(clv_analysis[[#All],[Year]], "0")&amp;clv_analysis[[#All],[Quarter]], 0))) /( COUNTIFS(amazon_prime_users[Year], U274, amazon_prime_users[Quarter], V274))</f>
        <v>6.2893889508237324</v>
      </c>
    </row>
    <row r="275" spans="1:23" x14ac:dyDescent="0.3">
      <c r="A275" s="2">
        <v>274</v>
      </c>
      <c r="B275" t="s">
        <v>1134</v>
      </c>
      <c r="C275" t="s">
        <v>1135</v>
      </c>
      <c r="D275" t="s">
        <v>1136</v>
      </c>
      <c r="E275" s="3">
        <v>20370</v>
      </c>
      <c r="F275" t="s">
        <v>22</v>
      </c>
      <c r="G275" t="s">
        <v>1137</v>
      </c>
      <c r="H275" s="1">
        <v>45579</v>
      </c>
      <c r="I275" s="1">
        <v>45944</v>
      </c>
      <c r="J275" t="s">
        <v>24</v>
      </c>
      <c r="K275" t="s">
        <v>37</v>
      </c>
      <c r="L275" t="s">
        <v>26</v>
      </c>
      <c r="M275" t="s">
        <v>66</v>
      </c>
      <c r="N275" t="s">
        <v>28</v>
      </c>
      <c r="O275" t="s">
        <v>38</v>
      </c>
      <c r="P275" t="s">
        <v>39</v>
      </c>
      <c r="Q275" t="s">
        <v>31</v>
      </c>
      <c r="R275">
        <v>3.7</v>
      </c>
      <c r="S275">
        <v>3</v>
      </c>
      <c r="T275">
        <f t="shared" si="12"/>
        <v>365</v>
      </c>
      <c r="U275" t="str">
        <f t="shared" si="13"/>
        <v>2024</v>
      </c>
      <c r="V275" t="str">
        <f t="shared" si="14"/>
        <v>4</v>
      </c>
      <c r="W275" s="10" cm="1">
        <f t="array" ref="W275">(INDEX(clv_analysis[[#All],[Customer Lifetime Value]], MATCH(TEXT(U275, "0")&amp;V275, TEXT(clv_analysis[[#All],[Year]], "0")&amp;clv_analysis[[#All],[Quarter]], 0))) /( COUNTIFS(amazon_prime_users[Year], U275, amazon_prime_users[Quarter], V275))</f>
        <v>6.2893889508237324</v>
      </c>
    </row>
    <row r="276" spans="1:23" x14ac:dyDescent="0.3">
      <c r="A276" s="2">
        <v>275</v>
      </c>
      <c r="B276" t="s">
        <v>1138</v>
      </c>
      <c r="C276" t="s">
        <v>1139</v>
      </c>
      <c r="D276" t="s">
        <v>1140</v>
      </c>
      <c r="E276" s="3">
        <v>34260</v>
      </c>
      <c r="F276" t="s">
        <v>43</v>
      </c>
      <c r="G276" t="s">
        <v>1141</v>
      </c>
      <c r="H276" s="1">
        <v>45580</v>
      </c>
      <c r="I276" s="1">
        <v>45945</v>
      </c>
      <c r="J276" t="s">
        <v>36</v>
      </c>
      <c r="K276" t="s">
        <v>52</v>
      </c>
      <c r="L276" t="s">
        <v>26</v>
      </c>
      <c r="M276" t="s">
        <v>59</v>
      </c>
      <c r="N276" t="s">
        <v>28</v>
      </c>
      <c r="O276" t="s">
        <v>114</v>
      </c>
      <c r="P276" t="s">
        <v>39</v>
      </c>
      <c r="Q276" t="s">
        <v>47</v>
      </c>
      <c r="R276">
        <v>4.5999999999999996</v>
      </c>
      <c r="S276">
        <v>9</v>
      </c>
      <c r="T276">
        <f t="shared" si="12"/>
        <v>365</v>
      </c>
      <c r="U276" t="str">
        <f t="shared" si="13"/>
        <v>2024</v>
      </c>
      <c r="V276" t="str">
        <f t="shared" si="14"/>
        <v>4</v>
      </c>
      <c r="W276" s="10" cm="1">
        <f t="array" ref="W276">(INDEX(clv_analysis[[#All],[Customer Lifetime Value]], MATCH(TEXT(U276, "0")&amp;V276, TEXT(clv_analysis[[#All],[Year]], "0")&amp;clv_analysis[[#All],[Quarter]], 0))) /( COUNTIFS(amazon_prime_users[Year], U276, amazon_prime_users[Quarter], V276))</f>
        <v>6.2893889508237324</v>
      </c>
    </row>
    <row r="277" spans="1:23" x14ac:dyDescent="0.3">
      <c r="A277" s="2">
        <v>276</v>
      </c>
      <c r="B277" t="s">
        <v>1142</v>
      </c>
      <c r="C277" t="s">
        <v>1143</v>
      </c>
      <c r="D277" t="s">
        <v>1144</v>
      </c>
      <c r="E277" s="3">
        <v>38425</v>
      </c>
      <c r="F277" t="s">
        <v>22</v>
      </c>
      <c r="G277" t="s">
        <v>1145</v>
      </c>
      <c r="H277" s="1">
        <v>45581</v>
      </c>
      <c r="I277" s="1">
        <v>45946</v>
      </c>
      <c r="J277" t="s">
        <v>24</v>
      </c>
      <c r="K277" t="s">
        <v>25</v>
      </c>
      <c r="L277" t="s">
        <v>53</v>
      </c>
      <c r="M277" t="s">
        <v>66</v>
      </c>
      <c r="N277" t="s">
        <v>60</v>
      </c>
      <c r="O277" t="s">
        <v>38</v>
      </c>
      <c r="P277" t="s">
        <v>39</v>
      </c>
      <c r="Q277" t="s">
        <v>54</v>
      </c>
      <c r="R277">
        <v>5</v>
      </c>
      <c r="S277">
        <v>7</v>
      </c>
      <c r="T277">
        <f t="shared" si="12"/>
        <v>365</v>
      </c>
      <c r="U277" t="str">
        <f t="shared" si="13"/>
        <v>2024</v>
      </c>
      <c r="V277" t="str">
        <f t="shared" si="14"/>
        <v>4</v>
      </c>
      <c r="W277" s="10" cm="1">
        <f t="array" ref="W277">(INDEX(clv_analysis[[#All],[Customer Lifetime Value]], MATCH(TEXT(U277, "0")&amp;V277, TEXT(clv_analysis[[#All],[Year]], "0")&amp;clv_analysis[[#All],[Quarter]], 0))) /( COUNTIFS(amazon_prime_users[Year], U277, amazon_prime_users[Quarter], V277))</f>
        <v>6.2893889508237324</v>
      </c>
    </row>
    <row r="278" spans="1:23" x14ac:dyDescent="0.3">
      <c r="A278" s="2">
        <v>277</v>
      </c>
      <c r="B278" t="s">
        <v>1146</v>
      </c>
      <c r="C278" t="s">
        <v>1147</v>
      </c>
      <c r="D278" t="s">
        <v>1148</v>
      </c>
      <c r="E278" s="3">
        <v>20986</v>
      </c>
      <c r="F278" t="s">
        <v>22</v>
      </c>
      <c r="G278" t="s">
        <v>1149</v>
      </c>
      <c r="H278" s="1">
        <v>45582</v>
      </c>
      <c r="I278" s="1">
        <v>45947</v>
      </c>
      <c r="J278" t="s">
        <v>24</v>
      </c>
      <c r="K278" t="s">
        <v>25</v>
      </c>
      <c r="L278" t="s">
        <v>26</v>
      </c>
      <c r="M278" t="s">
        <v>27</v>
      </c>
      <c r="N278" t="s">
        <v>28</v>
      </c>
      <c r="O278" t="s">
        <v>29</v>
      </c>
      <c r="P278" t="s">
        <v>30</v>
      </c>
      <c r="Q278" t="s">
        <v>47</v>
      </c>
      <c r="R278">
        <v>4.2</v>
      </c>
      <c r="S278">
        <v>10</v>
      </c>
      <c r="T278">
        <f t="shared" si="12"/>
        <v>365</v>
      </c>
      <c r="U278" t="str">
        <f t="shared" si="13"/>
        <v>2024</v>
      </c>
      <c r="V278" t="str">
        <f t="shared" si="14"/>
        <v>4</v>
      </c>
      <c r="W278" s="10" cm="1">
        <f t="array" ref="W278">(INDEX(clv_analysis[[#All],[Customer Lifetime Value]], MATCH(TEXT(U278, "0")&amp;V278, TEXT(clv_analysis[[#All],[Year]], "0")&amp;clv_analysis[[#All],[Quarter]], 0))) /( COUNTIFS(amazon_prime_users[Year], U278, amazon_prime_users[Quarter], V278))</f>
        <v>6.2893889508237324</v>
      </c>
    </row>
    <row r="279" spans="1:23" x14ac:dyDescent="0.3">
      <c r="A279" s="2">
        <v>278</v>
      </c>
      <c r="B279" t="s">
        <v>1150</v>
      </c>
      <c r="C279" t="s">
        <v>1151</v>
      </c>
      <c r="D279" t="s">
        <v>1152</v>
      </c>
      <c r="E279" s="3">
        <v>31907</v>
      </c>
      <c r="F279" t="s">
        <v>43</v>
      </c>
      <c r="G279" t="s">
        <v>1153</v>
      </c>
      <c r="H279" s="1">
        <v>45583</v>
      </c>
      <c r="I279" s="1">
        <v>45948</v>
      </c>
      <c r="J279" t="s">
        <v>36</v>
      </c>
      <c r="K279" t="s">
        <v>25</v>
      </c>
      <c r="L279" t="s">
        <v>26</v>
      </c>
      <c r="M279" t="s">
        <v>59</v>
      </c>
      <c r="N279" t="s">
        <v>28</v>
      </c>
      <c r="O279" t="s">
        <v>38</v>
      </c>
      <c r="P279" t="s">
        <v>68</v>
      </c>
      <c r="Q279" t="s">
        <v>47</v>
      </c>
      <c r="R279">
        <v>4.5999999999999996</v>
      </c>
      <c r="S279">
        <v>8</v>
      </c>
      <c r="T279">
        <f t="shared" si="12"/>
        <v>365</v>
      </c>
      <c r="U279" t="str">
        <f t="shared" si="13"/>
        <v>2024</v>
      </c>
      <c r="V279" t="str">
        <f t="shared" si="14"/>
        <v>4</v>
      </c>
      <c r="W279" s="10" cm="1">
        <f t="array" ref="W279">(INDEX(clv_analysis[[#All],[Customer Lifetime Value]], MATCH(TEXT(U279, "0")&amp;V279, TEXT(clv_analysis[[#All],[Year]], "0")&amp;clv_analysis[[#All],[Quarter]], 0))) /( COUNTIFS(amazon_prime_users[Year], U279, amazon_prime_users[Quarter], V279))</f>
        <v>6.2893889508237324</v>
      </c>
    </row>
    <row r="280" spans="1:23" x14ac:dyDescent="0.3">
      <c r="A280" s="2">
        <v>279</v>
      </c>
      <c r="B280" t="s">
        <v>1154</v>
      </c>
      <c r="C280" t="s">
        <v>1155</v>
      </c>
      <c r="D280" t="s">
        <v>1156</v>
      </c>
      <c r="E280" s="3">
        <v>33481</v>
      </c>
      <c r="F280" t="s">
        <v>43</v>
      </c>
      <c r="G280" t="s">
        <v>1157</v>
      </c>
      <c r="H280" s="1">
        <v>45584</v>
      </c>
      <c r="I280" s="1">
        <v>45949</v>
      </c>
      <c r="J280" t="s">
        <v>24</v>
      </c>
      <c r="K280" t="s">
        <v>52</v>
      </c>
      <c r="L280" t="s">
        <v>53</v>
      </c>
      <c r="M280" t="s">
        <v>66</v>
      </c>
      <c r="N280" t="s">
        <v>45</v>
      </c>
      <c r="O280" t="s">
        <v>46</v>
      </c>
      <c r="P280" t="s">
        <v>68</v>
      </c>
      <c r="Q280" t="s">
        <v>54</v>
      </c>
      <c r="R280">
        <v>4.4000000000000004</v>
      </c>
      <c r="S280">
        <v>9</v>
      </c>
      <c r="T280">
        <f t="shared" si="12"/>
        <v>365</v>
      </c>
      <c r="U280" t="str">
        <f t="shared" si="13"/>
        <v>2024</v>
      </c>
      <c r="V280" t="str">
        <f t="shared" si="14"/>
        <v>4</v>
      </c>
      <c r="W280" s="10" cm="1">
        <f t="array" ref="W280">(INDEX(clv_analysis[[#All],[Customer Lifetime Value]], MATCH(TEXT(U280, "0")&amp;V280, TEXT(clv_analysis[[#All],[Year]], "0")&amp;clv_analysis[[#All],[Quarter]], 0))) /( COUNTIFS(amazon_prime_users[Year], U280, amazon_prime_users[Quarter], V280))</f>
        <v>6.2893889508237324</v>
      </c>
    </row>
    <row r="281" spans="1:23" x14ac:dyDescent="0.3">
      <c r="A281" s="2">
        <v>280</v>
      </c>
      <c r="B281" t="s">
        <v>1158</v>
      </c>
      <c r="C281" t="s">
        <v>1159</v>
      </c>
      <c r="D281" t="s">
        <v>1160</v>
      </c>
      <c r="E281" s="3">
        <v>24637</v>
      </c>
      <c r="F281" t="s">
        <v>22</v>
      </c>
      <c r="G281" t="s">
        <v>1161</v>
      </c>
      <c r="H281" s="1">
        <v>45585</v>
      </c>
      <c r="I281" s="1">
        <v>45950</v>
      </c>
      <c r="J281" t="s">
        <v>36</v>
      </c>
      <c r="K281" t="s">
        <v>37</v>
      </c>
      <c r="L281" t="s">
        <v>26</v>
      </c>
      <c r="M281" t="s">
        <v>66</v>
      </c>
      <c r="N281" t="s">
        <v>60</v>
      </c>
      <c r="O281" t="s">
        <v>29</v>
      </c>
      <c r="P281" t="s">
        <v>39</v>
      </c>
      <c r="Q281" t="s">
        <v>31</v>
      </c>
      <c r="R281">
        <v>4.4000000000000004</v>
      </c>
      <c r="S281">
        <v>6</v>
      </c>
      <c r="T281">
        <f t="shared" si="12"/>
        <v>365</v>
      </c>
      <c r="U281" t="str">
        <f t="shared" si="13"/>
        <v>2024</v>
      </c>
      <c r="V281" t="str">
        <f t="shared" si="14"/>
        <v>4</v>
      </c>
      <c r="W281" s="10" cm="1">
        <f t="array" ref="W281">(INDEX(clv_analysis[[#All],[Customer Lifetime Value]], MATCH(TEXT(U281, "0")&amp;V281, TEXT(clv_analysis[[#All],[Year]], "0")&amp;clv_analysis[[#All],[Quarter]], 0))) /( COUNTIFS(amazon_prime_users[Year], U281, amazon_prime_users[Quarter], V281))</f>
        <v>6.2893889508237324</v>
      </c>
    </row>
    <row r="282" spans="1:23" x14ac:dyDescent="0.3">
      <c r="A282" s="2">
        <v>281</v>
      </c>
      <c r="B282" t="s">
        <v>1162</v>
      </c>
      <c r="C282" t="s">
        <v>1163</v>
      </c>
      <c r="D282" t="s">
        <v>1164</v>
      </c>
      <c r="E282" s="3">
        <v>16920</v>
      </c>
      <c r="F282" t="s">
        <v>22</v>
      </c>
      <c r="G282" t="s">
        <v>1165</v>
      </c>
      <c r="H282" s="1">
        <v>45586</v>
      </c>
      <c r="I282" s="1">
        <v>45951</v>
      </c>
      <c r="J282" t="s">
        <v>24</v>
      </c>
      <c r="K282" t="s">
        <v>25</v>
      </c>
      <c r="L282" t="s">
        <v>26</v>
      </c>
      <c r="M282" t="s">
        <v>66</v>
      </c>
      <c r="N282" t="s">
        <v>60</v>
      </c>
      <c r="O282" t="s">
        <v>29</v>
      </c>
      <c r="P282" t="s">
        <v>30</v>
      </c>
      <c r="Q282" t="s">
        <v>47</v>
      </c>
      <c r="R282">
        <v>4.0999999999999996</v>
      </c>
      <c r="S282">
        <v>5</v>
      </c>
      <c r="T282">
        <f t="shared" si="12"/>
        <v>365</v>
      </c>
      <c r="U282" t="str">
        <f t="shared" si="13"/>
        <v>2024</v>
      </c>
      <c r="V282" t="str">
        <f t="shared" si="14"/>
        <v>4</v>
      </c>
      <c r="W282" s="10" cm="1">
        <f t="array" ref="W282">(INDEX(clv_analysis[[#All],[Customer Lifetime Value]], MATCH(TEXT(U282, "0")&amp;V282, TEXT(clv_analysis[[#All],[Year]], "0")&amp;clv_analysis[[#All],[Quarter]], 0))) /( COUNTIFS(amazon_prime_users[Year], U282, amazon_prime_users[Quarter], V282))</f>
        <v>6.2893889508237324</v>
      </c>
    </row>
    <row r="283" spans="1:23" x14ac:dyDescent="0.3">
      <c r="A283" s="2">
        <v>282</v>
      </c>
      <c r="B283" t="s">
        <v>1166</v>
      </c>
      <c r="C283" t="s">
        <v>1167</v>
      </c>
      <c r="D283" t="s">
        <v>1168</v>
      </c>
      <c r="E283" s="3">
        <v>18354</v>
      </c>
      <c r="F283" t="s">
        <v>43</v>
      </c>
      <c r="G283" t="s">
        <v>1169</v>
      </c>
      <c r="H283" s="1">
        <v>45587</v>
      </c>
      <c r="I283" s="1">
        <v>45952</v>
      </c>
      <c r="J283" t="s">
        <v>36</v>
      </c>
      <c r="K283" t="s">
        <v>37</v>
      </c>
      <c r="L283" t="s">
        <v>26</v>
      </c>
      <c r="M283" t="s">
        <v>59</v>
      </c>
      <c r="N283" t="s">
        <v>60</v>
      </c>
      <c r="O283" t="s">
        <v>67</v>
      </c>
      <c r="P283" t="s">
        <v>30</v>
      </c>
      <c r="Q283" t="s">
        <v>47</v>
      </c>
      <c r="R283">
        <v>4.0999999999999996</v>
      </c>
      <c r="S283">
        <v>7</v>
      </c>
      <c r="T283">
        <f t="shared" si="12"/>
        <v>365</v>
      </c>
      <c r="U283" t="str">
        <f t="shared" si="13"/>
        <v>2024</v>
      </c>
      <c r="V283" t="str">
        <f t="shared" si="14"/>
        <v>4</v>
      </c>
      <c r="W283" s="10" cm="1">
        <f t="array" ref="W283">(INDEX(clv_analysis[[#All],[Customer Lifetime Value]], MATCH(TEXT(U283, "0")&amp;V283, TEXT(clv_analysis[[#All],[Year]], "0")&amp;clv_analysis[[#All],[Quarter]], 0))) /( COUNTIFS(amazon_prime_users[Year], U283, amazon_prime_users[Quarter], V283))</f>
        <v>6.2893889508237324</v>
      </c>
    </row>
    <row r="284" spans="1:23" x14ac:dyDescent="0.3">
      <c r="A284" s="2">
        <v>283</v>
      </c>
      <c r="B284" t="s">
        <v>1170</v>
      </c>
      <c r="C284" t="s">
        <v>1171</v>
      </c>
      <c r="D284" t="s">
        <v>1172</v>
      </c>
      <c r="E284" s="3">
        <v>35732</v>
      </c>
      <c r="F284" t="s">
        <v>22</v>
      </c>
      <c r="G284" t="s">
        <v>1173</v>
      </c>
      <c r="H284" s="1">
        <v>45588</v>
      </c>
      <c r="I284" s="1">
        <v>45953</v>
      </c>
      <c r="J284" t="s">
        <v>36</v>
      </c>
      <c r="K284" t="s">
        <v>37</v>
      </c>
      <c r="L284" t="s">
        <v>26</v>
      </c>
      <c r="M284" t="s">
        <v>66</v>
      </c>
      <c r="N284" t="s">
        <v>28</v>
      </c>
      <c r="O284" t="s">
        <v>38</v>
      </c>
      <c r="P284" t="s">
        <v>30</v>
      </c>
      <c r="Q284" t="s">
        <v>31</v>
      </c>
      <c r="R284">
        <v>4.9000000000000004</v>
      </c>
      <c r="S284">
        <v>8</v>
      </c>
      <c r="T284">
        <f t="shared" si="12"/>
        <v>365</v>
      </c>
      <c r="U284" t="str">
        <f t="shared" si="13"/>
        <v>2024</v>
      </c>
      <c r="V284" t="str">
        <f t="shared" si="14"/>
        <v>4</v>
      </c>
      <c r="W284" s="10" cm="1">
        <f t="array" ref="W284">(INDEX(clv_analysis[[#All],[Customer Lifetime Value]], MATCH(TEXT(U284, "0")&amp;V284, TEXT(clv_analysis[[#All],[Year]], "0")&amp;clv_analysis[[#All],[Quarter]], 0))) /( COUNTIFS(amazon_prime_users[Year], U284, amazon_prime_users[Quarter], V284))</f>
        <v>6.2893889508237324</v>
      </c>
    </row>
    <row r="285" spans="1:23" x14ac:dyDescent="0.3">
      <c r="A285" s="2">
        <v>284</v>
      </c>
      <c r="B285" t="s">
        <v>1174</v>
      </c>
      <c r="C285" t="s">
        <v>1175</v>
      </c>
      <c r="D285" t="s">
        <v>1176</v>
      </c>
      <c r="E285" s="3">
        <v>30973</v>
      </c>
      <c r="F285" t="s">
        <v>22</v>
      </c>
      <c r="G285" t="s">
        <v>1177</v>
      </c>
      <c r="H285" s="1">
        <v>45589</v>
      </c>
      <c r="I285" s="1">
        <v>45954</v>
      </c>
      <c r="J285" t="s">
        <v>24</v>
      </c>
      <c r="K285" t="s">
        <v>37</v>
      </c>
      <c r="L285" t="s">
        <v>26</v>
      </c>
      <c r="M285" t="s">
        <v>66</v>
      </c>
      <c r="N285" t="s">
        <v>28</v>
      </c>
      <c r="O285" t="s">
        <v>38</v>
      </c>
      <c r="P285" t="s">
        <v>39</v>
      </c>
      <c r="Q285" t="s">
        <v>31</v>
      </c>
      <c r="R285">
        <v>4.7</v>
      </c>
      <c r="S285">
        <v>1</v>
      </c>
      <c r="T285">
        <f t="shared" si="12"/>
        <v>365</v>
      </c>
      <c r="U285" t="str">
        <f t="shared" si="13"/>
        <v>2024</v>
      </c>
      <c r="V285" t="str">
        <f t="shared" si="14"/>
        <v>4</v>
      </c>
      <c r="W285" s="10" cm="1">
        <f t="array" ref="W285">(INDEX(clv_analysis[[#All],[Customer Lifetime Value]], MATCH(TEXT(U285, "0")&amp;V285, TEXT(clv_analysis[[#All],[Year]], "0")&amp;clv_analysis[[#All],[Quarter]], 0))) /( COUNTIFS(amazon_prime_users[Year], U285, amazon_prime_users[Quarter], V285))</f>
        <v>6.2893889508237324</v>
      </c>
    </row>
    <row r="286" spans="1:23" x14ac:dyDescent="0.3">
      <c r="A286" s="2">
        <v>285</v>
      </c>
      <c r="B286" t="s">
        <v>1178</v>
      </c>
      <c r="C286" t="s">
        <v>1179</v>
      </c>
      <c r="D286" t="s">
        <v>1180</v>
      </c>
      <c r="E286" s="3">
        <v>33575</v>
      </c>
      <c r="F286" t="s">
        <v>43</v>
      </c>
      <c r="G286" t="s">
        <v>1181</v>
      </c>
      <c r="H286" s="1">
        <v>45590</v>
      </c>
      <c r="I286" s="1">
        <v>45955</v>
      </c>
      <c r="J286" t="s">
        <v>24</v>
      </c>
      <c r="K286" t="s">
        <v>25</v>
      </c>
      <c r="L286" t="s">
        <v>53</v>
      </c>
      <c r="M286" t="s">
        <v>66</v>
      </c>
      <c r="N286" t="s">
        <v>45</v>
      </c>
      <c r="O286" t="s">
        <v>29</v>
      </c>
      <c r="P286" t="s">
        <v>30</v>
      </c>
      <c r="Q286" t="s">
        <v>47</v>
      </c>
      <c r="R286">
        <v>3.1</v>
      </c>
      <c r="S286">
        <v>2</v>
      </c>
      <c r="T286">
        <f t="shared" si="12"/>
        <v>365</v>
      </c>
      <c r="U286" t="str">
        <f t="shared" si="13"/>
        <v>2024</v>
      </c>
      <c r="V286" t="str">
        <f t="shared" si="14"/>
        <v>4</v>
      </c>
      <c r="W286" s="10" cm="1">
        <f t="array" ref="W286">(INDEX(clv_analysis[[#All],[Customer Lifetime Value]], MATCH(TEXT(U286, "0")&amp;V286, TEXT(clv_analysis[[#All],[Year]], "0")&amp;clv_analysis[[#All],[Quarter]], 0))) /( COUNTIFS(amazon_prime_users[Year], U286, amazon_prime_users[Quarter], V286))</f>
        <v>6.2893889508237324</v>
      </c>
    </row>
    <row r="287" spans="1:23" x14ac:dyDescent="0.3">
      <c r="A287" s="2">
        <v>286</v>
      </c>
      <c r="B287" t="s">
        <v>1182</v>
      </c>
      <c r="C287" t="s">
        <v>1183</v>
      </c>
      <c r="D287" t="s">
        <v>1184</v>
      </c>
      <c r="E287" s="3">
        <v>34476</v>
      </c>
      <c r="F287" t="s">
        <v>43</v>
      </c>
      <c r="G287" t="s">
        <v>1185</v>
      </c>
      <c r="H287" s="1">
        <v>45591</v>
      </c>
      <c r="I287" s="1">
        <v>45956</v>
      </c>
      <c r="J287" t="s">
        <v>24</v>
      </c>
      <c r="K287" t="s">
        <v>52</v>
      </c>
      <c r="L287" t="s">
        <v>26</v>
      </c>
      <c r="M287" t="s">
        <v>27</v>
      </c>
      <c r="N287" t="s">
        <v>60</v>
      </c>
      <c r="O287" t="s">
        <v>29</v>
      </c>
      <c r="P287" t="s">
        <v>68</v>
      </c>
      <c r="Q287" t="s">
        <v>31</v>
      </c>
      <c r="R287">
        <v>3.7</v>
      </c>
      <c r="S287">
        <v>9</v>
      </c>
      <c r="T287">
        <f t="shared" si="12"/>
        <v>365</v>
      </c>
      <c r="U287" t="str">
        <f t="shared" si="13"/>
        <v>2024</v>
      </c>
      <c r="V287" t="str">
        <f t="shared" si="14"/>
        <v>4</v>
      </c>
      <c r="W287" s="10" cm="1">
        <f t="array" ref="W287">(INDEX(clv_analysis[[#All],[Customer Lifetime Value]], MATCH(TEXT(U287, "0")&amp;V287, TEXT(clv_analysis[[#All],[Year]], "0")&amp;clv_analysis[[#All],[Quarter]], 0))) /( COUNTIFS(amazon_prime_users[Year], U287, amazon_prime_users[Quarter], V287))</f>
        <v>6.2893889508237324</v>
      </c>
    </row>
    <row r="288" spans="1:23" x14ac:dyDescent="0.3">
      <c r="A288" s="2">
        <v>287</v>
      </c>
      <c r="B288" t="s">
        <v>1186</v>
      </c>
      <c r="C288" t="s">
        <v>1187</v>
      </c>
      <c r="D288" t="s">
        <v>1188</v>
      </c>
      <c r="E288" s="3">
        <v>29770</v>
      </c>
      <c r="F288" t="s">
        <v>43</v>
      </c>
      <c r="G288" t="s">
        <v>1189</v>
      </c>
      <c r="H288" s="1">
        <v>45592</v>
      </c>
      <c r="I288" s="1">
        <v>45957</v>
      </c>
      <c r="J288" t="s">
        <v>24</v>
      </c>
      <c r="K288" t="s">
        <v>37</v>
      </c>
      <c r="L288" t="s">
        <v>26</v>
      </c>
      <c r="M288" t="s">
        <v>27</v>
      </c>
      <c r="N288" t="s">
        <v>60</v>
      </c>
      <c r="O288" t="s">
        <v>67</v>
      </c>
      <c r="P288" t="s">
        <v>68</v>
      </c>
      <c r="Q288" t="s">
        <v>31</v>
      </c>
      <c r="R288">
        <v>4.9000000000000004</v>
      </c>
      <c r="S288">
        <v>1</v>
      </c>
      <c r="T288">
        <f t="shared" si="12"/>
        <v>365</v>
      </c>
      <c r="U288" t="str">
        <f t="shared" si="13"/>
        <v>2024</v>
      </c>
      <c r="V288" t="str">
        <f t="shared" si="14"/>
        <v>4</v>
      </c>
      <c r="W288" s="10" cm="1">
        <f t="array" ref="W288">(INDEX(clv_analysis[[#All],[Customer Lifetime Value]], MATCH(TEXT(U288, "0")&amp;V288, TEXT(clv_analysis[[#All],[Year]], "0")&amp;clv_analysis[[#All],[Quarter]], 0))) /( COUNTIFS(amazon_prime_users[Year], U288, amazon_prime_users[Quarter], V288))</f>
        <v>6.2893889508237324</v>
      </c>
    </row>
    <row r="289" spans="1:23" x14ac:dyDescent="0.3">
      <c r="A289" s="2">
        <v>288</v>
      </c>
      <c r="B289" t="s">
        <v>1190</v>
      </c>
      <c r="C289" t="s">
        <v>1191</v>
      </c>
      <c r="D289" t="s">
        <v>1192</v>
      </c>
      <c r="E289" s="3">
        <v>14931</v>
      </c>
      <c r="F289" t="s">
        <v>43</v>
      </c>
      <c r="G289" t="s">
        <v>1193</v>
      </c>
      <c r="H289" s="1">
        <v>45593</v>
      </c>
      <c r="I289" s="1">
        <v>45958</v>
      </c>
      <c r="J289" t="s">
        <v>24</v>
      </c>
      <c r="K289" t="s">
        <v>37</v>
      </c>
      <c r="L289" t="s">
        <v>53</v>
      </c>
      <c r="M289" t="s">
        <v>59</v>
      </c>
      <c r="N289" t="s">
        <v>45</v>
      </c>
      <c r="O289" t="s">
        <v>73</v>
      </c>
      <c r="P289" t="s">
        <v>68</v>
      </c>
      <c r="Q289" t="s">
        <v>54</v>
      </c>
      <c r="R289">
        <v>4.4000000000000004</v>
      </c>
      <c r="S289">
        <v>6</v>
      </c>
      <c r="T289">
        <f t="shared" si="12"/>
        <v>365</v>
      </c>
      <c r="U289" t="str">
        <f t="shared" si="13"/>
        <v>2024</v>
      </c>
      <c r="V289" t="str">
        <f t="shared" si="14"/>
        <v>4</v>
      </c>
      <c r="W289" s="10" cm="1">
        <f t="array" ref="W289">(INDEX(clv_analysis[[#All],[Customer Lifetime Value]], MATCH(TEXT(U289, "0")&amp;V289, TEXT(clv_analysis[[#All],[Year]], "0")&amp;clv_analysis[[#All],[Quarter]], 0))) /( COUNTIFS(amazon_prime_users[Year], U289, amazon_prime_users[Quarter], V289))</f>
        <v>6.2893889508237324</v>
      </c>
    </row>
    <row r="290" spans="1:23" x14ac:dyDescent="0.3">
      <c r="A290" s="2">
        <v>289</v>
      </c>
      <c r="B290" t="s">
        <v>1194</v>
      </c>
      <c r="C290" t="s">
        <v>1195</v>
      </c>
      <c r="D290" t="s">
        <v>1196</v>
      </c>
      <c r="E290" s="3">
        <v>25546</v>
      </c>
      <c r="F290" t="s">
        <v>22</v>
      </c>
      <c r="G290" t="s">
        <v>1197</v>
      </c>
      <c r="H290" s="1">
        <v>45594</v>
      </c>
      <c r="I290" s="1">
        <v>45959</v>
      </c>
      <c r="J290" t="s">
        <v>36</v>
      </c>
      <c r="K290" t="s">
        <v>25</v>
      </c>
      <c r="L290" t="s">
        <v>26</v>
      </c>
      <c r="M290" t="s">
        <v>27</v>
      </c>
      <c r="N290" t="s">
        <v>60</v>
      </c>
      <c r="O290" t="s">
        <v>29</v>
      </c>
      <c r="P290" t="s">
        <v>68</v>
      </c>
      <c r="Q290" t="s">
        <v>54</v>
      </c>
      <c r="R290">
        <v>3.6</v>
      </c>
      <c r="S290">
        <v>8</v>
      </c>
      <c r="T290">
        <f t="shared" si="12"/>
        <v>365</v>
      </c>
      <c r="U290" t="str">
        <f t="shared" si="13"/>
        <v>2024</v>
      </c>
      <c r="V290" t="str">
        <f t="shared" si="14"/>
        <v>4</v>
      </c>
      <c r="W290" s="10" cm="1">
        <f t="array" ref="W290">(INDEX(clv_analysis[[#All],[Customer Lifetime Value]], MATCH(TEXT(U290, "0")&amp;V290, TEXT(clv_analysis[[#All],[Year]], "0")&amp;clv_analysis[[#All],[Quarter]], 0))) /( COUNTIFS(amazon_prime_users[Year], U290, amazon_prime_users[Quarter], V290))</f>
        <v>6.2893889508237324</v>
      </c>
    </row>
    <row r="291" spans="1:23" x14ac:dyDescent="0.3">
      <c r="A291" s="2">
        <v>290</v>
      </c>
      <c r="B291" t="s">
        <v>1198</v>
      </c>
      <c r="C291" t="s">
        <v>1199</v>
      </c>
      <c r="D291" t="s">
        <v>1200</v>
      </c>
      <c r="E291" s="3">
        <v>16986</v>
      </c>
      <c r="F291" t="s">
        <v>22</v>
      </c>
      <c r="G291" t="s">
        <v>1201</v>
      </c>
      <c r="H291" s="1">
        <v>45595</v>
      </c>
      <c r="I291" s="1">
        <v>45960</v>
      </c>
      <c r="J291" t="s">
        <v>36</v>
      </c>
      <c r="K291" t="s">
        <v>25</v>
      </c>
      <c r="L291" t="s">
        <v>26</v>
      </c>
      <c r="M291" t="s">
        <v>27</v>
      </c>
      <c r="N291" t="s">
        <v>28</v>
      </c>
      <c r="O291" t="s">
        <v>46</v>
      </c>
      <c r="P291" t="s">
        <v>68</v>
      </c>
      <c r="Q291" t="s">
        <v>47</v>
      </c>
      <c r="R291">
        <v>4.9000000000000004</v>
      </c>
      <c r="S291">
        <v>6</v>
      </c>
      <c r="T291">
        <f t="shared" si="12"/>
        <v>365</v>
      </c>
      <c r="U291" t="str">
        <f t="shared" si="13"/>
        <v>2024</v>
      </c>
      <c r="V291" t="str">
        <f t="shared" si="14"/>
        <v>4</v>
      </c>
      <c r="W291" s="10" cm="1">
        <f t="array" ref="W291">(INDEX(clv_analysis[[#All],[Customer Lifetime Value]], MATCH(TEXT(U291, "0")&amp;V291, TEXT(clv_analysis[[#All],[Year]], "0")&amp;clv_analysis[[#All],[Quarter]], 0))) /( COUNTIFS(amazon_prime_users[Year], U291, amazon_prime_users[Quarter], V291))</f>
        <v>6.2893889508237324</v>
      </c>
    </row>
    <row r="292" spans="1:23" x14ac:dyDescent="0.3">
      <c r="A292" s="2">
        <v>291</v>
      </c>
      <c r="B292" t="s">
        <v>1202</v>
      </c>
      <c r="C292" t="s">
        <v>1203</v>
      </c>
      <c r="D292" t="s">
        <v>1204</v>
      </c>
      <c r="E292" s="3">
        <v>37040</v>
      </c>
      <c r="F292" t="s">
        <v>22</v>
      </c>
      <c r="G292" t="s">
        <v>1205</v>
      </c>
      <c r="H292" s="1">
        <v>45596</v>
      </c>
      <c r="I292" s="1">
        <v>45961</v>
      </c>
      <c r="J292" t="s">
        <v>24</v>
      </c>
      <c r="K292" t="s">
        <v>37</v>
      </c>
      <c r="L292" t="s">
        <v>53</v>
      </c>
      <c r="M292" t="s">
        <v>66</v>
      </c>
      <c r="N292" t="s">
        <v>45</v>
      </c>
      <c r="O292" t="s">
        <v>38</v>
      </c>
      <c r="P292" t="s">
        <v>68</v>
      </c>
      <c r="Q292" t="s">
        <v>31</v>
      </c>
      <c r="R292">
        <v>3</v>
      </c>
      <c r="S292">
        <v>2</v>
      </c>
      <c r="T292">
        <f t="shared" si="12"/>
        <v>365</v>
      </c>
      <c r="U292" t="str">
        <f t="shared" si="13"/>
        <v>2024</v>
      </c>
      <c r="V292" t="str">
        <f t="shared" si="14"/>
        <v>4</v>
      </c>
      <c r="W292" s="10" cm="1">
        <f t="array" ref="W292">(INDEX(clv_analysis[[#All],[Customer Lifetime Value]], MATCH(TEXT(U292, "0")&amp;V292, TEXT(clv_analysis[[#All],[Year]], "0")&amp;clv_analysis[[#All],[Quarter]], 0))) /( COUNTIFS(amazon_prime_users[Year], U292, amazon_prime_users[Quarter], V292))</f>
        <v>6.2893889508237324</v>
      </c>
    </row>
    <row r="293" spans="1:23" x14ac:dyDescent="0.3">
      <c r="A293" s="2">
        <v>292</v>
      </c>
      <c r="B293" t="s">
        <v>1206</v>
      </c>
      <c r="C293" t="s">
        <v>1207</v>
      </c>
      <c r="D293" t="s">
        <v>1208</v>
      </c>
      <c r="E293" s="3">
        <v>34682</v>
      </c>
      <c r="F293" t="s">
        <v>43</v>
      </c>
      <c r="G293" t="s">
        <v>1209</v>
      </c>
      <c r="H293" s="1">
        <v>45597</v>
      </c>
      <c r="I293" s="1">
        <v>45962</v>
      </c>
      <c r="J293" t="s">
        <v>36</v>
      </c>
      <c r="K293" t="s">
        <v>37</v>
      </c>
      <c r="L293" t="s">
        <v>26</v>
      </c>
      <c r="M293" t="s">
        <v>59</v>
      </c>
      <c r="N293" t="s">
        <v>60</v>
      </c>
      <c r="O293" t="s">
        <v>46</v>
      </c>
      <c r="P293" t="s">
        <v>30</v>
      </c>
      <c r="Q293" t="s">
        <v>54</v>
      </c>
      <c r="R293">
        <v>3.8</v>
      </c>
      <c r="S293">
        <v>9</v>
      </c>
      <c r="T293">
        <f t="shared" si="12"/>
        <v>365</v>
      </c>
      <c r="U293" t="str">
        <f t="shared" si="13"/>
        <v>2024</v>
      </c>
      <c r="V293" t="str">
        <f t="shared" si="14"/>
        <v>4</v>
      </c>
      <c r="W293" s="10" cm="1">
        <f t="array" ref="W293">(INDEX(clv_analysis[[#All],[Customer Lifetime Value]], MATCH(TEXT(U293, "0")&amp;V293, TEXT(clv_analysis[[#All],[Year]], "0")&amp;clv_analysis[[#All],[Quarter]], 0))) /( COUNTIFS(amazon_prime_users[Year], U293, amazon_prime_users[Quarter], V293))</f>
        <v>6.2893889508237324</v>
      </c>
    </row>
    <row r="294" spans="1:23" x14ac:dyDescent="0.3">
      <c r="A294" s="2">
        <v>293</v>
      </c>
      <c r="B294" t="s">
        <v>1210</v>
      </c>
      <c r="C294" t="s">
        <v>1211</v>
      </c>
      <c r="D294" t="s">
        <v>1212</v>
      </c>
      <c r="E294" s="3">
        <v>35303</v>
      </c>
      <c r="F294" t="s">
        <v>43</v>
      </c>
      <c r="G294" t="s">
        <v>1213</v>
      </c>
      <c r="H294" s="1">
        <v>45598</v>
      </c>
      <c r="I294" s="1">
        <v>45963</v>
      </c>
      <c r="J294" t="s">
        <v>36</v>
      </c>
      <c r="K294" t="s">
        <v>37</v>
      </c>
      <c r="L294" t="s">
        <v>26</v>
      </c>
      <c r="M294" t="s">
        <v>59</v>
      </c>
      <c r="N294" t="s">
        <v>45</v>
      </c>
      <c r="O294" t="s">
        <v>46</v>
      </c>
      <c r="P294" t="s">
        <v>39</v>
      </c>
      <c r="Q294" t="s">
        <v>54</v>
      </c>
      <c r="R294">
        <v>3.8</v>
      </c>
      <c r="S294">
        <v>4</v>
      </c>
      <c r="T294">
        <f t="shared" si="12"/>
        <v>365</v>
      </c>
      <c r="U294" t="str">
        <f t="shared" si="13"/>
        <v>2024</v>
      </c>
      <c r="V294" t="str">
        <f t="shared" si="14"/>
        <v>4</v>
      </c>
      <c r="W294" s="10" cm="1">
        <f t="array" ref="W294">(INDEX(clv_analysis[[#All],[Customer Lifetime Value]], MATCH(TEXT(U294, "0")&amp;V294, TEXT(clv_analysis[[#All],[Year]], "0")&amp;clv_analysis[[#All],[Quarter]], 0))) /( COUNTIFS(amazon_prime_users[Year], U294, amazon_prime_users[Quarter], V294))</f>
        <v>6.2893889508237324</v>
      </c>
    </row>
    <row r="295" spans="1:23" x14ac:dyDescent="0.3">
      <c r="A295" s="2">
        <v>294</v>
      </c>
      <c r="B295" t="s">
        <v>1214</v>
      </c>
      <c r="C295" t="s">
        <v>1215</v>
      </c>
      <c r="D295" t="s">
        <v>1216</v>
      </c>
      <c r="E295" s="3">
        <v>35466</v>
      </c>
      <c r="F295" t="s">
        <v>22</v>
      </c>
      <c r="G295" t="s">
        <v>1217</v>
      </c>
      <c r="H295" s="1">
        <v>45599</v>
      </c>
      <c r="I295" s="1">
        <v>45964</v>
      </c>
      <c r="J295" t="s">
        <v>36</v>
      </c>
      <c r="K295" t="s">
        <v>25</v>
      </c>
      <c r="L295" t="s">
        <v>26</v>
      </c>
      <c r="M295" t="s">
        <v>27</v>
      </c>
      <c r="N295" t="s">
        <v>28</v>
      </c>
      <c r="O295" t="s">
        <v>73</v>
      </c>
      <c r="P295" t="s">
        <v>39</v>
      </c>
      <c r="Q295" t="s">
        <v>47</v>
      </c>
      <c r="R295">
        <v>3.8</v>
      </c>
      <c r="S295">
        <v>10</v>
      </c>
      <c r="T295">
        <f t="shared" si="12"/>
        <v>365</v>
      </c>
      <c r="U295" t="str">
        <f t="shared" si="13"/>
        <v>2024</v>
      </c>
      <c r="V295" t="str">
        <f t="shared" si="14"/>
        <v>4</v>
      </c>
      <c r="W295" s="10" cm="1">
        <f t="array" ref="W295">(INDEX(clv_analysis[[#All],[Customer Lifetime Value]], MATCH(TEXT(U295, "0")&amp;V295, TEXT(clv_analysis[[#All],[Year]], "0")&amp;clv_analysis[[#All],[Quarter]], 0))) /( COUNTIFS(amazon_prime_users[Year], U295, amazon_prime_users[Quarter], V295))</f>
        <v>6.2893889508237324</v>
      </c>
    </row>
    <row r="296" spans="1:23" x14ac:dyDescent="0.3">
      <c r="A296" s="2">
        <v>295</v>
      </c>
      <c r="B296" t="s">
        <v>1218</v>
      </c>
      <c r="C296" t="s">
        <v>1219</v>
      </c>
      <c r="D296" t="s">
        <v>1220</v>
      </c>
      <c r="E296" s="3">
        <v>28190</v>
      </c>
      <c r="F296" t="s">
        <v>43</v>
      </c>
      <c r="G296" t="s">
        <v>1221</v>
      </c>
      <c r="H296" s="1">
        <v>45600</v>
      </c>
      <c r="I296" s="1">
        <v>45965</v>
      </c>
      <c r="J296" t="s">
        <v>24</v>
      </c>
      <c r="K296" t="s">
        <v>52</v>
      </c>
      <c r="L296" t="s">
        <v>26</v>
      </c>
      <c r="M296" t="s">
        <v>59</v>
      </c>
      <c r="N296" t="s">
        <v>60</v>
      </c>
      <c r="O296" t="s">
        <v>73</v>
      </c>
      <c r="P296" t="s">
        <v>30</v>
      </c>
      <c r="Q296" t="s">
        <v>54</v>
      </c>
      <c r="R296">
        <v>3.2</v>
      </c>
      <c r="S296">
        <v>8</v>
      </c>
      <c r="T296">
        <f t="shared" si="12"/>
        <v>365</v>
      </c>
      <c r="U296" t="str">
        <f t="shared" si="13"/>
        <v>2024</v>
      </c>
      <c r="V296" t="str">
        <f t="shared" si="14"/>
        <v>4</v>
      </c>
      <c r="W296" s="10" cm="1">
        <f t="array" ref="W296">(INDEX(clv_analysis[[#All],[Customer Lifetime Value]], MATCH(TEXT(U296, "0")&amp;V296, TEXT(clv_analysis[[#All],[Year]], "0")&amp;clv_analysis[[#All],[Quarter]], 0))) /( COUNTIFS(amazon_prime_users[Year], U296, amazon_prime_users[Quarter], V296))</f>
        <v>6.2893889508237324</v>
      </c>
    </row>
    <row r="297" spans="1:23" x14ac:dyDescent="0.3">
      <c r="A297" s="2">
        <v>296</v>
      </c>
      <c r="B297" t="s">
        <v>1222</v>
      </c>
      <c r="C297" t="s">
        <v>1223</v>
      </c>
      <c r="D297" t="s">
        <v>1224</v>
      </c>
      <c r="E297" s="3">
        <v>23906</v>
      </c>
      <c r="F297" t="s">
        <v>22</v>
      </c>
      <c r="G297" t="s">
        <v>1225</v>
      </c>
      <c r="H297" s="1">
        <v>45601</v>
      </c>
      <c r="I297" s="1">
        <v>45966</v>
      </c>
      <c r="J297" t="s">
        <v>24</v>
      </c>
      <c r="K297" t="s">
        <v>25</v>
      </c>
      <c r="L297" t="s">
        <v>26</v>
      </c>
      <c r="M297" t="s">
        <v>66</v>
      </c>
      <c r="N297" t="s">
        <v>60</v>
      </c>
      <c r="O297" t="s">
        <v>38</v>
      </c>
      <c r="P297" t="s">
        <v>39</v>
      </c>
      <c r="Q297" t="s">
        <v>47</v>
      </c>
      <c r="R297">
        <v>4.9000000000000004</v>
      </c>
      <c r="S297">
        <v>8</v>
      </c>
      <c r="T297">
        <f t="shared" si="12"/>
        <v>365</v>
      </c>
      <c r="U297" t="str">
        <f t="shared" si="13"/>
        <v>2024</v>
      </c>
      <c r="V297" t="str">
        <f t="shared" si="14"/>
        <v>4</v>
      </c>
      <c r="W297" s="10" cm="1">
        <f t="array" ref="W297">(INDEX(clv_analysis[[#All],[Customer Lifetime Value]], MATCH(TEXT(U297, "0")&amp;V297, TEXT(clv_analysis[[#All],[Year]], "0")&amp;clv_analysis[[#All],[Quarter]], 0))) /( COUNTIFS(amazon_prime_users[Year], U297, amazon_prime_users[Quarter], V297))</f>
        <v>6.2893889508237324</v>
      </c>
    </row>
    <row r="298" spans="1:23" x14ac:dyDescent="0.3">
      <c r="A298" s="2">
        <v>297</v>
      </c>
      <c r="B298" t="s">
        <v>1226</v>
      </c>
      <c r="C298" t="s">
        <v>1227</v>
      </c>
      <c r="D298" t="s">
        <v>1228</v>
      </c>
      <c r="E298" s="3">
        <v>18695</v>
      </c>
      <c r="F298" t="s">
        <v>43</v>
      </c>
      <c r="G298" t="s">
        <v>234</v>
      </c>
      <c r="H298" s="1">
        <v>45602</v>
      </c>
      <c r="I298" s="1">
        <v>45967</v>
      </c>
      <c r="J298" t="s">
        <v>36</v>
      </c>
      <c r="K298" t="s">
        <v>37</v>
      </c>
      <c r="L298" t="s">
        <v>26</v>
      </c>
      <c r="M298" t="s">
        <v>27</v>
      </c>
      <c r="N298" t="s">
        <v>28</v>
      </c>
      <c r="O298" t="s">
        <v>67</v>
      </c>
      <c r="P298" t="s">
        <v>30</v>
      </c>
      <c r="Q298" t="s">
        <v>47</v>
      </c>
      <c r="R298">
        <v>4.8</v>
      </c>
      <c r="S298">
        <v>0</v>
      </c>
      <c r="T298">
        <f t="shared" si="12"/>
        <v>365</v>
      </c>
      <c r="U298" t="str">
        <f t="shared" si="13"/>
        <v>2024</v>
      </c>
      <c r="V298" t="str">
        <f t="shared" si="14"/>
        <v>4</v>
      </c>
      <c r="W298" s="10" cm="1">
        <f t="array" ref="W298">(INDEX(clv_analysis[[#All],[Customer Lifetime Value]], MATCH(TEXT(U298, "0")&amp;V298, TEXT(clv_analysis[[#All],[Year]], "0")&amp;clv_analysis[[#All],[Quarter]], 0))) /( COUNTIFS(amazon_prime_users[Year], U298, amazon_prime_users[Quarter], V298))</f>
        <v>6.2893889508237324</v>
      </c>
    </row>
    <row r="299" spans="1:23" x14ac:dyDescent="0.3">
      <c r="A299" s="2">
        <v>298</v>
      </c>
      <c r="B299" t="s">
        <v>1229</v>
      </c>
      <c r="C299" t="s">
        <v>1230</v>
      </c>
      <c r="D299" t="s">
        <v>1231</v>
      </c>
      <c r="E299" s="3">
        <v>14740</v>
      </c>
      <c r="F299" t="s">
        <v>22</v>
      </c>
      <c r="G299" t="s">
        <v>1232</v>
      </c>
      <c r="H299" s="1">
        <v>45603</v>
      </c>
      <c r="I299" s="1">
        <v>45968</v>
      </c>
      <c r="J299" t="s">
        <v>24</v>
      </c>
      <c r="K299" t="s">
        <v>25</v>
      </c>
      <c r="L299" t="s">
        <v>26</v>
      </c>
      <c r="M299" t="s">
        <v>66</v>
      </c>
      <c r="N299" t="s">
        <v>45</v>
      </c>
      <c r="O299" t="s">
        <v>61</v>
      </c>
      <c r="P299" t="s">
        <v>30</v>
      </c>
      <c r="Q299" t="s">
        <v>47</v>
      </c>
      <c r="R299">
        <v>5</v>
      </c>
      <c r="S299">
        <v>9</v>
      </c>
      <c r="T299">
        <f t="shared" si="12"/>
        <v>365</v>
      </c>
      <c r="U299" t="str">
        <f t="shared" si="13"/>
        <v>2024</v>
      </c>
      <c r="V299" t="str">
        <f t="shared" si="14"/>
        <v>4</v>
      </c>
      <c r="W299" s="10" cm="1">
        <f t="array" ref="W299">(INDEX(clv_analysis[[#All],[Customer Lifetime Value]], MATCH(TEXT(U299, "0")&amp;V299, TEXT(clv_analysis[[#All],[Year]], "0")&amp;clv_analysis[[#All],[Quarter]], 0))) /( COUNTIFS(amazon_prime_users[Year], U299, amazon_prime_users[Quarter], V299))</f>
        <v>6.2893889508237324</v>
      </c>
    </row>
    <row r="300" spans="1:23" x14ac:dyDescent="0.3">
      <c r="A300" s="2">
        <v>299</v>
      </c>
      <c r="B300" t="s">
        <v>1233</v>
      </c>
      <c r="C300" t="s">
        <v>1234</v>
      </c>
      <c r="D300" t="s">
        <v>1235</v>
      </c>
      <c r="E300" s="3">
        <v>34314</v>
      </c>
      <c r="F300" t="s">
        <v>43</v>
      </c>
      <c r="G300" t="s">
        <v>1236</v>
      </c>
      <c r="H300" s="1">
        <v>45604</v>
      </c>
      <c r="I300" s="1">
        <v>45969</v>
      </c>
      <c r="J300" t="s">
        <v>36</v>
      </c>
      <c r="K300" t="s">
        <v>52</v>
      </c>
      <c r="L300" t="s">
        <v>26</v>
      </c>
      <c r="M300" t="s">
        <v>27</v>
      </c>
      <c r="N300" t="s">
        <v>45</v>
      </c>
      <c r="O300" t="s">
        <v>67</v>
      </c>
      <c r="P300" t="s">
        <v>68</v>
      </c>
      <c r="Q300" t="s">
        <v>47</v>
      </c>
      <c r="R300">
        <v>3.9</v>
      </c>
      <c r="S300">
        <v>9</v>
      </c>
      <c r="T300">
        <f t="shared" si="12"/>
        <v>365</v>
      </c>
      <c r="U300" t="str">
        <f t="shared" si="13"/>
        <v>2024</v>
      </c>
      <c r="V300" t="str">
        <f t="shared" si="14"/>
        <v>4</v>
      </c>
      <c r="W300" s="10" cm="1">
        <f t="array" ref="W300">(INDEX(clv_analysis[[#All],[Customer Lifetime Value]], MATCH(TEXT(U300, "0")&amp;V300, TEXT(clv_analysis[[#All],[Year]], "0")&amp;clv_analysis[[#All],[Quarter]], 0))) /( COUNTIFS(amazon_prime_users[Year], U300, amazon_prime_users[Quarter], V300))</f>
        <v>6.2893889508237324</v>
      </c>
    </row>
    <row r="301" spans="1:23" x14ac:dyDescent="0.3">
      <c r="A301" s="2">
        <v>300</v>
      </c>
      <c r="B301" t="s">
        <v>1237</v>
      </c>
      <c r="C301" t="s">
        <v>1238</v>
      </c>
      <c r="D301" t="s">
        <v>1132</v>
      </c>
      <c r="E301" s="3">
        <v>36769</v>
      </c>
      <c r="F301" t="s">
        <v>43</v>
      </c>
      <c r="G301" t="s">
        <v>1239</v>
      </c>
      <c r="H301" s="1">
        <v>45605</v>
      </c>
      <c r="I301" s="1">
        <v>45970</v>
      </c>
      <c r="J301" t="s">
        <v>24</v>
      </c>
      <c r="K301" t="s">
        <v>25</v>
      </c>
      <c r="L301" t="s">
        <v>26</v>
      </c>
      <c r="M301" t="s">
        <v>59</v>
      </c>
      <c r="N301" t="s">
        <v>28</v>
      </c>
      <c r="O301" t="s">
        <v>29</v>
      </c>
      <c r="P301" t="s">
        <v>68</v>
      </c>
      <c r="Q301" t="s">
        <v>47</v>
      </c>
      <c r="R301">
        <v>3.7</v>
      </c>
      <c r="S301">
        <v>2</v>
      </c>
      <c r="T301">
        <f t="shared" si="12"/>
        <v>365</v>
      </c>
      <c r="U301" t="str">
        <f t="shared" si="13"/>
        <v>2024</v>
      </c>
      <c r="V301" t="str">
        <f t="shared" si="14"/>
        <v>4</v>
      </c>
      <c r="W301" s="10" cm="1">
        <f t="array" ref="W301">(INDEX(clv_analysis[[#All],[Customer Lifetime Value]], MATCH(TEXT(U301, "0")&amp;V301, TEXT(clv_analysis[[#All],[Year]], "0")&amp;clv_analysis[[#All],[Quarter]], 0))) /( COUNTIFS(amazon_prime_users[Year], U301, amazon_prime_users[Quarter], V301))</f>
        <v>6.2893889508237324</v>
      </c>
    </row>
    <row r="302" spans="1:23" x14ac:dyDescent="0.3">
      <c r="A302" s="2">
        <v>301</v>
      </c>
      <c r="B302" t="s">
        <v>1240</v>
      </c>
      <c r="C302" t="s">
        <v>1241</v>
      </c>
      <c r="D302" t="s">
        <v>1242</v>
      </c>
      <c r="E302" s="3">
        <v>27355</v>
      </c>
      <c r="F302" t="s">
        <v>22</v>
      </c>
      <c r="G302" t="s">
        <v>1243</v>
      </c>
      <c r="H302" s="1">
        <v>45606</v>
      </c>
      <c r="I302" s="1">
        <v>45971</v>
      </c>
      <c r="J302" t="s">
        <v>36</v>
      </c>
      <c r="K302" t="s">
        <v>25</v>
      </c>
      <c r="L302" t="s">
        <v>53</v>
      </c>
      <c r="M302" t="s">
        <v>27</v>
      </c>
      <c r="N302" t="s">
        <v>45</v>
      </c>
      <c r="O302" t="s">
        <v>38</v>
      </c>
      <c r="P302" t="s">
        <v>68</v>
      </c>
      <c r="Q302" t="s">
        <v>54</v>
      </c>
      <c r="R302">
        <v>4.5</v>
      </c>
      <c r="S302">
        <v>9</v>
      </c>
      <c r="T302">
        <f t="shared" si="12"/>
        <v>365</v>
      </c>
      <c r="U302" t="str">
        <f t="shared" si="13"/>
        <v>2024</v>
      </c>
      <c r="V302" t="str">
        <f t="shared" si="14"/>
        <v>4</v>
      </c>
      <c r="W302" s="10" cm="1">
        <f t="array" ref="W302">(INDEX(clv_analysis[[#All],[Customer Lifetime Value]], MATCH(TEXT(U302, "0")&amp;V302, TEXT(clv_analysis[[#All],[Year]], "0")&amp;clv_analysis[[#All],[Quarter]], 0))) /( COUNTIFS(amazon_prime_users[Year], U302, amazon_prime_users[Quarter], V302))</f>
        <v>6.2893889508237324</v>
      </c>
    </row>
    <row r="303" spans="1:23" x14ac:dyDescent="0.3">
      <c r="A303" s="2">
        <v>302</v>
      </c>
      <c r="B303" t="s">
        <v>1244</v>
      </c>
      <c r="C303" t="s">
        <v>1245</v>
      </c>
      <c r="D303" t="s">
        <v>1246</v>
      </c>
      <c r="E303" s="3">
        <v>17331</v>
      </c>
      <c r="F303" t="s">
        <v>22</v>
      </c>
      <c r="G303" t="s">
        <v>1247</v>
      </c>
      <c r="H303" s="1">
        <v>45607</v>
      </c>
      <c r="I303" s="1">
        <v>45972</v>
      </c>
      <c r="J303" t="s">
        <v>36</v>
      </c>
      <c r="K303" t="s">
        <v>52</v>
      </c>
      <c r="L303" t="s">
        <v>26</v>
      </c>
      <c r="M303" t="s">
        <v>27</v>
      </c>
      <c r="N303" t="s">
        <v>45</v>
      </c>
      <c r="O303" t="s">
        <v>46</v>
      </c>
      <c r="P303" t="s">
        <v>39</v>
      </c>
      <c r="Q303" t="s">
        <v>54</v>
      </c>
      <c r="R303">
        <v>3.6</v>
      </c>
      <c r="S303">
        <v>9</v>
      </c>
      <c r="T303">
        <f t="shared" si="12"/>
        <v>365</v>
      </c>
      <c r="U303" t="str">
        <f t="shared" si="13"/>
        <v>2024</v>
      </c>
      <c r="V303" t="str">
        <f t="shared" si="14"/>
        <v>4</v>
      </c>
      <c r="W303" s="10" cm="1">
        <f t="array" ref="W303">(INDEX(clv_analysis[[#All],[Customer Lifetime Value]], MATCH(TEXT(U303, "0")&amp;V303, TEXT(clv_analysis[[#All],[Year]], "0")&amp;clv_analysis[[#All],[Quarter]], 0))) /( COUNTIFS(amazon_prime_users[Year], U303, amazon_prime_users[Quarter], V303))</f>
        <v>6.2893889508237324</v>
      </c>
    </row>
    <row r="304" spans="1:23" x14ac:dyDescent="0.3">
      <c r="A304" s="2">
        <v>303</v>
      </c>
      <c r="B304" t="s">
        <v>1248</v>
      </c>
      <c r="C304" t="s">
        <v>1249</v>
      </c>
      <c r="D304" t="s">
        <v>1250</v>
      </c>
      <c r="E304" s="3">
        <v>16661</v>
      </c>
      <c r="F304" t="s">
        <v>43</v>
      </c>
      <c r="G304" t="s">
        <v>1251</v>
      </c>
      <c r="H304" s="1">
        <v>45608</v>
      </c>
      <c r="I304" s="1">
        <v>45973</v>
      </c>
      <c r="J304" t="s">
        <v>24</v>
      </c>
      <c r="K304" t="s">
        <v>25</v>
      </c>
      <c r="L304" t="s">
        <v>53</v>
      </c>
      <c r="M304" t="s">
        <v>59</v>
      </c>
      <c r="N304" t="s">
        <v>60</v>
      </c>
      <c r="O304" t="s">
        <v>114</v>
      </c>
      <c r="P304" t="s">
        <v>68</v>
      </c>
      <c r="Q304" t="s">
        <v>54</v>
      </c>
      <c r="R304">
        <v>4.4000000000000004</v>
      </c>
      <c r="S304">
        <v>1</v>
      </c>
      <c r="T304">
        <f t="shared" si="12"/>
        <v>365</v>
      </c>
      <c r="U304" t="str">
        <f t="shared" si="13"/>
        <v>2024</v>
      </c>
      <c r="V304" t="str">
        <f t="shared" si="14"/>
        <v>4</v>
      </c>
      <c r="W304" s="10" cm="1">
        <f t="array" ref="W304">(INDEX(clv_analysis[[#All],[Customer Lifetime Value]], MATCH(TEXT(U304, "0")&amp;V304, TEXT(clv_analysis[[#All],[Year]], "0")&amp;clv_analysis[[#All],[Quarter]], 0))) /( COUNTIFS(amazon_prime_users[Year], U304, amazon_prime_users[Quarter], V304))</f>
        <v>6.2893889508237324</v>
      </c>
    </row>
    <row r="305" spans="1:23" x14ac:dyDescent="0.3">
      <c r="A305" s="2">
        <v>304</v>
      </c>
      <c r="B305" t="s">
        <v>1252</v>
      </c>
      <c r="C305" t="s">
        <v>1253</v>
      </c>
      <c r="D305" t="s">
        <v>1254</v>
      </c>
      <c r="E305" s="3">
        <v>29693</v>
      </c>
      <c r="F305" t="s">
        <v>43</v>
      </c>
      <c r="G305" t="s">
        <v>1255</v>
      </c>
      <c r="H305" s="1">
        <v>45609</v>
      </c>
      <c r="I305" s="1">
        <v>45974</v>
      </c>
      <c r="J305" t="s">
        <v>24</v>
      </c>
      <c r="K305" t="s">
        <v>37</v>
      </c>
      <c r="L305" t="s">
        <v>53</v>
      </c>
      <c r="M305" t="s">
        <v>59</v>
      </c>
      <c r="N305" t="s">
        <v>60</v>
      </c>
      <c r="O305" t="s">
        <v>61</v>
      </c>
      <c r="P305" t="s">
        <v>39</v>
      </c>
      <c r="Q305" t="s">
        <v>47</v>
      </c>
      <c r="R305">
        <v>4.5</v>
      </c>
      <c r="S305">
        <v>4</v>
      </c>
      <c r="T305">
        <f t="shared" si="12"/>
        <v>365</v>
      </c>
      <c r="U305" t="str">
        <f t="shared" si="13"/>
        <v>2024</v>
      </c>
      <c r="V305" t="str">
        <f t="shared" si="14"/>
        <v>4</v>
      </c>
      <c r="W305" s="10" cm="1">
        <f t="array" ref="W305">(INDEX(clv_analysis[[#All],[Customer Lifetime Value]], MATCH(TEXT(U305, "0")&amp;V305, TEXT(clv_analysis[[#All],[Year]], "0")&amp;clv_analysis[[#All],[Quarter]], 0))) /( COUNTIFS(amazon_prime_users[Year], U305, amazon_prime_users[Quarter], V305))</f>
        <v>6.2893889508237324</v>
      </c>
    </row>
    <row r="306" spans="1:23" x14ac:dyDescent="0.3">
      <c r="A306" s="2">
        <v>305</v>
      </c>
      <c r="B306" t="s">
        <v>1256</v>
      </c>
      <c r="C306" t="s">
        <v>1257</v>
      </c>
      <c r="D306" t="s">
        <v>1258</v>
      </c>
      <c r="E306" s="3">
        <v>17309</v>
      </c>
      <c r="F306" t="s">
        <v>43</v>
      </c>
      <c r="G306" t="s">
        <v>1259</v>
      </c>
      <c r="H306" s="1">
        <v>45610</v>
      </c>
      <c r="I306" s="1">
        <v>45975</v>
      </c>
      <c r="J306" t="s">
        <v>36</v>
      </c>
      <c r="K306" t="s">
        <v>52</v>
      </c>
      <c r="L306" t="s">
        <v>53</v>
      </c>
      <c r="M306" t="s">
        <v>59</v>
      </c>
      <c r="N306" t="s">
        <v>45</v>
      </c>
      <c r="O306" t="s">
        <v>67</v>
      </c>
      <c r="P306" t="s">
        <v>68</v>
      </c>
      <c r="Q306" t="s">
        <v>31</v>
      </c>
      <c r="R306">
        <v>4.5999999999999996</v>
      </c>
      <c r="S306">
        <v>10</v>
      </c>
      <c r="T306">
        <f t="shared" si="12"/>
        <v>365</v>
      </c>
      <c r="U306" t="str">
        <f t="shared" si="13"/>
        <v>2024</v>
      </c>
      <c r="V306" t="str">
        <f t="shared" si="14"/>
        <v>4</v>
      </c>
      <c r="W306" s="10" cm="1">
        <f t="array" ref="W306">(INDEX(clv_analysis[[#All],[Customer Lifetime Value]], MATCH(TEXT(U306, "0")&amp;V306, TEXT(clv_analysis[[#All],[Year]], "0")&amp;clv_analysis[[#All],[Quarter]], 0))) /( COUNTIFS(amazon_prime_users[Year], U306, amazon_prime_users[Quarter], V306))</f>
        <v>6.2893889508237324</v>
      </c>
    </row>
    <row r="307" spans="1:23" x14ac:dyDescent="0.3">
      <c r="A307" s="2">
        <v>306</v>
      </c>
      <c r="B307" t="s">
        <v>1260</v>
      </c>
      <c r="C307" t="s">
        <v>1261</v>
      </c>
      <c r="D307" t="s">
        <v>1262</v>
      </c>
      <c r="E307" s="3">
        <v>33890</v>
      </c>
      <c r="F307" t="s">
        <v>43</v>
      </c>
      <c r="G307" t="s">
        <v>1263</v>
      </c>
      <c r="H307" s="1">
        <v>45611</v>
      </c>
      <c r="I307" s="1">
        <v>45976</v>
      </c>
      <c r="J307" t="s">
        <v>36</v>
      </c>
      <c r="K307" t="s">
        <v>52</v>
      </c>
      <c r="L307" t="s">
        <v>26</v>
      </c>
      <c r="M307" t="s">
        <v>27</v>
      </c>
      <c r="N307" t="s">
        <v>28</v>
      </c>
      <c r="O307" t="s">
        <v>46</v>
      </c>
      <c r="P307" t="s">
        <v>68</v>
      </c>
      <c r="Q307" t="s">
        <v>54</v>
      </c>
      <c r="R307">
        <v>4.4000000000000004</v>
      </c>
      <c r="S307">
        <v>0</v>
      </c>
      <c r="T307">
        <f t="shared" si="12"/>
        <v>365</v>
      </c>
      <c r="U307" t="str">
        <f t="shared" si="13"/>
        <v>2024</v>
      </c>
      <c r="V307" t="str">
        <f t="shared" si="14"/>
        <v>4</v>
      </c>
      <c r="W307" s="10" cm="1">
        <f t="array" ref="W307">(INDEX(clv_analysis[[#All],[Customer Lifetime Value]], MATCH(TEXT(U307, "0")&amp;V307, TEXT(clv_analysis[[#All],[Year]], "0")&amp;clv_analysis[[#All],[Quarter]], 0))) /( COUNTIFS(amazon_prime_users[Year], U307, amazon_prime_users[Quarter], V307))</f>
        <v>6.2893889508237324</v>
      </c>
    </row>
    <row r="308" spans="1:23" x14ac:dyDescent="0.3">
      <c r="A308" s="2">
        <v>307</v>
      </c>
      <c r="B308" t="s">
        <v>1264</v>
      </c>
      <c r="C308" t="s">
        <v>1265</v>
      </c>
      <c r="D308" t="s">
        <v>1266</v>
      </c>
      <c r="E308" s="3">
        <v>38041</v>
      </c>
      <c r="F308" t="s">
        <v>43</v>
      </c>
      <c r="G308" t="s">
        <v>1267</v>
      </c>
      <c r="H308" s="1">
        <v>45612</v>
      </c>
      <c r="I308" s="1">
        <v>45977</v>
      </c>
      <c r="J308" t="s">
        <v>36</v>
      </c>
      <c r="K308" t="s">
        <v>37</v>
      </c>
      <c r="L308" t="s">
        <v>26</v>
      </c>
      <c r="M308" t="s">
        <v>66</v>
      </c>
      <c r="N308" t="s">
        <v>60</v>
      </c>
      <c r="O308" t="s">
        <v>61</v>
      </c>
      <c r="P308" t="s">
        <v>68</v>
      </c>
      <c r="Q308" t="s">
        <v>47</v>
      </c>
      <c r="R308">
        <v>3.2</v>
      </c>
      <c r="S308">
        <v>8</v>
      </c>
      <c r="T308">
        <f t="shared" si="12"/>
        <v>365</v>
      </c>
      <c r="U308" t="str">
        <f t="shared" si="13"/>
        <v>2024</v>
      </c>
      <c r="V308" t="str">
        <f t="shared" si="14"/>
        <v>4</v>
      </c>
      <c r="W308" s="10" cm="1">
        <f t="array" ref="W308">(INDEX(clv_analysis[[#All],[Customer Lifetime Value]], MATCH(TEXT(U308, "0")&amp;V308, TEXT(clv_analysis[[#All],[Year]], "0")&amp;clv_analysis[[#All],[Quarter]], 0))) /( COUNTIFS(amazon_prime_users[Year], U308, amazon_prime_users[Quarter], V308))</f>
        <v>6.2893889508237324</v>
      </c>
    </row>
    <row r="309" spans="1:23" x14ac:dyDescent="0.3">
      <c r="A309" s="2">
        <v>308</v>
      </c>
      <c r="B309" t="s">
        <v>1268</v>
      </c>
      <c r="C309" t="s">
        <v>1269</v>
      </c>
      <c r="D309" t="s">
        <v>1270</v>
      </c>
      <c r="E309" s="3">
        <v>38589</v>
      </c>
      <c r="F309" t="s">
        <v>22</v>
      </c>
      <c r="G309" t="s">
        <v>1271</v>
      </c>
      <c r="H309" s="1">
        <v>45613</v>
      </c>
      <c r="I309" s="1">
        <v>45978</v>
      </c>
      <c r="J309" t="s">
        <v>24</v>
      </c>
      <c r="K309" t="s">
        <v>37</v>
      </c>
      <c r="L309" t="s">
        <v>26</v>
      </c>
      <c r="M309" t="s">
        <v>66</v>
      </c>
      <c r="N309" t="s">
        <v>60</v>
      </c>
      <c r="O309" t="s">
        <v>29</v>
      </c>
      <c r="P309" t="s">
        <v>68</v>
      </c>
      <c r="Q309" t="s">
        <v>54</v>
      </c>
      <c r="R309">
        <v>4.7</v>
      </c>
      <c r="S309">
        <v>8</v>
      </c>
      <c r="T309">
        <f t="shared" si="12"/>
        <v>365</v>
      </c>
      <c r="U309" t="str">
        <f t="shared" si="13"/>
        <v>2024</v>
      </c>
      <c r="V309" t="str">
        <f t="shared" si="14"/>
        <v>4</v>
      </c>
      <c r="W309" s="10" cm="1">
        <f t="array" ref="W309">(INDEX(clv_analysis[[#All],[Customer Lifetime Value]], MATCH(TEXT(U309, "0")&amp;V309, TEXT(clv_analysis[[#All],[Year]], "0")&amp;clv_analysis[[#All],[Quarter]], 0))) /( COUNTIFS(amazon_prime_users[Year], U309, amazon_prime_users[Quarter], V309))</f>
        <v>6.2893889508237324</v>
      </c>
    </row>
    <row r="310" spans="1:23" x14ac:dyDescent="0.3">
      <c r="A310" s="2">
        <v>309</v>
      </c>
      <c r="B310" t="s">
        <v>1272</v>
      </c>
      <c r="C310" t="s">
        <v>1273</v>
      </c>
      <c r="D310" t="s">
        <v>1274</v>
      </c>
      <c r="E310" s="3">
        <v>26179</v>
      </c>
      <c r="F310" t="s">
        <v>22</v>
      </c>
      <c r="G310" t="s">
        <v>1275</v>
      </c>
      <c r="H310" s="1">
        <v>45614</v>
      </c>
      <c r="I310" s="1">
        <v>45979</v>
      </c>
      <c r="J310" t="s">
        <v>24</v>
      </c>
      <c r="K310" t="s">
        <v>52</v>
      </c>
      <c r="L310" t="s">
        <v>26</v>
      </c>
      <c r="M310" t="s">
        <v>59</v>
      </c>
      <c r="N310" t="s">
        <v>28</v>
      </c>
      <c r="O310" t="s">
        <v>38</v>
      </c>
      <c r="P310" t="s">
        <v>39</v>
      </c>
      <c r="Q310" t="s">
        <v>47</v>
      </c>
      <c r="R310">
        <v>3.8</v>
      </c>
      <c r="S310">
        <v>8</v>
      </c>
      <c r="T310">
        <f t="shared" si="12"/>
        <v>365</v>
      </c>
      <c r="U310" t="str">
        <f t="shared" si="13"/>
        <v>2024</v>
      </c>
      <c r="V310" t="str">
        <f t="shared" si="14"/>
        <v>4</v>
      </c>
      <c r="W310" s="10" cm="1">
        <f t="array" ref="W310">(INDEX(clv_analysis[[#All],[Customer Lifetime Value]], MATCH(TEXT(U310, "0")&amp;V310, TEXT(clv_analysis[[#All],[Year]], "0")&amp;clv_analysis[[#All],[Quarter]], 0))) /( COUNTIFS(amazon_prime_users[Year], U310, amazon_prime_users[Quarter], V310))</f>
        <v>6.2893889508237324</v>
      </c>
    </row>
    <row r="311" spans="1:23" x14ac:dyDescent="0.3">
      <c r="A311" s="2">
        <v>310</v>
      </c>
      <c r="B311" t="s">
        <v>1276</v>
      </c>
      <c r="C311" t="s">
        <v>1277</v>
      </c>
      <c r="D311" t="s">
        <v>1278</v>
      </c>
      <c r="E311" s="3">
        <v>32654</v>
      </c>
      <c r="F311" t="s">
        <v>43</v>
      </c>
      <c r="G311" t="s">
        <v>1279</v>
      </c>
      <c r="H311" s="1">
        <v>45615</v>
      </c>
      <c r="I311" s="1">
        <v>45980</v>
      </c>
      <c r="J311" t="s">
        <v>36</v>
      </c>
      <c r="K311" t="s">
        <v>52</v>
      </c>
      <c r="L311" t="s">
        <v>26</v>
      </c>
      <c r="M311" t="s">
        <v>27</v>
      </c>
      <c r="N311" t="s">
        <v>28</v>
      </c>
      <c r="O311" t="s">
        <v>29</v>
      </c>
      <c r="P311" t="s">
        <v>39</v>
      </c>
      <c r="Q311" t="s">
        <v>31</v>
      </c>
      <c r="R311">
        <v>4</v>
      </c>
      <c r="S311">
        <v>3</v>
      </c>
      <c r="T311">
        <f t="shared" si="12"/>
        <v>365</v>
      </c>
      <c r="U311" t="str">
        <f t="shared" si="13"/>
        <v>2024</v>
      </c>
      <c r="V311" t="str">
        <f t="shared" si="14"/>
        <v>4</v>
      </c>
      <c r="W311" s="10" cm="1">
        <f t="array" ref="W311">(INDEX(clv_analysis[[#All],[Customer Lifetime Value]], MATCH(TEXT(U311, "0")&amp;V311, TEXT(clv_analysis[[#All],[Year]], "0")&amp;clv_analysis[[#All],[Quarter]], 0))) /( COUNTIFS(amazon_prime_users[Year], U311, amazon_prime_users[Quarter], V311))</f>
        <v>6.2893889508237324</v>
      </c>
    </row>
    <row r="312" spans="1:23" x14ac:dyDescent="0.3">
      <c r="A312" s="2">
        <v>311</v>
      </c>
      <c r="B312" t="s">
        <v>1280</v>
      </c>
      <c r="C312" t="s">
        <v>1281</v>
      </c>
      <c r="D312" t="s">
        <v>1282</v>
      </c>
      <c r="E312" s="3">
        <v>31471</v>
      </c>
      <c r="F312" t="s">
        <v>43</v>
      </c>
      <c r="G312" t="s">
        <v>1283</v>
      </c>
      <c r="H312" s="1">
        <v>45616</v>
      </c>
      <c r="I312" s="1">
        <v>45981</v>
      </c>
      <c r="J312" t="s">
        <v>36</v>
      </c>
      <c r="K312" t="s">
        <v>25</v>
      </c>
      <c r="L312" t="s">
        <v>26</v>
      </c>
      <c r="M312" t="s">
        <v>27</v>
      </c>
      <c r="N312" t="s">
        <v>60</v>
      </c>
      <c r="O312" t="s">
        <v>29</v>
      </c>
      <c r="P312" t="s">
        <v>68</v>
      </c>
      <c r="Q312" t="s">
        <v>54</v>
      </c>
      <c r="R312">
        <v>4.9000000000000004</v>
      </c>
      <c r="S312">
        <v>5</v>
      </c>
      <c r="T312">
        <f t="shared" si="12"/>
        <v>365</v>
      </c>
      <c r="U312" t="str">
        <f t="shared" si="13"/>
        <v>2024</v>
      </c>
      <c r="V312" t="str">
        <f t="shared" si="14"/>
        <v>4</v>
      </c>
      <c r="W312" s="10" cm="1">
        <f t="array" ref="W312">(INDEX(clv_analysis[[#All],[Customer Lifetime Value]], MATCH(TEXT(U312, "0")&amp;V312, TEXT(clv_analysis[[#All],[Year]], "0")&amp;clv_analysis[[#All],[Quarter]], 0))) /( COUNTIFS(amazon_prime_users[Year], U312, amazon_prime_users[Quarter], V312))</f>
        <v>6.2893889508237324</v>
      </c>
    </row>
    <row r="313" spans="1:23" x14ac:dyDescent="0.3">
      <c r="A313" s="2">
        <v>312</v>
      </c>
      <c r="B313" t="s">
        <v>1284</v>
      </c>
      <c r="C313" t="s">
        <v>1285</v>
      </c>
      <c r="D313" t="s">
        <v>1286</v>
      </c>
      <c r="E313" s="3">
        <v>35012</v>
      </c>
      <c r="F313" t="s">
        <v>22</v>
      </c>
      <c r="G313" t="s">
        <v>1287</v>
      </c>
      <c r="H313" s="1">
        <v>45617</v>
      </c>
      <c r="I313" s="1">
        <v>45982</v>
      </c>
      <c r="J313" t="s">
        <v>24</v>
      </c>
      <c r="K313" t="s">
        <v>37</v>
      </c>
      <c r="L313" t="s">
        <v>53</v>
      </c>
      <c r="M313" t="s">
        <v>66</v>
      </c>
      <c r="N313" t="s">
        <v>45</v>
      </c>
      <c r="O313" t="s">
        <v>114</v>
      </c>
      <c r="P313" t="s">
        <v>68</v>
      </c>
      <c r="Q313" t="s">
        <v>31</v>
      </c>
      <c r="R313">
        <v>3.4</v>
      </c>
      <c r="S313">
        <v>2</v>
      </c>
      <c r="T313">
        <f t="shared" si="12"/>
        <v>365</v>
      </c>
      <c r="U313" t="str">
        <f t="shared" si="13"/>
        <v>2024</v>
      </c>
      <c r="V313" t="str">
        <f t="shared" si="14"/>
        <v>4</v>
      </c>
      <c r="W313" s="10" cm="1">
        <f t="array" ref="W313">(INDEX(clv_analysis[[#All],[Customer Lifetime Value]], MATCH(TEXT(U313, "0")&amp;V313, TEXT(clv_analysis[[#All],[Year]], "0")&amp;clv_analysis[[#All],[Quarter]], 0))) /( COUNTIFS(amazon_prime_users[Year], U313, amazon_prime_users[Quarter], V313))</f>
        <v>6.2893889508237324</v>
      </c>
    </row>
    <row r="314" spans="1:23" x14ac:dyDescent="0.3">
      <c r="A314" s="2">
        <v>313</v>
      </c>
      <c r="B314" t="s">
        <v>1288</v>
      </c>
      <c r="C314" t="s">
        <v>1289</v>
      </c>
      <c r="D314" t="s">
        <v>1290</v>
      </c>
      <c r="E314" s="3">
        <v>29166</v>
      </c>
      <c r="F314" t="s">
        <v>43</v>
      </c>
      <c r="G314" t="s">
        <v>1291</v>
      </c>
      <c r="H314" s="1">
        <v>45618</v>
      </c>
      <c r="I314" s="1">
        <v>45983</v>
      </c>
      <c r="J314" t="s">
        <v>36</v>
      </c>
      <c r="K314" t="s">
        <v>52</v>
      </c>
      <c r="L314" t="s">
        <v>26</v>
      </c>
      <c r="M314" t="s">
        <v>66</v>
      </c>
      <c r="N314" t="s">
        <v>45</v>
      </c>
      <c r="O314" t="s">
        <v>38</v>
      </c>
      <c r="P314" t="s">
        <v>68</v>
      </c>
      <c r="Q314" t="s">
        <v>47</v>
      </c>
      <c r="R314">
        <v>3.3</v>
      </c>
      <c r="S314">
        <v>4</v>
      </c>
      <c r="T314">
        <f t="shared" si="12"/>
        <v>365</v>
      </c>
      <c r="U314" t="str">
        <f t="shared" si="13"/>
        <v>2024</v>
      </c>
      <c r="V314" t="str">
        <f t="shared" si="14"/>
        <v>4</v>
      </c>
      <c r="W314" s="10" cm="1">
        <f t="array" ref="W314">(INDEX(clv_analysis[[#All],[Customer Lifetime Value]], MATCH(TEXT(U314, "0")&amp;V314, TEXT(clv_analysis[[#All],[Year]], "0")&amp;clv_analysis[[#All],[Quarter]], 0))) /( COUNTIFS(amazon_prime_users[Year], U314, amazon_prime_users[Quarter], V314))</f>
        <v>6.2893889508237324</v>
      </c>
    </row>
    <row r="315" spans="1:23" x14ac:dyDescent="0.3">
      <c r="A315" s="2">
        <v>314</v>
      </c>
      <c r="B315" t="s">
        <v>367</v>
      </c>
      <c r="C315" t="s">
        <v>1292</v>
      </c>
      <c r="D315" t="s">
        <v>1293</v>
      </c>
      <c r="E315" s="3">
        <v>35760</v>
      </c>
      <c r="F315" t="s">
        <v>22</v>
      </c>
      <c r="G315" t="s">
        <v>1294</v>
      </c>
      <c r="H315" s="1">
        <v>45619</v>
      </c>
      <c r="I315" s="1">
        <v>45984</v>
      </c>
      <c r="J315" t="s">
        <v>36</v>
      </c>
      <c r="K315" t="s">
        <v>25</v>
      </c>
      <c r="L315" t="s">
        <v>53</v>
      </c>
      <c r="M315" t="s">
        <v>59</v>
      </c>
      <c r="N315" t="s">
        <v>45</v>
      </c>
      <c r="O315" t="s">
        <v>29</v>
      </c>
      <c r="P315" t="s">
        <v>39</v>
      </c>
      <c r="Q315" t="s">
        <v>54</v>
      </c>
      <c r="R315">
        <v>3.6</v>
      </c>
      <c r="S315">
        <v>1</v>
      </c>
      <c r="T315">
        <f t="shared" si="12"/>
        <v>365</v>
      </c>
      <c r="U315" t="str">
        <f t="shared" si="13"/>
        <v>2024</v>
      </c>
      <c r="V315" t="str">
        <f t="shared" si="14"/>
        <v>4</v>
      </c>
      <c r="W315" s="10" cm="1">
        <f t="array" ref="W315">(INDEX(clv_analysis[[#All],[Customer Lifetime Value]], MATCH(TEXT(U315, "0")&amp;V315, TEXT(clv_analysis[[#All],[Year]], "0")&amp;clv_analysis[[#All],[Quarter]], 0))) /( COUNTIFS(amazon_prime_users[Year], U315, amazon_prime_users[Quarter], V315))</f>
        <v>6.2893889508237324</v>
      </c>
    </row>
    <row r="316" spans="1:23" x14ac:dyDescent="0.3">
      <c r="A316" s="2">
        <v>315</v>
      </c>
      <c r="B316" t="s">
        <v>1295</v>
      </c>
      <c r="C316" t="s">
        <v>1296</v>
      </c>
      <c r="D316" t="s">
        <v>1297</v>
      </c>
      <c r="E316" s="3">
        <v>13021</v>
      </c>
      <c r="F316" t="s">
        <v>22</v>
      </c>
      <c r="G316" t="s">
        <v>1298</v>
      </c>
      <c r="H316" s="1">
        <v>45620</v>
      </c>
      <c r="I316" s="1">
        <v>45985</v>
      </c>
      <c r="J316" t="s">
        <v>36</v>
      </c>
      <c r="K316" t="s">
        <v>52</v>
      </c>
      <c r="L316" t="s">
        <v>53</v>
      </c>
      <c r="M316" t="s">
        <v>66</v>
      </c>
      <c r="N316" t="s">
        <v>45</v>
      </c>
      <c r="O316" t="s">
        <v>73</v>
      </c>
      <c r="P316" t="s">
        <v>30</v>
      </c>
      <c r="Q316" t="s">
        <v>31</v>
      </c>
      <c r="R316">
        <v>4.3</v>
      </c>
      <c r="S316">
        <v>8</v>
      </c>
      <c r="T316">
        <f t="shared" si="12"/>
        <v>365</v>
      </c>
      <c r="U316" t="str">
        <f t="shared" si="13"/>
        <v>2024</v>
      </c>
      <c r="V316" t="str">
        <f t="shared" si="14"/>
        <v>4</v>
      </c>
      <c r="W316" s="10" cm="1">
        <f t="array" ref="W316">(INDEX(clv_analysis[[#All],[Customer Lifetime Value]], MATCH(TEXT(U316, "0")&amp;V316, TEXT(clv_analysis[[#All],[Year]], "0")&amp;clv_analysis[[#All],[Quarter]], 0))) /( COUNTIFS(amazon_prime_users[Year], U316, amazon_prime_users[Quarter], V316))</f>
        <v>6.2893889508237324</v>
      </c>
    </row>
    <row r="317" spans="1:23" x14ac:dyDescent="0.3">
      <c r="A317" s="2">
        <v>316</v>
      </c>
      <c r="B317" t="s">
        <v>1299</v>
      </c>
      <c r="C317" t="s">
        <v>1300</v>
      </c>
      <c r="D317" t="s">
        <v>1301</v>
      </c>
      <c r="E317" s="3">
        <v>13505</v>
      </c>
      <c r="F317" t="s">
        <v>43</v>
      </c>
      <c r="G317" t="s">
        <v>1302</v>
      </c>
      <c r="H317" s="1">
        <v>45621</v>
      </c>
      <c r="I317" s="1">
        <v>45986</v>
      </c>
      <c r="J317" t="s">
        <v>24</v>
      </c>
      <c r="K317" t="s">
        <v>25</v>
      </c>
      <c r="L317" t="s">
        <v>53</v>
      </c>
      <c r="M317" t="s">
        <v>27</v>
      </c>
      <c r="N317" t="s">
        <v>45</v>
      </c>
      <c r="O317" t="s">
        <v>67</v>
      </c>
      <c r="P317" t="s">
        <v>30</v>
      </c>
      <c r="Q317" t="s">
        <v>54</v>
      </c>
      <c r="R317">
        <v>3.4</v>
      </c>
      <c r="S317">
        <v>4</v>
      </c>
      <c r="T317">
        <f t="shared" si="12"/>
        <v>365</v>
      </c>
      <c r="U317" t="str">
        <f t="shared" si="13"/>
        <v>2024</v>
      </c>
      <c r="V317" t="str">
        <f t="shared" si="14"/>
        <v>4</v>
      </c>
      <c r="W317" s="10" cm="1">
        <f t="array" ref="W317">(INDEX(clv_analysis[[#All],[Customer Lifetime Value]], MATCH(TEXT(U317, "0")&amp;V317, TEXT(clv_analysis[[#All],[Year]], "0")&amp;clv_analysis[[#All],[Quarter]], 0))) /( COUNTIFS(amazon_prime_users[Year], U317, amazon_prime_users[Quarter], V317))</f>
        <v>6.2893889508237324</v>
      </c>
    </row>
    <row r="318" spans="1:23" x14ac:dyDescent="0.3">
      <c r="A318" s="2">
        <v>317</v>
      </c>
      <c r="B318" t="s">
        <v>1303</v>
      </c>
      <c r="C318" t="s">
        <v>1304</v>
      </c>
      <c r="D318" t="s">
        <v>1305</v>
      </c>
      <c r="E318" s="3">
        <v>19555</v>
      </c>
      <c r="F318" t="s">
        <v>43</v>
      </c>
      <c r="G318" t="s">
        <v>1306</v>
      </c>
      <c r="H318" s="1">
        <v>45622</v>
      </c>
      <c r="I318" s="1">
        <v>45987</v>
      </c>
      <c r="J318" t="s">
        <v>36</v>
      </c>
      <c r="K318" t="s">
        <v>52</v>
      </c>
      <c r="L318" t="s">
        <v>26</v>
      </c>
      <c r="M318" t="s">
        <v>59</v>
      </c>
      <c r="N318" t="s">
        <v>60</v>
      </c>
      <c r="O318" t="s">
        <v>61</v>
      </c>
      <c r="P318" t="s">
        <v>39</v>
      </c>
      <c r="Q318" t="s">
        <v>31</v>
      </c>
      <c r="R318">
        <v>4.2</v>
      </c>
      <c r="S318">
        <v>1</v>
      </c>
      <c r="T318">
        <f t="shared" si="12"/>
        <v>365</v>
      </c>
      <c r="U318" t="str">
        <f t="shared" si="13"/>
        <v>2024</v>
      </c>
      <c r="V318" t="str">
        <f t="shared" si="14"/>
        <v>4</v>
      </c>
      <c r="W318" s="10" cm="1">
        <f t="array" ref="W318">(INDEX(clv_analysis[[#All],[Customer Lifetime Value]], MATCH(TEXT(U318, "0")&amp;V318, TEXT(clv_analysis[[#All],[Year]], "0")&amp;clv_analysis[[#All],[Quarter]], 0))) /( COUNTIFS(amazon_prime_users[Year], U318, amazon_prime_users[Quarter], V318))</f>
        <v>6.2893889508237324</v>
      </c>
    </row>
    <row r="319" spans="1:23" x14ac:dyDescent="0.3">
      <c r="A319" s="2">
        <v>318</v>
      </c>
      <c r="B319" t="s">
        <v>1307</v>
      </c>
      <c r="C319" t="s">
        <v>1308</v>
      </c>
      <c r="D319" t="s">
        <v>1309</v>
      </c>
      <c r="E319" s="3">
        <v>19159</v>
      </c>
      <c r="F319" t="s">
        <v>22</v>
      </c>
      <c r="G319" t="s">
        <v>1310</v>
      </c>
      <c r="H319" s="1">
        <v>45623</v>
      </c>
      <c r="I319" s="1">
        <v>45988</v>
      </c>
      <c r="J319" t="s">
        <v>36</v>
      </c>
      <c r="K319" t="s">
        <v>25</v>
      </c>
      <c r="L319" t="s">
        <v>53</v>
      </c>
      <c r="M319" t="s">
        <v>66</v>
      </c>
      <c r="N319" t="s">
        <v>28</v>
      </c>
      <c r="O319" t="s">
        <v>114</v>
      </c>
      <c r="P319" t="s">
        <v>68</v>
      </c>
      <c r="Q319" t="s">
        <v>54</v>
      </c>
      <c r="R319">
        <v>4.4000000000000004</v>
      </c>
      <c r="S319">
        <v>10</v>
      </c>
      <c r="T319">
        <f t="shared" si="12"/>
        <v>365</v>
      </c>
      <c r="U319" t="str">
        <f t="shared" si="13"/>
        <v>2024</v>
      </c>
      <c r="V319" t="str">
        <f t="shared" si="14"/>
        <v>4</v>
      </c>
      <c r="W319" s="10" cm="1">
        <f t="array" ref="W319">(INDEX(clv_analysis[[#All],[Customer Lifetime Value]], MATCH(TEXT(U319, "0")&amp;V319, TEXT(clv_analysis[[#All],[Year]], "0")&amp;clv_analysis[[#All],[Quarter]], 0))) /( COUNTIFS(amazon_prime_users[Year], U319, amazon_prime_users[Quarter], V319))</f>
        <v>6.2893889508237324</v>
      </c>
    </row>
    <row r="320" spans="1:23" x14ac:dyDescent="0.3">
      <c r="A320" s="2">
        <v>319</v>
      </c>
      <c r="B320" t="s">
        <v>1311</v>
      </c>
      <c r="C320" t="s">
        <v>1312</v>
      </c>
      <c r="D320" t="s">
        <v>1313</v>
      </c>
      <c r="E320" s="3">
        <v>28769</v>
      </c>
      <c r="F320" t="s">
        <v>43</v>
      </c>
      <c r="G320" t="s">
        <v>1314</v>
      </c>
      <c r="H320" s="1">
        <v>45624</v>
      </c>
      <c r="I320" s="1">
        <v>45989</v>
      </c>
      <c r="J320" t="s">
        <v>24</v>
      </c>
      <c r="K320" t="s">
        <v>52</v>
      </c>
      <c r="L320" t="s">
        <v>53</v>
      </c>
      <c r="M320" t="s">
        <v>66</v>
      </c>
      <c r="N320" t="s">
        <v>28</v>
      </c>
      <c r="O320" t="s">
        <v>61</v>
      </c>
      <c r="P320" t="s">
        <v>68</v>
      </c>
      <c r="Q320" t="s">
        <v>47</v>
      </c>
      <c r="R320">
        <v>4.0999999999999996</v>
      </c>
      <c r="S320">
        <v>4</v>
      </c>
      <c r="T320">
        <f t="shared" si="12"/>
        <v>365</v>
      </c>
      <c r="U320" t="str">
        <f t="shared" si="13"/>
        <v>2024</v>
      </c>
      <c r="V320" t="str">
        <f t="shared" si="14"/>
        <v>4</v>
      </c>
      <c r="W320" s="10" cm="1">
        <f t="array" ref="W320">(INDEX(clv_analysis[[#All],[Customer Lifetime Value]], MATCH(TEXT(U320, "0")&amp;V320, TEXT(clv_analysis[[#All],[Year]], "0")&amp;clv_analysis[[#All],[Quarter]], 0))) /( COUNTIFS(amazon_prime_users[Year], U320, amazon_prime_users[Quarter], V320))</f>
        <v>6.2893889508237324</v>
      </c>
    </row>
    <row r="321" spans="1:23" x14ac:dyDescent="0.3">
      <c r="A321" s="2">
        <v>320</v>
      </c>
      <c r="B321" t="s">
        <v>1315</v>
      </c>
      <c r="C321" t="s">
        <v>1316</v>
      </c>
      <c r="D321" t="s">
        <v>1317</v>
      </c>
      <c r="E321" s="3">
        <v>23235</v>
      </c>
      <c r="F321" t="s">
        <v>22</v>
      </c>
      <c r="G321" t="s">
        <v>1318</v>
      </c>
      <c r="H321" s="1">
        <v>45625</v>
      </c>
      <c r="I321" s="1">
        <v>45990</v>
      </c>
      <c r="J321" t="s">
        <v>24</v>
      </c>
      <c r="K321" t="s">
        <v>37</v>
      </c>
      <c r="L321" t="s">
        <v>26</v>
      </c>
      <c r="M321" t="s">
        <v>59</v>
      </c>
      <c r="N321" t="s">
        <v>45</v>
      </c>
      <c r="O321" t="s">
        <v>61</v>
      </c>
      <c r="P321" t="s">
        <v>68</v>
      </c>
      <c r="Q321" t="s">
        <v>31</v>
      </c>
      <c r="R321">
        <v>3.6</v>
      </c>
      <c r="S321">
        <v>5</v>
      </c>
      <c r="T321">
        <f t="shared" si="12"/>
        <v>365</v>
      </c>
      <c r="U321" t="str">
        <f t="shared" si="13"/>
        <v>2024</v>
      </c>
      <c r="V321" t="str">
        <f t="shared" si="14"/>
        <v>4</v>
      </c>
      <c r="W321" s="10" cm="1">
        <f t="array" ref="W321">(INDEX(clv_analysis[[#All],[Customer Lifetime Value]], MATCH(TEXT(U321, "0")&amp;V321, TEXT(clv_analysis[[#All],[Year]], "0")&amp;clv_analysis[[#All],[Quarter]], 0))) /( COUNTIFS(amazon_prime_users[Year], U321, amazon_prime_users[Quarter], V321))</f>
        <v>6.2893889508237324</v>
      </c>
    </row>
    <row r="322" spans="1:23" x14ac:dyDescent="0.3">
      <c r="A322" s="2">
        <v>321</v>
      </c>
      <c r="B322" t="s">
        <v>1319</v>
      </c>
      <c r="C322" t="s">
        <v>1320</v>
      </c>
      <c r="D322" t="s">
        <v>1321</v>
      </c>
      <c r="E322" s="3">
        <v>21560</v>
      </c>
      <c r="F322" t="s">
        <v>43</v>
      </c>
      <c r="G322" t="s">
        <v>1322</v>
      </c>
      <c r="H322" s="1">
        <v>45626</v>
      </c>
      <c r="I322" s="1">
        <v>45991</v>
      </c>
      <c r="J322" t="s">
        <v>36</v>
      </c>
      <c r="K322" t="s">
        <v>25</v>
      </c>
      <c r="L322" t="s">
        <v>53</v>
      </c>
      <c r="M322" t="s">
        <v>59</v>
      </c>
      <c r="N322" t="s">
        <v>45</v>
      </c>
      <c r="O322" t="s">
        <v>46</v>
      </c>
      <c r="P322" t="s">
        <v>68</v>
      </c>
      <c r="Q322" t="s">
        <v>31</v>
      </c>
      <c r="R322">
        <v>3.4</v>
      </c>
      <c r="S322">
        <v>10</v>
      </c>
      <c r="T322">
        <f t="shared" ref="T322:T385" si="15">I322-H322</f>
        <v>365</v>
      </c>
      <c r="U322" t="str">
        <f t="shared" ref="U322:U385" si="16">IF(YEAR(H322)=2024, "2024",
 IF(YEAR(H322)=2025, "2025",
 IF(YEAR(H322)=2026, "2026",
 IF(YEAR(H322)=2027, "2027",
 IF(YEAR(H322)=2028, "2028",
 IF(YEAR(H322)=2029, "2029",
 IF(YEAR(H322)=2030, "2030", "")))))))</f>
        <v>2024</v>
      </c>
      <c r="V322" t="str">
        <f t="shared" ref="V322:V385" si="17">IF(MONTH(H322)&lt;=3, "1", IF(MONTH(H322)&lt;=6, "2", IF(MONTH(H322)&lt;=9, "3", "4")))</f>
        <v>4</v>
      </c>
      <c r="W322" s="10" cm="1">
        <f t="array" ref="W322">(INDEX(clv_analysis[[#All],[Customer Lifetime Value]], MATCH(TEXT(U322, "0")&amp;V322, TEXT(clv_analysis[[#All],[Year]], "0")&amp;clv_analysis[[#All],[Quarter]], 0))) /( COUNTIFS(amazon_prime_users[Year], U322, amazon_prime_users[Quarter], V322))</f>
        <v>6.2893889508237324</v>
      </c>
    </row>
    <row r="323" spans="1:23" x14ac:dyDescent="0.3">
      <c r="A323" s="2">
        <v>322</v>
      </c>
      <c r="B323" t="s">
        <v>1323</v>
      </c>
      <c r="C323" t="s">
        <v>1324</v>
      </c>
      <c r="D323" t="s">
        <v>1325</v>
      </c>
      <c r="E323" s="3">
        <v>34798</v>
      </c>
      <c r="F323" t="s">
        <v>22</v>
      </c>
      <c r="G323" t="s">
        <v>1326</v>
      </c>
      <c r="H323" s="1">
        <v>45627</v>
      </c>
      <c r="I323" s="1">
        <v>45992</v>
      </c>
      <c r="J323" t="s">
        <v>24</v>
      </c>
      <c r="K323" t="s">
        <v>25</v>
      </c>
      <c r="L323" t="s">
        <v>53</v>
      </c>
      <c r="M323" t="s">
        <v>27</v>
      </c>
      <c r="N323" t="s">
        <v>45</v>
      </c>
      <c r="O323" t="s">
        <v>114</v>
      </c>
      <c r="P323" t="s">
        <v>30</v>
      </c>
      <c r="Q323" t="s">
        <v>54</v>
      </c>
      <c r="R323">
        <v>3.4</v>
      </c>
      <c r="S323">
        <v>8</v>
      </c>
      <c r="T323">
        <f t="shared" si="15"/>
        <v>365</v>
      </c>
      <c r="U323" t="str">
        <f t="shared" si="16"/>
        <v>2024</v>
      </c>
      <c r="V323" t="str">
        <f t="shared" si="17"/>
        <v>4</v>
      </c>
      <c r="W323" s="10" cm="1">
        <f t="array" ref="W323">(INDEX(clv_analysis[[#All],[Customer Lifetime Value]], MATCH(TEXT(U323, "0")&amp;V323, TEXT(clv_analysis[[#All],[Year]], "0")&amp;clv_analysis[[#All],[Quarter]], 0))) /( COUNTIFS(amazon_prime_users[Year], U323, amazon_prime_users[Quarter], V323))</f>
        <v>6.2893889508237324</v>
      </c>
    </row>
    <row r="324" spans="1:23" x14ac:dyDescent="0.3">
      <c r="A324" s="2">
        <v>323</v>
      </c>
      <c r="B324" t="s">
        <v>1327</v>
      </c>
      <c r="C324" t="s">
        <v>1328</v>
      </c>
      <c r="D324" t="s">
        <v>1329</v>
      </c>
      <c r="E324" s="3">
        <v>38647</v>
      </c>
      <c r="F324" t="s">
        <v>22</v>
      </c>
      <c r="G324" t="s">
        <v>1330</v>
      </c>
      <c r="H324" s="1">
        <v>45628</v>
      </c>
      <c r="I324" s="1">
        <v>45993</v>
      </c>
      <c r="J324" t="s">
        <v>24</v>
      </c>
      <c r="K324" t="s">
        <v>25</v>
      </c>
      <c r="L324" t="s">
        <v>26</v>
      </c>
      <c r="M324" t="s">
        <v>59</v>
      </c>
      <c r="N324" t="s">
        <v>60</v>
      </c>
      <c r="O324" t="s">
        <v>46</v>
      </c>
      <c r="P324" t="s">
        <v>68</v>
      </c>
      <c r="Q324" t="s">
        <v>31</v>
      </c>
      <c r="R324">
        <v>4.2</v>
      </c>
      <c r="S324">
        <v>0</v>
      </c>
      <c r="T324">
        <f t="shared" si="15"/>
        <v>365</v>
      </c>
      <c r="U324" t="str">
        <f t="shared" si="16"/>
        <v>2024</v>
      </c>
      <c r="V324" t="str">
        <f t="shared" si="17"/>
        <v>4</v>
      </c>
      <c r="W324" s="10" cm="1">
        <f t="array" ref="W324">(INDEX(clv_analysis[[#All],[Customer Lifetime Value]], MATCH(TEXT(U324, "0")&amp;V324, TEXT(clv_analysis[[#All],[Year]], "0")&amp;clv_analysis[[#All],[Quarter]], 0))) /( COUNTIFS(amazon_prime_users[Year], U324, amazon_prime_users[Quarter], V324))</f>
        <v>6.2893889508237324</v>
      </c>
    </row>
    <row r="325" spans="1:23" x14ac:dyDescent="0.3">
      <c r="A325" s="2">
        <v>324</v>
      </c>
      <c r="B325" t="s">
        <v>1331</v>
      </c>
      <c r="C325" t="s">
        <v>1332</v>
      </c>
      <c r="D325" t="s">
        <v>1333</v>
      </c>
      <c r="E325" s="3">
        <v>22359</v>
      </c>
      <c r="F325" t="s">
        <v>22</v>
      </c>
      <c r="G325" t="s">
        <v>1334</v>
      </c>
      <c r="H325" s="1">
        <v>45629</v>
      </c>
      <c r="I325" s="1">
        <v>45994</v>
      </c>
      <c r="J325" t="s">
        <v>36</v>
      </c>
      <c r="K325" t="s">
        <v>52</v>
      </c>
      <c r="L325" t="s">
        <v>26</v>
      </c>
      <c r="M325" t="s">
        <v>27</v>
      </c>
      <c r="N325" t="s">
        <v>28</v>
      </c>
      <c r="O325" t="s">
        <v>38</v>
      </c>
      <c r="P325" t="s">
        <v>39</v>
      </c>
      <c r="Q325" t="s">
        <v>47</v>
      </c>
      <c r="R325">
        <v>4</v>
      </c>
      <c r="S325">
        <v>9</v>
      </c>
      <c r="T325">
        <f t="shared" si="15"/>
        <v>365</v>
      </c>
      <c r="U325" t="str">
        <f t="shared" si="16"/>
        <v>2024</v>
      </c>
      <c r="V325" t="str">
        <f t="shared" si="17"/>
        <v>4</v>
      </c>
      <c r="W325" s="10" cm="1">
        <f t="array" ref="W325">(INDEX(clv_analysis[[#All],[Customer Lifetime Value]], MATCH(TEXT(U325, "0")&amp;V325, TEXT(clv_analysis[[#All],[Year]], "0")&amp;clv_analysis[[#All],[Quarter]], 0))) /( COUNTIFS(amazon_prime_users[Year], U325, amazon_prime_users[Quarter], V325))</f>
        <v>6.2893889508237324</v>
      </c>
    </row>
    <row r="326" spans="1:23" x14ac:dyDescent="0.3">
      <c r="A326" s="2">
        <v>325</v>
      </c>
      <c r="B326" t="s">
        <v>1335</v>
      </c>
      <c r="C326" t="s">
        <v>1336</v>
      </c>
      <c r="D326" t="s">
        <v>1337</v>
      </c>
      <c r="E326" s="3">
        <v>24174</v>
      </c>
      <c r="F326" t="s">
        <v>22</v>
      </c>
      <c r="G326" t="s">
        <v>1338</v>
      </c>
      <c r="H326" s="1">
        <v>45630</v>
      </c>
      <c r="I326" s="1">
        <v>45995</v>
      </c>
      <c r="J326" t="s">
        <v>24</v>
      </c>
      <c r="K326" t="s">
        <v>37</v>
      </c>
      <c r="L326" t="s">
        <v>53</v>
      </c>
      <c r="M326" t="s">
        <v>66</v>
      </c>
      <c r="N326" t="s">
        <v>60</v>
      </c>
      <c r="O326" t="s">
        <v>61</v>
      </c>
      <c r="P326" t="s">
        <v>68</v>
      </c>
      <c r="Q326" t="s">
        <v>47</v>
      </c>
      <c r="R326">
        <v>3.1</v>
      </c>
      <c r="S326">
        <v>10</v>
      </c>
      <c r="T326">
        <f t="shared" si="15"/>
        <v>365</v>
      </c>
      <c r="U326" t="str">
        <f t="shared" si="16"/>
        <v>2024</v>
      </c>
      <c r="V326" t="str">
        <f t="shared" si="17"/>
        <v>4</v>
      </c>
      <c r="W326" s="10" cm="1">
        <f t="array" ref="W326">(INDEX(clv_analysis[[#All],[Customer Lifetime Value]], MATCH(TEXT(U326, "0")&amp;V326, TEXT(clv_analysis[[#All],[Year]], "0")&amp;clv_analysis[[#All],[Quarter]], 0))) /( COUNTIFS(amazon_prime_users[Year], U326, amazon_prime_users[Quarter], V326))</f>
        <v>6.2893889508237324</v>
      </c>
    </row>
    <row r="327" spans="1:23" x14ac:dyDescent="0.3">
      <c r="A327" s="2">
        <v>326</v>
      </c>
      <c r="B327" t="s">
        <v>1339</v>
      </c>
      <c r="C327" t="s">
        <v>1340</v>
      </c>
      <c r="D327" t="s">
        <v>1341</v>
      </c>
      <c r="E327" s="3">
        <v>25341</v>
      </c>
      <c r="F327" t="s">
        <v>43</v>
      </c>
      <c r="G327" t="s">
        <v>1342</v>
      </c>
      <c r="H327" s="1">
        <v>45631</v>
      </c>
      <c r="I327" s="1">
        <v>45996</v>
      </c>
      <c r="J327" t="s">
        <v>36</v>
      </c>
      <c r="K327" t="s">
        <v>52</v>
      </c>
      <c r="L327" t="s">
        <v>26</v>
      </c>
      <c r="M327" t="s">
        <v>59</v>
      </c>
      <c r="N327" t="s">
        <v>45</v>
      </c>
      <c r="O327" t="s">
        <v>67</v>
      </c>
      <c r="P327" t="s">
        <v>30</v>
      </c>
      <c r="Q327" t="s">
        <v>47</v>
      </c>
      <c r="R327">
        <v>5</v>
      </c>
      <c r="S327">
        <v>10</v>
      </c>
      <c r="T327">
        <f t="shared" si="15"/>
        <v>365</v>
      </c>
      <c r="U327" t="str">
        <f t="shared" si="16"/>
        <v>2024</v>
      </c>
      <c r="V327" t="str">
        <f t="shared" si="17"/>
        <v>4</v>
      </c>
      <c r="W327" s="10" cm="1">
        <f t="array" ref="W327">(INDEX(clv_analysis[[#All],[Customer Lifetime Value]], MATCH(TEXT(U327, "0")&amp;V327, TEXT(clv_analysis[[#All],[Year]], "0")&amp;clv_analysis[[#All],[Quarter]], 0))) /( COUNTIFS(amazon_prime_users[Year], U327, amazon_prime_users[Quarter], V327))</f>
        <v>6.2893889508237324</v>
      </c>
    </row>
    <row r="328" spans="1:23" x14ac:dyDescent="0.3">
      <c r="A328" s="2">
        <v>327</v>
      </c>
      <c r="B328" t="s">
        <v>1343</v>
      </c>
      <c r="C328" t="s">
        <v>1344</v>
      </c>
      <c r="D328" t="s">
        <v>1345</v>
      </c>
      <c r="E328" s="3">
        <v>32963</v>
      </c>
      <c r="F328" t="s">
        <v>43</v>
      </c>
      <c r="G328" t="s">
        <v>1346</v>
      </c>
      <c r="H328" s="1">
        <v>45632</v>
      </c>
      <c r="I328" s="1">
        <v>45997</v>
      </c>
      <c r="J328" t="s">
        <v>36</v>
      </c>
      <c r="K328" t="s">
        <v>52</v>
      </c>
      <c r="L328" t="s">
        <v>26</v>
      </c>
      <c r="M328" t="s">
        <v>27</v>
      </c>
      <c r="N328" t="s">
        <v>28</v>
      </c>
      <c r="O328" t="s">
        <v>61</v>
      </c>
      <c r="P328" t="s">
        <v>30</v>
      </c>
      <c r="Q328" t="s">
        <v>31</v>
      </c>
      <c r="R328">
        <v>3.6</v>
      </c>
      <c r="S328">
        <v>5</v>
      </c>
      <c r="T328">
        <f t="shared" si="15"/>
        <v>365</v>
      </c>
      <c r="U328" t="str">
        <f t="shared" si="16"/>
        <v>2024</v>
      </c>
      <c r="V328" t="str">
        <f t="shared" si="17"/>
        <v>4</v>
      </c>
      <c r="W328" s="10" cm="1">
        <f t="array" ref="W328">(INDEX(clv_analysis[[#All],[Customer Lifetime Value]], MATCH(TEXT(U328, "0")&amp;V328, TEXT(clv_analysis[[#All],[Year]], "0")&amp;clv_analysis[[#All],[Quarter]], 0))) /( COUNTIFS(amazon_prime_users[Year], U328, amazon_prime_users[Quarter], V328))</f>
        <v>6.2893889508237324</v>
      </c>
    </row>
    <row r="329" spans="1:23" x14ac:dyDescent="0.3">
      <c r="A329" s="2">
        <v>328</v>
      </c>
      <c r="B329" t="s">
        <v>1347</v>
      </c>
      <c r="C329" t="s">
        <v>1348</v>
      </c>
      <c r="D329" t="s">
        <v>1349</v>
      </c>
      <c r="E329" s="3">
        <v>35689</v>
      </c>
      <c r="F329" t="s">
        <v>22</v>
      </c>
      <c r="G329" t="s">
        <v>1350</v>
      </c>
      <c r="H329" s="1">
        <v>45633</v>
      </c>
      <c r="I329" s="1">
        <v>45998</v>
      </c>
      <c r="J329" t="s">
        <v>36</v>
      </c>
      <c r="K329" t="s">
        <v>52</v>
      </c>
      <c r="L329" t="s">
        <v>53</v>
      </c>
      <c r="M329" t="s">
        <v>27</v>
      </c>
      <c r="N329" t="s">
        <v>45</v>
      </c>
      <c r="O329" t="s">
        <v>29</v>
      </c>
      <c r="P329" t="s">
        <v>30</v>
      </c>
      <c r="Q329" t="s">
        <v>31</v>
      </c>
      <c r="R329">
        <v>3.9</v>
      </c>
      <c r="S329">
        <v>3</v>
      </c>
      <c r="T329">
        <f t="shared" si="15"/>
        <v>365</v>
      </c>
      <c r="U329" t="str">
        <f t="shared" si="16"/>
        <v>2024</v>
      </c>
      <c r="V329" t="str">
        <f t="shared" si="17"/>
        <v>4</v>
      </c>
      <c r="W329" s="10" cm="1">
        <f t="array" ref="W329">(INDEX(clv_analysis[[#All],[Customer Lifetime Value]], MATCH(TEXT(U329, "0")&amp;V329, TEXT(clv_analysis[[#All],[Year]], "0")&amp;clv_analysis[[#All],[Quarter]], 0))) /( COUNTIFS(amazon_prime_users[Year], U329, amazon_prime_users[Quarter], V329))</f>
        <v>6.2893889508237324</v>
      </c>
    </row>
    <row r="330" spans="1:23" x14ac:dyDescent="0.3">
      <c r="A330" s="2">
        <v>329</v>
      </c>
      <c r="B330" t="s">
        <v>1351</v>
      </c>
      <c r="C330" t="s">
        <v>1352</v>
      </c>
      <c r="D330" t="s">
        <v>1353</v>
      </c>
      <c r="E330" s="3">
        <v>34636</v>
      </c>
      <c r="F330" t="s">
        <v>43</v>
      </c>
      <c r="G330" t="s">
        <v>938</v>
      </c>
      <c r="H330" s="1">
        <v>45634</v>
      </c>
      <c r="I330" s="1">
        <v>45999</v>
      </c>
      <c r="J330" t="s">
        <v>36</v>
      </c>
      <c r="K330" t="s">
        <v>37</v>
      </c>
      <c r="L330" t="s">
        <v>53</v>
      </c>
      <c r="M330" t="s">
        <v>59</v>
      </c>
      <c r="N330" t="s">
        <v>45</v>
      </c>
      <c r="O330" t="s">
        <v>29</v>
      </c>
      <c r="P330" t="s">
        <v>30</v>
      </c>
      <c r="Q330" t="s">
        <v>47</v>
      </c>
      <c r="R330">
        <v>3.8</v>
      </c>
      <c r="S330">
        <v>8</v>
      </c>
      <c r="T330">
        <f t="shared" si="15"/>
        <v>365</v>
      </c>
      <c r="U330" t="str">
        <f t="shared" si="16"/>
        <v>2024</v>
      </c>
      <c r="V330" t="str">
        <f t="shared" si="17"/>
        <v>4</v>
      </c>
      <c r="W330" s="10" cm="1">
        <f t="array" ref="W330">(INDEX(clv_analysis[[#All],[Customer Lifetime Value]], MATCH(TEXT(U330, "0")&amp;V330, TEXT(clv_analysis[[#All],[Year]], "0")&amp;clv_analysis[[#All],[Quarter]], 0))) /( COUNTIFS(amazon_prime_users[Year], U330, amazon_prime_users[Quarter], V330))</f>
        <v>6.2893889508237324</v>
      </c>
    </row>
    <row r="331" spans="1:23" x14ac:dyDescent="0.3">
      <c r="A331" s="2">
        <v>330</v>
      </c>
      <c r="B331" t="s">
        <v>1354</v>
      </c>
      <c r="C331" t="s">
        <v>1355</v>
      </c>
      <c r="D331" t="s">
        <v>1356</v>
      </c>
      <c r="E331" s="3">
        <v>32297</v>
      </c>
      <c r="F331" t="s">
        <v>22</v>
      </c>
      <c r="G331" t="s">
        <v>1357</v>
      </c>
      <c r="H331" s="1">
        <v>45635</v>
      </c>
      <c r="I331" s="1">
        <v>46000</v>
      </c>
      <c r="J331" t="s">
        <v>24</v>
      </c>
      <c r="K331" t="s">
        <v>37</v>
      </c>
      <c r="L331" t="s">
        <v>53</v>
      </c>
      <c r="M331" t="s">
        <v>59</v>
      </c>
      <c r="N331" t="s">
        <v>28</v>
      </c>
      <c r="O331" t="s">
        <v>73</v>
      </c>
      <c r="P331" t="s">
        <v>30</v>
      </c>
      <c r="Q331" t="s">
        <v>31</v>
      </c>
      <c r="R331">
        <v>3.7</v>
      </c>
      <c r="S331">
        <v>7</v>
      </c>
      <c r="T331">
        <f t="shared" si="15"/>
        <v>365</v>
      </c>
      <c r="U331" t="str">
        <f t="shared" si="16"/>
        <v>2024</v>
      </c>
      <c r="V331" t="str">
        <f t="shared" si="17"/>
        <v>4</v>
      </c>
      <c r="W331" s="10" cm="1">
        <f t="array" ref="W331">(INDEX(clv_analysis[[#All],[Customer Lifetime Value]], MATCH(TEXT(U331, "0")&amp;V331, TEXT(clv_analysis[[#All],[Year]], "0")&amp;clv_analysis[[#All],[Quarter]], 0))) /( COUNTIFS(amazon_prime_users[Year], U331, amazon_prime_users[Quarter], V331))</f>
        <v>6.2893889508237324</v>
      </c>
    </row>
    <row r="332" spans="1:23" x14ac:dyDescent="0.3">
      <c r="A332" s="2">
        <v>331</v>
      </c>
      <c r="B332" t="s">
        <v>1358</v>
      </c>
      <c r="C332" t="s">
        <v>1359</v>
      </c>
      <c r="D332" t="s">
        <v>1360</v>
      </c>
      <c r="E332" s="3">
        <v>16555</v>
      </c>
      <c r="F332" t="s">
        <v>22</v>
      </c>
      <c r="G332" t="s">
        <v>1361</v>
      </c>
      <c r="H332" s="1">
        <v>45636</v>
      </c>
      <c r="I332" s="1">
        <v>46001</v>
      </c>
      <c r="J332" t="s">
        <v>24</v>
      </c>
      <c r="K332" t="s">
        <v>25</v>
      </c>
      <c r="L332" t="s">
        <v>26</v>
      </c>
      <c r="M332" t="s">
        <v>27</v>
      </c>
      <c r="N332" t="s">
        <v>45</v>
      </c>
      <c r="O332" t="s">
        <v>46</v>
      </c>
      <c r="P332" t="s">
        <v>39</v>
      </c>
      <c r="Q332" t="s">
        <v>31</v>
      </c>
      <c r="R332">
        <v>3.4</v>
      </c>
      <c r="S332">
        <v>8</v>
      </c>
      <c r="T332">
        <f t="shared" si="15"/>
        <v>365</v>
      </c>
      <c r="U332" t="str">
        <f t="shared" si="16"/>
        <v>2024</v>
      </c>
      <c r="V332" t="str">
        <f t="shared" si="17"/>
        <v>4</v>
      </c>
      <c r="W332" s="10" cm="1">
        <f t="array" ref="W332">(INDEX(clv_analysis[[#All],[Customer Lifetime Value]], MATCH(TEXT(U332, "0")&amp;V332, TEXT(clv_analysis[[#All],[Year]], "0")&amp;clv_analysis[[#All],[Quarter]], 0))) /( COUNTIFS(amazon_prime_users[Year], U332, amazon_prime_users[Quarter], V332))</f>
        <v>6.2893889508237324</v>
      </c>
    </row>
    <row r="333" spans="1:23" x14ac:dyDescent="0.3">
      <c r="A333" s="2">
        <v>332</v>
      </c>
      <c r="B333" t="s">
        <v>1362</v>
      </c>
      <c r="C333" t="s">
        <v>1363</v>
      </c>
      <c r="D333" t="s">
        <v>1364</v>
      </c>
      <c r="E333" s="3">
        <v>19282</v>
      </c>
      <c r="F333" t="s">
        <v>43</v>
      </c>
      <c r="G333" t="s">
        <v>1365</v>
      </c>
      <c r="H333" s="1">
        <v>45637</v>
      </c>
      <c r="I333" s="1">
        <v>46002</v>
      </c>
      <c r="J333" t="s">
        <v>36</v>
      </c>
      <c r="K333" t="s">
        <v>52</v>
      </c>
      <c r="L333" t="s">
        <v>53</v>
      </c>
      <c r="M333" t="s">
        <v>66</v>
      </c>
      <c r="N333" t="s">
        <v>45</v>
      </c>
      <c r="O333" t="s">
        <v>38</v>
      </c>
      <c r="P333" t="s">
        <v>68</v>
      </c>
      <c r="Q333" t="s">
        <v>31</v>
      </c>
      <c r="R333">
        <v>3.1</v>
      </c>
      <c r="S333">
        <v>1</v>
      </c>
      <c r="T333">
        <f t="shared" si="15"/>
        <v>365</v>
      </c>
      <c r="U333" t="str">
        <f t="shared" si="16"/>
        <v>2024</v>
      </c>
      <c r="V333" t="str">
        <f t="shared" si="17"/>
        <v>4</v>
      </c>
      <c r="W333" s="10" cm="1">
        <f t="array" ref="W333">(INDEX(clv_analysis[[#All],[Customer Lifetime Value]], MATCH(TEXT(U333, "0")&amp;V333, TEXT(clv_analysis[[#All],[Year]], "0")&amp;clv_analysis[[#All],[Quarter]], 0))) /( COUNTIFS(amazon_prime_users[Year], U333, amazon_prime_users[Quarter], V333))</f>
        <v>6.2893889508237324</v>
      </c>
    </row>
    <row r="334" spans="1:23" x14ac:dyDescent="0.3">
      <c r="A334" s="2">
        <v>333</v>
      </c>
      <c r="B334" t="s">
        <v>1366</v>
      </c>
      <c r="C334" t="s">
        <v>1367</v>
      </c>
      <c r="D334" t="s">
        <v>1368</v>
      </c>
      <c r="E334" s="3">
        <v>18361</v>
      </c>
      <c r="F334" t="s">
        <v>43</v>
      </c>
      <c r="G334" t="s">
        <v>1369</v>
      </c>
      <c r="H334" s="1">
        <v>45638</v>
      </c>
      <c r="I334" s="1">
        <v>46003</v>
      </c>
      <c r="J334" t="s">
        <v>36</v>
      </c>
      <c r="K334" t="s">
        <v>52</v>
      </c>
      <c r="L334" t="s">
        <v>26</v>
      </c>
      <c r="M334" t="s">
        <v>66</v>
      </c>
      <c r="N334" t="s">
        <v>60</v>
      </c>
      <c r="O334" t="s">
        <v>46</v>
      </c>
      <c r="P334" t="s">
        <v>39</v>
      </c>
      <c r="Q334" t="s">
        <v>31</v>
      </c>
      <c r="R334">
        <v>4.8</v>
      </c>
      <c r="S334">
        <v>6</v>
      </c>
      <c r="T334">
        <f t="shared" si="15"/>
        <v>365</v>
      </c>
      <c r="U334" t="str">
        <f t="shared" si="16"/>
        <v>2024</v>
      </c>
      <c r="V334" t="str">
        <f t="shared" si="17"/>
        <v>4</v>
      </c>
      <c r="W334" s="10" cm="1">
        <f t="array" ref="W334">(INDEX(clv_analysis[[#All],[Customer Lifetime Value]], MATCH(TEXT(U334, "0")&amp;V334, TEXT(clv_analysis[[#All],[Year]], "0")&amp;clv_analysis[[#All],[Quarter]], 0))) /( COUNTIFS(amazon_prime_users[Year], U334, amazon_prime_users[Quarter], V334))</f>
        <v>6.2893889508237324</v>
      </c>
    </row>
    <row r="335" spans="1:23" x14ac:dyDescent="0.3">
      <c r="A335" s="2">
        <v>334</v>
      </c>
      <c r="B335" t="s">
        <v>1370</v>
      </c>
      <c r="C335" t="s">
        <v>1371</v>
      </c>
      <c r="D335" t="s">
        <v>1372</v>
      </c>
      <c r="E335" s="3">
        <v>24946</v>
      </c>
      <c r="F335" t="s">
        <v>22</v>
      </c>
      <c r="G335" t="s">
        <v>1373</v>
      </c>
      <c r="H335" s="1">
        <v>45639</v>
      </c>
      <c r="I335" s="1">
        <v>46004</v>
      </c>
      <c r="J335" t="s">
        <v>36</v>
      </c>
      <c r="K335" t="s">
        <v>37</v>
      </c>
      <c r="L335" t="s">
        <v>53</v>
      </c>
      <c r="M335" t="s">
        <v>59</v>
      </c>
      <c r="N335" t="s">
        <v>28</v>
      </c>
      <c r="O335" t="s">
        <v>114</v>
      </c>
      <c r="P335" t="s">
        <v>39</v>
      </c>
      <c r="Q335" t="s">
        <v>31</v>
      </c>
      <c r="R335">
        <v>5</v>
      </c>
      <c r="S335">
        <v>9</v>
      </c>
      <c r="T335">
        <f t="shared" si="15"/>
        <v>365</v>
      </c>
      <c r="U335" t="str">
        <f t="shared" si="16"/>
        <v>2024</v>
      </c>
      <c r="V335" t="str">
        <f t="shared" si="17"/>
        <v>4</v>
      </c>
      <c r="W335" s="10" cm="1">
        <f t="array" ref="W335">(INDEX(clv_analysis[[#All],[Customer Lifetime Value]], MATCH(TEXT(U335, "0")&amp;V335, TEXT(clv_analysis[[#All],[Year]], "0")&amp;clv_analysis[[#All],[Quarter]], 0))) /( COUNTIFS(amazon_prime_users[Year], U335, amazon_prime_users[Quarter], V335))</f>
        <v>6.2893889508237324</v>
      </c>
    </row>
    <row r="336" spans="1:23" x14ac:dyDescent="0.3">
      <c r="A336" s="2">
        <v>335</v>
      </c>
      <c r="B336" t="s">
        <v>1374</v>
      </c>
      <c r="C336" t="s">
        <v>1375</v>
      </c>
      <c r="D336" t="s">
        <v>1376</v>
      </c>
      <c r="E336" s="3">
        <v>31404</v>
      </c>
      <c r="F336" t="s">
        <v>22</v>
      </c>
      <c r="G336" t="s">
        <v>1377</v>
      </c>
      <c r="H336" s="1">
        <v>45640</v>
      </c>
      <c r="I336" s="1">
        <v>46005</v>
      </c>
      <c r="J336" t="s">
        <v>36</v>
      </c>
      <c r="K336" t="s">
        <v>37</v>
      </c>
      <c r="L336" t="s">
        <v>53</v>
      </c>
      <c r="M336" t="s">
        <v>27</v>
      </c>
      <c r="N336" t="s">
        <v>60</v>
      </c>
      <c r="O336" t="s">
        <v>114</v>
      </c>
      <c r="P336" t="s">
        <v>30</v>
      </c>
      <c r="Q336" t="s">
        <v>54</v>
      </c>
      <c r="R336">
        <v>3.8</v>
      </c>
      <c r="S336">
        <v>7</v>
      </c>
      <c r="T336">
        <f t="shared" si="15"/>
        <v>365</v>
      </c>
      <c r="U336" t="str">
        <f t="shared" si="16"/>
        <v>2024</v>
      </c>
      <c r="V336" t="str">
        <f t="shared" si="17"/>
        <v>4</v>
      </c>
      <c r="W336" s="10" cm="1">
        <f t="array" ref="W336">(INDEX(clv_analysis[[#All],[Customer Lifetime Value]], MATCH(TEXT(U336, "0")&amp;V336, TEXT(clv_analysis[[#All],[Year]], "0")&amp;clv_analysis[[#All],[Quarter]], 0))) /( COUNTIFS(amazon_prime_users[Year], U336, amazon_prime_users[Quarter], V336))</f>
        <v>6.2893889508237324</v>
      </c>
    </row>
    <row r="337" spans="1:23" x14ac:dyDescent="0.3">
      <c r="A337" s="2">
        <v>336</v>
      </c>
      <c r="B337" t="s">
        <v>1378</v>
      </c>
      <c r="C337" t="s">
        <v>1379</v>
      </c>
      <c r="D337" t="s">
        <v>1380</v>
      </c>
      <c r="E337" s="3">
        <v>35237</v>
      </c>
      <c r="F337" t="s">
        <v>43</v>
      </c>
      <c r="G337" t="s">
        <v>1381</v>
      </c>
      <c r="H337" s="1">
        <v>45641</v>
      </c>
      <c r="I337" s="1">
        <v>46006</v>
      </c>
      <c r="J337" t="s">
        <v>24</v>
      </c>
      <c r="K337" t="s">
        <v>37</v>
      </c>
      <c r="L337" t="s">
        <v>53</v>
      </c>
      <c r="M337" t="s">
        <v>27</v>
      </c>
      <c r="N337" t="s">
        <v>45</v>
      </c>
      <c r="O337" t="s">
        <v>61</v>
      </c>
      <c r="P337" t="s">
        <v>68</v>
      </c>
      <c r="Q337" t="s">
        <v>47</v>
      </c>
      <c r="R337">
        <v>5</v>
      </c>
      <c r="S337">
        <v>4</v>
      </c>
      <c r="T337">
        <f t="shared" si="15"/>
        <v>365</v>
      </c>
      <c r="U337" t="str">
        <f t="shared" si="16"/>
        <v>2024</v>
      </c>
      <c r="V337" t="str">
        <f t="shared" si="17"/>
        <v>4</v>
      </c>
      <c r="W337" s="10" cm="1">
        <f t="array" ref="W337">(INDEX(clv_analysis[[#All],[Customer Lifetime Value]], MATCH(TEXT(U337, "0")&amp;V337, TEXT(clv_analysis[[#All],[Year]], "0")&amp;clv_analysis[[#All],[Quarter]], 0))) /( COUNTIFS(amazon_prime_users[Year], U337, amazon_prime_users[Quarter], V337))</f>
        <v>6.2893889508237324</v>
      </c>
    </row>
    <row r="338" spans="1:23" x14ac:dyDescent="0.3">
      <c r="A338" s="2">
        <v>337</v>
      </c>
      <c r="B338" t="s">
        <v>1382</v>
      </c>
      <c r="C338" t="s">
        <v>1383</v>
      </c>
      <c r="D338" t="s">
        <v>1384</v>
      </c>
      <c r="E338" s="3">
        <v>26855</v>
      </c>
      <c r="F338" t="s">
        <v>22</v>
      </c>
      <c r="G338" t="s">
        <v>1385</v>
      </c>
      <c r="H338" s="1">
        <v>45642</v>
      </c>
      <c r="I338" s="1">
        <v>46007</v>
      </c>
      <c r="J338" t="s">
        <v>24</v>
      </c>
      <c r="K338" t="s">
        <v>37</v>
      </c>
      <c r="L338" t="s">
        <v>53</v>
      </c>
      <c r="M338" t="s">
        <v>66</v>
      </c>
      <c r="N338" t="s">
        <v>45</v>
      </c>
      <c r="O338" t="s">
        <v>61</v>
      </c>
      <c r="P338" t="s">
        <v>39</v>
      </c>
      <c r="Q338" t="s">
        <v>54</v>
      </c>
      <c r="R338">
        <v>3.7</v>
      </c>
      <c r="S338">
        <v>10</v>
      </c>
      <c r="T338">
        <f t="shared" si="15"/>
        <v>365</v>
      </c>
      <c r="U338" t="str">
        <f t="shared" si="16"/>
        <v>2024</v>
      </c>
      <c r="V338" t="str">
        <f t="shared" si="17"/>
        <v>4</v>
      </c>
      <c r="W338" s="10" cm="1">
        <f t="array" ref="W338">(INDEX(clv_analysis[[#All],[Customer Lifetime Value]], MATCH(TEXT(U338, "0")&amp;V338, TEXT(clv_analysis[[#All],[Year]], "0")&amp;clv_analysis[[#All],[Quarter]], 0))) /( COUNTIFS(amazon_prime_users[Year], U338, amazon_prime_users[Quarter], V338))</f>
        <v>6.2893889508237324</v>
      </c>
    </row>
    <row r="339" spans="1:23" x14ac:dyDescent="0.3">
      <c r="A339" s="2">
        <v>338</v>
      </c>
      <c r="B339" t="s">
        <v>1386</v>
      </c>
      <c r="C339" t="s">
        <v>1387</v>
      </c>
      <c r="D339" t="s">
        <v>1388</v>
      </c>
      <c r="E339" s="3">
        <v>32831</v>
      </c>
      <c r="F339" t="s">
        <v>22</v>
      </c>
      <c r="G339" t="s">
        <v>1389</v>
      </c>
      <c r="H339" s="1">
        <v>45643</v>
      </c>
      <c r="I339" s="1">
        <v>46008</v>
      </c>
      <c r="J339" t="s">
        <v>36</v>
      </c>
      <c r="K339" t="s">
        <v>25</v>
      </c>
      <c r="L339" t="s">
        <v>26</v>
      </c>
      <c r="M339" t="s">
        <v>59</v>
      </c>
      <c r="N339" t="s">
        <v>45</v>
      </c>
      <c r="O339" t="s">
        <v>29</v>
      </c>
      <c r="P339" t="s">
        <v>30</v>
      </c>
      <c r="Q339" t="s">
        <v>31</v>
      </c>
      <c r="R339">
        <v>3.8</v>
      </c>
      <c r="S339">
        <v>3</v>
      </c>
      <c r="T339">
        <f t="shared" si="15"/>
        <v>365</v>
      </c>
      <c r="U339" t="str">
        <f t="shared" si="16"/>
        <v>2024</v>
      </c>
      <c r="V339" t="str">
        <f t="shared" si="17"/>
        <v>4</v>
      </c>
      <c r="W339" s="10" cm="1">
        <f t="array" ref="W339">(INDEX(clv_analysis[[#All],[Customer Lifetime Value]], MATCH(TEXT(U339, "0")&amp;V339, TEXT(clv_analysis[[#All],[Year]], "0")&amp;clv_analysis[[#All],[Quarter]], 0))) /( COUNTIFS(amazon_prime_users[Year], U339, amazon_prime_users[Quarter], V339))</f>
        <v>6.2893889508237324</v>
      </c>
    </row>
    <row r="340" spans="1:23" x14ac:dyDescent="0.3">
      <c r="A340" s="2">
        <v>339</v>
      </c>
      <c r="B340" t="s">
        <v>1390</v>
      </c>
      <c r="C340" t="s">
        <v>1391</v>
      </c>
      <c r="D340" t="s">
        <v>1392</v>
      </c>
      <c r="E340" s="3">
        <v>27084</v>
      </c>
      <c r="F340" t="s">
        <v>43</v>
      </c>
      <c r="G340" t="s">
        <v>1393</v>
      </c>
      <c r="H340" s="1">
        <v>45644</v>
      </c>
      <c r="I340" s="1">
        <v>46009</v>
      </c>
      <c r="J340" t="s">
        <v>24</v>
      </c>
      <c r="K340" t="s">
        <v>25</v>
      </c>
      <c r="L340" t="s">
        <v>53</v>
      </c>
      <c r="M340" t="s">
        <v>59</v>
      </c>
      <c r="N340" t="s">
        <v>28</v>
      </c>
      <c r="O340" t="s">
        <v>67</v>
      </c>
      <c r="P340" t="s">
        <v>68</v>
      </c>
      <c r="Q340" t="s">
        <v>54</v>
      </c>
      <c r="R340">
        <v>5</v>
      </c>
      <c r="S340">
        <v>8</v>
      </c>
      <c r="T340">
        <f t="shared" si="15"/>
        <v>365</v>
      </c>
      <c r="U340" t="str">
        <f t="shared" si="16"/>
        <v>2024</v>
      </c>
      <c r="V340" t="str">
        <f t="shared" si="17"/>
        <v>4</v>
      </c>
      <c r="W340" s="10" cm="1">
        <f t="array" ref="W340">(INDEX(clv_analysis[[#All],[Customer Lifetime Value]], MATCH(TEXT(U340, "0")&amp;V340, TEXT(clv_analysis[[#All],[Year]], "0")&amp;clv_analysis[[#All],[Quarter]], 0))) /( COUNTIFS(amazon_prime_users[Year], U340, amazon_prime_users[Quarter], V340))</f>
        <v>6.2893889508237324</v>
      </c>
    </row>
    <row r="341" spans="1:23" x14ac:dyDescent="0.3">
      <c r="A341" s="2">
        <v>340</v>
      </c>
      <c r="B341" t="s">
        <v>1394</v>
      </c>
      <c r="C341" t="s">
        <v>1395</v>
      </c>
      <c r="D341" t="s">
        <v>1396</v>
      </c>
      <c r="E341" s="3">
        <v>22442</v>
      </c>
      <c r="F341" t="s">
        <v>43</v>
      </c>
      <c r="G341" t="s">
        <v>1397</v>
      </c>
      <c r="H341" s="1">
        <v>45645</v>
      </c>
      <c r="I341" s="1">
        <v>46010</v>
      </c>
      <c r="J341" t="s">
        <v>36</v>
      </c>
      <c r="K341" t="s">
        <v>52</v>
      </c>
      <c r="L341" t="s">
        <v>53</v>
      </c>
      <c r="M341" t="s">
        <v>27</v>
      </c>
      <c r="N341" t="s">
        <v>45</v>
      </c>
      <c r="O341" t="s">
        <v>67</v>
      </c>
      <c r="P341" t="s">
        <v>39</v>
      </c>
      <c r="Q341" t="s">
        <v>31</v>
      </c>
      <c r="R341">
        <v>3.8</v>
      </c>
      <c r="S341">
        <v>1</v>
      </c>
      <c r="T341">
        <f t="shared" si="15"/>
        <v>365</v>
      </c>
      <c r="U341" t="str">
        <f t="shared" si="16"/>
        <v>2024</v>
      </c>
      <c r="V341" t="str">
        <f t="shared" si="17"/>
        <v>4</v>
      </c>
      <c r="W341" s="10" cm="1">
        <f t="array" ref="W341">(INDEX(clv_analysis[[#All],[Customer Lifetime Value]], MATCH(TEXT(U341, "0")&amp;V341, TEXT(clv_analysis[[#All],[Year]], "0")&amp;clv_analysis[[#All],[Quarter]], 0))) /( COUNTIFS(amazon_prime_users[Year], U341, amazon_prime_users[Quarter], V341))</f>
        <v>6.2893889508237324</v>
      </c>
    </row>
    <row r="342" spans="1:23" x14ac:dyDescent="0.3">
      <c r="A342" s="2">
        <v>341</v>
      </c>
      <c r="B342" t="s">
        <v>1398</v>
      </c>
      <c r="C342" t="s">
        <v>1399</v>
      </c>
      <c r="D342" t="s">
        <v>1400</v>
      </c>
      <c r="E342" s="3">
        <v>13493</v>
      </c>
      <c r="F342" t="s">
        <v>43</v>
      </c>
      <c r="G342" t="s">
        <v>1401</v>
      </c>
      <c r="H342" s="1">
        <v>45646</v>
      </c>
      <c r="I342" s="1">
        <v>46011</v>
      </c>
      <c r="J342" t="s">
        <v>24</v>
      </c>
      <c r="K342" t="s">
        <v>25</v>
      </c>
      <c r="L342" t="s">
        <v>53</v>
      </c>
      <c r="M342" t="s">
        <v>27</v>
      </c>
      <c r="N342" t="s">
        <v>28</v>
      </c>
      <c r="O342" t="s">
        <v>38</v>
      </c>
      <c r="P342" t="s">
        <v>39</v>
      </c>
      <c r="Q342" t="s">
        <v>47</v>
      </c>
      <c r="R342">
        <v>3</v>
      </c>
      <c r="S342">
        <v>9</v>
      </c>
      <c r="T342">
        <f t="shared" si="15"/>
        <v>365</v>
      </c>
      <c r="U342" t="str">
        <f t="shared" si="16"/>
        <v>2024</v>
      </c>
      <c r="V342" t="str">
        <f t="shared" si="17"/>
        <v>4</v>
      </c>
      <c r="W342" s="10" cm="1">
        <f t="array" ref="W342">(INDEX(clv_analysis[[#All],[Customer Lifetime Value]], MATCH(TEXT(U342, "0")&amp;V342, TEXT(clv_analysis[[#All],[Year]], "0")&amp;clv_analysis[[#All],[Quarter]], 0))) /( COUNTIFS(amazon_prime_users[Year], U342, amazon_prime_users[Quarter], V342))</f>
        <v>6.2893889508237324</v>
      </c>
    </row>
    <row r="343" spans="1:23" x14ac:dyDescent="0.3">
      <c r="A343" s="2">
        <v>342</v>
      </c>
      <c r="B343" t="s">
        <v>1402</v>
      </c>
      <c r="C343" t="s">
        <v>1403</v>
      </c>
      <c r="D343" t="s">
        <v>1404</v>
      </c>
      <c r="E343" s="3">
        <v>24826</v>
      </c>
      <c r="F343" t="s">
        <v>43</v>
      </c>
      <c r="G343" t="s">
        <v>1113</v>
      </c>
      <c r="H343" s="1">
        <v>45647</v>
      </c>
      <c r="I343" s="1">
        <v>46012</v>
      </c>
      <c r="J343" t="s">
        <v>36</v>
      </c>
      <c r="K343" t="s">
        <v>25</v>
      </c>
      <c r="L343" t="s">
        <v>26</v>
      </c>
      <c r="M343" t="s">
        <v>59</v>
      </c>
      <c r="N343" t="s">
        <v>45</v>
      </c>
      <c r="O343" t="s">
        <v>114</v>
      </c>
      <c r="P343" t="s">
        <v>30</v>
      </c>
      <c r="Q343" t="s">
        <v>47</v>
      </c>
      <c r="R343">
        <v>3.5</v>
      </c>
      <c r="S343">
        <v>3</v>
      </c>
      <c r="T343">
        <f t="shared" si="15"/>
        <v>365</v>
      </c>
      <c r="U343" t="str">
        <f t="shared" si="16"/>
        <v>2024</v>
      </c>
      <c r="V343" t="str">
        <f t="shared" si="17"/>
        <v>4</v>
      </c>
      <c r="W343" s="10" cm="1">
        <f t="array" ref="W343">(INDEX(clv_analysis[[#All],[Customer Lifetime Value]], MATCH(TEXT(U343, "0")&amp;V343, TEXT(clv_analysis[[#All],[Year]], "0")&amp;clv_analysis[[#All],[Quarter]], 0))) /( COUNTIFS(amazon_prime_users[Year], U343, amazon_prime_users[Quarter], V343))</f>
        <v>6.2893889508237324</v>
      </c>
    </row>
    <row r="344" spans="1:23" x14ac:dyDescent="0.3">
      <c r="A344" s="2">
        <v>343</v>
      </c>
      <c r="B344" t="s">
        <v>1405</v>
      </c>
      <c r="C344" t="s">
        <v>1406</v>
      </c>
      <c r="D344" t="s">
        <v>1407</v>
      </c>
      <c r="E344" s="3">
        <v>12645</v>
      </c>
      <c r="F344" t="s">
        <v>22</v>
      </c>
      <c r="G344" t="s">
        <v>1408</v>
      </c>
      <c r="H344" s="1">
        <v>45648</v>
      </c>
      <c r="I344" s="1">
        <v>46013</v>
      </c>
      <c r="J344" t="s">
        <v>24</v>
      </c>
      <c r="K344" t="s">
        <v>52</v>
      </c>
      <c r="L344" t="s">
        <v>26</v>
      </c>
      <c r="M344" t="s">
        <v>66</v>
      </c>
      <c r="N344" t="s">
        <v>45</v>
      </c>
      <c r="O344" t="s">
        <v>29</v>
      </c>
      <c r="P344" t="s">
        <v>68</v>
      </c>
      <c r="Q344" t="s">
        <v>47</v>
      </c>
      <c r="R344">
        <v>4.3</v>
      </c>
      <c r="S344">
        <v>4</v>
      </c>
      <c r="T344">
        <f t="shared" si="15"/>
        <v>365</v>
      </c>
      <c r="U344" t="str">
        <f t="shared" si="16"/>
        <v>2024</v>
      </c>
      <c r="V344" t="str">
        <f t="shared" si="17"/>
        <v>4</v>
      </c>
      <c r="W344" s="10" cm="1">
        <f t="array" ref="W344">(INDEX(clv_analysis[[#All],[Customer Lifetime Value]], MATCH(TEXT(U344, "0")&amp;V344, TEXT(clv_analysis[[#All],[Year]], "0")&amp;clv_analysis[[#All],[Quarter]], 0))) /( COUNTIFS(amazon_prime_users[Year], U344, amazon_prime_users[Quarter], V344))</f>
        <v>6.2893889508237324</v>
      </c>
    </row>
    <row r="345" spans="1:23" x14ac:dyDescent="0.3">
      <c r="A345" s="2">
        <v>344</v>
      </c>
      <c r="B345" t="s">
        <v>1409</v>
      </c>
      <c r="C345" t="s">
        <v>1410</v>
      </c>
      <c r="D345" t="s">
        <v>1411</v>
      </c>
      <c r="E345" s="3">
        <v>34488</v>
      </c>
      <c r="F345" t="s">
        <v>43</v>
      </c>
      <c r="G345" t="s">
        <v>1412</v>
      </c>
      <c r="H345" s="1">
        <v>45649</v>
      </c>
      <c r="I345" s="1">
        <v>46014</v>
      </c>
      <c r="J345" t="s">
        <v>24</v>
      </c>
      <c r="K345" t="s">
        <v>37</v>
      </c>
      <c r="L345" t="s">
        <v>26</v>
      </c>
      <c r="M345" t="s">
        <v>66</v>
      </c>
      <c r="N345" t="s">
        <v>60</v>
      </c>
      <c r="O345" t="s">
        <v>114</v>
      </c>
      <c r="P345" t="s">
        <v>68</v>
      </c>
      <c r="Q345" t="s">
        <v>54</v>
      </c>
      <c r="R345">
        <v>3.3</v>
      </c>
      <c r="S345">
        <v>6</v>
      </c>
      <c r="T345">
        <f t="shared" si="15"/>
        <v>365</v>
      </c>
      <c r="U345" t="str">
        <f t="shared" si="16"/>
        <v>2024</v>
      </c>
      <c r="V345" t="str">
        <f t="shared" si="17"/>
        <v>4</v>
      </c>
      <c r="W345" s="10" cm="1">
        <f t="array" ref="W345">(INDEX(clv_analysis[[#All],[Customer Lifetime Value]], MATCH(TEXT(U345, "0")&amp;V345, TEXT(clv_analysis[[#All],[Year]], "0")&amp;clv_analysis[[#All],[Quarter]], 0))) /( COUNTIFS(amazon_prime_users[Year], U345, amazon_prime_users[Quarter], V345))</f>
        <v>6.2893889508237324</v>
      </c>
    </row>
    <row r="346" spans="1:23" x14ac:dyDescent="0.3">
      <c r="A346" s="2">
        <v>345</v>
      </c>
      <c r="B346" t="s">
        <v>1413</v>
      </c>
      <c r="C346" t="s">
        <v>1414</v>
      </c>
      <c r="D346" t="s">
        <v>1415</v>
      </c>
      <c r="E346" s="3">
        <v>34703</v>
      </c>
      <c r="F346" t="s">
        <v>22</v>
      </c>
      <c r="G346" t="s">
        <v>1416</v>
      </c>
      <c r="H346" s="1">
        <v>45650</v>
      </c>
      <c r="I346" s="1">
        <v>46015</v>
      </c>
      <c r="J346" t="s">
        <v>24</v>
      </c>
      <c r="K346" t="s">
        <v>25</v>
      </c>
      <c r="L346" t="s">
        <v>53</v>
      </c>
      <c r="M346" t="s">
        <v>59</v>
      </c>
      <c r="N346" t="s">
        <v>45</v>
      </c>
      <c r="O346" t="s">
        <v>46</v>
      </c>
      <c r="P346" t="s">
        <v>39</v>
      </c>
      <c r="Q346" t="s">
        <v>47</v>
      </c>
      <c r="R346">
        <v>3.6</v>
      </c>
      <c r="S346">
        <v>3</v>
      </c>
      <c r="T346">
        <f t="shared" si="15"/>
        <v>365</v>
      </c>
      <c r="U346" t="str">
        <f t="shared" si="16"/>
        <v>2024</v>
      </c>
      <c r="V346" t="str">
        <f t="shared" si="17"/>
        <v>4</v>
      </c>
      <c r="W346" s="10" cm="1">
        <f t="array" ref="W346">(INDEX(clv_analysis[[#All],[Customer Lifetime Value]], MATCH(TEXT(U346, "0")&amp;V346, TEXT(clv_analysis[[#All],[Year]], "0")&amp;clv_analysis[[#All],[Quarter]], 0))) /( COUNTIFS(amazon_prime_users[Year], U346, amazon_prime_users[Quarter], V346))</f>
        <v>6.2893889508237324</v>
      </c>
    </row>
    <row r="347" spans="1:23" x14ac:dyDescent="0.3">
      <c r="A347" s="2">
        <v>346</v>
      </c>
      <c r="B347" t="s">
        <v>1417</v>
      </c>
      <c r="C347" t="s">
        <v>1418</v>
      </c>
      <c r="D347" t="s">
        <v>1419</v>
      </c>
      <c r="E347" s="3">
        <v>14903</v>
      </c>
      <c r="F347" t="s">
        <v>22</v>
      </c>
      <c r="G347" t="s">
        <v>1420</v>
      </c>
      <c r="H347" s="1">
        <v>45651</v>
      </c>
      <c r="I347" s="1">
        <v>46016</v>
      </c>
      <c r="J347" t="s">
        <v>36</v>
      </c>
      <c r="K347" t="s">
        <v>37</v>
      </c>
      <c r="L347" t="s">
        <v>53</v>
      </c>
      <c r="M347" t="s">
        <v>27</v>
      </c>
      <c r="N347" t="s">
        <v>28</v>
      </c>
      <c r="O347" t="s">
        <v>61</v>
      </c>
      <c r="P347" t="s">
        <v>68</v>
      </c>
      <c r="Q347" t="s">
        <v>54</v>
      </c>
      <c r="R347">
        <v>4</v>
      </c>
      <c r="S347">
        <v>2</v>
      </c>
      <c r="T347">
        <f t="shared" si="15"/>
        <v>365</v>
      </c>
      <c r="U347" t="str">
        <f t="shared" si="16"/>
        <v>2024</v>
      </c>
      <c r="V347" t="str">
        <f t="shared" si="17"/>
        <v>4</v>
      </c>
      <c r="W347" s="10" cm="1">
        <f t="array" ref="W347">(INDEX(clv_analysis[[#All],[Customer Lifetime Value]], MATCH(TEXT(U347, "0")&amp;V347, TEXT(clv_analysis[[#All],[Year]], "0")&amp;clv_analysis[[#All],[Quarter]], 0))) /( COUNTIFS(amazon_prime_users[Year], U347, amazon_prime_users[Quarter], V347))</f>
        <v>6.2893889508237324</v>
      </c>
    </row>
    <row r="348" spans="1:23" x14ac:dyDescent="0.3">
      <c r="A348" s="2">
        <v>347</v>
      </c>
      <c r="B348" t="s">
        <v>1421</v>
      </c>
      <c r="C348" t="s">
        <v>1422</v>
      </c>
      <c r="D348" t="s">
        <v>1423</v>
      </c>
      <c r="E348" s="3">
        <v>18601</v>
      </c>
      <c r="F348" t="s">
        <v>22</v>
      </c>
      <c r="G348" t="s">
        <v>1424</v>
      </c>
      <c r="H348" s="1">
        <v>45652</v>
      </c>
      <c r="I348" s="1">
        <v>46017</v>
      </c>
      <c r="J348" t="s">
        <v>36</v>
      </c>
      <c r="K348" t="s">
        <v>25</v>
      </c>
      <c r="L348" t="s">
        <v>26</v>
      </c>
      <c r="M348" t="s">
        <v>66</v>
      </c>
      <c r="N348" t="s">
        <v>45</v>
      </c>
      <c r="O348" t="s">
        <v>61</v>
      </c>
      <c r="P348" t="s">
        <v>68</v>
      </c>
      <c r="Q348" t="s">
        <v>54</v>
      </c>
      <c r="R348">
        <v>3.2</v>
      </c>
      <c r="S348">
        <v>10</v>
      </c>
      <c r="T348">
        <f t="shared" si="15"/>
        <v>365</v>
      </c>
      <c r="U348" t="str">
        <f t="shared" si="16"/>
        <v>2024</v>
      </c>
      <c r="V348" t="str">
        <f t="shared" si="17"/>
        <v>4</v>
      </c>
      <c r="W348" s="10" cm="1">
        <f t="array" ref="W348">(INDEX(clv_analysis[[#All],[Customer Lifetime Value]], MATCH(TEXT(U348, "0")&amp;V348, TEXT(clv_analysis[[#All],[Year]], "0")&amp;clv_analysis[[#All],[Quarter]], 0))) /( COUNTIFS(amazon_prime_users[Year], U348, amazon_prime_users[Quarter], V348))</f>
        <v>6.2893889508237324</v>
      </c>
    </row>
    <row r="349" spans="1:23" x14ac:dyDescent="0.3">
      <c r="A349" s="2">
        <v>348</v>
      </c>
      <c r="B349" t="s">
        <v>1425</v>
      </c>
      <c r="C349" t="s">
        <v>1426</v>
      </c>
      <c r="D349" t="s">
        <v>1427</v>
      </c>
      <c r="E349" s="3">
        <v>17542</v>
      </c>
      <c r="F349" t="s">
        <v>43</v>
      </c>
      <c r="G349" t="s">
        <v>1428</v>
      </c>
      <c r="H349" s="1">
        <v>45653</v>
      </c>
      <c r="I349" s="1">
        <v>46018</v>
      </c>
      <c r="J349" t="s">
        <v>24</v>
      </c>
      <c r="K349" t="s">
        <v>37</v>
      </c>
      <c r="L349" t="s">
        <v>26</v>
      </c>
      <c r="M349" t="s">
        <v>59</v>
      </c>
      <c r="N349" t="s">
        <v>45</v>
      </c>
      <c r="O349" t="s">
        <v>114</v>
      </c>
      <c r="P349" t="s">
        <v>30</v>
      </c>
      <c r="Q349" t="s">
        <v>31</v>
      </c>
      <c r="R349">
        <v>3.9</v>
      </c>
      <c r="S349">
        <v>3</v>
      </c>
      <c r="T349">
        <f t="shared" si="15"/>
        <v>365</v>
      </c>
      <c r="U349" t="str">
        <f t="shared" si="16"/>
        <v>2024</v>
      </c>
      <c r="V349" t="str">
        <f t="shared" si="17"/>
        <v>4</v>
      </c>
      <c r="W349" s="10" cm="1">
        <f t="array" ref="W349">(INDEX(clv_analysis[[#All],[Customer Lifetime Value]], MATCH(TEXT(U349, "0")&amp;V349, TEXT(clv_analysis[[#All],[Year]], "0")&amp;clv_analysis[[#All],[Quarter]], 0))) /( COUNTIFS(amazon_prime_users[Year], U349, amazon_prime_users[Quarter], V349))</f>
        <v>6.2893889508237324</v>
      </c>
    </row>
    <row r="350" spans="1:23" x14ac:dyDescent="0.3">
      <c r="A350" s="2">
        <v>349</v>
      </c>
      <c r="B350" t="s">
        <v>1429</v>
      </c>
      <c r="C350" t="s">
        <v>1430</v>
      </c>
      <c r="D350" t="s">
        <v>1431</v>
      </c>
      <c r="E350" s="3">
        <v>27938</v>
      </c>
      <c r="F350" t="s">
        <v>22</v>
      </c>
      <c r="G350" t="s">
        <v>1432</v>
      </c>
      <c r="H350" s="1">
        <v>45654</v>
      </c>
      <c r="I350" s="1">
        <v>46019</v>
      </c>
      <c r="J350" t="s">
        <v>36</v>
      </c>
      <c r="K350" t="s">
        <v>52</v>
      </c>
      <c r="L350" t="s">
        <v>26</v>
      </c>
      <c r="M350" t="s">
        <v>27</v>
      </c>
      <c r="N350" t="s">
        <v>45</v>
      </c>
      <c r="O350" t="s">
        <v>29</v>
      </c>
      <c r="P350" t="s">
        <v>39</v>
      </c>
      <c r="Q350" t="s">
        <v>47</v>
      </c>
      <c r="R350">
        <v>4.9000000000000004</v>
      </c>
      <c r="S350">
        <v>0</v>
      </c>
      <c r="T350">
        <f t="shared" si="15"/>
        <v>365</v>
      </c>
      <c r="U350" t="str">
        <f t="shared" si="16"/>
        <v>2024</v>
      </c>
      <c r="V350" t="str">
        <f t="shared" si="17"/>
        <v>4</v>
      </c>
      <c r="W350" s="10" cm="1">
        <f t="array" ref="W350">(INDEX(clv_analysis[[#All],[Customer Lifetime Value]], MATCH(TEXT(U350, "0")&amp;V350, TEXT(clv_analysis[[#All],[Year]], "0")&amp;clv_analysis[[#All],[Quarter]], 0))) /( COUNTIFS(amazon_prime_users[Year], U350, amazon_prime_users[Quarter], V350))</f>
        <v>6.2893889508237324</v>
      </c>
    </row>
    <row r="351" spans="1:23" x14ac:dyDescent="0.3">
      <c r="A351" s="2">
        <v>350</v>
      </c>
      <c r="B351" t="s">
        <v>1433</v>
      </c>
      <c r="C351" t="s">
        <v>1434</v>
      </c>
      <c r="D351" t="s">
        <v>1435</v>
      </c>
      <c r="E351" s="3">
        <v>29573</v>
      </c>
      <c r="F351" t="s">
        <v>43</v>
      </c>
      <c r="G351" t="s">
        <v>1436</v>
      </c>
      <c r="H351" s="1">
        <v>45655</v>
      </c>
      <c r="I351" s="1">
        <v>46020</v>
      </c>
      <c r="J351" t="s">
        <v>24</v>
      </c>
      <c r="K351" t="s">
        <v>37</v>
      </c>
      <c r="L351" t="s">
        <v>53</v>
      </c>
      <c r="M351" t="s">
        <v>27</v>
      </c>
      <c r="N351" t="s">
        <v>45</v>
      </c>
      <c r="O351" t="s">
        <v>46</v>
      </c>
      <c r="P351" t="s">
        <v>30</v>
      </c>
      <c r="Q351" t="s">
        <v>31</v>
      </c>
      <c r="R351">
        <v>4.5</v>
      </c>
      <c r="S351">
        <v>8</v>
      </c>
      <c r="T351">
        <f t="shared" si="15"/>
        <v>365</v>
      </c>
      <c r="U351" t="str">
        <f t="shared" si="16"/>
        <v>2024</v>
      </c>
      <c r="V351" t="str">
        <f t="shared" si="17"/>
        <v>4</v>
      </c>
      <c r="W351" s="10" cm="1">
        <f t="array" ref="W351">(INDEX(clv_analysis[[#All],[Customer Lifetime Value]], MATCH(TEXT(U351, "0")&amp;V351, TEXT(clv_analysis[[#All],[Year]], "0")&amp;clv_analysis[[#All],[Quarter]], 0))) /( COUNTIFS(amazon_prime_users[Year], U351, amazon_prime_users[Quarter], V351))</f>
        <v>6.2893889508237324</v>
      </c>
    </row>
    <row r="352" spans="1:23" x14ac:dyDescent="0.3">
      <c r="A352" s="2">
        <v>351</v>
      </c>
      <c r="B352" t="s">
        <v>1437</v>
      </c>
      <c r="C352" t="s">
        <v>1438</v>
      </c>
      <c r="D352" t="s">
        <v>1439</v>
      </c>
      <c r="E352" s="3">
        <v>13111</v>
      </c>
      <c r="F352" t="s">
        <v>43</v>
      </c>
      <c r="G352" t="s">
        <v>1440</v>
      </c>
      <c r="H352" s="1">
        <v>45656</v>
      </c>
      <c r="I352" s="1">
        <v>46021</v>
      </c>
      <c r="J352" t="s">
        <v>24</v>
      </c>
      <c r="K352" t="s">
        <v>37</v>
      </c>
      <c r="L352" t="s">
        <v>53</v>
      </c>
      <c r="M352" t="s">
        <v>27</v>
      </c>
      <c r="N352" t="s">
        <v>28</v>
      </c>
      <c r="O352" t="s">
        <v>38</v>
      </c>
      <c r="P352" t="s">
        <v>68</v>
      </c>
      <c r="Q352" t="s">
        <v>54</v>
      </c>
      <c r="R352">
        <v>4</v>
      </c>
      <c r="S352">
        <v>5</v>
      </c>
      <c r="T352">
        <f t="shared" si="15"/>
        <v>365</v>
      </c>
      <c r="U352" t="str">
        <f t="shared" si="16"/>
        <v>2024</v>
      </c>
      <c r="V352" t="str">
        <f t="shared" si="17"/>
        <v>4</v>
      </c>
      <c r="W352" s="10" cm="1">
        <f t="array" ref="W352">(INDEX(clv_analysis[[#All],[Customer Lifetime Value]], MATCH(TEXT(U352, "0")&amp;V352, TEXT(clv_analysis[[#All],[Year]], "0")&amp;clv_analysis[[#All],[Quarter]], 0))) /( COUNTIFS(amazon_prime_users[Year], U352, amazon_prime_users[Quarter], V352))</f>
        <v>6.2893889508237324</v>
      </c>
    </row>
    <row r="353" spans="1:23" x14ac:dyDescent="0.3">
      <c r="A353" s="2">
        <v>352</v>
      </c>
      <c r="B353" t="s">
        <v>1441</v>
      </c>
      <c r="C353" t="s">
        <v>1442</v>
      </c>
      <c r="D353" t="s">
        <v>1443</v>
      </c>
      <c r="E353" s="3">
        <v>38260</v>
      </c>
      <c r="F353" t="s">
        <v>22</v>
      </c>
      <c r="G353" t="s">
        <v>1444</v>
      </c>
      <c r="H353" s="1">
        <v>45657</v>
      </c>
      <c r="I353" s="1">
        <v>46022</v>
      </c>
      <c r="J353" t="s">
        <v>24</v>
      </c>
      <c r="K353" t="s">
        <v>37</v>
      </c>
      <c r="L353" t="s">
        <v>53</v>
      </c>
      <c r="M353" t="s">
        <v>66</v>
      </c>
      <c r="N353" t="s">
        <v>28</v>
      </c>
      <c r="O353" t="s">
        <v>67</v>
      </c>
      <c r="P353" t="s">
        <v>68</v>
      </c>
      <c r="Q353" t="s">
        <v>31</v>
      </c>
      <c r="R353">
        <v>4.0999999999999996</v>
      </c>
      <c r="S353">
        <v>3</v>
      </c>
      <c r="T353">
        <f t="shared" si="15"/>
        <v>365</v>
      </c>
      <c r="U353" t="str">
        <f t="shared" si="16"/>
        <v>2024</v>
      </c>
      <c r="V353" t="str">
        <f t="shared" si="17"/>
        <v>4</v>
      </c>
      <c r="W353" s="10" cm="1">
        <f t="array" ref="W353">(INDEX(clv_analysis[[#All],[Customer Lifetime Value]], MATCH(TEXT(U353, "0")&amp;V353, TEXT(clv_analysis[[#All],[Year]], "0")&amp;clv_analysis[[#All],[Quarter]], 0))) /( COUNTIFS(amazon_prime_users[Year], U353, amazon_prime_users[Quarter], V353))</f>
        <v>6.2893889508237324</v>
      </c>
    </row>
    <row r="354" spans="1:23" x14ac:dyDescent="0.3">
      <c r="A354" s="2">
        <v>353</v>
      </c>
      <c r="B354" t="s">
        <v>1445</v>
      </c>
      <c r="C354" t="s">
        <v>1446</v>
      </c>
      <c r="D354" t="s">
        <v>1447</v>
      </c>
      <c r="E354" s="3">
        <v>24475</v>
      </c>
      <c r="F354" t="s">
        <v>22</v>
      </c>
      <c r="G354" t="s">
        <v>1448</v>
      </c>
      <c r="H354" s="1">
        <v>45658</v>
      </c>
      <c r="I354" s="1">
        <v>46023</v>
      </c>
      <c r="J354" t="s">
        <v>36</v>
      </c>
      <c r="K354" t="s">
        <v>25</v>
      </c>
      <c r="L354" t="s">
        <v>26</v>
      </c>
      <c r="M354" t="s">
        <v>59</v>
      </c>
      <c r="N354" t="s">
        <v>60</v>
      </c>
      <c r="O354" t="s">
        <v>114</v>
      </c>
      <c r="P354" t="s">
        <v>39</v>
      </c>
      <c r="Q354" t="s">
        <v>31</v>
      </c>
      <c r="R354">
        <v>4.9000000000000004</v>
      </c>
      <c r="S354">
        <v>2</v>
      </c>
      <c r="T354">
        <f t="shared" si="15"/>
        <v>365</v>
      </c>
      <c r="U354" t="str">
        <f t="shared" si="16"/>
        <v>2025</v>
      </c>
      <c r="V354" t="str">
        <f t="shared" si="17"/>
        <v>1</v>
      </c>
      <c r="W354" s="10" cm="1">
        <f t="array" ref="W354">(INDEX(clv_analysis[[#All],[Customer Lifetime Value]], MATCH(TEXT(U354, "0")&amp;V354, TEXT(clv_analysis[[#All],[Year]], "0")&amp;clv_analysis[[#All],[Quarter]], 0))) /( COUNTIFS(amazon_prime_users[Year], U354, amazon_prime_users[Quarter], V354))</f>
        <v>31.973786766541828</v>
      </c>
    </row>
    <row r="355" spans="1:23" x14ac:dyDescent="0.3">
      <c r="A355" s="2">
        <v>354</v>
      </c>
      <c r="B355" t="s">
        <v>1449</v>
      </c>
      <c r="C355" t="s">
        <v>1450</v>
      </c>
      <c r="D355" t="s">
        <v>1451</v>
      </c>
      <c r="E355" s="3">
        <v>13769</v>
      </c>
      <c r="F355" t="s">
        <v>43</v>
      </c>
      <c r="G355" t="s">
        <v>1452</v>
      </c>
      <c r="H355" s="1">
        <v>45659</v>
      </c>
      <c r="I355" s="1">
        <v>46024</v>
      </c>
      <c r="J355" t="s">
        <v>36</v>
      </c>
      <c r="K355" t="s">
        <v>37</v>
      </c>
      <c r="L355" t="s">
        <v>26</v>
      </c>
      <c r="M355" t="s">
        <v>66</v>
      </c>
      <c r="N355" t="s">
        <v>60</v>
      </c>
      <c r="O355" t="s">
        <v>73</v>
      </c>
      <c r="P355" t="s">
        <v>68</v>
      </c>
      <c r="Q355" t="s">
        <v>54</v>
      </c>
      <c r="R355">
        <v>4.5999999999999996</v>
      </c>
      <c r="S355">
        <v>6</v>
      </c>
      <c r="T355">
        <f t="shared" si="15"/>
        <v>365</v>
      </c>
      <c r="U355" t="str">
        <f t="shared" si="16"/>
        <v>2025</v>
      </c>
      <c r="V355" t="str">
        <f t="shared" si="17"/>
        <v>1</v>
      </c>
      <c r="W355" s="10" cm="1">
        <f t="array" ref="W355">(INDEX(clv_analysis[[#All],[Customer Lifetime Value]], MATCH(TEXT(U355, "0")&amp;V355, TEXT(clv_analysis[[#All],[Year]], "0")&amp;clv_analysis[[#All],[Quarter]], 0))) /( COUNTIFS(amazon_prime_users[Year], U355, amazon_prime_users[Quarter], V355))</f>
        <v>31.973786766541828</v>
      </c>
    </row>
    <row r="356" spans="1:23" x14ac:dyDescent="0.3">
      <c r="A356" s="2">
        <v>355</v>
      </c>
      <c r="B356" t="s">
        <v>1453</v>
      </c>
      <c r="C356" t="s">
        <v>1454</v>
      </c>
      <c r="D356" t="s">
        <v>1455</v>
      </c>
      <c r="E356" s="3">
        <v>28404</v>
      </c>
      <c r="F356" t="s">
        <v>22</v>
      </c>
      <c r="G356" t="s">
        <v>1456</v>
      </c>
      <c r="H356" s="1">
        <v>45660</v>
      </c>
      <c r="I356" s="1">
        <v>46025</v>
      </c>
      <c r="J356" t="s">
        <v>24</v>
      </c>
      <c r="K356" t="s">
        <v>25</v>
      </c>
      <c r="L356" t="s">
        <v>26</v>
      </c>
      <c r="M356" t="s">
        <v>27</v>
      </c>
      <c r="N356" t="s">
        <v>45</v>
      </c>
      <c r="O356" t="s">
        <v>114</v>
      </c>
      <c r="P356" t="s">
        <v>68</v>
      </c>
      <c r="Q356" t="s">
        <v>54</v>
      </c>
      <c r="R356">
        <v>4.8</v>
      </c>
      <c r="S356">
        <v>9</v>
      </c>
      <c r="T356">
        <f t="shared" si="15"/>
        <v>365</v>
      </c>
      <c r="U356" t="str">
        <f t="shared" si="16"/>
        <v>2025</v>
      </c>
      <c r="V356" t="str">
        <f t="shared" si="17"/>
        <v>1</v>
      </c>
      <c r="W356" s="10" cm="1">
        <f t="array" ref="W356">(INDEX(clv_analysis[[#All],[Customer Lifetime Value]], MATCH(TEXT(U356, "0")&amp;V356, TEXT(clv_analysis[[#All],[Year]], "0")&amp;clv_analysis[[#All],[Quarter]], 0))) /( COUNTIFS(amazon_prime_users[Year], U356, amazon_prime_users[Quarter], V356))</f>
        <v>31.973786766541828</v>
      </c>
    </row>
    <row r="357" spans="1:23" x14ac:dyDescent="0.3">
      <c r="A357" s="2">
        <v>356</v>
      </c>
      <c r="B357" t="s">
        <v>1457</v>
      </c>
      <c r="C357" t="s">
        <v>1458</v>
      </c>
      <c r="D357" t="s">
        <v>1459</v>
      </c>
      <c r="E357" s="3">
        <v>30852</v>
      </c>
      <c r="F357" t="s">
        <v>43</v>
      </c>
      <c r="G357" t="s">
        <v>1460</v>
      </c>
      <c r="H357" s="1">
        <v>45661</v>
      </c>
      <c r="I357" s="1">
        <v>46026</v>
      </c>
      <c r="J357" t="s">
        <v>36</v>
      </c>
      <c r="K357" t="s">
        <v>52</v>
      </c>
      <c r="L357" t="s">
        <v>26</v>
      </c>
      <c r="M357" t="s">
        <v>59</v>
      </c>
      <c r="N357" t="s">
        <v>28</v>
      </c>
      <c r="O357" t="s">
        <v>73</v>
      </c>
      <c r="P357" t="s">
        <v>39</v>
      </c>
      <c r="Q357" t="s">
        <v>47</v>
      </c>
      <c r="R357">
        <v>3.8</v>
      </c>
      <c r="S357">
        <v>7</v>
      </c>
      <c r="T357">
        <f t="shared" si="15"/>
        <v>365</v>
      </c>
      <c r="U357" t="str">
        <f t="shared" si="16"/>
        <v>2025</v>
      </c>
      <c r="V357" t="str">
        <f t="shared" si="17"/>
        <v>1</v>
      </c>
      <c r="W357" s="10" cm="1">
        <f t="array" ref="W357">(INDEX(clv_analysis[[#All],[Customer Lifetime Value]], MATCH(TEXT(U357, "0")&amp;V357, TEXT(clv_analysis[[#All],[Year]], "0")&amp;clv_analysis[[#All],[Quarter]], 0))) /( COUNTIFS(amazon_prime_users[Year], U357, amazon_prime_users[Quarter], V357))</f>
        <v>31.973786766541828</v>
      </c>
    </row>
    <row r="358" spans="1:23" x14ac:dyDescent="0.3">
      <c r="A358" s="2">
        <v>357</v>
      </c>
      <c r="B358" t="s">
        <v>1461</v>
      </c>
      <c r="C358" t="s">
        <v>1462</v>
      </c>
      <c r="D358" t="s">
        <v>1463</v>
      </c>
      <c r="E358" s="3">
        <v>15006</v>
      </c>
      <c r="F358" t="s">
        <v>43</v>
      </c>
      <c r="G358" t="s">
        <v>1464</v>
      </c>
      <c r="H358" s="1">
        <v>45662</v>
      </c>
      <c r="I358" s="1">
        <v>46027</v>
      </c>
      <c r="J358" t="s">
        <v>36</v>
      </c>
      <c r="K358" t="s">
        <v>52</v>
      </c>
      <c r="L358" t="s">
        <v>26</v>
      </c>
      <c r="M358" t="s">
        <v>66</v>
      </c>
      <c r="N358" t="s">
        <v>45</v>
      </c>
      <c r="O358" t="s">
        <v>46</v>
      </c>
      <c r="P358" t="s">
        <v>68</v>
      </c>
      <c r="Q358" t="s">
        <v>47</v>
      </c>
      <c r="R358">
        <v>4.2</v>
      </c>
      <c r="S358">
        <v>5</v>
      </c>
      <c r="T358">
        <f t="shared" si="15"/>
        <v>365</v>
      </c>
      <c r="U358" t="str">
        <f t="shared" si="16"/>
        <v>2025</v>
      </c>
      <c r="V358" t="str">
        <f t="shared" si="17"/>
        <v>1</v>
      </c>
      <c r="W358" s="10" cm="1">
        <f t="array" ref="W358">(INDEX(clv_analysis[[#All],[Customer Lifetime Value]], MATCH(TEXT(U358, "0")&amp;V358, TEXT(clv_analysis[[#All],[Year]], "0")&amp;clv_analysis[[#All],[Quarter]], 0))) /( COUNTIFS(amazon_prime_users[Year], U358, amazon_prime_users[Quarter], V358))</f>
        <v>31.973786766541828</v>
      </c>
    </row>
    <row r="359" spans="1:23" x14ac:dyDescent="0.3">
      <c r="A359" s="2">
        <v>358</v>
      </c>
      <c r="B359" t="s">
        <v>1465</v>
      </c>
      <c r="C359" t="s">
        <v>1466</v>
      </c>
      <c r="D359" t="s">
        <v>1467</v>
      </c>
      <c r="E359" s="3">
        <v>20169</v>
      </c>
      <c r="F359" t="s">
        <v>43</v>
      </c>
      <c r="G359" t="s">
        <v>1468</v>
      </c>
      <c r="H359" s="1">
        <v>45663</v>
      </c>
      <c r="I359" s="1">
        <v>46028</v>
      </c>
      <c r="J359" t="s">
        <v>36</v>
      </c>
      <c r="K359" t="s">
        <v>52</v>
      </c>
      <c r="L359" t="s">
        <v>26</v>
      </c>
      <c r="M359" t="s">
        <v>27</v>
      </c>
      <c r="N359" t="s">
        <v>28</v>
      </c>
      <c r="O359" t="s">
        <v>114</v>
      </c>
      <c r="P359" t="s">
        <v>30</v>
      </c>
      <c r="Q359" t="s">
        <v>47</v>
      </c>
      <c r="R359">
        <v>3.8</v>
      </c>
      <c r="S359">
        <v>1</v>
      </c>
      <c r="T359">
        <f t="shared" si="15"/>
        <v>365</v>
      </c>
      <c r="U359" t="str">
        <f t="shared" si="16"/>
        <v>2025</v>
      </c>
      <c r="V359" t="str">
        <f t="shared" si="17"/>
        <v>1</v>
      </c>
      <c r="W359" s="10" cm="1">
        <f t="array" ref="W359">(INDEX(clv_analysis[[#All],[Customer Lifetime Value]], MATCH(TEXT(U359, "0")&amp;V359, TEXT(clv_analysis[[#All],[Year]], "0")&amp;clv_analysis[[#All],[Quarter]], 0))) /( COUNTIFS(amazon_prime_users[Year], U359, amazon_prime_users[Quarter], V359))</f>
        <v>31.973786766541828</v>
      </c>
    </row>
    <row r="360" spans="1:23" x14ac:dyDescent="0.3">
      <c r="A360" s="2">
        <v>359</v>
      </c>
      <c r="B360" t="s">
        <v>1469</v>
      </c>
      <c r="C360" t="s">
        <v>1470</v>
      </c>
      <c r="D360" t="s">
        <v>1471</v>
      </c>
      <c r="E360" s="3">
        <v>15968</v>
      </c>
      <c r="F360" t="s">
        <v>22</v>
      </c>
      <c r="G360" t="s">
        <v>1472</v>
      </c>
      <c r="H360" s="1">
        <v>45664</v>
      </c>
      <c r="I360" s="1">
        <v>46029</v>
      </c>
      <c r="J360" t="s">
        <v>24</v>
      </c>
      <c r="K360" t="s">
        <v>37</v>
      </c>
      <c r="L360" t="s">
        <v>53</v>
      </c>
      <c r="M360" t="s">
        <v>27</v>
      </c>
      <c r="N360" t="s">
        <v>45</v>
      </c>
      <c r="O360" t="s">
        <v>73</v>
      </c>
      <c r="P360" t="s">
        <v>30</v>
      </c>
      <c r="Q360" t="s">
        <v>31</v>
      </c>
      <c r="R360">
        <v>3.1</v>
      </c>
      <c r="S360">
        <v>9</v>
      </c>
      <c r="T360">
        <f t="shared" si="15"/>
        <v>365</v>
      </c>
      <c r="U360" t="str">
        <f t="shared" si="16"/>
        <v>2025</v>
      </c>
      <c r="V360" t="str">
        <f t="shared" si="17"/>
        <v>1</v>
      </c>
      <c r="W360" s="10" cm="1">
        <f t="array" ref="W360">(INDEX(clv_analysis[[#All],[Customer Lifetime Value]], MATCH(TEXT(U360, "0")&amp;V360, TEXT(clv_analysis[[#All],[Year]], "0")&amp;clv_analysis[[#All],[Quarter]], 0))) /( COUNTIFS(amazon_prime_users[Year], U360, amazon_prime_users[Quarter], V360))</f>
        <v>31.973786766541828</v>
      </c>
    </row>
    <row r="361" spans="1:23" x14ac:dyDescent="0.3">
      <c r="A361" s="2">
        <v>360</v>
      </c>
      <c r="B361" t="s">
        <v>1473</v>
      </c>
      <c r="C361" t="s">
        <v>1474</v>
      </c>
      <c r="D361" t="s">
        <v>1475</v>
      </c>
      <c r="E361" s="3">
        <v>28699</v>
      </c>
      <c r="F361" t="s">
        <v>43</v>
      </c>
      <c r="G361" t="s">
        <v>1476</v>
      </c>
      <c r="H361" s="1">
        <v>45665</v>
      </c>
      <c r="I361" s="1">
        <v>46030</v>
      </c>
      <c r="J361" t="s">
        <v>24</v>
      </c>
      <c r="K361" t="s">
        <v>25</v>
      </c>
      <c r="L361" t="s">
        <v>26</v>
      </c>
      <c r="M361" t="s">
        <v>27</v>
      </c>
      <c r="N361" t="s">
        <v>45</v>
      </c>
      <c r="O361" t="s">
        <v>38</v>
      </c>
      <c r="P361" t="s">
        <v>30</v>
      </c>
      <c r="Q361" t="s">
        <v>47</v>
      </c>
      <c r="R361">
        <v>3.8</v>
      </c>
      <c r="S361">
        <v>3</v>
      </c>
      <c r="T361">
        <f t="shared" si="15"/>
        <v>365</v>
      </c>
      <c r="U361" t="str">
        <f t="shared" si="16"/>
        <v>2025</v>
      </c>
      <c r="V361" t="str">
        <f t="shared" si="17"/>
        <v>1</v>
      </c>
      <c r="W361" s="10" cm="1">
        <f t="array" ref="W361">(INDEX(clv_analysis[[#All],[Customer Lifetime Value]], MATCH(TEXT(U361, "0")&amp;V361, TEXT(clv_analysis[[#All],[Year]], "0")&amp;clv_analysis[[#All],[Quarter]], 0))) /( COUNTIFS(amazon_prime_users[Year], U361, amazon_prime_users[Quarter], V361))</f>
        <v>31.973786766541828</v>
      </c>
    </row>
    <row r="362" spans="1:23" x14ac:dyDescent="0.3">
      <c r="A362" s="2">
        <v>361</v>
      </c>
      <c r="B362" t="s">
        <v>1477</v>
      </c>
      <c r="C362" t="s">
        <v>1478</v>
      </c>
      <c r="D362" t="s">
        <v>1479</v>
      </c>
      <c r="E362" s="3">
        <v>30757</v>
      </c>
      <c r="F362" t="s">
        <v>43</v>
      </c>
      <c r="G362" t="s">
        <v>1480</v>
      </c>
      <c r="H362" s="1">
        <v>45666</v>
      </c>
      <c r="I362" s="1">
        <v>46031</v>
      </c>
      <c r="J362" t="s">
        <v>24</v>
      </c>
      <c r="K362" t="s">
        <v>52</v>
      </c>
      <c r="L362" t="s">
        <v>53</v>
      </c>
      <c r="M362" t="s">
        <v>59</v>
      </c>
      <c r="N362" t="s">
        <v>45</v>
      </c>
      <c r="O362" t="s">
        <v>29</v>
      </c>
      <c r="P362" t="s">
        <v>39</v>
      </c>
      <c r="Q362" t="s">
        <v>47</v>
      </c>
      <c r="R362">
        <v>4.0999999999999996</v>
      </c>
      <c r="S362">
        <v>5</v>
      </c>
      <c r="T362">
        <f t="shared" si="15"/>
        <v>365</v>
      </c>
      <c r="U362" t="str">
        <f t="shared" si="16"/>
        <v>2025</v>
      </c>
      <c r="V362" t="str">
        <f t="shared" si="17"/>
        <v>1</v>
      </c>
      <c r="W362" s="10" cm="1">
        <f t="array" ref="W362">(INDEX(clv_analysis[[#All],[Customer Lifetime Value]], MATCH(TEXT(U362, "0")&amp;V362, TEXT(clv_analysis[[#All],[Year]], "0")&amp;clv_analysis[[#All],[Quarter]], 0))) /( COUNTIFS(amazon_prime_users[Year], U362, amazon_prime_users[Quarter], V362))</f>
        <v>31.973786766541828</v>
      </c>
    </row>
    <row r="363" spans="1:23" x14ac:dyDescent="0.3">
      <c r="A363" s="2">
        <v>362</v>
      </c>
      <c r="B363" t="s">
        <v>1481</v>
      </c>
      <c r="C363" t="s">
        <v>1482</v>
      </c>
      <c r="D363" t="s">
        <v>1483</v>
      </c>
      <c r="E363" s="3">
        <v>32773</v>
      </c>
      <c r="F363" t="s">
        <v>43</v>
      </c>
      <c r="G363" t="s">
        <v>1484</v>
      </c>
      <c r="H363" s="1">
        <v>45667</v>
      </c>
      <c r="I363" s="1">
        <v>46032</v>
      </c>
      <c r="J363" t="s">
        <v>36</v>
      </c>
      <c r="K363" t="s">
        <v>52</v>
      </c>
      <c r="L363" t="s">
        <v>26</v>
      </c>
      <c r="M363" t="s">
        <v>27</v>
      </c>
      <c r="N363" t="s">
        <v>45</v>
      </c>
      <c r="O363" t="s">
        <v>61</v>
      </c>
      <c r="P363" t="s">
        <v>68</v>
      </c>
      <c r="Q363" t="s">
        <v>31</v>
      </c>
      <c r="R363">
        <v>3</v>
      </c>
      <c r="S363">
        <v>2</v>
      </c>
      <c r="T363">
        <f t="shared" si="15"/>
        <v>365</v>
      </c>
      <c r="U363" t="str">
        <f t="shared" si="16"/>
        <v>2025</v>
      </c>
      <c r="V363" t="str">
        <f t="shared" si="17"/>
        <v>1</v>
      </c>
      <c r="W363" s="10" cm="1">
        <f t="array" ref="W363">(INDEX(clv_analysis[[#All],[Customer Lifetime Value]], MATCH(TEXT(U363, "0")&amp;V363, TEXT(clv_analysis[[#All],[Year]], "0")&amp;clv_analysis[[#All],[Quarter]], 0))) /( COUNTIFS(amazon_prime_users[Year], U363, amazon_prime_users[Quarter], V363))</f>
        <v>31.973786766541828</v>
      </c>
    </row>
    <row r="364" spans="1:23" x14ac:dyDescent="0.3">
      <c r="A364" s="2">
        <v>363</v>
      </c>
      <c r="B364" t="s">
        <v>1485</v>
      </c>
      <c r="C364" t="s">
        <v>1486</v>
      </c>
      <c r="D364" t="s">
        <v>1487</v>
      </c>
      <c r="E364" s="3">
        <v>33688</v>
      </c>
      <c r="F364" t="s">
        <v>43</v>
      </c>
      <c r="G364" t="s">
        <v>1488</v>
      </c>
      <c r="H364" s="1">
        <v>45668</v>
      </c>
      <c r="I364" s="1">
        <v>46033</v>
      </c>
      <c r="J364" t="s">
        <v>24</v>
      </c>
      <c r="K364" t="s">
        <v>37</v>
      </c>
      <c r="L364" t="s">
        <v>53</v>
      </c>
      <c r="M364" t="s">
        <v>59</v>
      </c>
      <c r="N364" t="s">
        <v>45</v>
      </c>
      <c r="O364" t="s">
        <v>73</v>
      </c>
      <c r="P364" t="s">
        <v>39</v>
      </c>
      <c r="Q364" t="s">
        <v>31</v>
      </c>
      <c r="R364">
        <v>4.4000000000000004</v>
      </c>
      <c r="S364">
        <v>4</v>
      </c>
      <c r="T364">
        <f t="shared" si="15"/>
        <v>365</v>
      </c>
      <c r="U364" t="str">
        <f t="shared" si="16"/>
        <v>2025</v>
      </c>
      <c r="V364" t="str">
        <f t="shared" si="17"/>
        <v>1</v>
      </c>
      <c r="W364" s="10" cm="1">
        <f t="array" ref="W364">(INDEX(clv_analysis[[#All],[Customer Lifetime Value]], MATCH(TEXT(U364, "0")&amp;V364, TEXT(clv_analysis[[#All],[Year]], "0")&amp;clv_analysis[[#All],[Quarter]], 0))) /( COUNTIFS(amazon_prime_users[Year], U364, amazon_prime_users[Quarter], V364))</f>
        <v>31.973786766541828</v>
      </c>
    </row>
    <row r="365" spans="1:23" x14ac:dyDescent="0.3">
      <c r="A365" s="2">
        <v>364</v>
      </c>
      <c r="B365" t="s">
        <v>1489</v>
      </c>
      <c r="C365" t="s">
        <v>1490</v>
      </c>
      <c r="D365" t="s">
        <v>1491</v>
      </c>
      <c r="E365" s="3">
        <v>14846</v>
      </c>
      <c r="F365" t="s">
        <v>43</v>
      </c>
      <c r="G365" t="s">
        <v>1492</v>
      </c>
      <c r="H365" s="1">
        <v>45669</v>
      </c>
      <c r="I365" s="1">
        <v>46034</v>
      </c>
      <c r="J365" t="s">
        <v>36</v>
      </c>
      <c r="K365" t="s">
        <v>52</v>
      </c>
      <c r="L365" t="s">
        <v>26</v>
      </c>
      <c r="M365" t="s">
        <v>66</v>
      </c>
      <c r="N365" t="s">
        <v>60</v>
      </c>
      <c r="O365" t="s">
        <v>38</v>
      </c>
      <c r="P365" t="s">
        <v>68</v>
      </c>
      <c r="Q365" t="s">
        <v>47</v>
      </c>
      <c r="R365">
        <v>3.9</v>
      </c>
      <c r="S365">
        <v>2</v>
      </c>
      <c r="T365">
        <f t="shared" si="15"/>
        <v>365</v>
      </c>
      <c r="U365" t="str">
        <f t="shared" si="16"/>
        <v>2025</v>
      </c>
      <c r="V365" t="str">
        <f t="shared" si="17"/>
        <v>1</v>
      </c>
      <c r="W365" s="10" cm="1">
        <f t="array" ref="W365">(INDEX(clv_analysis[[#All],[Customer Lifetime Value]], MATCH(TEXT(U365, "0")&amp;V365, TEXT(clv_analysis[[#All],[Year]], "0")&amp;clv_analysis[[#All],[Quarter]], 0))) /( COUNTIFS(amazon_prime_users[Year], U365, amazon_prime_users[Quarter], V365))</f>
        <v>31.973786766541828</v>
      </c>
    </row>
    <row r="366" spans="1:23" x14ac:dyDescent="0.3">
      <c r="A366" s="2">
        <v>365</v>
      </c>
      <c r="B366" t="s">
        <v>1493</v>
      </c>
      <c r="C366" t="s">
        <v>1494</v>
      </c>
      <c r="D366" t="s">
        <v>1495</v>
      </c>
      <c r="E366" s="3">
        <v>17009</v>
      </c>
      <c r="F366" t="s">
        <v>43</v>
      </c>
      <c r="G366" t="s">
        <v>1496</v>
      </c>
      <c r="H366" s="1">
        <v>45670</v>
      </c>
      <c r="I366" s="1">
        <v>46035</v>
      </c>
      <c r="J366" t="s">
        <v>24</v>
      </c>
      <c r="K366" t="s">
        <v>52</v>
      </c>
      <c r="L366" t="s">
        <v>53</v>
      </c>
      <c r="M366" t="s">
        <v>66</v>
      </c>
      <c r="N366" t="s">
        <v>28</v>
      </c>
      <c r="O366" t="s">
        <v>67</v>
      </c>
      <c r="P366" t="s">
        <v>39</v>
      </c>
      <c r="Q366" t="s">
        <v>54</v>
      </c>
      <c r="R366">
        <v>3.7</v>
      </c>
      <c r="S366">
        <v>8</v>
      </c>
      <c r="T366">
        <f t="shared" si="15"/>
        <v>365</v>
      </c>
      <c r="U366" t="str">
        <f t="shared" si="16"/>
        <v>2025</v>
      </c>
      <c r="V366" t="str">
        <f t="shared" si="17"/>
        <v>1</v>
      </c>
      <c r="W366" s="10" cm="1">
        <f t="array" ref="W366">(INDEX(clv_analysis[[#All],[Customer Lifetime Value]], MATCH(TEXT(U366, "0")&amp;V366, TEXT(clv_analysis[[#All],[Year]], "0")&amp;clv_analysis[[#All],[Quarter]], 0))) /( COUNTIFS(amazon_prime_users[Year], U366, amazon_prime_users[Quarter], V366))</f>
        <v>31.973786766541828</v>
      </c>
    </row>
    <row r="367" spans="1:23" x14ac:dyDescent="0.3">
      <c r="A367" s="2">
        <v>366</v>
      </c>
      <c r="B367" t="s">
        <v>1497</v>
      </c>
      <c r="C367" t="s">
        <v>1498</v>
      </c>
      <c r="D367" t="s">
        <v>1499</v>
      </c>
      <c r="E367" s="3">
        <v>36486</v>
      </c>
      <c r="F367" t="s">
        <v>43</v>
      </c>
      <c r="G367" t="s">
        <v>1500</v>
      </c>
      <c r="H367" s="1">
        <v>45671</v>
      </c>
      <c r="I367" s="1">
        <v>46036</v>
      </c>
      <c r="J367" t="s">
        <v>24</v>
      </c>
      <c r="K367" t="s">
        <v>25</v>
      </c>
      <c r="L367" t="s">
        <v>26</v>
      </c>
      <c r="M367" t="s">
        <v>59</v>
      </c>
      <c r="N367" t="s">
        <v>60</v>
      </c>
      <c r="O367" t="s">
        <v>73</v>
      </c>
      <c r="P367" t="s">
        <v>39</v>
      </c>
      <c r="Q367" t="s">
        <v>47</v>
      </c>
      <c r="R367">
        <v>3.1</v>
      </c>
      <c r="S367">
        <v>9</v>
      </c>
      <c r="T367">
        <f t="shared" si="15"/>
        <v>365</v>
      </c>
      <c r="U367" t="str">
        <f t="shared" si="16"/>
        <v>2025</v>
      </c>
      <c r="V367" t="str">
        <f t="shared" si="17"/>
        <v>1</v>
      </c>
      <c r="W367" s="10" cm="1">
        <f t="array" ref="W367">(INDEX(clv_analysis[[#All],[Customer Lifetime Value]], MATCH(TEXT(U367, "0")&amp;V367, TEXT(clv_analysis[[#All],[Year]], "0")&amp;clv_analysis[[#All],[Quarter]], 0))) /( COUNTIFS(amazon_prime_users[Year], U367, amazon_prime_users[Quarter], V367))</f>
        <v>31.973786766541828</v>
      </c>
    </row>
    <row r="368" spans="1:23" x14ac:dyDescent="0.3">
      <c r="A368" s="2">
        <v>367</v>
      </c>
      <c r="B368" t="s">
        <v>1501</v>
      </c>
      <c r="C368" t="s">
        <v>1502</v>
      </c>
      <c r="D368" t="s">
        <v>1503</v>
      </c>
      <c r="E368" s="3">
        <v>31028</v>
      </c>
      <c r="F368" t="s">
        <v>43</v>
      </c>
      <c r="G368" t="s">
        <v>1504</v>
      </c>
      <c r="H368" s="1">
        <v>45672</v>
      </c>
      <c r="I368" s="1">
        <v>46037</v>
      </c>
      <c r="J368" t="s">
        <v>24</v>
      </c>
      <c r="K368" t="s">
        <v>52</v>
      </c>
      <c r="L368" t="s">
        <v>26</v>
      </c>
      <c r="M368" t="s">
        <v>66</v>
      </c>
      <c r="N368" t="s">
        <v>60</v>
      </c>
      <c r="O368" t="s">
        <v>114</v>
      </c>
      <c r="P368" t="s">
        <v>39</v>
      </c>
      <c r="Q368" t="s">
        <v>54</v>
      </c>
      <c r="R368">
        <v>3.7</v>
      </c>
      <c r="S368">
        <v>3</v>
      </c>
      <c r="T368">
        <f t="shared" si="15"/>
        <v>365</v>
      </c>
      <c r="U368" t="str">
        <f t="shared" si="16"/>
        <v>2025</v>
      </c>
      <c r="V368" t="str">
        <f t="shared" si="17"/>
        <v>1</v>
      </c>
      <c r="W368" s="10" cm="1">
        <f t="array" ref="W368">(INDEX(clv_analysis[[#All],[Customer Lifetime Value]], MATCH(TEXT(U368, "0")&amp;V368, TEXT(clv_analysis[[#All],[Year]], "0")&amp;clv_analysis[[#All],[Quarter]], 0))) /( COUNTIFS(amazon_prime_users[Year], U368, amazon_prime_users[Quarter], V368))</f>
        <v>31.973786766541828</v>
      </c>
    </row>
    <row r="369" spans="1:23" x14ac:dyDescent="0.3">
      <c r="A369" s="2">
        <v>368</v>
      </c>
      <c r="B369" t="s">
        <v>1505</v>
      </c>
      <c r="C369" t="s">
        <v>1506</v>
      </c>
      <c r="D369" t="s">
        <v>1507</v>
      </c>
      <c r="E369" s="3">
        <v>32963</v>
      </c>
      <c r="F369" t="s">
        <v>22</v>
      </c>
      <c r="G369" t="s">
        <v>1508</v>
      </c>
      <c r="H369" s="1">
        <v>45673</v>
      </c>
      <c r="I369" s="1">
        <v>46038</v>
      </c>
      <c r="J369" t="s">
        <v>24</v>
      </c>
      <c r="K369" t="s">
        <v>25</v>
      </c>
      <c r="L369" t="s">
        <v>26</v>
      </c>
      <c r="M369" t="s">
        <v>27</v>
      </c>
      <c r="N369" t="s">
        <v>28</v>
      </c>
      <c r="O369" t="s">
        <v>67</v>
      </c>
      <c r="P369" t="s">
        <v>68</v>
      </c>
      <c r="Q369" t="s">
        <v>47</v>
      </c>
      <c r="R369">
        <v>4.5</v>
      </c>
      <c r="S369">
        <v>2</v>
      </c>
      <c r="T369">
        <f t="shared" si="15"/>
        <v>365</v>
      </c>
      <c r="U369" t="str">
        <f t="shared" si="16"/>
        <v>2025</v>
      </c>
      <c r="V369" t="str">
        <f t="shared" si="17"/>
        <v>1</v>
      </c>
      <c r="W369" s="10" cm="1">
        <f t="array" ref="W369">(INDEX(clv_analysis[[#All],[Customer Lifetime Value]], MATCH(TEXT(U369, "0")&amp;V369, TEXT(clv_analysis[[#All],[Year]], "0")&amp;clv_analysis[[#All],[Quarter]], 0))) /( COUNTIFS(amazon_prime_users[Year], U369, amazon_prime_users[Quarter], V369))</f>
        <v>31.973786766541828</v>
      </c>
    </row>
    <row r="370" spans="1:23" x14ac:dyDescent="0.3">
      <c r="A370" s="2">
        <v>369</v>
      </c>
      <c r="B370" t="s">
        <v>1509</v>
      </c>
      <c r="C370" t="s">
        <v>1510</v>
      </c>
      <c r="D370" t="s">
        <v>1511</v>
      </c>
      <c r="E370" s="3">
        <v>36433</v>
      </c>
      <c r="F370" t="s">
        <v>43</v>
      </c>
      <c r="G370" t="s">
        <v>1512</v>
      </c>
      <c r="H370" s="1">
        <v>45674</v>
      </c>
      <c r="I370" s="1">
        <v>46039</v>
      </c>
      <c r="J370" t="s">
        <v>24</v>
      </c>
      <c r="K370" t="s">
        <v>52</v>
      </c>
      <c r="L370" t="s">
        <v>53</v>
      </c>
      <c r="M370" t="s">
        <v>59</v>
      </c>
      <c r="N370" t="s">
        <v>45</v>
      </c>
      <c r="O370" t="s">
        <v>38</v>
      </c>
      <c r="P370" t="s">
        <v>39</v>
      </c>
      <c r="Q370" t="s">
        <v>31</v>
      </c>
      <c r="R370">
        <v>3.8</v>
      </c>
      <c r="S370">
        <v>1</v>
      </c>
      <c r="T370">
        <f t="shared" si="15"/>
        <v>365</v>
      </c>
      <c r="U370" t="str">
        <f t="shared" si="16"/>
        <v>2025</v>
      </c>
      <c r="V370" t="str">
        <f t="shared" si="17"/>
        <v>1</v>
      </c>
      <c r="W370" s="10" cm="1">
        <f t="array" ref="W370">(INDEX(clv_analysis[[#All],[Customer Lifetime Value]], MATCH(TEXT(U370, "0")&amp;V370, TEXT(clv_analysis[[#All],[Year]], "0")&amp;clv_analysis[[#All],[Quarter]], 0))) /( COUNTIFS(amazon_prime_users[Year], U370, amazon_prime_users[Quarter], V370))</f>
        <v>31.973786766541828</v>
      </c>
    </row>
    <row r="371" spans="1:23" x14ac:dyDescent="0.3">
      <c r="A371" s="2">
        <v>370</v>
      </c>
      <c r="B371" t="s">
        <v>1513</v>
      </c>
      <c r="C371" t="s">
        <v>1514</v>
      </c>
      <c r="D371" t="s">
        <v>1515</v>
      </c>
      <c r="E371" s="3">
        <v>27438</v>
      </c>
      <c r="F371" t="s">
        <v>43</v>
      </c>
      <c r="G371" t="s">
        <v>1516</v>
      </c>
      <c r="H371" s="1">
        <v>45675</v>
      </c>
      <c r="I371" s="1">
        <v>46040</v>
      </c>
      <c r="J371" t="s">
        <v>24</v>
      </c>
      <c r="K371" t="s">
        <v>37</v>
      </c>
      <c r="L371" t="s">
        <v>53</v>
      </c>
      <c r="M371" t="s">
        <v>59</v>
      </c>
      <c r="N371" t="s">
        <v>45</v>
      </c>
      <c r="O371" t="s">
        <v>38</v>
      </c>
      <c r="P371" t="s">
        <v>39</v>
      </c>
      <c r="Q371" t="s">
        <v>47</v>
      </c>
      <c r="R371">
        <v>4.9000000000000004</v>
      </c>
      <c r="S371">
        <v>5</v>
      </c>
      <c r="T371">
        <f t="shared" si="15"/>
        <v>365</v>
      </c>
      <c r="U371" t="str">
        <f t="shared" si="16"/>
        <v>2025</v>
      </c>
      <c r="V371" t="str">
        <f t="shared" si="17"/>
        <v>1</v>
      </c>
      <c r="W371" s="10" cm="1">
        <f t="array" ref="W371">(INDEX(clv_analysis[[#All],[Customer Lifetime Value]], MATCH(TEXT(U371, "0")&amp;V371, TEXT(clv_analysis[[#All],[Year]], "0")&amp;clv_analysis[[#All],[Quarter]], 0))) /( COUNTIFS(amazon_prime_users[Year], U371, amazon_prime_users[Quarter], V371))</f>
        <v>31.973786766541828</v>
      </c>
    </row>
    <row r="372" spans="1:23" x14ac:dyDescent="0.3">
      <c r="A372" s="2">
        <v>371</v>
      </c>
      <c r="B372" t="s">
        <v>1517</v>
      </c>
      <c r="C372" t="s">
        <v>1518</v>
      </c>
      <c r="D372" t="s">
        <v>1519</v>
      </c>
      <c r="E372" s="3">
        <v>22816</v>
      </c>
      <c r="F372" t="s">
        <v>43</v>
      </c>
      <c r="G372" t="s">
        <v>1520</v>
      </c>
      <c r="H372" s="1">
        <v>45676</v>
      </c>
      <c r="I372" s="1">
        <v>46041</v>
      </c>
      <c r="J372" t="s">
        <v>24</v>
      </c>
      <c r="K372" t="s">
        <v>25</v>
      </c>
      <c r="L372" t="s">
        <v>53</v>
      </c>
      <c r="M372" t="s">
        <v>27</v>
      </c>
      <c r="N372" t="s">
        <v>60</v>
      </c>
      <c r="O372" t="s">
        <v>38</v>
      </c>
      <c r="P372" t="s">
        <v>68</v>
      </c>
      <c r="Q372" t="s">
        <v>47</v>
      </c>
      <c r="R372">
        <v>4.2</v>
      </c>
      <c r="S372">
        <v>10</v>
      </c>
      <c r="T372">
        <f t="shared" si="15"/>
        <v>365</v>
      </c>
      <c r="U372" t="str">
        <f t="shared" si="16"/>
        <v>2025</v>
      </c>
      <c r="V372" t="str">
        <f t="shared" si="17"/>
        <v>1</v>
      </c>
      <c r="W372" s="10" cm="1">
        <f t="array" ref="W372">(INDEX(clv_analysis[[#All],[Customer Lifetime Value]], MATCH(TEXT(U372, "0")&amp;V372, TEXT(clv_analysis[[#All],[Year]], "0")&amp;clv_analysis[[#All],[Quarter]], 0))) /( COUNTIFS(amazon_prime_users[Year], U372, amazon_prime_users[Quarter], V372))</f>
        <v>31.973786766541828</v>
      </c>
    </row>
    <row r="373" spans="1:23" x14ac:dyDescent="0.3">
      <c r="A373" s="2">
        <v>372</v>
      </c>
      <c r="B373" t="s">
        <v>1521</v>
      </c>
      <c r="C373" t="s">
        <v>1522</v>
      </c>
      <c r="D373" t="s">
        <v>1523</v>
      </c>
      <c r="E373" s="3">
        <v>21776</v>
      </c>
      <c r="F373" t="s">
        <v>43</v>
      </c>
      <c r="G373" t="s">
        <v>1524</v>
      </c>
      <c r="H373" s="1">
        <v>45677</v>
      </c>
      <c r="I373" s="1">
        <v>46042</v>
      </c>
      <c r="J373" t="s">
        <v>24</v>
      </c>
      <c r="K373" t="s">
        <v>52</v>
      </c>
      <c r="L373" t="s">
        <v>26</v>
      </c>
      <c r="M373" t="s">
        <v>66</v>
      </c>
      <c r="N373" t="s">
        <v>28</v>
      </c>
      <c r="O373" t="s">
        <v>46</v>
      </c>
      <c r="P373" t="s">
        <v>30</v>
      </c>
      <c r="Q373" t="s">
        <v>31</v>
      </c>
      <c r="R373">
        <v>4.5999999999999996</v>
      </c>
      <c r="S373">
        <v>5</v>
      </c>
      <c r="T373">
        <f t="shared" si="15"/>
        <v>365</v>
      </c>
      <c r="U373" t="str">
        <f t="shared" si="16"/>
        <v>2025</v>
      </c>
      <c r="V373" t="str">
        <f t="shared" si="17"/>
        <v>1</v>
      </c>
      <c r="W373" s="10" cm="1">
        <f t="array" ref="W373">(INDEX(clv_analysis[[#All],[Customer Lifetime Value]], MATCH(TEXT(U373, "0")&amp;V373, TEXT(clv_analysis[[#All],[Year]], "0")&amp;clv_analysis[[#All],[Quarter]], 0))) /( COUNTIFS(amazon_prime_users[Year], U373, amazon_prime_users[Quarter], V373))</f>
        <v>31.973786766541828</v>
      </c>
    </row>
    <row r="374" spans="1:23" x14ac:dyDescent="0.3">
      <c r="A374" s="2">
        <v>373</v>
      </c>
      <c r="B374" t="s">
        <v>1525</v>
      </c>
      <c r="C374" t="s">
        <v>1526</v>
      </c>
      <c r="D374" t="s">
        <v>1527</v>
      </c>
      <c r="E374" s="3">
        <v>24880</v>
      </c>
      <c r="F374" t="s">
        <v>22</v>
      </c>
      <c r="G374" t="s">
        <v>1528</v>
      </c>
      <c r="H374" s="1">
        <v>45678</v>
      </c>
      <c r="I374" s="1">
        <v>46043</v>
      </c>
      <c r="J374" t="s">
        <v>36</v>
      </c>
      <c r="K374" t="s">
        <v>37</v>
      </c>
      <c r="L374" t="s">
        <v>26</v>
      </c>
      <c r="M374" t="s">
        <v>27</v>
      </c>
      <c r="N374" t="s">
        <v>28</v>
      </c>
      <c r="O374" t="s">
        <v>67</v>
      </c>
      <c r="P374" t="s">
        <v>30</v>
      </c>
      <c r="Q374" t="s">
        <v>31</v>
      </c>
      <c r="R374">
        <v>4.5999999999999996</v>
      </c>
      <c r="S374">
        <v>4</v>
      </c>
      <c r="T374">
        <f t="shared" si="15"/>
        <v>365</v>
      </c>
      <c r="U374" t="str">
        <f t="shared" si="16"/>
        <v>2025</v>
      </c>
      <c r="V374" t="str">
        <f t="shared" si="17"/>
        <v>1</v>
      </c>
      <c r="W374" s="10" cm="1">
        <f t="array" ref="W374">(INDEX(clv_analysis[[#All],[Customer Lifetime Value]], MATCH(TEXT(U374, "0")&amp;V374, TEXT(clv_analysis[[#All],[Year]], "0")&amp;clv_analysis[[#All],[Quarter]], 0))) /( COUNTIFS(amazon_prime_users[Year], U374, amazon_prime_users[Quarter], V374))</f>
        <v>31.973786766541828</v>
      </c>
    </row>
    <row r="375" spans="1:23" x14ac:dyDescent="0.3">
      <c r="A375" s="2">
        <v>374</v>
      </c>
      <c r="B375" t="s">
        <v>1529</v>
      </c>
      <c r="C375" t="s">
        <v>1530</v>
      </c>
      <c r="D375" t="s">
        <v>1531</v>
      </c>
      <c r="E375" s="3">
        <v>23169</v>
      </c>
      <c r="F375" t="s">
        <v>22</v>
      </c>
      <c r="G375" t="s">
        <v>158</v>
      </c>
      <c r="H375" s="1">
        <v>45679</v>
      </c>
      <c r="I375" s="1">
        <v>46044</v>
      </c>
      <c r="J375" t="s">
        <v>24</v>
      </c>
      <c r="K375" t="s">
        <v>37</v>
      </c>
      <c r="L375" t="s">
        <v>26</v>
      </c>
      <c r="M375" t="s">
        <v>27</v>
      </c>
      <c r="N375" t="s">
        <v>60</v>
      </c>
      <c r="O375" t="s">
        <v>73</v>
      </c>
      <c r="P375" t="s">
        <v>30</v>
      </c>
      <c r="Q375" t="s">
        <v>31</v>
      </c>
      <c r="R375">
        <v>3.9</v>
      </c>
      <c r="S375">
        <v>4</v>
      </c>
      <c r="T375">
        <f t="shared" si="15"/>
        <v>365</v>
      </c>
      <c r="U375" t="str">
        <f t="shared" si="16"/>
        <v>2025</v>
      </c>
      <c r="V375" t="str">
        <f t="shared" si="17"/>
        <v>1</v>
      </c>
      <c r="W375" s="10" cm="1">
        <f t="array" ref="W375">(INDEX(clv_analysis[[#All],[Customer Lifetime Value]], MATCH(TEXT(U375, "0")&amp;V375, TEXT(clv_analysis[[#All],[Year]], "0")&amp;clv_analysis[[#All],[Quarter]], 0))) /( COUNTIFS(amazon_prime_users[Year], U375, amazon_prime_users[Quarter], V375))</f>
        <v>31.973786766541828</v>
      </c>
    </row>
    <row r="376" spans="1:23" x14ac:dyDescent="0.3">
      <c r="A376" s="2">
        <v>375</v>
      </c>
      <c r="B376" t="s">
        <v>1489</v>
      </c>
      <c r="C376" t="s">
        <v>1532</v>
      </c>
      <c r="D376" t="s">
        <v>1533</v>
      </c>
      <c r="E376" s="3">
        <v>27306</v>
      </c>
      <c r="F376" t="s">
        <v>43</v>
      </c>
      <c r="G376" t="s">
        <v>1534</v>
      </c>
      <c r="H376" s="1">
        <v>45680</v>
      </c>
      <c r="I376" s="1">
        <v>46045</v>
      </c>
      <c r="J376" t="s">
        <v>36</v>
      </c>
      <c r="K376" t="s">
        <v>25</v>
      </c>
      <c r="L376" t="s">
        <v>53</v>
      </c>
      <c r="M376" t="s">
        <v>27</v>
      </c>
      <c r="N376" t="s">
        <v>45</v>
      </c>
      <c r="O376" t="s">
        <v>73</v>
      </c>
      <c r="P376" t="s">
        <v>39</v>
      </c>
      <c r="Q376" t="s">
        <v>31</v>
      </c>
      <c r="R376">
        <v>3.7</v>
      </c>
      <c r="S376">
        <v>3</v>
      </c>
      <c r="T376">
        <f t="shared" si="15"/>
        <v>365</v>
      </c>
      <c r="U376" t="str">
        <f t="shared" si="16"/>
        <v>2025</v>
      </c>
      <c r="V376" t="str">
        <f t="shared" si="17"/>
        <v>1</v>
      </c>
      <c r="W376" s="10" cm="1">
        <f t="array" ref="W376">(INDEX(clv_analysis[[#All],[Customer Lifetime Value]], MATCH(TEXT(U376, "0")&amp;V376, TEXT(clv_analysis[[#All],[Year]], "0")&amp;clv_analysis[[#All],[Quarter]], 0))) /( COUNTIFS(amazon_prime_users[Year], U376, amazon_prime_users[Quarter], V376))</f>
        <v>31.973786766541828</v>
      </c>
    </row>
    <row r="377" spans="1:23" x14ac:dyDescent="0.3">
      <c r="A377" s="2">
        <v>376</v>
      </c>
      <c r="B377" t="s">
        <v>1535</v>
      </c>
      <c r="C377" t="s">
        <v>1536</v>
      </c>
      <c r="D377" t="s">
        <v>1537</v>
      </c>
      <c r="E377" s="3">
        <v>24439</v>
      </c>
      <c r="F377" t="s">
        <v>43</v>
      </c>
      <c r="G377" t="s">
        <v>1538</v>
      </c>
      <c r="H377" s="1">
        <v>45681</v>
      </c>
      <c r="I377" s="1">
        <v>46046</v>
      </c>
      <c r="J377" t="s">
        <v>24</v>
      </c>
      <c r="K377" t="s">
        <v>52</v>
      </c>
      <c r="L377" t="s">
        <v>53</v>
      </c>
      <c r="M377" t="s">
        <v>27</v>
      </c>
      <c r="N377" t="s">
        <v>28</v>
      </c>
      <c r="O377" t="s">
        <v>46</v>
      </c>
      <c r="P377" t="s">
        <v>30</v>
      </c>
      <c r="Q377" t="s">
        <v>47</v>
      </c>
      <c r="R377">
        <v>4.8</v>
      </c>
      <c r="S377">
        <v>10</v>
      </c>
      <c r="T377">
        <f t="shared" si="15"/>
        <v>365</v>
      </c>
      <c r="U377" t="str">
        <f t="shared" si="16"/>
        <v>2025</v>
      </c>
      <c r="V377" t="str">
        <f t="shared" si="17"/>
        <v>1</v>
      </c>
      <c r="W377" s="10" cm="1">
        <f t="array" ref="W377">(INDEX(clv_analysis[[#All],[Customer Lifetime Value]], MATCH(TEXT(U377, "0")&amp;V377, TEXT(clv_analysis[[#All],[Year]], "0")&amp;clv_analysis[[#All],[Quarter]], 0))) /( COUNTIFS(amazon_prime_users[Year], U377, amazon_prime_users[Quarter], V377))</f>
        <v>31.973786766541828</v>
      </c>
    </row>
    <row r="378" spans="1:23" x14ac:dyDescent="0.3">
      <c r="A378" s="2">
        <v>377</v>
      </c>
      <c r="B378" t="s">
        <v>1539</v>
      </c>
      <c r="C378" t="s">
        <v>1540</v>
      </c>
      <c r="D378" t="s">
        <v>1541</v>
      </c>
      <c r="E378" s="3">
        <v>23035</v>
      </c>
      <c r="F378" t="s">
        <v>43</v>
      </c>
      <c r="G378" t="s">
        <v>1542</v>
      </c>
      <c r="H378" s="1">
        <v>45682</v>
      </c>
      <c r="I378" s="1">
        <v>46047</v>
      </c>
      <c r="J378" t="s">
        <v>36</v>
      </c>
      <c r="K378" t="s">
        <v>37</v>
      </c>
      <c r="L378" t="s">
        <v>26</v>
      </c>
      <c r="M378" t="s">
        <v>27</v>
      </c>
      <c r="N378" t="s">
        <v>45</v>
      </c>
      <c r="O378" t="s">
        <v>46</v>
      </c>
      <c r="P378" t="s">
        <v>39</v>
      </c>
      <c r="Q378" t="s">
        <v>54</v>
      </c>
      <c r="R378">
        <v>4.8</v>
      </c>
      <c r="S378">
        <v>7</v>
      </c>
      <c r="T378">
        <f t="shared" si="15"/>
        <v>365</v>
      </c>
      <c r="U378" t="str">
        <f t="shared" si="16"/>
        <v>2025</v>
      </c>
      <c r="V378" t="str">
        <f t="shared" si="17"/>
        <v>1</v>
      </c>
      <c r="W378" s="10" cm="1">
        <f t="array" ref="W378">(INDEX(clv_analysis[[#All],[Customer Lifetime Value]], MATCH(TEXT(U378, "0")&amp;V378, TEXT(clv_analysis[[#All],[Year]], "0")&amp;clv_analysis[[#All],[Quarter]], 0))) /( COUNTIFS(amazon_prime_users[Year], U378, amazon_prime_users[Quarter], V378))</f>
        <v>31.973786766541828</v>
      </c>
    </row>
    <row r="379" spans="1:23" x14ac:dyDescent="0.3">
      <c r="A379" s="2">
        <v>378</v>
      </c>
      <c r="B379" t="s">
        <v>1543</v>
      </c>
      <c r="C379" t="s">
        <v>1544</v>
      </c>
      <c r="D379" t="s">
        <v>1545</v>
      </c>
      <c r="E379" s="3">
        <v>22559</v>
      </c>
      <c r="F379" t="s">
        <v>43</v>
      </c>
      <c r="G379" t="s">
        <v>1546</v>
      </c>
      <c r="H379" s="1">
        <v>45683</v>
      </c>
      <c r="I379" s="1">
        <v>46048</v>
      </c>
      <c r="J379" t="s">
        <v>36</v>
      </c>
      <c r="K379" t="s">
        <v>37</v>
      </c>
      <c r="L379" t="s">
        <v>53</v>
      </c>
      <c r="M379" t="s">
        <v>59</v>
      </c>
      <c r="N379" t="s">
        <v>28</v>
      </c>
      <c r="O379" t="s">
        <v>67</v>
      </c>
      <c r="P379" t="s">
        <v>39</v>
      </c>
      <c r="Q379" t="s">
        <v>31</v>
      </c>
      <c r="R379">
        <v>3.5</v>
      </c>
      <c r="S379">
        <v>8</v>
      </c>
      <c r="T379">
        <f t="shared" si="15"/>
        <v>365</v>
      </c>
      <c r="U379" t="str">
        <f t="shared" si="16"/>
        <v>2025</v>
      </c>
      <c r="V379" t="str">
        <f t="shared" si="17"/>
        <v>1</v>
      </c>
      <c r="W379" s="10" cm="1">
        <f t="array" ref="W379">(INDEX(clv_analysis[[#All],[Customer Lifetime Value]], MATCH(TEXT(U379, "0")&amp;V379, TEXT(clv_analysis[[#All],[Year]], "0")&amp;clv_analysis[[#All],[Quarter]], 0))) /( COUNTIFS(amazon_prime_users[Year], U379, amazon_prime_users[Quarter], V379))</f>
        <v>31.973786766541828</v>
      </c>
    </row>
    <row r="380" spans="1:23" x14ac:dyDescent="0.3">
      <c r="A380" s="2">
        <v>379</v>
      </c>
      <c r="B380" t="s">
        <v>1547</v>
      </c>
      <c r="C380" t="s">
        <v>1548</v>
      </c>
      <c r="D380" t="s">
        <v>1549</v>
      </c>
      <c r="E380" s="3">
        <v>26363</v>
      </c>
      <c r="F380" t="s">
        <v>22</v>
      </c>
      <c r="G380" t="s">
        <v>1550</v>
      </c>
      <c r="H380" s="1">
        <v>45684</v>
      </c>
      <c r="I380" s="1">
        <v>46049</v>
      </c>
      <c r="J380" t="s">
        <v>36</v>
      </c>
      <c r="K380" t="s">
        <v>52</v>
      </c>
      <c r="L380" t="s">
        <v>26</v>
      </c>
      <c r="M380" t="s">
        <v>59</v>
      </c>
      <c r="N380" t="s">
        <v>60</v>
      </c>
      <c r="O380" t="s">
        <v>114</v>
      </c>
      <c r="P380" t="s">
        <v>68</v>
      </c>
      <c r="Q380" t="s">
        <v>47</v>
      </c>
      <c r="R380">
        <v>4.7</v>
      </c>
      <c r="S380">
        <v>3</v>
      </c>
      <c r="T380">
        <f t="shared" si="15"/>
        <v>365</v>
      </c>
      <c r="U380" t="str">
        <f t="shared" si="16"/>
        <v>2025</v>
      </c>
      <c r="V380" t="str">
        <f t="shared" si="17"/>
        <v>1</v>
      </c>
      <c r="W380" s="10" cm="1">
        <f t="array" ref="W380">(INDEX(clv_analysis[[#All],[Customer Lifetime Value]], MATCH(TEXT(U380, "0")&amp;V380, TEXT(clv_analysis[[#All],[Year]], "0")&amp;clv_analysis[[#All],[Quarter]], 0))) /( COUNTIFS(amazon_prime_users[Year], U380, amazon_prime_users[Quarter], V380))</f>
        <v>31.973786766541828</v>
      </c>
    </row>
    <row r="381" spans="1:23" x14ac:dyDescent="0.3">
      <c r="A381" s="2">
        <v>380</v>
      </c>
      <c r="B381" t="s">
        <v>1551</v>
      </c>
      <c r="C381" t="s">
        <v>1552</v>
      </c>
      <c r="D381" t="s">
        <v>1553</v>
      </c>
      <c r="E381" s="3">
        <v>18712</v>
      </c>
      <c r="F381" t="s">
        <v>43</v>
      </c>
      <c r="G381" t="s">
        <v>1109</v>
      </c>
      <c r="H381" s="1">
        <v>45685</v>
      </c>
      <c r="I381" s="1">
        <v>46050</v>
      </c>
      <c r="J381" t="s">
        <v>36</v>
      </c>
      <c r="K381" t="s">
        <v>52</v>
      </c>
      <c r="L381" t="s">
        <v>53</v>
      </c>
      <c r="M381" t="s">
        <v>59</v>
      </c>
      <c r="N381" t="s">
        <v>28</v>
      </c>
      <c r="O381" t="s">
        <v>38</v>
      </c>
      <c r="P381" t="s">
        <v>39</v>
      </c>
      <c r="Q381" t="s">
        <v>54</v>
      </c>
      <c r="R381">
        <v>4.8</v>
      </c>
      <c r="S381">
        <v>4</v>
      </c>
      <c r="T381">
        <f t="shared" si="15"/>
        <v>365</v>
      </c>
      <c r="U381" t="str">
        <f t="shared" si="16"/>
        <v>2025</v>
      </c>
      <c r="V381" t="str">
        <f t="shared" si="17"/>
        <v>1</v>
      </c>
      <c r="W381" s="10" cm="1">
        <f t="array" ref="W381">(INDEX(clv_analysis[[#All],[Customer Lifetime Value]], MATCH(TEXT(U381, "0")&amp;V381, TEXT(clv_analysis[[#All],[Year]], "0")&amp;clv_analysis[[#All],[Quarter]], 0))) /( COUNTIFS(amazon_prime_users[Year], U381, amazon_prime_users[Quarter], V381))</f>
        <v>31.973786766541828</v>
      </c>
    </row>
    <row r="382" spans="1:23" x14ac:dyDescent="0.3">
      <c r="A382" s="2">
        <v>381</v>
      </c>
      <c r="B382" t="s">
        <v>1554</v>
      </c>
      <c r="C382" t="s">
        <v>1555</v>
      </c>
      <c r="D382" t="s">
        <v>1556</v>
      </c>
      <c r="E382" s="3">
        <v>14412</v>
      </c>
      <c r="F382" t="s">
        <v>22</v>
      </c>
      <c r="G382" t="s">
        <v>1557</v>
      </c>
      <c r="H382" s="1">
        <v>45686</v>
      </c>
      <c r="I382" s="1">
        <v>46051</v>
      </c>
      <c r="J382" t="s">
        <v>36</v>
      </c>
      <c r="K382" t="s">
        <v>37</v>
      </c>
      <c r="L382" t="s">
        <v>26</v>
      </c>
      <c r="M382" t="s">
        <v>66</v>
      </c>
      <c r="N382" t="s">
        <v>45</v>
      </c>
      <c r="O382" t="s">
        <v>38</v>
      </c>
      <c r="P382" t="s">
        <v>39</v>
      </c>
      <c r="Q382" t="s">
        <v>54</v>
      </c>
      <c r="R382">
        <v>4.4000000000000004</v>
      </c>
      <c r="S382">
        <v>6</v>
      </c>
      <c r="T382">
        <f t="shared" si="15"/>
        <v>365</v>
      </c>
      <c r="U382" t="str">
        <f t="shared" si="16"/>
        <v>2025</v>
      </c>
      <c r="V382" t="str">
        <f t="shared" si="17"/>
        <v>1</v>
      </c>
      <c r="W382" s="10" cm="1">
        <f t="array" ref="W382">(INDEX(clv_analysis[[#All],[Customer Lifetime Value]], MATCH(TEXT(U382, "0")&amp;V382, TEXT(clv_analysis[[#All],[Year]], "0")&amp;clv_analysis[[#All],[Quarter]], 0))) /( COUNTIFS(amazon_prime_users[Year], U382, amazon_prime_users[Quarter], V382))</f>
        <v>31.973786766541828</v>
      </c>
    </row>
    <row r="383" spans="1:23" x14ac:dyDescent="0.3">
      <c r="A383" s="2">
        <v>382</v>
      </c>
      <c r="B383" t="s">
        <v>1558</v>
      </c>
      <c r="C383" t="s">
        <v>1559</v>
      </c>
      <c r="D383" t="s">
        <v>1560</v>
      </c>
      <c r="E383" s="3">
        <v>15532</v>
      </c>
      <c r="F383" t="s">
        <v>22</v>
      </c>
      <c r="G383" t="s">
        <v>1561</v>
      </c>
      <c r="H383" s="1">
        <v>45687</v>
      </c>
      <c r="I383" s="1">
        <v>46052</v>
      </c>
      <c r="J383" t="s">
        <v>36</v>
      </c>
      <c r="K383" t="s">
        <v>25</v>
      </c>
      <c r="L383" t="s">
        <v>53</v>
      </c>
      <c r="M383" t="s">
        <v>66</v>
      </c>
      <c r="N383" t="s">
        <v>45</v>
      </c>
      <c r="O383" t="s">
        <v>67</v>
      </c>
      <c r="P383" t="s">
        <v>68</v>
      </c>
      <c r="Q383" t="s">
        <v>47</v>
      </c>
      <c r="R383">
        <v>4.0999999999999996</v>
      </c>
      <c r="S383">
        <v>8</v>
      </c>
      <c r="T383">
        <f t="shared" si="15"/>
        <v>365</v>
      </c>
      <c r="U383" t="str">
        <f t="shared" si="16"/>
        <v>2025</v>
      </c>
      <c r="V383" t="str">
        <f t="shared" si="17"/>
        <v>1</v>
      </c>
      <c r="W383" s="10" cm="1">
        <f t="array" ref="W383">(INDEX(clv_analysis[[#All],[Customer Lifetime Value]], MATCH(TEXT(U383, "0")&amp;V383, TEXT(clv_analysis[[#All],[Year]], "0")&amp;clv_analysis[[#All],[Quarter]], 0))) /( COUNTIFS(amazon_prime_users[Year], U383, amazon_prime_users[Quarter], V383))</f>
        <v>31.973786766541828</v>
      </c>
    </row>
    <row r="384" spans="1:23" x14ac:dyDescent="0.3">
      <c r="A384" s="2">
        <v>383</v>
      </c>
      <c r="B384" t="s">
        <v>1562</v>
      </c>
      <c r="C384" t="s">
        <v>1563</v>
      </c>
      <c r="D384" t="s">
        <v>1564</v>
      </c>
      <c r="E384" s="3">
        <v>35834</v>
      </c>
      <c r="F384" t="s">
        <v>43</v>
      </c>
      <c r="G384" t="s">
        <v>1565</v>
      </c>
      <c r="H384" s="1">
        <v>45688</v>
      </c>
      <c r="I384" s="1">
        <v>46053</v>
      </c>
      <c r="J384" t="s">
        <v>36</v>
      </c>
      <c r="K384" t="s">
        <v>25</v>
      </c>
      <c r="L384" t="s">
        <v>26</v>
      </c>
      <c r="M384" t="s">
        <v>59</v>
      </c>
      <c r="N384" t="s">
        <v>28</v>
      </c>
      <c r="O384" t="s">
        <v>46</v>
      </c>
      <c r="P384" t="s">
        <v>68</v>
      </c>
      <c r="Q384" t="s">
        <v>54</v>
      </c>
      <c r="R384">
        <v>4.7</v>
      </c>
      <c r="S384">
        <v>4</v>
      </c>
      <c r="T384">
        <f t="shared" si="15"/>
        <v>365</v>
      </c>
      <c r="U384" t="str">
        <f t="shared" si="16"/>
        <v>2025</v>
      </c>
      <c r="V384" t="str">
        <f t="shared" si="17"/>
        <v>1</v>
      </c>
      <c r="W384" s="10" cm="1">
        <f t="array" ref="W384">(INDEX(clv_analysis[[#All],[Customer Lifetime Value]], MATCH(TEXT(U384, "0")&amp;V384, TEXT(clv_analysis[[#All],[Year]], "0")&amp;clv_analysis[[#All],[Quarter]], 0))) /( COUNTIFS(amazon_prime_users[Year], U384, amazon_prime_users[Quarter], V384))</f>
        <v>31.973786766541828</v>
      </c>
    </row>
    <row r="385" spans="1:23" x14ac:dyDescent="0.3">
      <c r="A385" s="2">
        <v>384</v>
      </c>
      <c r="B385" t="s">
        <v>1566</v>
      </c>
      <c r="C385" t="s">
        <v>1567</v>
      </c>
      <c r="D385" t="s">
        <v>1568</v>
      </c>
      <c r="E385" s="3">
        <v>20676</v>
      </c>
      <c r="F385" t="s">
        <v>43</v>
      </c>
      <c r="G385" t="s">
        <v>1569</v>
      </c>
      <c r="H385" s="1">
        <v>45689</v>
      </c>
      <c r="I385" s="1">
        <v>46054</v>
      </c>
      <c r="J385" t="s">
        <v>24</v>
      </c>
      <c r="K385" t="s">
        <v>25</v>
      </c>
      <c r="L385" t="s">
        <v>53</v>
      </c>
      <c r="M385" t="s">
        <v>59</v>
      </c>
      <c r="N385" t="s">
        <v>28</v>
      </c>
      <c r="O385" t="s">
        <v>38</v>
      </c>
      <c r="P385" t="s">
        <v>68</v>
      </c>
      <c r="Q385" t="s">
        <v>31</v>
      </c>
      <c r="R385">
        <v>3.4</v>
      </c>
      <c r="S385">
        <v>0</v>
      </c>
      <c r="T385">
        <f t="shared" si="15"/>
        <v>365</v>
      </c>
      <c r="U385" t="str">
        <f t="shared" si="16"/>
        <v>2025</v>
      </c>
      <c r="V385" t="str">
        <f t="shared" si="17"/>
        <v>1</v>
      </c>
      <c r="W385" s="10" cm="1">
        <f t="array" ref="W385">(INDEX(clv_analysis[[#All],[Customer Lifetime Value]], MATCH(TEXT(U385, "0")&amp;V385, TEXT(clv_analysis[[#All],[Year]], "0")&amp;clv_analysis[[#All],[Quarter]], 0))) /( COUNTIFS(amazon_prime_users[Year], U385, amazon_prime_users[Quarter], V385))</f>
        <v>31.973786766541828</v>
      </c>
    </row>
    <row r="386" spans="1:23" x14ac:dyDescent="0.3">
      <c r="A386" s="2">
        <v>385</v>
      </c>
      <c r="B386" t="s">
        <v>1570</v>
      </c>
      <c r="C386" t="s">
        <v>1571</v>
      </c>
      <c r="D386" t="s">
        <v>1572</v>
      </c>
      <c r="E386" s="3">
        <v>27602</v>
      </c>
      <c r="F386" t="s">
        <v>43</v>
      </c>
      <c r="G386" t="s">
        <v>1573</v>
      </c>
      <c r="H386" s="1">
        <v>45690</v>
      </c>
      <c r="I386" s="1">
        <v>46055</v>
      </c>
      <c r="J386" t="s">
        <v>24</v>
      </c>
      <c r="K386" t="s">
        <v>25</v>
      </c>
      <c r="L386" t="s">
        <v>26</v>
      </c>
      <c r="M386" t="s">
        <v>66</v>
      </c>
      <c r="N386" t="s">
        <v>45</v>
      </c>
      <c r="O386" t="s">
        <v>46</v>
      </c>
      <c r="P386" t="s">
        <v>39</v>
      </c>
      <c r="Q386" t="s">
        <v>47</v>
      </c>
      <c r="R386">
        <v>3.9</v>
      </c>
      <c r="S386">
        <v>3</v>
      </c>
      <c r="T386">
        <f t="shared" ref="T386:T449" si="18">I386-H386</f>
        <v>365</v>
      </c>
      <c r="U386" t="str">
        <f t="shared" ref="U386:U449" si="19">IF(YEAR(H386)=2024, "2024",
 IF(YEAR(H386)=2025, "2025",
 IF(YEAR(H386)=2026, "2026",
 IF(YEAR(H386)=2027, "2027",
 IF(YEAR(H386)=2028, "2028",
 IF(YEAR(H386)=2029, "2029",
 IF(YEAR(H386)=2030, "2030", "")))))))</f>
        <v>2025</v>
      </c>
      <c r="V386" t="str">
        <f t="shared" ref="V386:V449" si="20">IF(MONTH(H386)&lt;=3, "1", IF(MONTH(H386)&lt;=6, "2", IF(MONTH(H386)&lt;=9, "3", "4")))</f>
        <v>1</v>
      </c>
      <c r="W386" s="10" cm="1">
        <f t="array" ref="W386">(INDEX(clv_analysis[[#All],[Customer Lifetime Value]], MATCH(TEXT(U386, "0")&amp;V386, TEXT(clv_analysis[[#All],[Year]], "0")&amp;clv_analysis[[#All],[Quarter]], 0))) /( COUNTIFS(amazon_prime_users[Year], U386, amazon_prime_users[Quarter], V386))</f>
        <v>31.973786766541828</v>
      </c>
    </row>
    <row r="387" spans="1:23" x14ac:dyDescent="0.3">
      <c r="A387" s="2">
        <v>386</v>
      </c>
      <c r="B387" t="s">
        <v>1574</v>
      </c>
      <c r="C387" t="s">
        <v>1575</v>
      </c>
      <c r="D387" t="s">
        <v>1576</v>
      </c>
      <c r="E387" s="3">
        <v>29671</v>
      </c>
      <c r="F387" t="s">
        <v>22</v>
      </c>
      <c r="G387" t="s">
        <v>1577</v>
      </c>
      <c r="H387" s="1">
        <v>45691</v>
      </c>
      <c r="I387" s="1">
        <v>46056</v>
      </c>
      <c r="J387" t="s">
        <v>24</v>
      </c>
      <c r="K387" t="s">
        <v>37</v>
      </c>
      <c r="L387" t="s">
        <v>53</v>
      </c>
      <c r="M387" t="s">
        <v>59</v>
      </c>
      <c r="N387" t="s">
        <v>60</v>
      </c>
      <c r="O387" t="s">
        <v>61</v>
      </c>
      <c r="P387" t="s">
        <v>39</v>
      </c>
      <c r="Q387" t="s">
        <v>47</v>
      </c>
      <c r="R387">
        <v>4.5</v>
      </c>
      <c r="S387">
        <v>9</v>
      </c>
      <c r="T387">
        <f t="shared" si="18"/>
        <v>365</v>
      </c>
      <c r="U387" t="str">
        <f t="shared" si="19"/>
        <v>2025</v>
      </c>
      <c r="V387" t="str">
        <f t="shared" si="20"/>
        <v>1</v>
      </c>
      <c r="W387" s="10" cm="1">
        <f t="array" ref="W387">(INDEX(clv_analysis[[#All],[Customer Lifetime Value]], MATCH(TEXT(U387, "0")&amp;V387, TEXT(clv_analysis[[#All],[Year]], "0")&amp;clv_analysis[[#All],[Quarter]], 0))) /( COUNTIFS(amazon_prime_users[Year], U387, amazon_prime_users[Quarter], V387))</f>
        <v>31.973786766541828</v>
      </c>
    </row>
    <row r="388" spans="1:23" x14ac:dyDescent="0.3">
      <c r="A388" s="2">
        <v>387</v>
      </c>
      <c r="B388" t="s">
        <v>1578</v>
      </c>
      <c r="C388" t="s">
        <v>1579</v>
      </c>
      <c r="D388" t="s">
        <v>1580</v>
      </c>
      <c r="E388" s="3">
        <v>20919</v>
      </c>
      <c r="F388" t="s">
        <v>22</v>
      </c>
      <c r="G388" t="s">
        <v>1581</v>
      </c>
      <c r="H388" s="1">
        <v>45692</v>
      </c>
      <c r="I388" s="1">
        <v>46057</v>
      </c>
      <c r="J388" t="s">
        <v>24</v>
      </c>
      <c r="K388" t="s">
        <v>52</v>
      </c>
      <c r="L388" t="s">
        <v>53</v>
      </c>
      <c r="M388" t="s">
        <v>66</v>
      </c>
      <c r="N388" t="s">
        <v>60</v>
      </c>
      <c r="O388" t="s">
        <v>46</v>
      </c>
      <c r="P388" t="s">
        <v>39</v>
      </c>
      <c r="Q388" t="s">
        <v>47</v>
      </c>
      <c r="R388">
        <v>3.1</v>
      </c>
      <c r="S388">
        <v>6</v>
      </c>
      <c r="T388">
        <f t="shared" si="18"/>
        <v>365</v>
      </c>
      <c r="U388" t="str">
        <f t="shared" si="19"/>
        <v>2025</v>
      </c>
      <c r="V388" t="str">
        <f t="shared" si="20"/>
        <v>1</v>
      </c>
      <c r="W388" s="10" cm="1">
        <f t="array" ref="W388">(INDEX(clv_analysis[[#All],[Customer Lifetime Value]], MATCH(TEXT(U388, "0")&amp;V388, TEXT(clv_analysis[[#All],[Year]], "0")&amp;clv_analysis[[#All],[Quarter]], 0))) /( COUNTIFS(amazon_prime_users[Year], U388, amazon_prime_users[Quarter], V388))</f>
        <v>31.973786766541828</v>
      </c>
    </row>
    <row r="389" spans="1:23" x14ac:dyDescent="0.3">
      <c r="A389" s="2">
        <v>388</v>
      </c>
      <c r="B389" t="s">
        <v>1582</v>
      </c>
      <c r="C389" t="s">
        <v>1583</v>
      </c>
      <c r="D389" t="s">
        <v>1584</v>
      </c>
      <c r="E389" s="3">
        <v>37524</v>
      </c>
      <c r="F389" t="s">
        <v>43</v>
      </c>
      <c r="G389" t="s">
        <v>1585</v>
      </c>
      <c r="H389" s="1">
        <v>45693</v>
      </c>
      <c r="I389" s="1">
        <v>46058</v>
      </c>
      <c r="J389" t="s">
        <v>24</v>
      </c>
      <c r="K389" t="s">
        <v>25</v>
      </c>
      <c r="L389" t="s">
        <v>53</v>
      </c>
      <c r="M389" t="s">
        <v>59</v>
      </c>
      <c r="N389" t="s">
        <v>28</v>
      </c>
      <c r="O389" t="s">
        <v>38</v>
      </c>
      <c r="P389" t="s">
        <v>39</v>
      </c>
      <c r="Q389" t="s">
        <v>54</v>
      </c>
      <c r="R389">
        <v>3.2</v>
      </c>
      <c r="S389">
        <v>1</v>
      </c>
      <c r="T389">
        <f t="shared" si="18"/>
        <v>365</v>
      </c>
      <c r="U389" t="str">
        <f t="shared" si="19"/>
        <v>2025</v>
      </c>
      <c r="V389" t="str">
        <f t="shared" si="20"/>
        <v>1</v>
      </c>
      <c r="W389" s="10" cm="1">
        <f t="array" ref="W389">(INDEX(clv_analysis[[#All],[Customer Lifetime Value]], MATCH(TEXT(U389, "0")&amp;V389, TEXT(clv_analysis[[#All],[Year]], "0")&amp;clv_analysis[[#All],[Quarter]], 0))) /( COUNTIFS(amazon_prime_users[Year], U389, amazon_prime_users[Quarter], V389))</f>
        <v>31.973786766541828</v>
      </c>
    </row>
    <row r="390" spans="1:23" x14ac:dyDescent="0.3">
      <c r="A390" s="2">
        <v>389</v>
      </c>
      <c r="B390" t="s">
        <v>1586</v>
      </c>
      <c r="C390" t="s">
        <v>1587</v>
      </c>
      <c r="D390" t="s">
        <v>1588</v>
      </c>
      <c r="E390" s="3">
        <v>29563</v>
      </c>
      <c r="F390" t="s">
        <v>22</v>
      </c>
      <c r="G390" t="s">
        <v>1589</v>
      </c>
      <c r="H390" s="1">
        <v>45694</v>
      </c>
      <c r="I390" s="1">
        <v>46059</v>
      </c>
      <c r="J390" t="s">
        <v>24</v>
      </c>
      <c r="K390" t="s">
        <v>52</v>
      </c>
      <c r="L390" t="s">
        <v>26</v>
      </c>
      <c r="M390" t="s">
        <v>66</v>
      </c>
      <c r="N390" t="s">
        <v>60</v>
      </c>
      <c r="O390" t="s">
        <v>38</v>
      </c>
      <c r="P390" t="s">
        <v>30</v>
      </c>
      <c r="Q390" t="s">
        <v>47</v>
      </c>
      <c r="R390">
        <v>3.7</v>
      </c>
      <c r="S390">
        <v>9</v>
      </c>
      <c r="T390">
        <f t="shared" si="18"/>
        <v>365</v>
      </c>
      <c r="U390" t="str">
        <f t="shared" si="19"/>
        <v>2025</v>
      </c>
      <c r="V390" t="str">
        <f t="shared" si="20"/>
        <v>1</v>
      </c>
      <c r="W390" s="10" cm="1">
        <f t="array" ref="W390">(INDEX(clv_analysis[[#All],[Customer Lifetime Value]], MATCH(TEXT(U390, "0")&amp;V390, TEXT(clv_analysis[[#All],[Year]], "0")&amp;clv_analysis[[#All],[Quarter]], 0))) /( COUNTIFS(amazon_prime_users[Year], U390, amazon_prime_users[Quarter], V390))</f>
        <v>31.973786766541828</v>
      </c>
    </row>
    <row r="391" spans="1:23" x14ac:dyDescent="0.3">
      <c r="A391" s="2">
        <v>390</v>
      </c>
      <c r="B391" t="s">
        <v>1590</v>
      </c>
      <c r="C391" t="s">
        <v>1591</v>
      </c>
      <c r="D391" t="s">
        <v>1592</v>
      </c>
      <c r="E391" s="3">
        <v>22429</v>
      </c>
      <c r="F391" t="s">
        <v>22</v>
      </c>
      <c r="G391" t="s">
        <v>1593</v>
      </c>
      <c r="H391" s="1">
        <v>45695</v>
      </c>
      <c r="I391" s="1">
        <v>46060</v>
      </c>
      <c r="J391" t="s">
        <v>36</v>
      </c>
      <c r="K391" t="s">
        <v>25</v>
      </c>
      <c r="L391" t="s">
        <v>53</v>
      </c>
      <c r="M391" t="s">
        <v>27</v>
      </c>
      <c r="N391" t="s">
        <v>60</v>
      </c>
      <c r="O391" t="s">
        <v>61</v>
      </c>
      <c r="P391" t="s">
        <v>30</v>
      </c>
      <c r="Q391" t="s">
        <v>54</v>
      </c>
      <c r="R391">
        <v>4.7</v>
      </c>
      <c r="S391">
        <v>7</v>
      </c>
      <c r="T391">
        <f t="shared" si="18"/>
        <v>365</v>
      </c>
      <c r="U391" t="str">
        <f t="shared" si="19"/>
        <v>2025</v>
      </c>
      <c r="V391" t="str">
        <f t="shared" si="20"/>
        <v>1</v>
      </c>
      <c r="W391" s="10" cm="1">
        <f t="array" ref="W391">(INDEX(clv_analysis[[#All],[Customer Lifetime Value]], MATCH(TEXT(U391, "0")&amp;V391, TEXT(clv_analysis[[#All],[Year]], "0")&amp;clv_analysis[[#All],[Quarter]], 0))) /( COUNTIFS(amazon_prime_users[Year], U391, amazon_prime_users[Quarter], V391))</f>
        <v>31.973786766541828</v>
      </c>
    </row>
    <row r="392" spans="1:23" x14ac:dyDescent="0.3">
      <c r="A392" s="2">
        <v>391</v>
      </c>
      <c r="B392" t="s">
        <v>1594</v>
      </c>
      <c r="C392" t="s">
        <v>1595</v>
      </c>
      <c r="D392" t="s">
        <v>1596</v>
      </c>
      <c r="E392" s="3">
        <v>21665</v>
      </c>
      <c r="F392" t="s">
        <v>22</v>
      </c>
      <c r="G392" t="s">
        <v>1597</v>
      </c>
      <c r="H392" s="1">
        <v>45696</v>
      </c>
      <c r="I392" s="1">
        <v>46061</v>
      </c>
      <c r="J392" t="s">
        <v>36</v>
      </c>
      <c r="K392" t="s">
        <v>25</v>
      </c>
      <c r="L392" t="s">
        <v>53</v>
      </c>
      <c r="M392" t="s">
        <v>59</v>
      </c>
      <c r="N392" t="s">
        <v>45</v>
      </c>
      <c r="O392" t="s">
        <v>73</v>
      </c>
      <c r="P392" t="s">
        <v>30</v>
      </c>
      <c r="Q392" t="s">
        <v>54</v>
      </c>
      <c r="R392">
        <v>3.8</v>
      </c>
      <c r="S392">
        <v>4</v>
      </c>
      <c r="T392">
        <f t="shared" si="18"/>
        <v>365</v>
      </c>
      <c r="U392" t="str">
        <f t="shared" si="19"/>
        <v>2025</v>
      </c>
      <c r="V392" t="str">
        <f t="shared" si="20"/>
        <v>1</v>
      </c>
      <c r="W392" s="10" cm="1">
        <f t="array" ref="W392">(INDEX(clv_analysis[[#All],[Customer Lifetime Value]], MATCH(TEXT(U392, "0")&amp;V392, TEXT(clv_analysis[[#All],[Year]], "0")&amp;clv_analysis[[#All],[Quarter]], 0))) /( COUNTIFS(amazon_prime_users[Year], U392, amazon_prime_users[Quarter], V392))</f>
        <v>31.973786766541828</v>
      </c>
    </row>
    <row r="393" spans="1:23" x14ac:dyDescent="0.3">
      <c r="A393" s="2">
        <v>392</v>
      </c>
      <c r="B393" t="s">
        <v>1598</v>
      </c>
      <c r="C393" t="s">
        <v>1599</v>
      </c>
      <c r="D393" t="s">
        <v>1600</v>
      </c>
      <c r="E393" s="3">
        <v>20348</v>
      </c>
      <c r="F393" t="s">
        <v>22</v>
      </c>
      <c r="G393" t="s">
        <v>1601</v>
      </c>
      <c r="H393" s="1">
        <v>45697</v>
      </c>
      <c r="I393" s="1">
        <v>46062</v>
      </c>
      <c r="J393" t="s">
        <v>24</v>
      </c>
      <c r="K393" t="s">
        <v>37</v>
      </c>
      <c r="L393" t="s">
        <v>26</v>
      </c>
      <c r="M393" t="s">
        <v>66</v>
      </c>
      <c r="N393" t="s">
        <v>60</v>
      </c>
      <c r="O393" t="s">
        <v>46</v>
      </c>
      <c r="P393" t="s">
        <v>39</v>
      </c>
      <c r="Q393" t="s">
        <v>31</v>
      </c>
      <c r="R393">
        <v>4.8</v>
      </c>
      <c r="S393">
        <v>9</v>
      </c>
      <c r="T393">
        <f t="shared" si="18"/>
        <v>365</v>
      </c>
      <c r="U393" t="str">
        <f t="shared" si="19"/>
        <v>2025</v>
      </c>
      <c r="V393" t="str">
        <f t="shared" si="20"/>
        <v>1</v>
      </c>
      <c r="W393" s="10" cm="1">
        <f t="array" ref="W393">(INDEX(clv_analysis[[#All],[Customer Lifetime Value]], MATCH(TEXT(U393, "0")&amp;V393, TEXT(clv_analysis[[#All],[Year]], "0")&amp;clv_analysis[[#All],[Quarter]], 0))) /( COUNTIFS(amazon_prime_users[Year], U393, amazon_prime_users[Quarter], V393))</f>
        <v>31.973786766541828</v>
      </c>
    </row>
    <row r="394" spans="1:23" x14ac:dyDescent="0.3">
      <c r="A394" s="2">
        <v>393</v>
      </c>
      <c r="B394" t="s">
        <v>1602</v>
      </c>
      <c r="C394" t="s">
        <v>1603</v>
      </c>
      <c r="D394" t="s">
        <v>1604</v>
      </c>
      <c r="E394" s="3">
        <v>23810</v>
      </c>
      <c r="F394" t="s">
        <v>22</v>
      </c>
      <c r="G394" t="s">
        <v>1605</v>
      </c>
      <c r="H394" s="1">
        <v>45698</v>
      </c>
      <c r="I394" s="1">
        <v>46063</v>
      </c>
      <c r="J394" t="s">
        <v>24</v>
      </c>
      <c r="K394" t="s">
        <v>37</v>
      </c>
      <c r="L394" t="s">
        <v>53</v>
      </c>
      <c r="M394" t="s">
        <v>59</v>
      </c>
      <c r="N394" t="s">
        <v>45</v>
      </c>
      <c r="O394" t="s">
        <v>114</v>
      </c>
      <c r="P394" t="s">
        <v>39</v>
      </c>
      <c r="Q394" t="s">
        <v>54</v>
      </c>
      <c r="R394">
        <v>5</v>
      </c>
      <c r="S394">
        <v>6</v>
      </c>
      <c r="T394">
        <f t="shared" si="18"/>
        <v>365</v>
      </c>
      <c r="U394" t="str">
        <f t="shared" si="19"/>
        <v>2025</v>
      </c>
      <c r="V394" t="str">
        <f t="shared" si="20"/>
        <v>1</v>
      </c>
      <c r="W394" s="10" cm="1">
        <f t="array" ref="W394">(INDEX(clv_analysis[[#All],[Customer Lifetime Value]], MATCH(TEXT(U394, "0")&amp;V394, TEXT(clv_analysis[[#All],[Year]], "0")&amp;clv_analysis[[#All],[Quarter]], 0))) /( COUNTIFS(amazon_prime_users[Year], U394, amazon_prime_users[Quarter], V394))</f>
        <v>31.973786766541828</v>
      </c>
    </row>
    <row r="395" spans="1:23" x14ac:dyDescent="0.3">
      <c r="A395" s="2">
        <v>394</v>
      </c>
      <c r="B395" t="s">
        <v>1606</v>
      </c>
      <c r="C395" t="s">
        <v>1607</v>
      </c>
      <c r="D395" t="s">
        <v>1608</v>
      </c>
      <c r="E395" s="3">
        <v>23118</v>
      </c>
      <c r="F395" t="s">
        <v>43</v>
      </c>
      <c r="G395" t="s">
        <v>1609</v>
      </c>
      <c r="H395" s="1">
        <v>45699</v>
      </c>
      <c r="I395" s="1">
        <v>46064</v>
      </c>
      <c r="J395" t="s">
        <v>24</v>
      </c>
      <c r="K395" t="s">
        <v>52</v>
      </c>
      <c r="L395" t="s">
        <v>53</v>
      </c>
      <c r="M395" t="s">
        <v>66</v>
      </c>
      <c r="N395" t="s">
        <v>28</v>
      </c>
      <c r="O395" t="s">
        <v>38</v>
      </c>
      <c r="P395" t="s">
        <v>39</v>
      </c>
      <c r="Q395" t="s">
        <v>31</v>
      </c>
      <c r="R395">
        <v>4.5</v>
      </c>
      <c r="S395">
        <v>9</v>
      </c>
      <c r="T395">
        <f t="shared" si="18"/>
        <v>365</v>
      </c>
      <c r="U395" t="str">
        <f t="shared" si="19"/>
        <v>2025</v>
      </c>
      <c r="V395" t="str">
        <f t="shared" si="20"/>
        <v>1</v>
      </c>
      <c r="W395" s="10" cm="1">
        <f t="array" ref="W395">(INDEX(clv_analysis[[#All],[Customer Lifetime Value]], MATCH(TEXT(U395, "0")&amp;V395, TEXT(clv_analysis[[#All],[Year]], "0")&amp;clv_analysis[[#All],[Quarter]], 0))) /( COUNTIFS(amazon_prime_users[Year], U395, amazon_prime_users[Quarter], V395))</f>
        <v>31.973786766541828</v>
      </c>
    </row>
    <row r="396" spans="1:23" x14ac:dyDescent="0.3">
      <c r="A396" s="2">
        <v>395</v>
      </c>
      <c r="B396" t="s">
        <v>1610</v>
      </c>
      <c r="C396" t="s">
        <v>1611</v>
      </c>
      <c r="D396" t="s">
        <v>1612</v>
      </c>
      <c r="E396" s="3">
        <v>37340</v>
      </c>
      <c r="F396" t="s">
        <v>22</v>
      </c>
      <c r="G396" t="s">
        <v>1613</v>
      </c>
      <c r="H396" s="1">
        <v>45700</v>
      </c>
      <c r="I396" s="1">
        <v>46065</v>
      </c>
      <c r="J396" t="s">
        <v>36</v>
      </c>
      <c r="K396" t="s">
        <v>52</v>
      </c>
      <c r="L396" t="s">
        <v>53</v>
      </c>
      <c r="M396" t="s">
        <v>59</v>
      </c>
      <c r="N396" t="s">
        <v>60</v>
      </c>
      <c r="O396" t="s">
        <v>38</v>
      </c>
      <c r="P396" t="s">
        <v>30</v>
      </c>
      <c r="Q396" t="s">
        <v>31</v>
      </c>
      <c r="R396">
        <v>3.1</v>
      </c>
      <c r="S396">
        <v>10</v>
      </c>
      <c r="T396">
        <f t="shared" si="18"/>
        <v>365</v>
      </c>
      <c r="U396" t="str">
        <f t="shared" si="19"/>
        <v>2025</v>
      </c>
      <c r="V396" t="str">
        <f t="shared" si="20"/>
        <v>1</v>
      </c>
      <c r="W396" s="10" cm="1">
        <f t="array" ref="W396">(INDEX(clv_analysis[[#All],[Customer Lifetime Value]], MATCH(TEXT(U396, "0")&amp;V396, TEXT(clv_analysis[[#All],[Year]], "0")&amp;clv_analysis[[#All],[Quarter]], 0))) /( COUNTIFS(amazon_prime_users[Year], U396, amazon_prime_users[Quarter], V396))</f>
        <v>31.973786766541828</v>
      </c>
    </row>
    <row r="397" spans="1:23" x14ac:dyDescent="0.3">
      <c r="A397" s="2">
        <v>396</v>
      </c>
      <c r="B397" t="s">
        <v>1614</v>
      </c>
      <c r="C397" t="s">
        <v>1615</v>
      </c>
      <c r="D397" t="s">
        <v>1616</v>
      </c>
      <c r="E397" s="3">
        <v>16188</v>
      </c>
      <c r="F397" t="s">
        <v>22</v>
      </c>
      <c r="G397" t="s">
        <v>1617</v>
      </c>
      <c r="H397" s="1">
        <v>45701</v>
      </c>
      <c r="I397" s="1">
        <v>46066</v>
      </c>
      <c r="J397" t="s">
        <v>24</v>
      </c>
      <c r="K397" t="s">
        <v>25</v>
      </c>
      <c r="L397" t="s">
        <v>53</v>
      </c>
      <c r="M397" t="s">
        <v>27</v>
      </c>
      <c r="N397" t="s">
        <v>28</v>
      </c>
      <c r="O397" t="s">
        <v>61</v>
      </c>
      <c r="P397" t="s">
        <v>30</v>
      </c>
      <c r="Q397" t="s">
        <v>47</v>
      </c>
      <c r="R397">
        <v>3.2</v>
      </c>
      <c r="S397">
        <v>0</v>
      </c>
      <c r="T397">
        <f t="shared" si="18"/>
        <v>365</v>
      </c>
      <c r="U397" t="str">
        <f t="shared" si="19"/>
        <v>2025</v>
      </c>
      <c r="V397" t="str">
        <f t="shared" si="20"/>
        <v>1</v>
      </c>
      <c r="W397" s="10" cm="1">
        <f t="array" ref="W397">(INDEX(clv_analysis[[#All],[Customer Lifetime Value]], MATCH(TEXT(U397, "0")&amp;V397, TEXT(clv_analysis[[#All],[Year]], "0")&amp;clv_analysis[[#All],[Quarter]], 0))) /( COUNTIFS(amazon_prime_users[Year], U397, amazon_prime_users[Quarter], V397))</f>
        <v>31.973786766541828</v>
      </c>
    </row>
    <row r="398" spans="1:23" x14ac:dyDescent="0.3">
      <c r="A398" s="2">
        <v>397</v>
      </c>
      <c r="B398" t="s">
        <v>1618</v>
      </c>
      <c r="C398" t="s">
        <v>1619</v>
      </c>
      <c r="D398" t="s">
        <v>1620</v>
      </c>
      <c r="E398" s="3">
        <v>21171</v>
      </c>
      <c r="F398" t="s">
        <v>22</v>
      </c>
      <c r="G398" t="s">
        <v>1621</v>
      </c>
      <c r="H398" s="1">
        <v>45702</v>
      </c>
      <c r="I398" s="1">
        <v>46067</v>
      </c>
      <c r="J398" t="s">
        <v>24</v>
      </c>
      <c r="K398" t="s">
        <v>37</v>
      </c>
      <c r="L398" t="s">
        <v>26</v>
      </c>
      <c r="M398" t="s">
        <v>59</v>
      </c>
      <c r="N398" t="s">
        <v>28</v>
      </c>
      <c r="O398" t="s">
        <v>38</v>
      </c>
      <c r="P398" t="s">
        <v>68</v>
      </c>
      <c r="Q398" t="s">
        <v>31</v>
      </c>
      <c r="R398">
        <v>4.5</v>
      </c>
      <c r="S398">
        <v>1</v>
      </c>
      <c r="T398">
        <f t="shared" si="18"/>
        <v>365</v>
      </c>
      <c r="U398" t="str">
        <f t="shared" si="19"/>
        <v>2025</v>
      </c>
      <c r="V398" t="str">
        <f t="shared" si="20"/>
        <v>1</v>
      </c>
      <c r="W398" s="10" cm="1">
        <f t="array" ref="W398">(INDEX(clv_analysis[[#All],[Customer Lifetime Value]], MATCH(TEXT(U398, "0")&amp;V398, TEXT(clv_analysis[[#All],[Year]], "0")&amp;clv_analysis[[#All],[Quarter]], 0))) /( COUNTIFS(amazon_prime_users[Year], U398, amazon_prime_users[Quarter], V398))</f>
        <v>31.973786766541828</v>
      </c>
    </row>
    <row r="399" spans="1:23" x14ac:dyDescent="0.3">
      <c r="A399" s="2">
        <v>398</v>
      </c>
      <c r="B399" t="s">
        <v>1622</v>
      </c>
      <c r="C399" t="s">
        <v>1623</v>
      </c>
      <c r="D399" t="s">
        <v>1624</v>
      </c>
      <c r="E399" s="3">
        <v>22553</v>
      </c>
      <c r="F399" t="s">
        <v>43</v>
      </c>
      <c r="G399" t="s">
        <v>1625</v>
      </c>
      <c r="H399" s="1">
        <v>45703</v>
      </c>
      <c r="I399" s="1">
        <v>46068</v>
      </c>
      <c r="J399" t="s">
        <v>36</v>
      </c>
      <c r="K399" t="s">
        <v>37</v>
      </c>
      <c r="L399" t="s">
        <v>26</v>
      </c>
      <c r="M399" t="s">
        <v>27</v>
      </c>
      <c r="N399" t="s">
        <v>60</v>
      </c>
      <c r="O399" t="s">
        <v>38</v>
      </c>
      <c r="P399" t="s">
        <v>30</v>
      </c>
      <c r="Q399" t="s">
        <v>47</v>
      </c>
      <c r="R399">
        <v>4.7</v>
      </c>
      <c r="S399">
        <v>4</v>
      </c>
      <c r="T399">
        <f t="shared" si="18"/>
        <v>365</v>
      </c>
      <c r="U399" t="str">
        <f t="shared" si="19"/>
        <v>2025</v>
      </c>
      <c r="V399" t="str">
        <f t="shared" si="20"/>
        <v>1</v>
      </c>
      <c r="W399" s="10" cm="1">
        <f t="array" ref="W399">(INDEX(clv_analysis[[#All],[Customer Lifetime Value]], MATCH(TEXT(U399, "0")&amp;V399, TEXT(clv_analysis[[#All],[Year]], "0")&amp;clv_analysis[[#All],[Quarter]], 0))) /( COUNTIFS(amazon_prime_users[Year], U399, amazon_prime_users[Quarter], V399))</f>
        <v>31.973786766541828</v>
      </c>
    </row>
    <row r="400" spans="1:23" x14ac:dyDescent="0.3">
      <c r="A400" s="2">
        <v>399</v>
      </c>
      <c r="B400" t="s">
        <v>1626</v>
      </c>
      <c r="C400" t="s">
        <v>1627</v>
      </c>
      <c r="D400" t="s">
        <v>1628</v>
      </c>
      <c r="E400" s="3">
        <v>23077</v>
      </c>
      <c r="F400" t="s">
        <v>22</v>
      </c>
      <c r="G400" t="s">
        <v>1629</v>
      </c>
      <c r="H400" s="1">
        <v>45704</v>
      </c>
      <c r="I400" s="1">
        <v>46069</v>
      </c>
      <c r="J400" t="s">
        <v>36</v>
      </c>
      <c r="K400" t="s">
        <v>37</v>
      </c>
      <c r="L400" t="s">
        <v>53</v>
      </c>
      <c r="M400" t="s">
        <v>59</v>
      </c>
      <c r="N400" t="s">
        <v>45</v>
      </c>
      <c r="O400" t="s">
        <v>114</v>
      </c>
      <c r="P400" t="s">
        <v>30</v>
      </c>
      <c r="Q400" t="s">
        <v>54</v>
      </c>
      <c r="R400">
        <v>3.2</v>
      </c>
      <c r="S400">
        <v>2</v>
      </c>
      <c r="T400">
        <f t="shared" si="18"/>
        <v>365</v>
      </c>
      <c r="U400" t="str">
        <f t="shared" si="19"/>
        <v>2025</v>
      </c>
      <c r="V400" t="str">
        <f t="shared" si="20"/>
        <v>1</v>
      </c>
      <c r="W400" s="10" cm="1">
        <f t="array" ref="W400">(INDEX(clv_analysis[[#All],[Customer Lifetime Value]], MATCH(TEXT(U400, "0")&amp;V400, TEXT(clv_analysis[[#All],[Year]], "0")&amp;clv_analysis[[#All],[Quarter]], 0))) /( COUNTIFS(amazon_prime_users[Year], U400, amazon_prime_users[Quarter], V400))</f>
        <v>31.973786766541828</v>
      </c>
    </row>
    <row r="401" spans="1:23" x14ac:dyDescent="0.3">
      <c r="A401" s="2">
        <v>400</v>
      </c>
      <c r="B401" t="s">
        <v>1630</v>
      </c>
      <c r="C401" t="s">
        <v>1631</v>
      </c>
      <c r="D401" t="s">
        <v>1632</v>
      </c>
      <c r="E401" s="3">
        <v>31587</v>
      </c>
      <c r="F401" t="s">
        <v>22</v>
      </c>
      <c r="G401" t="s">
        <v>1633</v>
      </c>
      <c r="H401" s="1">
        <v>45705</v>
      </c>
      <c r="I401" s="1">
        <v>46070</v>
      </c>
      <c r="J401" t="s">
        <v>24</v>
      </c>
      <c r="K401" t="s">
        <v>52</v>
      </c>
      <c r="L401" t="s">
        <v>26</v>
      </c>
      <c r="M401" t="s">
        <v>66</v>
      </c>
      <c r="N401" t="s">
        <v>60</v>
      </c>
      <c r="O401" t="s">
        <v>46</v>
      </c>
      <c r="P401" t="s">
        <v>30</v>
      </c>
      <c r="Q401" t="s">
        <v>54</v>
      </c>
      <c r="R401">
        <v>4.4000000000000004</v>
      </c>
      <c r="S401">
        <v>7</v>
      </c>
      <c r="T401">
        <f t="shared" si="18"/>
        <v>365</v>
      </c>
      <c r="U401" t="str">
        <f t="shared" si="19"/>
        <v>2025</v>
      </c>
      <c r="V401" t="str">
        <f t="shared" si="20"/>
        <v>1</v>
      </c>
      <c r="W401" s="10" cm="1">
        <f t="array" ref="W401">(INDEX(clv_analysis[[#All],[Customer Lifetime Value]], MATCH(TEXT(U401, "0")&amp;V401, TEXT(clv_analysis[[#All],[Year]], "0")&amp;clv_analysis[[#All],[Quarter]], 0))) /( COUNTIFS(amazon_prime_users[Year], U401, amazon_prime_users[Quarter], V401))</f>
        <v>31.973786766541828</v>
      </c>
    </row>
    <row r="402" spans="1:23" x14ac:dyDescent="0.3">
      <c r="A402" s="2">
        <v>401</v>
      </c>
      <c r="B402" t="s">
        <v>1634</v>
      </c>
      <c r="C402" t="s">
        <v>1635</v>
      </c>
      <c r="D402" t="s">
        <v>1636</v>
      </c>
      <c r="E402" s="3">
        <v>34622</v>
      </c>
      <c r="F402" t="s">
        <v>22</v>
      </c>
      <c r="G402" t="s">
        <v>1637</v>
      </c>
      <c r="H402" s="1">
        <v>45706</v>
      </c>
      <c r="I402" s="1">
        <v>46071</v>
      </c>
      <c r="J402" t="s">
        <v>36</v>
      </c>
      <c r="K402" t="s">
        <v>37</v>
      </c>
      <c r="L402" t="s">
        <v>26</v>
      </c>
      <c r="M402" t="s">
        <v>66</v>
      </c>
      <c r="N402" t="s">
        <v>45</v>
      </c>
      <c r="O402" t="s">
        <v>114</v>
      </c>
      <c r="P402" t="s">
        <v>39</v>
      </c>
      <c r="Q402" t="s">
        <v>54</v>
      </c>
      <c r="R402">
        <v>4.8</v>
      </c>
      <c r="S402">
        <v>2</v>
      </c>
      <c r="T402">
        <f t="shared" si="18"/>
        <v>365</v>
      </c>
      <c r="U402" t="str">
        <f t="shared" si="19"/>
        <v>2025</v>
      </c>
      <c r="V402" t="str">
        <f t="shared" si="20"/>
        <v>1</v>
      </c>
      <c r="W402" s="10" cm="1">
        <f t="array" ref="W402">(INDEX(clv_analysis[[#All],[Customer Lifetime Value]], MATCH(TEXT(U402, "0")&amp;V402, TEXT(clv_analysis[[#All],[Year]], "0")&amp;clv_analysis[[#All],[Quarter]], 0))) /( COUNTIFS(amazon_prime_users[Year], U402, amazon_prime_users[Quarter], V402))</f>
        <v>31.973786766541828</v>
      </c>
    </row>
    <row r="403" spans="1:23" x14ac:dyDescent="0.3">
      <c r="A403" s="2">
        <v>402</v>
      </c>
      <c r="B403" t="s">
        <v>1638</v>
      </c>
      <c r="C403" t="s">
        <v>746</v>
      </c>
      <c r="D403" t="s">
        <v>747</v>
      </c>
      <c r="E403" s="3">
        <v>38160</v>
      </c>
      <c r="F403" t="s">
        <v>43</v>
      </c>
      <c r="G403" t="s">
        <v>1639</v>
      </c>
      <c r="H403" s="1">
        <v>45707</v>
      </c>
      <c r="I403" s="1">
        <v>46072</v>
      </c>
      <c r="J403" t="s">
        <v>24</v>
      </c>
      <c r="K403" t="s">
        <v>52</v>
      </c>
      <c r="L403" t="s">
        <v>53</v>
      </c>
      <c r="M403" t="s">
        <v>59</v>
      </c>
      <c r="N403" t="s">
        <v>28</v>
      </c>
      <c r="O403" t="s">
        <v>29</v>
      </c>
      <c r="P403" t="s">
        <v>39</v>
      </c>
      <c r="Q403" t="s">
        <v>54</v>
      </c>
      <c r="R403">
        <v>4</v>
      </c>
      <c r="S403">
        <v>6</v>
      </c>
      <c r="T403">
        <f t="shared" si="18"/>
        <v>365</v>
      </c>
      <c r="U403" t="str">
        <f t="shared" si="19"/>
        <v>2025</v>
      </c>
      <c r="V403" t="str">
        <f t="shared" si="20"/>
        <v>1</v>
      </c>
      <c r="W403" s="10" cm="1">
        <f t="array" ref="W403">(INDEX(clv_analysis[[#All],[Customer Lifetime Value]], MATCH(TEXT(U403, "0")&amp;V403, TEXT(clv_analysis[[#All],[Year]], "0")&amp;clv_analysis[[#All],[Quarter]], 0))) /( COUNTIFS(amazon_prime_users[Year], U403, amazon_prime_users[Quarter], V403))</f>
        <v>31.973786766541828</v>
      </c>
    </row>
    <row r="404" spans="1:23" x14ac:dyDescent="0.3">
      <c r="A404" s="2">
        <v>403</v>
      </c>
      <c r="B404" t="s">
        <v>1640</v>
      </c>
      <c r="C404" t="s">
        <v>1641</v>
      </c>
      <c r="D404" t="s">
        <v>1642</v>
      </c>
      <c r="E404" s="3">
        <v>36176</v>
      </c>
      <c r="F404" t="s">
        <v>22</v>
      </c>
      <c r="G404" t="s">
        <v>1643</v>
      </c>
      <c r="H404" s="1">
        <v>45708</v>
      </c>
      <c r="I404" s="1">
        <v>46073</v>
      </c>
      <c r="J404" t="s">
        <v>36</v>
      </c>
      <c r="K404" t="s">
        <v>52</v>
      </c>
      <c r="L404" t="s">
        <v>26</v>
      </c>
      <c r="M404" t="s">
        <v>66</v>
      </c>
      <c r="N404" t="s">
        <v>45</v>
      </c>
      <c r="O404" t="s">
        <v>73</v>
      </c>
      <c r="P404" t="s">
        <v>68</v>
      </c>
      <c r="Q404" t="s">
        <v>31</v>
      </c>
      <c r="R404">
        <v>4.2</v>
      </c>
      <c r="S404">
        <v>0</v>
      </c>
      <c r="T404">
        <f t="shared" si="18"/>
        <v>365</v>
      </c>
      <c r="U404" t="str">
        <f t="shared" si="19"/>
        <v>2025</v>
      </c>
      <c r="V404" t="str">
        <f t="shared" si="20"/>
        <v>1</v>
      </c>
      <c r="W404" s="10" cm="1">
        <f t="array" ref="W404">(INDEX(clv_analysis[[#All],[Customer Lifetime Value]], MATCH(TEXT(U404, "0")&amp;V404, TEXT(clv_analysis[[#All],[Year]], "0")&amp;clv_analysis[[#All],[Quarter]], 0))) /( COUNTIFS(amazon_prime_users[Year], U404, amazon_prime_users[Quarter], V404))</f>
        <v>31.973786766541828</v>
      </c>
    </row>
    <row r="405" spans="1:23" x14ac:dyDescent="0.3">
      <c r="A405" s="2">
        <v>404</v>
      </c>
      <c r="B405" t="s">
        <v>1644</v>
      </c>
      <c r="C405" t="s">
        <v>1645</v>
      </c>
      <c r="D405" t="s">
        <v>1646</v>
      </c>
      <c r="E405" s="3">
        <v>15648</v>
      </c>
      <c r="F405" t="s">
        <v>43</v>
      </c>
      <c r="G405" t="s">
        <v>1647</v>
      </c>
      <c r="H405" s="1">
        <v>45709</v>
      </c>
      <c r="I405" s="1">
        <v>46074</v>
      </c>
      <c r="J405" t="s">
        <v>24</v>
      </c>
      <c r="K405" t="s">
        <v>37</v>
      </c>
      <c r="L405" t="s">
        <v>26</v>
      </c>
      <c r="M405" t="s">
        <v>59</v>
      </c>
      <c r="N405" t="s">
        <v>60</v>
      </c>
      <c r="O405" t="s">
        <v>61</v>
      </c>
      <c r="P405" t="s">
        <v>30</v>
      </c>
      <c r="Q405" t="s">
        <v>54</v>
      </c>
      <c r="R405">
        <v>4.7</v>
      </c>
      <c r="S405">
        <v>5</v>
      </c>
      <c r="T405">
        <f t="shared" si="18"/>
        <v>365</v>
      </c>
      <c r="U405" t="str">
        <f t="shared" si="19"/>
        <v>2025</v>
      </c>
      <c r="V405" t="str">
        <f t="shared" si="20"/>
        <v>1</v>
      </c>
      <c r="W405" s="10" cm="1">
        <f t="array" ref="W405">(INDEX(clv_analysis[[#All],[Customer Lifetime Value]], MATCH(TEXT(U405, "0")&amp;V405, TEXT(clv_analysis[[#All],[Year]], "0")&amp;clv_analysis[[#All],[Quarter]], 0))) /( COUNTIFS(amazon_prime_users[Year], U405, amazon_prime_users[Quarter], V405))</f>
        <v>31.973786766541828</v>
      </c>
    </row>
    <row r="406" spans="1:23" x14ac:dyDescent="0.3">
      <c r="A406" s="2">
        <v>405</v>
      </c>
      <c r="B406" t="s">
        <v>1648</v>
      </c>
      <c r="C406" t="s">
        <v>1649</v>
      </c>
      <c r="D406" t="s">
        <v>1650</v>
      </c>
      <c r="E406" s="3">
        <v>37649</v>
      </c>
      <c r="F406" t="s">
        <v>22</v>
      </c>
      <c r="G406" t="s">
        <v>1651</v>
      </c>
      <c r="H406" s="1">
        <v>45710</v>
      </c>
      <c r="I406" s="1">
        <v>46075</v>
      </c>
      <c r="J406" t="s">
        <v>36</v>
      </c>
      <c r="K406" t="s">
        <v>25</v>
      </c>
      <c r="L406" t="s">
        <v>53</v>
      </c>
      <c r="M406" t="s">
        <v>66</v>
      </c>
      <c r="N406" t="s">
        <v>28</v>
      </c>
      <c r="O406" t="s">
        <v>38</v>
      </c>
      <c r="P406" t="s">
        <v>39</v>
      </c>
      <c r="Q406" t="s">
        <v>47</v>
      </c>
      <c r="R406">
        <v>3.1</v>
      </c>
      <c r="S406">
        <v>0</v>
      </c>
      <c r="T406">
        <f t="shared" si="18"/>
        <v>365</v>
      </c>
      <c r="U406" t="str">
        <f t="shared" si="19"/>
        <v>2025</v>
      </c>
      <c r="V406" t="str">
        <f t="shared" si="20"/>
        <v>1</v>
      </c>
      <c r="W406" s="10" cm="1">
        <f t="array" ref="W406">(INDEX(clv_analysis[[#All],[Customer Lifetime Value]], MATCH(TEXT(U406, "0")&amp;V406, TEXT(clv_analysis[[#All],[Year]], "0")&amp;clv_analysis[[#All],[Quarter]], 0))) /( COUNTIFS(amazon_prime_users[Year], U406, amazon_prime_users[Quarter], V406))</f>
        <v>31.973786766541828</v>
      </c>
    </row>
    <row r="407" spans="1:23" x14ac:dyDescent="0.3">
      <c r="A407" s="2">
        <v>406</v>
      </c>
      <c r="B407" t="s">
        <v>1652</v>
      </c>
      <c r="C407" t="s">
        <v>1653</v>
      </c>
      <c r="D407" t="s">
        <v>1654</v>
      </c>
      <c r="E407" s="3">
        <v>19922</v>
      </c>
      <c r="F407" t="s">
        <v>22</v>
      </c>
      <c r="G407" t="s">
        <v>1655</v>
      </c>
      <c r="H407" s="1">
        <v>45711</v>
      </c>
      <c r="I407" s="1">
        <v>46076</v>
      </c>
      <c r="J407" t="s">
        <v>36</v>
      </c>
      <c r="K407" t="s">
        <v>25</v>
      </c>
      <c r="L407" t="s">
        <v>26</v>
      </c>
      <c r="M407" t="s">
        <v>59</v>
      </c>
      <c r="N407" t="s">
        <v>60</v>
      </c>
      <c r="O407" t="s">
        <v>67</v>
      </c>
      <c r="P407" t="s">
        <v>39</v>
      </c>
      <c r="Q407" t="s">
        <v>47</v>
      </c>
      <c r="R407">
        <v>3.1</v>
      </c>
      <c r="S407">
        <v>4</v>
      </c>
      <c r="T407">
        <f t="shared" si="18"/>
        <v>365</v>
      </c>
      <c r="U407" t="str">
        <f t="shared" si="19"/>
        <v>2025</v>
      </c>
      <c r="V407" t="str">
        <f t="shared" si="20"/>
        <v>1</v>
      </c>
      <c r="W407" s="10" cm="1">
        <f t="array" ref="W407">(INDEX(clv_analysis[[#All],[Customer Lifetime Value]], MATCH(TEXT(U407, "0")&amp;V407, TEXT(clv_analysis[[#All],[Year]], "0")&amp;clv_analysis[[#All],[Quarter]], 0))) /( COUNTIFS(amazon_prime_users[Year], U407, amazon_prime_users[Quarter], V407))</f>
        <v>31.973786766541828</v>
      </c>
    </row>
    <row r="408" spans="1:23" x14ac:dyDescent="0.3">
      <c r="A408" s="2">
        <v>407</v>
      </c>
      <c r="B408" t="s">
        <v>1656</v>
      </c>
      <c r="C408" t="s">
        <v>1657</v>
      </c>
      <c r="D408" t="s">
        <v>1658</v>
      </c>
      <c r="E408" s="3">
        <v>15005</v>
      </c>
      <c r="F408" t="s">
        <v>43</v>
      </c>
      <c r="G408" t="s">
        <v>1659</v>
      </c>
      <c r="H408" s="1">
        <v>45712</v>
      </c>
      <c r="I408" s="1">
        <v>46077</v>
      </c>
      <c r="J408" t="s">
        <v>36</v>
      </c>
      <c r="K408" t="s">
        <v>37</v>
      </c>
      <c r="L408" t="s">
        <v>53</v>
      </c>
      <c r="M408" t="s">
        <v>27</v>
      </c>
      <c r="N408" t="s">
        <v>45</v>
      </c>
      <c r="O408" t="s">
        <v>38</v>
      </c>
      <c r="P408" t="s">
        <v>68</v>
      </c>
      <c r="Q408" t="s">
        <v>31</v>
      </c>
      <c r="R408">
        <v>4.0999999999999996</v>
      </c>
      <c r="S408">
        <v>0</v>
      </c>
      <c r="T408">
        <f t="shared" si="18"/>
        <v>365</v>
      </c>
      <c r="U408" t="str">
        <f t="shared" si="19"/>
        <v>2025</v>
      </c>
      <c r="V408" t="str">
        <f t="shared" si="20"/>
        <v>1</v>
      </c>
      <c r="W408" s="10" cm="1">
        <f t="array" ref="W408">(INDEX(clv_analysis[[#All],[Customer Lifetime Value]], MATCH(TEXT(U408, "0")&amp;V408, TEXT(clv_analysis[[#All],[Year]], "0")&amp;clv_analysis[[#All],[Quarter]], 0))) /( COUNTIFS(amazon_prime_users[Year], U408, amazon_prime_users[Quarter], V408))</f>
        <v>31.973786766541828</v>
      </c>
    </row>
    <row r="409" spans="1:23" x14ac:dyDescent="0.3">
      <c r="A409" s="2">
        <v>408</v>
      </c>
      <c r="B409" t="s">
        <v>1660</v>
      </c>
      <c r="C409" t="s">
        <v>1661</v>
      </c>
      <c r="D409" t="s">
        <v>1662</v>
      </c>
      <c r="E409" s="3">
        <v>18717</v>
      </c>
      <c r="F409" t="s">
        <v>43</v>
      </c>
      <c r="G409" t="s">
        <v>1663</v>
      </c>
      <c r="H409" s="1">
        <v>45713</v>
      </c>
      <c r="I409" s="1">
        <v>46078</v>
      </c>
      <c r="J409" t="s">
        <v>24</v>
      </c>
      <c r="K409" t="s">
        <v>25</v>
      </c>
      <c r="L409" t="s">
        <v>53</v>
      </c>
      <c r="M409" t="s">
        <v>59</v>
      </c>
      <c r="N409" t="s">
        <v>28</v>
      </c>
      <c r="O409" t="s">
        <v>114</v>
      </c>
      <c r="P409" t="s">
        <v>68</v>
      </c>
      <c r="Q409" t="s">
        <v>54</v>
      </c>
      <c r="R409">
        <v>4.0999999999999996</v>
      </c>
      <c r="S409">
        <v>9</v>
      </c>
      <c r="T409">
        <f t="shared" si="18"/>
        <v>365</v>
      </c>
      <c r="U409" t="str">
        <f t="shared" si="19"/>
        <v>2025</v>
      </c>
      <c r="V409" t="str">
        <f t="shared" si="20"/>
        <v>1</v>
      </c>
      <c r="W409" s="10" cm="1">
        <f t="array" ref="W409">(INDEX(clv_analysis[[#All],[Customer Lifetime Value]], MATCH(TEXT(U409, "0")&amp;V409, TEXT(clv_analysis[[#All],[Year]], "0")&amp;clv_analysis[[#All],[Quarter]], 0))) /( COUNTIFS(amazon_prime_users[Year], U409, amazon_prime_users[Quarter], V409))</f>
        <v>31.973786766541828</v>
      </c>
    </row>
    <row r="410" spans="1:23" x14ac:dyDescent="0.3">
      <c r="A410" s="2">
        <v>409</v>
      </c>
      <c r="B410" t="s">
        <v>1664</v>
      </c>
      <c r="C410" t="s">
        <v>1665</v>
      </c>
      <c r="D410" t="s">
        <v>1666</v>
      </c>
      <c r="E410" s="3">
        <v>21484</v>
      </c>
      <c r="F410" t="s">
        <v>43</v>
      </c>
      <c r="G410" t="s">
        <v>1667</v>
      </c>
      <c r="H410" s="1">
        <v>45714</v>
      </c>
      <c r="I410" s="1">
        <v>46079</v>
      </c>
      <c r="J410" t="s">
        <v>36</v>
      </c>
      <c r="K410" t="s">
        <v>25</v>
      </c>
      <c r="L410" t="s">
        <v>26</v>
      </c>
      <c r="M410" t="s">
        <v>27</v>
      </c>
      <c r="N410" t="s">
        <v>60</v>
      </c>
      <c r="O410" t="s">
        <v>29</v>
      </c>
      <c r="P410" t="s">
        <v>68</v>
      </c>
      <c r="Q410" t="s">
        <v>47</v>
      </c>
      <c r="R410">
        <v>4.0999999999999996</v>
      </c>
      <c r="S410">
        <v>9</v>
      </c>
      <c r="T410">
        <f t="shared" si="18"/>
        <v>365</v>
      </c>
      <c r="U410" t="str">
        <f t="shared" si="19"/>
        <v>2025</v>
      </c>
      <c r="V410" t="str">
        <f t="shared" si="20"/>
        <v>1</v>
      </c>
      <c r="W410" s="10" cm="1">
        <f t="array" ref="W410">(INDEX(clv_analysis[[#All],[Customer Lifetime Value]], MATCH(TEXT(U410, "0")&amp;V410, TEXT(clv_analysis[[#All],[Year]], "0")&amp;clv_analysis[[#All],[Quarter]], 0))) /( COUNTIFS(amazon_prime_users[Year], U410, amazon_prime_users[Quarter], V410))</f>
        <v>31.973786766541828</v>
      </c>
    </row>
    <row r="411" spans="1:23" x14ac:dyDescent="0.3">
      <c r="A411" s="2">
        <v>410</v>
      </c>
      <c r="B411" t="s">
        <v>1668</v>
      </c>
      <c r="C411" t="s">
        <v>1669</v>
      </c>
      <c r="D411" t="s">
        <v>1670</v>
      </c>
      <c r="E411" s="3">
        <v>23728</v>
      </c>
      <c r="F411" t="s">
        <v>43</v>
      </c>
      <c r="G411" t="s">
        <v>1671</v>
      </c>
      <c r="H411" s="1">
        <v>45715</v>
      </c>
      <c r="I411" s="1">
        <v>46080</v>
      </c>
      <c r="J411" t="s">
        <v>36</v>
      </c>
      <c r="K411" t="s">
        <v>52</v>
      </c>
      <c r="L411" t="s">
        <v>53</v>
      </c>
      <c r="M411" t="s">
        <v>27</v>
      </c>
      <c r="N411" t="s">
        <v>28</v>
      </c>
      <c r="O411" t="s">
        <v>46</v>
      </c>
      <c r="P411" t="s">
        <v>39</v>
      </c>
      <c r="Q411" t="s">
        <v>31</v>
      </c>
      <c r="R411">
        <v>4.5999999999999996</v>
      </c>
      <c r="S411">
        <v>6</v>
      </c>
      <c r="T411">
        <f t="shared" si="18"/>
        <v>365</v>
      </c>
      <c r="U411" t="str">
        <f t="shared" si="19"/>
        <v>2025</v>
      </c>
      <c r="V411" t="str">
        <f t="shared" si="20"/>
        <v>1</v>
      </c>
      <c r="W411" s="10" cm="1">
        <f t="array" ref="W411">(INDEX(clv_analysis[[#All],[Customer Lifetime Value]], MATCH(TEXT(U411, "0")&amp;V411, TEXT(clv_analysis[[#All],[Year]], "0")&amp;clv_analysis[[#All],[Quarter]], 0))) /( COUNTIFS(amazon_prime_users[Year], U411, amazon_prime_users[Quarter], V411))</f>
        <v>31.973786766541828</v>
      </c>
    </row>
    <row r="412" spans="1:23" x14ac:dyDescent="0.3">
      <c r="A412" s="2">
        <v>411</v>
      </c>
      <c r="B412" t="s">
        <v>1672</v>
      </c>
      <c r="C412" t="s">
        <v>1673</v>
      </c>
      <c r="D412" t="s">
        <v>1674</v>
      </c>
      <c r="E412" s="3">
        <v>20708</v>
      </c>
      <c r="F412" t="s">
        <v>43</v>
      </c>
      <c r="G412" t="s">
        <v>1675</v>
      </c>
      <c r="H412" s="1">
        <v>45716</v>
      </c>
      <c r="I412" s="1">
        <v>46081</v>
      </c>
      <c r="J412" t="s">
        <v>36</v>
      </c>
      <c r="K412" t="s">
        <v>25</v>
      </c>
      <c r="L412" t="s">
        <v>53</v>
      </c>
      <c r="M412" t="s">
        <v>66</v>
      </c>
      <c r="N412" t="s">
        <v>60</v>
      </c>
      <c r="O412" t="s">
        <v>38</v>
      </c>
      <c r="P412" t="s">
        <v>39</v>
      </c>
      <c r="Q412" t="s">
        <v>31</v>
      </c>
      <c r="R412">
        <v>4.4000000000000004</v>
      </c>
      <c r="S412">
        <v>8</v>
      </c>
      <c r="T412">
        <f t="shared" si="18"/>
        <v>365</v>
      </c>
      <c r="U412" t="str">
        <f t="shared" si="19"/>
        <v>2025</v>
      </c>
      <c r="V412" t="str">
        <f t="shared" si="20"/>
        <v>1</v>
      </c>
      <c r="W412" s="10" cm="1">
        <f t="array" ref="W412">(INDEX(clv_analysis[[#All],[Customer Lifetime Value]], MATCH(TEXT(U412, "0")&amp;V412, TEXT(clv_analysis[[#All],[Year]], "0")&amp;clv_analysis[[#All],[Quarter]], 0))) /( COUNTIFS(amazon_prime_users[Year], U412, amazon_prime_users[Quarter], V412))</f>
        <v>31.973786766541828</v>
      </c>
    </row>
    <row r="413" spans="1:23" x14ac:dyDescent="0.3">
      <c r="A413" s="2">
        <v>412</v>
      </c>
      <c r="B413" t="s">
        <v>1676</v>
      </c>
      <c r="C413" t="s">
        <v>1677</v>
      </c>
      <c r="D413" t="s">
        <v>1678</v>
      </c>
      <c r="E413" s="3">
        <v>12512</v>
      </c>
      <c r="F413" t="s">
        <v>22</v>
      </c>
      <c r="G413" t="s">
        <v>1679</v>
      </c>
      <c r="H413" s="1">
        <v>45717</v>
      </c>
      <c r="I413" s="1">
        <v>46082</v>
      </c>
      <c r="J413" t="s">
        <v>24</v>
      </c>
      <c r="K413" t="s">
        <v>52</v>
      </c>
      <c r="L413" t="s">
        <v>53</v>
      </c>
      <c r="M413" t="s">
        <v>27</v>
      </c>
      <c r="N413" t="s">
        <v>28</v>
      </c>
      <c r="O413" t="s">
        <v>67</v>
      </c>
      <c r="P413" t="s">
        <v>68</v>
      </c>
      <c r="Q413" t="s">
        <v>54</v>
      </c>
      <c r="R413">
        <v>3.5</v>
      </c>
      <c r="S413">
        <v>3</v>
      </c>
      <c r="T413">
        <f t="shared" si="18"/>
        <v>365</v>
      </c>
      <c r="U413" t="str">
        <f t="shared" si="19"/>
        <v>2025</v>
      </c>
      <c r="V413" t="str">
        <f t="shared" si="20"/>
        <v>1</v>
      </c>
      <c r="W413" s="10" cm="1">
        <f t="array" ref="W413">(INDEX(clv_analysis[[#All],[Customer Lifetime Value]], MATCH(TEXT(U413, "0")&amp;V413, TEXT(clv_analysis[[#All],[Year]], "0")&amp;clv_analysis[[#All],[Quarter]], 0))) /( COUNTIFS(amazon_prime_users[Year], U413, amazon_prime_users[Quarter], V413))</f>
        <v>31.973786766541828</v>
      </c>
    </row>
    <row r="414" spans="1:23" x14ac:dyDescent="0.3">
      <c r="A414" s="2">
        <v>413</v>
      </c>
      <c r="B414" t="s">
        <v>1680</v>
      </c>
      <c r="C414" t="s">
        <v>1681</v>
      </c>
      <c r="D414" t="s">
        <v>1682</v>
      </c>
      <c r="E414" s="3">
        <v>26046</v>
      </c>
      <c r="F414" t="s">
        <v>22</v>
      </c>
      <c r="G414" t="s">
        <v>1683</v>
      </c>
      <c r="H414" s="1">
        <v>45718</v>
      </c>
      <c r="I414" s="1">
        <v>46083</v>
      </c>
      <c r="J414" t="s">
        <v>36</v>
      </c>
      <c r="K414" t="s">
        <v>37</v>
      </c>
      <c r="L414" t="s">
        <v>53</v>
      </c>
      <c r="M414" t="s">
        <v>59</v>
      </c>
      <c r="N414" t="s">
        <v>28</v>
      </c>
      <c r="O414" t="s">
        <v>46</v>
      </c>
      <c r="P414" t="s">
        <v>39</v>
      </c>
      <c r="Q414" t="s">
        <v>54</v>
      </c>
      <c r="R414">
        <v>4.7</v>
      </c>
      <c r="S414">
        <v>1</v>
      </c>
      <c r="T414">
        <f t="shared" si="18"/>
        <v>365</v>
      </c>
      <c r="U414" t="str">
        <f t="shared" si="19"/>
        <v>2025</v>
      </c>
      <c r="V414" t="str">
        <f t="shared" si="20"/>
        <v>1</v>
      </c>
      <c r="W414" s="10" cm="1">
        <f t="array" ref="W414">(INDEX(clv_analysis[[#All],[Customer Lifetime Value]], MATCH(TEXT(U414, "0")&amp;V414, TEXT(clv_analysis[[#All],[Year]], "0")&amp;clv_analysis[[#All],[Quarter]], 0))) /( COUNTIFS(amazon_prime_users[Year], U414, amazon_prime_users[Quarter], V414))</f>
        <v>31.973786766541828</v>
      </c>
    </row>
    <row r="415" spans="1:23" x14ac:dyDescent="0.3">
      <c r="A415" s="2">
        <v>414</v>
      </c>
      <c r="B415" t="s">
        <v>1684</v>
      </c>
      <c r="C415" t="s">
        <v>1685</v>
      </c>
      <c r="D415" t="s">
        <v>1686</v>
      </c>
      <c r="E415" s="3">
        <v>27466</v>
      </c>
      <c r="F415" t="s">
        <v>22</v>
      </c>
      <c r="G415" t="s">
        <v>1687</v>
      </c>
      <c r="H415" s="1">
        <v>45719</v>
      </c>
      <c r="I415" s="1">
        <v>46084</v>
      </c>
      <c r="J415" t="s">
        <v>24</v>
      </c>
      <c r="K415" t="s">
        <v>37</v>
      </c>
      <c r="L415" t="s">
        <v>53</v>
      </c>
      <c r="M415" t="s">
        <v>66</v>
      </c>
      <c r="N415" t="s">
        <v>45</v>
      </c>
      <c r="O415" t="s">
        <v>46</v>
      </c>
      <c r="P415" t="s">
        <v>30</v>
      </c>
      <c r="Q415" t="s">
        <v>54</v>
      </c>
      <c r="R415">
        <v>4.7</v>
      </c>
      <c r="S415">
        <v>7</v>
      </c>
      <c r="T415">
        <f t="shared" si="18"/>
        <v>365</v>
      </c>
      <c r="U415" t="str">
        <f t="shared" si="19"/>
        <v>2025</v>
      </c>
      <c r="V415" t="str">
        <f t="shared" si="20"/>
        <v>1</v>
      </c>
      <c r="W415" s="10" cm="1">
        <f t="array" ref="W415">(INDEX(clv_analysis[[#All],[Customer Lifetime Value]], MATCH(TEXT(U415, "0")&amp;V415, TEXT(clv_analysis[[#All],[Year]], "0")&amp;clv_analysis[[#All],[Quarter]], 0))) /( COUNTIFS(amazon_prime_users[Year], U415, amazon_prime_users[Quarter], V415))</f>
        <v>31.973786766541828</v>
      </c>
    </row>
    <row r="416" spans="1:23" x14ac:dyDescent="0.3">
      <c r="A416" s="2">
        <v>415</v>
      </c>
      <c r="B416" t="s">
        <v>1688</v>
      </c>
      <c r="C416" t="s">
        <v>1689</v>
      </c>
      <c r="D416" t="s">
        <v>1690</v>
      </c>
      <c r="E416" s="3">
        <v>27475</v>
      </c>
      <c r="F416" t="s">
        <v>43</v>
      </c>
      <c r="G416" t="s">
        <v>1691</v>
      </c>
      <c r="H416" s="1">
        <v>45720</v>
      </c>
      <c r="I416" s="1">
        <v>46085</v>
      </c>
      <c r="J416" t="s">
        <v>24</v>
      </c>
      <c r="K416" t="s">
        <v>52</v>
      </c>
      <c r="L416" t="s">
        <v>26</v>
      </c>
      <c r="M416" t="s">
        <v>66</v>
      </c>
      <c r="N416" t="s">
        <v>60</v>
      </c>
      <c r="O416" t="s">
        <v>61</v>
      </c>
      <c r="P416" t="s">
        <v>39</v>
      </c>
      <c r="Q416" t="s">
        <v>54</v>
      </c>
      <c r="R416">
        <v>3.3</v>
      </c>
      <c r="S416">
        <v>6</v>
      </c>
      <c r="T416">
        <f t="shared" si="18"/>
        <v>365</v>
      </c>
      <c r="U416" t="str">
        <f t="shared" si="19"/>
        <v>2025</v>
      </c>
      <c r="V416" t="str">
        <f t="shared" si="20"/>
        <v>1</v>
      </c>
      <c r="W416" s="10" cm="1">
        <f t="array" ref="W416">(INDEX(clv_analysis[[#All],[Customer Lifetime Value]], MATCH(TEXT(U416, "0")&amp;V416, TEXT(clv_analysis[[#All],[Year]], "0")&amp;clv_analysis[[#All],[Quarter]], 0))) /( COUNTIFS(amazon_prime_users[Year], U416, amazon_prime_users[Quarter], V416))</f>
        <v>31.973786766541828</v>
      </c>
    </row>
    <row r="417" spans="1:23" x14ac:dyDescent="0.3">
      <c r="A417" s="2">
        <v>416</v>
      </c>
      <c r="B417" t="s">
        <v>1692</v>
      </c>
      <c r="C417" t="s">
        <v>1693</v>
      </c>
      <c r="D417" t="s">
        <v>1694</v>
      </c>
      <c r="E417" s="3">
        <v>29945</v>
      </c>
      <c r="F417" t="s">
        <v>22</v>
      </c>
      <c r="G417" t="s">
        <v>1695</v>
      </c>
      <c r="H417" s="1">
        <v>45721</v>
      </c>
      <c r="I417" s="1">
        <v>46086</v>
      </c>
      <c r="J417" t="s">
        <v>36</v>
      </c>
      <c r="K417" t="s">
        <v>52</v>
      </c>
      <c r="L417" t="s">
        <v>26</v>
      </c>
      <c r="M417" t="s">
        <v>59</v>
      </c>
      <c r="N417" t="s">
        <v>28</v>
      </c>
      <c r="O417" t="s">
        <v>29</v>
      </c>
      <c r="P417" t="s">
        <v>39</v>
      </c>
      <c r="Q417" t="s">
        <v>54</v>
      </c>
      <c r="R417">
        <v>3.5</v>
      </c>
      <c r="S417">
        <v>1</v>
      </c>
      <c r="T417">
        <f t="shared" si="18"/>
        <v>365</v>
      </c>
      <c r="U417" t="str">
        <f t="shared" si="19"/>
        <v>2025</v>
      </c>
      <c r="V417" t="str">
        <f t="shared" si="20"/>
        <v>1</v>
      </c>
      <c r="W417" s="10" cm="1">
        <f t="array" ref="W417">(INDEX(clv_analysis[[#All],[Customer Lifetime Value]], MATCH(TEXT(U417, "0")&amp;V417, TEXT(clv_analysis[[#All],[Year]], "0")&amp;clv_analysis[[#All],[Quarter]], 0))) /( COUNTIFS(amazon_prime_users[Year], U417, amazon_prime_users[Quarter], V417))</f>
        <v>31.973786766541828</v>
      </c>
    </row>
    <row r="418" spans="1:23" x14ac:dyDescent="0.3">
      <c r="A418" s="2">
        <v>417</v>
      </c>
      <c r="B418" t="s">
        <v>1696</v>
      </c>
      <c r="C418" t="s">
        <v>1697</v>
      </c>
      <c r="D418" t="s">
        <v>1698</v>
      </c>
      <c r="E418" s="3">
        <v>31804</v>
      </c>
      <c r="F418" t="s">
        <v>22</v>
      </c>
      <c r="G418" t="s">
        <v>1699</v>
      </c>
      <c r="H418" s="1">
        <v>45722</v>
      </c>
      <c r="I418" s="1">
        <v>46087</v>
      </c>
      <c r="J418" t="s">
        <v>36</v>
      </c>
      <c r="K418" t="s">
        <v>37</v>
      </c>
      <c r="L418" t="s">
        <v>26</v>
      </c>
      <c r="M418" t="s">
        <v>27</v>
      </c>
      <c r="N418" t="s">
        <v>45</v>
      </c>
      <c r="O418" t="s">
        <v>73</v>
      </c>
      <c r="P418" t="s">
        <v>39</v>
      </c>
      <c r="Q418" t="s">
        <v>54</v>
      </c>
      <c r="R418">
        <v>3.4</v>
      </c>
      <c r="S418">
        <v>6</v>
      </c>
      <c r="T418">
        <f t="shared" si="18"/>
        <v>365</v>
      </c>
      <c r="U418" t="str">
        <f t="shared" si="19"/>
        <v>2025</v>
      </c>
      <c r="V418" t="str">
        <f t="shared" si="20"/>
        <v>1</v>
      </c>
      <c r="W418" s="10" cm="1">
        <f t="array" ref="W418">(INDEX(clv_analysis[[#All],[Customer Lifetime Value]], MATCH(TEXT(U418, "0")&amp;V418, TEXT(clv_analysis[[#All],[Year]], "0")&amp;clv_analysis[[#All],[Quarter]], 0))) /( COUNTIFS(amazon_prime_users[Year], U418, amazon_prime_users[Quarter], V418))</f>
        <v>31.973786766541828</v>
      </c>
    </row>
    <row r="419" spans="1:23" x14ac:dyDescent="0.3">
      <c r="A419" s="2">
        <v>418</v>
      </c>
      <c r="B419" t="s">
        <v>1700</v>
      </c>
      <c r="C419" t="s">
        <v>1701</v>
      </c>
      <c r="D419" t="s">
        <v>1702</v>
      </c>
      <c r="E419" s="3">
        <v>24927</v>
      </c>
      <c r="F419" t="s">
        <v>22</v>
      </c>
      <c r="G419" t="s">
        <v>1703</v>
      </c>
      <c r="H419" s="1">
        <v>45723</v>
      </c>
      <c r="I419" s="1">
        <v>46088</v>
      </c>
      <c r="J419" t="s">
        <v>36</v>
      </c>
      <c r="K419" t="s">
        <v>25</v>
      </c>
      <c r="L419" t="s">
        <v>26</v>
      </c>
      <c r="M419" t="s">
        <v>59</v>
      </c>
      <c r="N419" t="s">
        <v>45</v>
      </c>
      <c r="O419" t="s">
        <v>114</v>
      </c>
      <c r="P419" t="s">
        <v>30</v>
      </c>
      <c r="Q419" t="s">
        <v>54</v>
      </c>
      <c r="R419">
        <v>3.5</v>
      </c>
      <c r="S419">
        <v>2</v>
      </c>
      <c r="T419">
        <f t="shared" si="18"/>
        <v>365</v>
      </c>
      <c r="U419" t="str">
        <f t="shared" si="19"/>
        <v>2025</v>
      </c>
      <c r="V419" t="str">
        <f t="shared" si="20"/>
        <v>1</v>
      </c>
      <c r="W419" s="10" cm="1">
        <f t="array" ref="W419">(INDEX(clv_analysis[[#All],[Customer Lifetime Value]], MATCH(TEXT(U419, "0")&amp;V419, TEXT(clv_analysis[[#All],[Year]], "0")&amp;clv_analysis[[#All],[Quarter]], 0))) /( COUNTIFS(amazon_prime_users[Year], U419, amazon_prime_users[Quarter], V419))</f>
        <v>31.973786766541828</v>
      </c>
    </row>
    <row r="420" spans="1:23" x14ac:dyDescent="0.3">
      <c r="A420" s="2">
        <v>419</v>
      </c>
      <c r="B420" t="s">
        <v>1704</v>
      </c>
      <c r="C420" t="s">
        <v>1705</v>
      </c>
      <c r="D420" t="s">
        <v>1706</v>
      </c>
      <c r="E420" s="3">
        <v>31355</v>
      </c>
      <c r="F420" t="s">
        <v>43</v>
      </c>
      <c r="G420" t="s">
        <v>1707</v>
      </c>
      <c r="H420" s="1">
        <v>45724</v>
      </c>
      <c r="I420" s="1">
        <v>46089</v>
      </c>
      <c r="J420" t="s">
        <v>36</v>
      </c>
      <c r="K420" t="s">
        <v>52</v>
      </c>
      <c r="L420" t="s">
        <v>26</v>
      </c>
      <c r="M420" t="s">
        <v>27</v>
      </c>
      <c r="N420" t="s">
        <v>28</v>
      </c>
      <c r="O420" t="s">
        <v>46</v>
      </c>
      <c r="P420" t="s">
        <v>39</v>
      </c>
      <c r="Q420" t="s">
        <v>54</v>
      </c>
      <c r="R420">
        <v>3.5</v>
      </c>
      <c r="S420">
        <v>10</v>
      </c>
      <c r="T420">
        <f t="shared" si="18"/>
        <v>365</v>
      </c>
      <c r="U420" t="str">
        <f t="shared" si="19"/>
        <v>2025</v>
      </c>
      <c r="V420" t="str">
        <f t="shared" si="20"/>
        <v>1</v>
      </c>
      <c r="W420" s="10" cm="1">
        <f t="array" ref="W420">(INDEX(clv_analysis[[#All],[Customer Lifetime Value]], MATCH(TEXT(U420, "0")&amp;V420, TEXT(clv_analysis[[#All],[Year]], "0")&amp;clv_analysis[[#All],[Quarter]], 0))) /( COUNTIFS(amazon_prime_users[Year], U420, amazon_prime_users[Quarter], V420))</f>
        <v>31.973786766541828</v>
      </c>
    </row>
    <row r="421" spans="1:23" x14ac:dyDescent="0.3">
      <c r="A421" s="2">
        <v>420</v>
      </c>
      <c r="B421" t="s">
        <v>1708</v>
      </c>
      <c r="C421" t="s">
        <v>1709</v>
      </c>
      <c r="D421" t="s">
        <v>1710</v>
      </c>
      <c r="E421" s="3">
        <v>14668</v>
      </c>
      <c r="F421" t="s">
        <v>22</v>
      </c>
      <c r="G421" t="s">
        <v>1711</v>
      </c>
      <c r="H421" s="1">
        <v>45725</v>
      </c>
      <c r="I421" s="1">
        <v>46090</v>
      </c>
      <c r="J421" t="s">
        <v>36</v>
      </c>
      <c r="K421" t="s">
        <v>37</v>
      </c>
      <c r="L421" t="s">
        <v>26</v>
      </c>
      <c r="M421" t="s">
        <v>66</v>
      </c>
      <c r="N421" t="s">
        <v>45</v>
      </c>
      <c r="O421" t="s">
        <v>67</v>
      </c>
      <c r="P421" t="s">
        <v>39</v>
      </c>
      <c r="Q421" t="s">
        <v>47</v>
      </c>
      <c r="R421">
        <v>4.7</v>
      </c>
      <c r="S421">
        <v>6</v>
      </c>
      <c r="T421">
        <f t="shared" si="18"/>
        <v>365</v>
      </c>
      <c r="U421" t="str">
        <f t="shared" si="19"/>
        <v>2025</v>
      </c>
      <c r="V421" t="str">
        <f t="shared" si="20"/>
        <v>1</v>
      </c>
      <c r="W421" s="10" cm="1">
        <f t="array" ref="W421">(INDEX(clv_analysis[[#All],[Customer Lifetime Value]], MATCH(TEXT(U421, "0")&amp;V421, TEXT(clv_analysis[[#All],[Year]], "0")&amp;clv_analysis[[#All],[Quarter]], 0))) /( COUNTIFS(amazon_prime_users[Year], U421, amazon_prime_users[Quarter], V421))</f>
        <v>31.973786766541828</v>
      </c>
    </row>
    <row r="422" spans="1:23" x14ac:dyDescent="0.3">
      <c r="A422" s="2">
        <v>421</v>
      </c>
      <c r="B422" t="s">
        <v>1712</v>
      </c>
      <c r="C422" t="s">
        <v>1713</v>
      </c>
      <c r="D422" t="s">
        <v>1714</v>
      </c>
      <c r="E422" s="3">
        <v>36155</v>
      </c>
      <c r="F422" t="s">
        <v>43</v>
      </c>
      <c r="G422" t="s">
        <v>1715</v>
      </c>
      <c r="H422" s="1">
        <v>45726</v>
      </c>
      <c r="I422" s="1">
        <v>46091</v>
      </c>
      <c r="J422" t="s">
        <v>24</v>
      </c>
      <c r="K422" t="s">
        <v>52</v>
      </c>
      <c r="L422" t="s">
        <v>26</v>
      </c>
      <c r="M422" t="s">
        <v>66</v>
      </c>
      <c r="N422" t="s">
        <v>28</v>
      </c>
      <c r="O422" t="s">
        <v>61</v>
      </c>
      <c r="P422" t="s">
        <v>30</v>
      </c>
      <c r="Q422" t="s">
        <v>47</v>
      </c>
      <c r="R422">
        <v>3.9</v>
      </c>
      <c r="S422">
        <v>1</v>
      </c>
      <c r="T422">
        <f t="shared" si="18"/>
        <v>365</v>
      </c>
      <c r="U422" t="str">
        <f t="shared" si="19"/>
        <v>2025</v>
      </c>
      <c r="V422" t="str">
        <f t="shared" si="20"/>
        <v>1</v>
      </c>
      <c r="W422" s="10" cm="1">
        <f t="array" ref="W422">(INDEX(clv_analysis[[#All],[Customer Lifetime Value]], MATCH(TEXT(U422, "0")&amp;V422, TEXT(clv_analysis[[#All],[Year]], "0")&amp;clv_analysis[[#All],[Quarter]], 0))) /( COUNTIFS(amazon_prime_users[Year], U422, amazon_prime_users[Quarter], V422))</f>
        <v>31.973786766541828</v>
      </c>
    </row>
    <row r="423" spans="1:23" x14ac:dyDescent="0.3">
      <c r="A423" s="2">
        <v>422</v>
      </c>
      <c r="B423" t="s">
        <v>1716</v>
      </c>
      <c r="C423" t="s">
        <v>1717</v>
      </c>
      <c r="D423" t="s">
        <v>1718</v>
      </c>
      <c r="E423" s="3">
        <v>20522</v>
      </c>
      <c r="F423" t="s">
        <v>22</v>
      </c>
      <c r="G423" t="s">
        <v>1719</v>
      </c>
      <c r="H423" s="1">
        <v>45727</v>
      </c>
      <c r="I423" s="1">
        <v>46092</v>
      </c>
      <c r="J423" t="s">
        <v>36</v>
      </c>
      <c r="K423" t="s">
        <v>37</v>
      </c>
      <c r="L423" t="s">
        <v>53</v>
      </c>
      <c r="M423" t="s">
        <v>27</v>
      </c>
      <c r="N423" t="s">
        <v>45</v>
      </c>
      <c r="O423" t="s">
        <v>46</v>
      </c>
      <c r="P423" t="s">
        <v>30</v>
      </c>
      <c r="Q423" t="s">
        <v>47</v>
      </c>
      <c r="R423">
        <v>4.3</v>
      </c>
      <c r="S423">
        <v>4</v>
      </c>
      <c r="T423">
        <f t="shared" si="18"/>
        <v>365</v>
      </c>
      <c r="U423" t="str">
        <f t="shared" si="19"/>
        <v>2025</v>
      </c>
      <c r="V423" t="str">
        <f t="shared" si="20"/>
        <v>1</v>
      </c>
      <c r="W423" s="10" cm="1">
        <f t="array" ref="W423">(INDEX(clv_analysis[[#All],[Customer Lifetime Value]], MATCH(TEXT(U423, "0")&amp;V423, TEXT(clv_analysis[[#All],[Year]], "0")&amp;clv_analysis[[#All],[Quarter]], 0))) /( COUNTIFS(amazon_prime_users[Year], U423, amazon_prime_users[Quarter], V423))</f>
        <v>31.973786766541828</v>
      </c>
    </row>
    <row r="424" spans="1:23" x14ac:dyDescent="0.3">
      <c r="A424" s="2">
        <v>423</v>
      </c>
      <c r="B424" t="s">
        <v>1720</v>
      </c>
      <c r="C424" t="s">
        <v>1721</v>
      </c>
      <c r="D424" t="s">
        <v>1722</v>
      </c>
      <c r="E424" s="3">
        <v>31641</v>
      </c>
      <c r="F424" t="s">
        <v>22</v>
      </c>
      <c r="G424" t="s">
        <v>1723</v>
      </c>
      <c r="H424" s="1">
        <v>45728</v>
      </c>
      <c r="I424" s="1">
        <v>46093</v>
      </c>
      <c r="J424" t="s">
        <v>24</v>
      </c>
      <c r="K424" t="s">
        <v>25</v>
      </c>
      <c r="L424" t="s">
        <v>53</v>
      </c>
      <c r="M424" t="s">
        <v>59</v>
      </c>
      <c r="N424" t="s">
        <v>60</v>
      </c>
      <c r="O424" t="s">
        <v>38</v>
      </c>
      <c r="P424" t="s">
        <v>68</v>
      </c>
      <c r="Q424" t="s">
        <v>31</v>
      </c>
      <c r="R424">
        <v>4.5</v>
      </c>
      <c r="S424">
        <v>7</v>
      </c>
      <c r="T424">
        <f t="shared" si="18"/>
        <v>365</v>
      </c>
      <c r="U424" t="str">
        <f t="shared" si="19"/>
        <v>2025</v>
      </c>
      <c r="V424" t="str">
        <f t="shared" si="20"/>
        <v>1</v>
      </c>
      <c r="W424" s="10" cm="1">
        <f t="array" ref="W424">(INDEX(clv_analysis[[#All],[Customer Lifetime Value]], MATCH(TEXT(U424, "0")&amp;V424, TEXT(clv_analysis[[#All],[Year]], "0")&amp;clv_analysis[[#All],[Quarter]], 0))) /( COUNTIFS(amazon_prime_users[Year], U424, amazon_prime_users[Quarter], V424))</f>
        <v>31.973786766541828</v>
      </c>
    </row>
    <row r="425" spans="1:23" x14ac:dyDescent="0.3">
      <c r="A425" s="2">
        <v>424</v>
      </c>
      <c r="B425" t="s">
        <v>1724</v>
      </c>
      <c r="C425" t="s">
        <v>1725</v>
      </c>
      <c r="D425" t="s">
        <v>1726</v>
      </c>
      <c r="E425" s="3">
        <v>24810</v>
      </c>
      <c r="F425" t="s">
        <v>43</v>
      </c>
      <c r="G425" t="s">
        <v>1727</v>
      </c>
      <c r="H425" s="1">
        <v>45729</v>
      </c>
      <c r="I425" s="1">
        <v>46094</v>
      </c>
      <c r="J425" t="s">
        <v>24</v>
      </c>
      <c r="K425" t="s">
        <v>25</v>
      </c>
      <c r="L425" t="s">
        <v>53</v>
      </c>
      <c r="M425" t="s">
        <v>66</v>
      </c>
      <c r="N425" t="s">
        <v>28</v>
      </c>
      <c r="O425" t="s">
        <v>73</v>
      </c>
      <c r="P425" t="s">
        <v>68</v>
      </c>
      <c r="Q425" t="s">
        <v>54</v>
      </c>
      <c r="R425">
        <v>3.1</v>
      </c>
      <c r="S425">
        <v>2</v>
      </c>
      <c r="T425">
        <f t="shared" si="18"/>
        <v>365</v>
      </c>
      <c r="U425" t="str">
        <f t="shared" si="19"/>
        <v>2025</v>
      </c>
      <c r="V425" t="str">
        <f t="shared" si="20"/>
        <v>1</v>
      </c>
      <c r="W425" s="10" cm="1">
        <f t="array" ref="W425">(INDEX(clv_analysis[[#All],[Customer Lifetime Value]], MATCH(TEXT(U425, "0")&amp;V425, TEXT(clv_analysis[[#All],[Year]], "0")&amp;clv_analysis[[#All],[Quarter]], 0))) /( COUNTIFS(amazon_prime_users[Year], U425, amazon_prime_users[Quarter], V425))</f>
        <v>31.973786766541828</v>
      </c>
    </row>
    <row r="426" spans="1:23" x14ac:dyDescent="0.3">
      <c r="A426" s="2">
        <v>425</v>
      </c>
      <c r="B426" t="s">
        <v>1728</v>
      </c>
      <c r="C426" t="s">
        <v>1729</v>
      </c>
      <c r="D426" t="s">
        <v>1730</v>
      </c>
      <c r="E426" s="3">
        <v>16315</v>
      </c>
      <c r="F426" t="s">
        <v>22</v>
      </c>
      <c r="G426" t="s">
        <v>1731</v>
      </c>
      <c r="H426" s="1">
        <v>45730</v>
      </c>
      <c r="I426" s="1">
        <v>46095</v>
      </c>
      <c r="J426" t="s">
        <v>36</v>
      </c>
      <c r="K426" t="s">
        <v>37</v>
      </c>
      <c r="L426" t="s">
        <v>26</v>
      </c>
      <c r="M426" t="s">
        <v>66</v>
      </c>
      <c r="N426" t="s">
        <v>60</v>
      </c>
      <c r="O426" t="s">
        <v>73</v>
      </c>
      <c r="P426" t="s">
        <v>39</v>
      </c>
      <c r="Q426" t="s">
        <v>47</v>
      </c>
      <c r="R426">
        <v>4.8</v>
      </c>
      <c r="S426">
        <v>4</v>
      </c>
      <c r="T426">
        <f t="shared" si="18"/>
        <v>365</v>
      </c>
      <c r="U426" t="str">
        <f t="shared" si="19"/>
        <v>2025</v>
      </c>
      <c r="V426" t="str">
        <f t="shared" si="20"/>
        <v>1</v>
      </c>
      <c r="W426" s="10" cm="1">
        <f t="array" ref="W426">(INDEX(clv_analysis[[#All],[Customer Lifetime Value]], MATCH(TEXT(U426, "0")&amp;V426, TEXT(clv_analysis[[#All],[Year]], "0")&amp;clv_analysis[[#All],[Quarter]], 0))) /( COUNTIFS(amazon_prime_users[Year], U426, amazon_prime_users[Quarter], V426))</f>
        <v>31.973786766541828</v>
      </c>
    </row>
    <row r="427" spans="1:23" x14ac:dyDescent="0.3">
      <c r="A427" s="2">
        <v>426</v>
      </c>
      <c r="B427" t="s">
        <v>1732</v>
      </c>
      <c r="C427" t="s">
        <v>1733</v>
      </c>
      <c r="D427" t="s">
        <v>1734</v>
      </c>
      <c r="E427" s="3">
        <v>25568</v>
      </c>
      <c r="F427" t="s">
        <v>22</v>
      </c>
      <c r="G427" t="s">
        <v>1735</v>
      </c>
      <c r="H427" s="1">
        <v>45731</v>
      </c>
      <c r="I427" s="1">
        <v>46096</v>
      </c>
      <c r="J427" t="s">
        <v>36</v>
      </c>
      <c r="K427" t="s">
        <v>52</v>
      </c>
      <c r="L427" t="s">
        <v>53</v>
      </c>
      <c r="M427" t="s">
        <v>27</v>
      </c>
      <c r="N427" t="s">
        <v>60</v>
      </c>
      <c r="O427" t="s">
        <v>114</v>
      </c>
      <c r="P427" t="s">
        <v>68</v>
      </c>
      <c r="Q427" t="s">
        <v>47</v>
      </c>
      <c r="R427">
        <v>4.8</v>
      </c>
      <c r="S427">
        <v>9</v>
      </c>
      <c r="T427">
        <f t="shared" si="18"/>
        <v>365</v>
      </c>
      <c r="U427" t="str">
        <f t="shared" si="19"/>
        <v>2025</v>
      </c>
      <c r="V427" t="str">
        <f t="shared" si="20"/>
        <v>1</v>
      </c>
      <c r="W427" s="10" cm="1">
        <f t="array" ref="W427">(INDEX(clv_analysis[[#All],[Customer Lifetime Value]], MATCH(TEXT(U427, "0")&amp;V427, TEXT(clv_analysis[[#All],[Year]], "0")&amp;clv_analysis[[#All],[Quarter]], 0))) /( COUNTIFS(amazon_prime_users[Year], U427, amazon_prime_users[Quarter], V427))</f>
        <v>31.973786766541828</v>
      </c>
    </row>
    <row r="428" spans="1:23" x14ac:dyDescent="0.3">
      <c r="A428" s="2">
        <v>427</v>
      </c>
      <c r="B428" t="s">
        <v>1736</v>
      </c>
      <c r="C428" t="s">
        <v>1737</v>
      </c>
      <c r="D428" t="s">
        <v>1738</v>
      </c>
      <c r="E428" s="3">
        <v>15472</v>
      </c>
      <c r="F428" t="s">
        <v>43</v>
      </c>
      <c r="G428" t="s">
        <v>1739</v>
      </c>
      <c r="H428" s="1">
        <v>45732</v>
      </c>
      <c r="I428" s="1">
        <v>46097</v>
      </c>
      <c r="J428" t="s">
        <v>24</v>
      </c>
      <c r="K428" t="s">
        <v>25</v>
      </c>
      <c r="L428" t="s">
        <v>26</v>
      </c>
      <c r="M428" t="s">
        <v>27</v>
      </c>
      <c r="N428" t="s">
        <v>45</v>
      </c>
      <c r="O428" t="s">
        <v>61</v>
      </c>
      <c r="P428" t="s">
        <v>68</v>
      </c>
      <c r="Q428" t="s">
        <v>47</v>
      </c>
      <c r="R428">
        <v>3.8</v>
      </c>
      <c r="S428">
        <v>5</v>
      </c>
      <c r="T428">
        <f t="shared" si="18"/>
        <v>365</v>
      </c>
      <c r="U428" t="str">
        <f t="shared" si="19"/>
        <v>2025</v>
      </c>
      <c r="V428" t="str">
        <f t="shared" si="20"/>
        <v>1</v>
      </c>
      <c r="W428" s="10" cm="1">
        <f t="array" ref="W428">(INDEX(clv_analysis[[#All],[Customer Lifetime Value]], MATCH(TEXT(U428, "0")&amp;V428, TEXT(clv_analysis[[#All],[Year]], "0")&amp;clv_analysis[[#All],[Quarter]], 0))) /( COUNTIFS(amazon_prime_users[Year], U428, amazon_prime_users[Quarter], V428))</f>
        <v>31.973786766541828</v>
      </c>
    </row>
    <row r="429" spans="1:23" x14ac:dyDescent="0.3">
      <c r="A429" s="2">
        <v>428</v>
      </c>
      <c r="B429" t="s">
        <v>1740</v>
      </c>
      <c r="C429" t="s">
        <v>1741</v>
      </c>
      <c r="D429" t="s">
        <v>1742</v>
      </c>
      <c r="E429" s="3">
        <v>37077</v>
      </c>
      <c r="F429" t="s">
        <v>22</v>
      </c>
      <c r="G429" t="s">
        <v>1743</v>
      </c>
      <c r="H429" s="1">
        <v>45733</v>
      </c>
      <c r="I429" s="1">
        <v>46098</v>
      </c>
      <c r="J429" t="s">
        <v>24</v>
      </c>
      <c r="K429" t="s">
        <v>52</v>
      </c>
      <c r="L429" t="s">
        <v>53</v>
      </c>
      <c r="M429" t="s">
        <v>59</v>
      </c>
      <c r="N429" t="s">
        <v>28</v>
      </c>
      <c r="O429" t="s">
        <v>61</v>
      </c>
      <c r="P429" t="s">
        <v>39</v>
      </c>
      <c r="Q429" t="s">
        <v>54</v>
      </c>
      <c r="R429">
        <v>4.5999999999999996</v>
      </c>
      <c r="S429">
        <v>6</v>
      </c>
      <c r="T429">
        <f t="shared" si="18"/>
        <v>365</v>
      </c>
      <c r="U429" t="str">
        <f t="shared" si="19"/>
        <v>2025</v>
      </c>
      <c r="V429" t="str">
        <f t="shared" si="20"/>
        <v>1</v>
      </c>
      <c r="W429" s="10" cm="1">
        <f t="array" ref="W429">(INDEX(clv_analysis[[#All],[Customer Lifetime Value]], MATCH(TEXT(U429, "0")&amp;V429, TEXT(clv_analysis[[#All],[Year]], "0")&amp;clv_analysis[[#All],[Quarter]], 0))) /( COUNTIFS(amazon_prime_users[Year], U429, amazon_prime_users[Quarter], V429))</f>
        <v>31.973786766541828</v>
      </c>
    </row>
    <row r="430" spans="1:23" x14ac:dyDescent="0.3">
      <c r="A430" s="2">
        <v>429</v>
      </c>
      <c r="B430" t="s">
        <v>1744</v>
      </c>
      <c r="C430" t="s">
        <v>1745</v>
      </c>
      <c r="D430" t="s">
        <v>1746</v>
      </c>
      <c r="E430" s="3">
        <v>20558</v>
      </c>
      <c r="F430" t="s">
        <v>22</v>
      </c>
      <c r="G430" t="s">
        <v>1747</v>
      </c>
      <c r="H430" s="1">
        <v>45734</v>
      </c>
      <c r="I430" s="1">
        <v>46099</v>
      </c>
      <c r="J430" t="s">
        <v>24</v>
      </c>
      <c r="K430" t="s">
        <v>25</v>
      </c>
      <c r="L430" t="s">
        <v>26</v>
      </c>
      <c r="M430" t="s">
        <v>27</v>
      </c>
      <c r="N430" t="s">
        <v>28</v>
      </c>
      <c r="O430" t="s">
        <v>67</v>
      </c>
      <c r="P430" t="s">
        <v>39</v>
      </c>
      <c r="Q430" t="s">
        <v>31</v>
      </c>
      <c r="R430">
        <v>3</v>
      </c>
      <c r="S430">
        <v>9</v>
      </c>
      <c r="T430">
        <f t="shared" si="18"/>
        <v>365</v>
      </c>
      <c r="U430" t="str">
        <f t="shared" si="19"/>
        <v>2025</v>
      </c>
      <c r="V430" t="str">
        <f t="shared" si="20"/>
        <v>1</v>
      </c>
      <c r="W430" s="10" cm="1">
        <f t="array" ref="W430">(INDEX(clv_analysis[[#All],[Customer Lifetime Value]], MATCH(TEXT(U430, "0")&amp;V430, TEXT(clv_analysis[[#All],[Year]], "0")&amp;clv_analysis[[#All],[Quarter]], 0))) /( COUNTIFS(amazon_prime_users[Year], U430, amazon_prime_users[Quarter], V430))</f>
        <v>31.973786766541828</v>
      </c>
    </row>
    <row r="431" spans="1:23" x14ac:dyDescent="0.3">
      <c r="A431" s="2">
        <v>430</v>
      </c>
      <c r="B431" t="s">
        <v>1748</v>
      </c>
      <c r="C431" t="s">
        <v>1749</v>
      </c>
      <c r="D431" t="s">
        <v>1750</v>
      </c>
      <c r="E431" s="3">
        <v>36060</v>
      </c>
      <c r="F431" t="s">
        <v>22</v>
      </c>
      <c r="G431" t="s">
        <v>1751</v>
      </c>
      <c r="H431" s="1">
        <v>45735</v>
      </c>
      <c r="I431" s="1">
        <v>46100</v>
      </c>
      <c r="J431" t="s">
        <v>36</v>
      </c>
      <c r="K431" t="s">
        <v>25</v>
      </c>
      <c r="L431" t="s">
        <v>53</v>
      </c>
      <c r="M431" t="s">
        <v>59</v>
      </c>
      <c r="N431" t="s">
        <v>28</v>
      </c>
      <c r="O431" t="s">
        <v>114</v>
      </c>
      <c r="P431" t="s">
        <v>39</v>
      </c>
      <c r="Q431" t="s">
        <v>31</v>
      </c>
      <c r="R431">
        <v>3.1</v>
      </c>
      <c r="S431">
        <v>4</v>
      </c>
      <c r="T431">
        <f t="shared" si="18"/>
        <v>365</v>
      </c>
      <c r="U431" t="str">
        <f t="shared" si="19"/>
        <v>2025</v>
      </c>
      <c r="V431" t="str">
        <f t="shared" si="20"/>
        <v>1</v>
      </c>
      <c r="W431" s="10" cm="1">
        <f t="array" ref="W431">(INDEX(clv_analysis[[#All],[Customer Lifetime Value]], MATCH(TEXT(U431, "0")&amp;V431, TEXT(clv_analysis[[#All],[Year]], "0")&amp;clv_analysis[[#All],[Quarter]], 0))) /( COUNTIFS(amazon_prime_users[Year], U431, amazon_prime_users[Quarter], V431))</f>
        <v>31.973786766541828</v>
      </c>
    </row>
    <row r="432" spans="1:23" x14ac:dyDescent="0.3">
      <c r="A432" s="2">
        <v>431</v>
      </c>
      <c r="B432" t="s">
        <v>1752</v>
      </c>
      <c r="C432" t="s">
        <v>1753</v>
      </c>
      <c r="D432" t="s">
        <v>1754</v>
      </c>
      <c r="E432" s="3">
        <v>20384</v>
      </c>
      <c r="F432" t="s">
        <v>22</v>
      </c>
      <c r="G432" t="s">
        <v>1755</v>
      </c>
      <c r="H432" s="1">
        <v>45736</v>
      </c>
      <c r="I432" s="1">
        <v>46101</v>
      </c>
      <c r="J432" t="s">
        <v>24</v>
      </c>
      <c r="K432" t="s">
        <v>52</v>
      </c>
      <c r="L432" t="s">
        <v>26</v>
      </c>
      <c r="M432" t="s">
        <v>66</v>
      </c>
      <c r="N432" t="s">
        <v>60</v>
      </c>
      <c r="O432" t="s">
        <v>38</v>
      </c>
      <c r="P432" t="s">
        <v>39</v>
      </c>
      <c r="Q432" t="s">
        <v>54</v>
      </c>
      <c r="R432">
        <v>4.3</v>
      </c>
      <c r="S432">
        <v>4</v>
      </c>
      <c r="T432">
        <f t="shared" si="18"/>
        <v>365</v>
      </c>
      <c r="U432" t="str">
        <f t="shared" si="19"/>
        <v>2025</v>
      </c>
      <c r="V432" t="str">
        <f t="shared" si="20"/>
        <v>1</v>
      </c>
      <c r="W432" s="10" cm="1">
        <f t="array" ref="W432">(INDEX(clv_analysis[[#All],[Customer Lifetime Value]], MATCH(TEXT(U432, "0")&amp;V432, TEXT(clv_analysis[[#All],[Year]], "0")&amp;clv_analysis[[#All],[Quarter]], 0))) /( COUNTIFS(amazon_prime_users[Year], U432, amazon_prime_users[Quarter], V432))</f>
        <v>31.973786766541828</v>
      </c>
    </row>
    <row r="433" spans="1:23" x14ac:dyDescent="0.3">
      <c r="A433" s="2">
        <v>432</v>
      </c>
      <c r="B433" t="s">
        <v>1756</v>
      </c>
      <c r="C433" t="s">
        <v>1757</v>
      </c>
      <c r="D433" t="s">
        <v>1758</v>
      </c>
      <c r="E433" s="3">
        <v>15980</v>
      </c>
      <c r="F433" t="s">
        <v>43</v>
      </c>
      <c r="G433" t="s">
        <v>1759</v>
      </c>
      <c r="H433" s="1">
        <v>45737</v>
      </c>
      <c r="I433" s="1">
        <v>46102</v>
      </c>
      <c r="J433" t="s">
        <v>36</v>
      </c>
      <c r="K433" t="s">
        <v>25</v>
      </c>
      <c r="L433" t="s">
        <v>53</v>
      </c>
      <c r="M433" t="s">
        <v>59</v>
      </c>
      <c r="N433" t="s">
        <v>28</v>
      </c>
      <c r="O433" t="s">
        <v>67</v>
      </c>
      <c r="P433" t="s">
        <v>30</v>
      </c>
      <c r="Q433" t="s">
        <v>54</v>
      </c>
      <c r="R433">
        <v>4.7</v>
      </c>
      <c r="S433">
        <v>6</v>
      </c>
      <c r="T433">
        <f t="shared" si="18"/>
        <v>365</v>
      </c>
      <c r="U433" t="str">
        <f t="shared" si="19"/>
        <v>2025</v>
      </c>
      <c r="V433" t="str">
        <f t="shared" si="20"/>
        <v>1</v>
      </c>
      <c r="W433" s="10" cm="1">
        <f t="array" ref="W433">(INDEX(clv_analysis[[#All],[Customer Lifetime Value]], MATCH(TEXT(U433, "0")&amp;V433, TEXT(clv_analysis[[#All],[Year]], "0")&amp;clv_analysis[[#All],[Quarter]], 0))) /( COUNTIFS(amazon_prime_users[Year], U433, amazon_prime_users[Quarter], V433))</f>
        <v>31.973786766541828</v>
      </c>
    </row>
    <row r="434" spans="1:23" x14ac:dyDescent="0.3">
      <c r="A434" s="2">
        <v>433</v>
      </c>
      <c r="B434" t="s">
        <v>1760</v>
      </c>
      <c r="C434" t="s">
        <v>1761</v>
      </c>
      <c r="D434" t="s">
        <v>1762</v>
      </c>
      <c r="E434" s="3">
        <v>32982</v>
      </c>
      <c r="F434" t="s">
        <v>22</v>
      </c>
      <c r="G434" t="s">
        <v>1763</v>
      </c>
      <c r="H434" s="1">
        <v>45738</v>
      </c>
      <c r="I434" s="1">
        <v>46103</v>
      </c>
      <c r="J434" t="s">
        <v>24</v>
      </c>
      <c r="K434" t="s">
        <v>52</v>
      </c>
      <c r="L434" t="s">
        <v>26</v>
      </c>
      <c r="M434" t="s">
        <v>27</v>
      </c>
      <c r="N434" t="s">
        <v>60</v>
      </c>
      <c r="O434" t="s">
        <v>73</v>
      </c>
      <c r="P434" t="s">
        <v>68</v>
      </c>
      <c r="Q434" t="s">
        <v>31</v>
      </c>
      <c r="R434">
        <v>4</v>
      </c>
      <c r="S434">
        <v>4</v>
      </c>
      <c r="T434">
        <f t="shared" si="18"/>
        <v>365</v>
      </c>
      <c r="U434" t="str">
        <f t="shared" si="19"/>
        <v>2025</v>
      </c>
      <c r="V434" t="str">
        <f t="shared" si="20"/>
        <v>1</v>
      </c>
      <c r="W434" s="10" cm="1">
        <f t="array" ref="W434">(INDEX(clv_analysis[[#All],[Customer Lifetime Value]], MATCH(TEXT(U434, "0")&amp;V434, TEXT(clv_analysis[[#All],[Year]], "0")&amp;clv_analysis[[#All],[Quarter]], 0))) /( COUNTIFS(amazon_prime_users[Year], U434, amazon_prime_users[Quarter], V434))</f>
        <v>31.973786766541828</v>
      </c>
    </row>
    <row r="435" spans="1:23" x14ac:dyDescent="0.3">
      <c r="A435" s="2">
        <v>434</v>
      </c>
      <c r="B435" t="s">
        <v>1764</v>
      </c>
      <c r="C435" t="s">
        <v>1765</v>
      </c>
      <c r="D435" t="s">
        <v>1766</v>
      </c>
      <c r="E435" s="3">
        <v>20392</v>
      </c>
      <c r="F435" t="s">
        <v>43</v>
      </c>
      <c r="G435" t="s">
        <v>1767</v>
      </c>
      <c r="H435" s="1">
        <v>45739</v>
      </c>
      <c r="I435" s="1">
        <v>46104</v>
      </c>
      <c r="J435" t="s">
        <v>24</v>
      </c>
      <c r="K435" t="s">
        <v>25</v>
      </c>
      <c r="L435" t="s">
        <v>53</v>
      </c>
      <c r="M435" t="s">
        <v>27</v>
      </c>
      <c r="N435" t="s">
        <v>45</v>
      </c>
      <c r="O435" t="s">
        <v>61</v>
      </c>
      <c r="P435" t="s">
        <v>30</v>
      </c>
      <c r="Q435" t="s">
        <v>47</v>
      </c>
      <c r="R435">
        <v>4</v>
      </c>
      <c r="S435">
        <v>10</v>
      </c>
      <c r="T435">
        <f t="shared" si="18"/>
        <v>365</v>
      </c>
      <c r="U435" t="str">
        <f t="shared" si="19"/>
        <v>2025</v>
      </c>
      <c r="V435" t="str">
        <f t="shared" si="20"/>
        <v>1</v>
      </c>
      <c r="W435" s="10" cm="1">
        <f t="array" ref="W435">(INDEX(clv_analysis[[#All],[Customer Lifetime Value]], MATCH(TEXT(U435, "0")&amp;V435, TEXT(clv_analysis[[#All],[Year]], "0")&amp;clv_analysis[[#All],[Quarter]], 0))) /( COUNTIFS(amazon_prime_users[Year], U435, amazon_prime_users[Quarter], V435))</f>
        <v>31.973786766541828</v>
      </c>
    </row>
    <row r="436" spans="1:23" x14ac:dyDescent="0.3">
      <c r="A436" s="2">
        <v>435</v>
      </c>
      <c r="B436" t="s">
        <v>1768</v>
      </c>
      <c r="C436" t="s">
        <v>1769</v>
      </c>
      <c r="D436" t="s">
        <v>1770</v>
      </c>
      <c r="E436" s="3">
        <v>34667</v>
      </c>
      <c r="F436" t="s">
        <v>43</v>
      </c>
      <c r="G436" t="s">
        <v>1771</v>
      </c>
      <c r="H436" s="1">
        <v>45740</v>
      </c>
      <c r="I436" s="1">
        <v>46105</v>
      </c>
      <c r="J436" t="s">
        <v>24</v>
      </c>
      <c r="K436" t="s">
        <v>52</v>
      </c>
      <c r="L436" t="s">
        <v>53</v>
      </c>
      <c r="M436" t="s">
        <v>66</v>
      </c>
      <c r="N436" t="s">
        <v>28</v>
      </c>
      <c r="O436" t="s">
        <v>61</v>
      </c>
      <c r="P436" t="s">
        <v>30</v>
      </c>
      <c r="Q436" t="s">
        <v>54</v>
      </c>
      <c r="R436">
        <v>3.9</v>
      </c>
      <c r="S436">
        <v>5</v>
      </c>
      <c r="T436">
        <f t="shared" si="18"/>
        <v>365</v>
      </c>
      <c r="U436" t="str">
        <f t="shared" si="19"/>
        <v>2025</v>
      </c>
      <c r="V436" t="str">
        <f t="shared" si="20"/>
        <v>1</v>
      </c>
      <c r="W436" s="10" cm="1">
        <f t="array" ref="W436">(INDEX(clv_analysis[[#All],[Customer Lifetime Value]], MATCH(TEXT(U436, "0")&amp;V436, TEXT(clv_analysis[[#All],[Year]], "0")&amp;clv_analysis[[#All],[Quarter]], 0))) /( COUNTIFS(amazon_prime_users[Year], U436, amazon_prime_users[Quarter], V436))</f>
        <v>31.973786766541828</v>
      </c>
    </row>
    <row r="437" spans="1:23" x14ac:dyDescent="0.3">
      <c r="A437" s="2">
        <v>436</v>
      </c>
      <c r="B437" t="s">
        <v>1772</v>
      </c>
      <c r="C437" t="s">
        <v>1773</v>
      </c>
      <c r="D437" t="s">
        <v>1774</v>
      </c>
      <c r="E437" s="3">
        <v>22691</v>
      </c>
      <c r="F437" t="s">
        <v>43</v>
      </c>
      <c r="G437" t="s">
        <v>1775</v>
      </c>
      <c r="H437" s="1">
        <v>45741</v>
      </c>
      <c r="I437" s="1">
        <v>46106</v>
      </c>
      <c r="J437" t="s">
        <v>24</v>
      </c>
      <c r="K437" t="s">
        <v>37</v>
      </c>
      <c r="L437" t="s">
        <v>26</v>
      </c>
      <c r="M437" t="s">
        <v>27</v>
      </c>
      <c r="N437" t="s">
        <v>60</v>
      </c>
      <c r="O437" t="s">
        <v>29</v>
      </c>
      <c r="P437" t="s">
        <v>39</v>
      </c>
      <c r="Q437" t="s">
        <v>31</v>
      </c>
      <c r="R437">
        <v>4.8</v>
      </c>
      <c r="S437">
        <v>0</v>
      </c>
      <c r="T437">
        <f t="shared" si="18"/>
        <v>365</v>
      </c>
      <c r="U437" t="str">
        <f t="shared" si="19"/>
        <v>2025</v>
      </c>
      <c r="V437" t="str">
        <f t="shared" si="20"/>
        <v>1</v>
      </c>
      <c r="W437" s="10" cm="1">
        <f t="array" ref="W437">(INDEX(clv_analysis[[#All],[Customer Lifetime Value]], MATCH(TEXT(U437, "0")&amp;V437, TEXT(clv_analysis[[#All],[Year]], "0")&amp;clv_analysis[[#All],[Quarter]], 0))) /( COUNTIFS(amazon_prime_users[Year], U437, amazon_prime_users[Quarter], V437))</f>
        <v>31.973786766541828</v>
      </c>
    </row>
    <row r="438" spans="1:23" x14ac:dyDescent="0.3">
      <c r="A438" s="2">
        <v>437</v>
      </c>
      <c r="B438" t="s">
        <v>1776</v>
      </c>
      <c r="C438" t="s">
        <v>1777</v>
      </c>
      <c r="D438" t="s">
        <v>1778</v>
      </c>
      <c r="E438" s="3">
        <v>24448</v>
      </c>
      <c r="F438" t="s">
        <v>43</v>
      </c>
      <c r="G438" t="s">
        <v>1779</v>
      </c>
      <c r="H438" s="1">
        <v>45742</v>
      </c>
      <c r="I438" s="1">
        <v>46107</v>
      </c>
      <c r="J438" t="s">
        <v>24</v>
      </c>
      <c r="K438" t="s">
        <v>25</v>
      </c>
      <c r="L438" t="s">
        <v>53</v>
      </c>
      <c r="M438" t="s">
        <v>27</v>
      </c>
      <c r="N438" t="s">
        <v>28</v>
      </c>
      <c r="O438" t="s">
        <v>67</v>
      </c>
      <c r="P438" t="s">
        <v>39</v>
      </c>
      <c r="Q438" t="s">
        <v>31</v>
      </c>
      <c r="R438">
        <v>4.5999999999999996</v>
      </c>
      <c r="S438">
        <v>9</v>
      </c>
      <c r="T438">
        <f t="shared" si="18"/>
        <v>365</v>
      </c>
      <c r="U438" t="str">
        <f t="shared" si="19"/>
        <v>2025</v>
      </c>
      <c r="V438" t="str">
        <f t="shared" si="20"/>
        <v>1</v>
      </c>
      <c r="W438" s="10" cm="1">
        <f t="array" ref="W438">(INDEX(clv_analysis[[#All],[Customer Lifetime Value]], MATCH(TEXT(U438, "0")&amp;V438, TEXT(clv_analysis[[#All],[Year]], "0")&amp;clv_analysis[[#All],[Quarter]], 0))) /( COUNTIFS(amazon_prime_users[Year], U438, amazon_prime_users[Quarter], V438))</f>
        <v>31.973786766541828</v>
      </c>
    </row>
    <row r="439" spans="1:23" x14ac:dyDescent="0.3">
      <c r="A439" s="2">
        <v>438</v>
      </c>
      <c r="B439" t="s">
        <v>1780</v>
      </c>
      <c r="C439" t="s">
        <v>1781</v>
      </c>
      <c r="D439" t="s">
        <v>1782</v>
      </c>
      <c r="E439" s="3">
        <v>31720</v>
      </c>
      <c r="F439" t="s">
        <v>22</v>
      </c>
      <c r="G439" t="s">
        <v>1783</v>
      </c>
      <c r="H439" s="1">
        <v>45743</v>
      </c>
      <c r="I439" s="1">
        <v>46108</v>
      </c>
      <c r="J439" t="s">
        <v>24</v>
      </c>
      <c r="K439" t="s">
        <v>25</v>
      </c>
      <c r="L439" t="s">
        <v>53</v>
      </c>
      <c r="M439" t="s">
        <v>27</v>
      </c>
      <c r="N439" t="s">
        <v>60</v>
      </c>
      <c r="O439" t="s">
        <v>67</v>
      </c>
      <c r="P439" t="s">
        <v>68</v>
      </c>
      <c r="Q439" t="s">
        <v>47</v>
      </c>
      <c r="R439">
        <v>4.7</v>
      </c>
      <c r="S439">
        <v>3</v>
      </c>
      <c r="T439">
        <f t="shared" si="18"/>
        <v>365</v>
      </c>
      <c r="U439" t="str">
        <f t="shared" si="19"/>
        <v>2025</v>
      </c>
      <c r="V439" t="str">
        <f t="shared" si="20"/>
        <v>1</v>
      </c>
      <c r="W439" s="10" cm="1">
        <f t="array" ref="W439">(INDEX(clv_analysis[[#All],[Customer Lifetime Value]], MATCH(TEXT(U439, "0")&amp;V439, TEXT(clv_analysis[[#All],[Year]], "0")&amp;clv_analysis[[#All],[Quarter]], 0))) /( COUNTIFS(amazon_prime_users[Year], U439, amazon_prime_users[Quarter], V439))</f>
        <v>31.973786766541828</v>
      </c>
    </row>
    <row r="440" spans="1:23" x14ac:dyDescent="0.3">
      <c r="A440" s="2">
        <v>439</v>
      </c>
      <c r="B440" t="s">
        <v>1784</v>
      </c>
      <c r="C440" t="s">
        <v>1785</v>
      </c>
      <c r="D440" t="s">
        <v>1786</v>
      </c>
      <c r="E440" s="3">
        <v>25330</v>
      </c>
      <c r="F440" t="s">
        <v>22</v>
      </c>
      <c r="G440" t="s">
        <v>1787</v>
      </c>
      <c r="H440" s="1">
        <v>45744</v>
      </c>
      <c r="I440" s="1">
        <v>46109</v>
      </c>
      <c r="J440" t="s">
        <v>36</v>
      </c>
      <c r="K440" t="s">
        <v>25</v>
      </c>
      <c r="L440" t="s">
        <v>26</v>
      </c>
      <c r="M440" t="s">
        <v>66</v>
      </c>
      <c r="N440" t="s">
        <v>28</v>
      </c>
      <c r="O440" t="s">
        <v>67</v>
      </c>
      <c r="P440" t="s">
        <v>30</v>
      </c>
      <c r="Q440" t="s">
        <v>31</v>
      </c>
      <c r="R440">
        <v>4.5</v>
      </c>
      <c r="S440">
        <v>7</v>
      </c>
      <c r="T440">
        <f t="shared" si="18"/>
        <v>365</v>
      </c>
      <c r="U440" t="str">
        <f t="shared" si="19"/>
        <v>2025</v>
      </c>
      <c r="V440" t="str">
        <f t="shared" si="20"/>
        <v>1</v>
      </c>
      <c r="W440" s="10" cm="1">
        <f t="array" ref="W440">(INDEX(clv_analysis[[#All],[Customer Lifetime Value]], MATCH(TEXT(U440, "0")&amp;V440, TEXT(clv_analysis[[#All],[Year]], "0")&amp;clv_analysis[[#All],[Quarter]], 0))) /( COUNTIFS(amazon_prime_users[Year], U440, amazon_prime_users[Quarter], V440))</f>
        <v>31.973786766541828</v>
      </c>
    </row>
    <row r="441" spans="1:23" x14ac:dyDescent="0.3">
      <c r="A441" s="2">
        <v>440</v>
      </c>
      <c r="B441" t="s">
        <v>1788</v>
      </c>
      <c r="C441" t="s">
        <v>1789</v>
      </c>
      <c r="D441" t="s">
        <v>1790</v>
      </c>
      <c r="E441" s="3">
        <v>17386</v>
      </c>
      <c r="F441" t="s">
        <v>22</v>
      </c>
      <c r="G441" t="s">
        <v>1791</v>
      </c>
      <c r="H441" s="1">
        <v>45745</v>
      </c>
      <c r="I441" s="1">
        <v>46110</v>
      </c>
      <c r="J441" t="s">
        <v>24</v>
      </c>
      <c r="K441" t="s">
        <v>37</v>
      </c>
      <c r="L441" t="s">
        <v>26</v>
      </c>
      <c r="M441" t="s">
        <v>59</v>
      </c>
      <c r="N441" t="s">
        <v>45</v>
      </c>
      <c r="O441" t="s">
        <v>46</v>
      </c>
      <c r="P441" t="s">
        <v>68</v>
      </c>
      <c r="Q441" t="s">
        <v>54</v>
      </c>
      <c r="R441">
        <v>5</v>
      </c>
      <c r="S441">
        <v>7</v>
      </c>
      <c r="T441">
        <f t="shared" si="18"/>
        <v>365</v>
      </c>
      <c r="U441" t="str">
        <f t="shared" si="19"/>
        <v>2025</v>
      </c>
      <c r="V441" t="str">
        <f t="shared" si="20"/>
        <v>1</v>
      </c>
      <c r="W441" s="10" cm="1">
        <f t="array" ref="W441">(INDEX(clv_analysis[[#All],[Customer Lifetime Value]], MATCH(TEXT(U441, "0")&amp;V441, TEXT(clv_analysis[[#All],[Year]], "0")&amp;clv_analysis[[#All],[Quarter]], 0))) /( COUNTIFS(amazon_prime_users[Year], U441, amazon_prime_users[Quarter], V441))</f>
        <v>31.973786766541828</v>
      </c>
    </row>
    <row r="442" spans="1:23" x14ac:dyDescent="0.3">
      <c r="A442" s="2">
        <v>441</v>
      </c>
      <c r="B442" t="s">
        <v>1792</v>
      </c>
      <c r="C442" t="s">
        <v>1793</v>
      </c>
      <c r="D442" t="s">
        <v>1794</v>
      </c>
      <c r="E442" s="3">
        <v>34592</v>
      </c>
      <c r="F442" t="s">
        <v>22</v>
      </c>
      <c r="G442" t="s">
        <v>1795</v>
      </c>
      <c r="H442" s="1">
        <v>45746</v>
      </c>
      <c r="I442" s="1">
        <v>46111</v>
      </c>
      <c r="J442" t="s">
        <v>36</v>
      </c>
      <c r="K442" t="s">
        <v>25</v>
      </c>
      <c r="L442" t="s">
        <v>53</v>
      </c>
      <c r="M442" t="s">
        <v>59</v>
      </c>
      <c r="N442" t="s">
        <v>28</v>
      </c>
      <c r="O442" t="s">
        <v>38</v>
      </c>
      <c r="P442" t="s">
        <v>30</v>
      </c>
      <c r="Q442" t="s">
        <v>54</v>
      </c>
      <c r="R442">
        <v>3.5</v>
      </c>
      <c r="S442">
        <v>4</v>
      </c>
      <c r="T442">
        <f t="shared" si="18"/>
        <v>365</v>
      </c>
      <c r="U442" t="str">
        <f t="shared" si="19"/>
        <v>2025</v>
      </c>
      <c r="V442" t="str">
        <f t="shared" si="20"/>
        <v>1</v>
      </c>
      <c r="W442" s="10" cm="1">
        <f t="array" ref="W442">(INDEX(clv_analysis[[#All],[Customer Lifetime Value]], MATCH(TEXT(U442, "0")&amp;V442, TEXT(clv_analysis[[#All],[Year]], "0")&amp;clv_analysis[[#All],[Quarter]], 0))) /( COUNTIFS(amazon_prime_users[Year], U442, amazon_prime_users[Quarter], V442))</f>
        <v>31.973786766541828</v>
      </c>
    </row>
    <row r="443" spans="1:23" x14ac:dyDescent="0.3">
      <c r="A443" s="2">
        <v>442</v>
      </c>
      <c r="B443" t="s">
        <v>1796</v>
      </c>
      <c r="C443" t="s">
        <v>1797</v>
      </c>
      <c r="D443" t="s">
        <v>1798</v>
      </c>
      <c r="E443" s="3">
        <v>27708</v>
      </c>
      <c r="F443" t="s">
        <v>43</v>
      </c>
      <c r="G443" t="s">
        <v>1799</v>
      </c>
      <c r="H443" s="1">
        <v>45747</v>
      </c>
      <c r="I443" s="1">
        <v>46112</v>
      </c>
      <c r="J443" t="s">
        <v>24</v>
      </c>
      <c r="K443" t="s">
        <v>52</v>
      </c>
      <c r="L443" t="s">
        <v>26</v>
      </c>
      <c r="M443" t="s">
        <v>27</v>
      </c>
      <c r="N443" t="s">
        <v>28</v>
      </c>
      <c r="O443" t="s">
        <v>73</v>
      </c>
      <c r="P443" t="s">
        <v>39</v>
      </c>
      <c r="Q443" t="s">
        <v>47</v>
      </c>
      <c r="R443">
        <v>4.9000000000000004</v>
      </c>
      <c r="S443">
        <v>2</v>
      </c>
      <c r="T443">
        <f t="shared" si="18"/>
        <v>365</v>
      </c>
      <c r="U443" t="str">
        <f t="shared" si="19"/>
        <v>2025</v>
      </c>
      <c r="V443" t="str">
        <f t="shared" si="20"/>
        <v>1</v>
      </c>
      <c r="W443" s="10" cm="1">
        <f t="array" ref="W443">(INDEX(clv_analysis[[#All],[Customer Lifetime Value]], MATCH(TEXT(U443, "0")&amp;V443, TEXT(clv_analysis[[#All],[Year]], "0")&amp;clv_analysis[[#All],[Quarter]], 0))) /( COUNTIFS(amazon_prime_users[Year], U443, amazon_prime_users[Quarter], V443))</f>
        <v>31.973786766541828</v>
      </c>
    </row>
    <row r="444" spans="1:23" x14ac:dyDescent="0.3">
      <c r="A444" s="2">
        <v>443</v>
      </c>
      <c r="B444" t="s">
        <v>1800</v>
      </c>
      <c r="C444" t="s">
        <v>1801</v>
      </c>
      <c r="D444" t="s">
        <v>1802</v>
      </c>
      <c r="E444" s="3">
        <v>27845</v>
      </c>
      <c r="F444" t="s">
        <v>22</v>
      </c>
      <c r="G444" t="s">
        <v>1803</v>
      </c>
      <c r="H444" s="1">
        <v>45748</v>
      </c>
      <c r="I444" s="1">
        <v>46113</v>
      </c>
      <c r="J444" t="s">
        <v>24</v>
      </c>
      <c r="K444" t="s">
        <v>25</v>
      </c>
      <c r="L444" t="s">
        <v>53</v>
      </c>
      <c r="M444" t="s">
        <v>27</v>
      </c>
      <c r="N444" t="s">
        <v>45</v>
      </c>
      <c r="O444" t="s">
        <v>114</v>
      </c>
      <c r="P444" t="s">
        <v>30</v>
      </c>
      <c r="Q444" t="s">
        <v>54</v>
      </c>
      <c r="R444">
        <v>4.5999999999999996</v>
      </c>
      <c r="S444">
        <v>9</v>
      </c>
      <c r="T444">
        <f t="shared" si="18"/>
        <v>365</v>
      </c>
      <c r="U444" t="str">
        <f t="shared" si="19"/>
        <v>2025</v>
      </c>
      <c r="V444" t="str">
        <f t="shared" si="20"/>
        <v>2</v>
      </c>
      <c r="W444" s="10" cm="1">
        <f t="array" ref="W444">(INDEX(clv_analysis[[#All],[Customer Lifetime Value]], MATCH(TEXT(U444, "0")&amp;V444, TEXT(clv_analysis[[#All],[Year]], "0")&amp;clv_analysis[[#All],[Quarter]], 0))) /( COUNTIFS(amazon_prime_users[Year], U444, amazon_prime_users[Quarter], V444))</f>
        <v>18.822848473748472</v>
      </c>
    </row>
    <row r="445" spans="1:23" x14ac:dyDescent="0.3">
      <c r="A445" s="2">
        <v>444</v>
      </c>
      <c r="B445" t="s">
        <v>1804</v>
      </c>
      <c r="C445" t="s">
        <v>1805</v>
      </c>
      <c r="D445" t="s">
        <v>1806</v>
      </c>
      <c r="E445" s="3">
        <v>20934</v>
      </c>
      <c r="F445" t="s">
        <v>22</v>
      </c>
      <c r="G445" t="s">
        <v>1807</v>
      </c>
      <c r="H445" s="1">
        <v>45749</v>
      </c>
      <c r="I445" s="1">
        <v>46114</v>
      </c>
      <c r="J445" t="s">
        <v>24</v>
      </c>
      <c r="K445" t="s">
        <v>52</v>
      </c>
      <c r="L445" t="s">
        <v>26</v>
      </c>
      <c r="M445" t="s">
        <v>59</v>
      </c>
      <c r="N445" t="s">
        <v>45</v>
      </c>
      <c r="O445" t="s">
        <v>114</v>
      </c>
      <c r="P445" t="s">
        <v>30</v>
      </c>
      <c r="Q445" t="s">
        <v>31</v>
      </c>
      <c r="R445">
        <v>3.5</v>
      </c>
      <c r="S445">
        <v>5</v>
      </c>
      <c r="T445">
        <f t="shared" si="18"/>
        <v>365</v>
      </c>
      <c r="U445" t="str">
        <f t="shared" si="19"/>
        <v>2025</v>
      </c>
      <c r="V445" t="str">
        <f t="shared" si="20"/>
        <v>2</v>
      </c>
      <c r="W445" s="10" cm="1">
        <f t="array" ref="W445">(INDEX(clv_analysis[[#All],[Customer Lifetime Value]], MATCH(TEXT(U445, "0")&amp;V445, TEXT(clv_analysis[[#All],[Year]], "0")&amp;clv_analysis[[#All],[Quarter]], 0))) /( COUNTIFS(amazon_prime_users[Year], U445, amazon_prime_users[Quarter], V445))</f>
        <v>18.822848473748472</v>
      </c>
    </row>
    <row r="446" spans="1:23" x14ac:dyDescent="0.3">
      <c r="A446" s="2">
        <v>445</v>
      </c>
      <c r="B446" t="s">
        <v>1808</v>
      </c>
      <c r="C446" t="s">
        <v>1809</v>
      </c>
      <c r="D446" t="s">
        <v>1810</v>
      </c>
      <c r="E446" s="3">
        <v>15731</v>
      </c>
      <c r="F446" t="s">
        <v>43</v>
      </c>
      <c r="G446" t="s">
        <v>1811</v>
      </c>
      <c r="H446" s="1">
        <v>45750</v>
      </c>
      <c r="I446" s="1">
        <v>46115</v>
      </c>
      <c r="J446" t="s">
        <v>24</v>
      </c>
      <c r="K446" t="s">
        <v>52</v>
      </c>
      <c r="L446" t="s">
        <v>53</v>
      </c>
      <c r="M446" t="s">
        <v>66</v>
      </c>
      <c r="N446" t="s">
        <v>28</v>
      </c>
      <c r="O446" t="s">
        <v>67</v>
      </c>
      <c r="P446" t="s">
        <v>39</v>
      </c>
      <c r="Q446" t="s">
        <v>31</v>
      </c>
      <c r="R446">
        <v>3.1</v>
      </c>
      <c r="S446">
        <v>0</v>
      </c>
      <c r="T446">
        <f t="shared" si="18"/>
        <v>365</v>
      </c>
      <c r="U446" t="str">
        <f t="shared" si="19"/>
        <v>2025</v>
      </c>
      <c r="V446" t="str">
        <f t="shared" si="20"/>
        <v>2</v>
      </c>
      <c r="W446" s="10" cm="1">
        <f t="array" ref="W446">(INDEX(clv_analysis[[#All],[Customer Lifetime Value]], MATCH(TEXT(U446, "0")&amp;V446, TEXT(clv_analysis[[#All],[Year]], "0")&amp;clv_analysis[[#All],[Quarter]], 0))) /( COUNTIFS(amazon_prime_users[Year], U446, amazon_prime_users[Quarter], V446))</f>
        <v>18.822848473748472</v>
      </c>
    </row>
    <row r="447" spans="1:23" x14ac:dyDescent="0.3">
      <c r="A447" s="2">
        <v>446</v>
      </c>
      <c r="B447" t="s">
        <v>1812</v>
      </c>
      <c r="C447" t="s">
        <v>1813</v>
      </c>
      <c r="D447" t="s">
        <v>1814</v>
      </c>
      <c r="E447" s="3">
        <v>13404</v>
      </c>
      <c r="F447" t="s">
        <v>22</v>
      </c>
      <c r="G447" t="s">
        <v>1815</v>
      </c>
      <c r="H447" s="1">
        <v>45751</v>
      </c>
      <c r="I447" s="1">
        <v>46116</v>
      </c>
      <c r="J447" t="s">
        <v>24</v>
      </c>
      <c r="K447" t="s">
        <v>25</v>
      </c>
      <c r="L447" t="s">
        <v>53</v>
      </c>
      <c r="M447" t="s">
        <v>27</v>
      </c>
      <c r="N447" t="s">
        <v>28</v>
      </c>
      <c r="O447" t="s">
        <v>114</v>
      </c>
      <c r="P447" t="s">
        <v>39</v>
      </c>
      <c r="Q447" t="s">
        <v>31</v>
      </c>
      <c r="R447">
        <v>3.4</v>
      </c>
      <c r="S447">
        <v>7</v>
      </c>
      <c r="T447">
        <f t="shared" si="18"/>
        <v>365</v>
      </c>
      <c r="U447" t="str">
        <f t="shared" si="19"/>
        <v>2025</v>
      </c>
      <c r="V447" t="str">
        <f t="shared" si="20"/>
        <v>2</v>
      </c>
      <c r="W447" s="10" cm="1">
        <f t="array" ref="W447">(INDEX(clv_analysis[[#All],[Customer Lifetime Value]], MATCH(TEXT(U447, "0")&amp;V447, TEXT(clv_analysis[[#All],[Year]], "0")&amp;clv_analysis[[#All],[Quarter]], 0))) /( COUNTIFS(amazon_prime_users[Year], U447, amazon_prime_users[Quarter], V447))</f>
        <v>18.822848473748472</v>
      </c>
    </row>
    <row r="448" spans="1:23" x14ac:dyDescent="0.3">
      <c r="A448" s="2">
        <v>447</v>
      </c>
      <c r="B448" t="s">
        <v>1816</v>
      </c>
      <c r="C448" t="s">
        <v>1817</v>
      </c>
      <c r="D448" t="s">
        <v>1818</v>
      </c>
      <c r="E448" s="3">
        <v>36875</v>
      </c>
      <c r="F448" t="s">
        <v>22</v>
      </c>
      <c r="G448" t="s">
        <v>1819</v>
      </c>
      <c r="H448" s="1">
        <v>45752</v>
      </c>
      <c r="I448" s="1">
        <v>46117</v>
      </c>
      <c r="J448" t="s">
        <v>36</v>
      </c>
      <c r="K448" t="s">
        <v>25</v>
      </c>
      <c r="L448" t="s">
        <v>26</v>
      </c>
      <c r="M448" t="s">
        <v>66</v>
      </c>
      <c r="N448" t="s">
        <v>28</v>
      </c>
      <c r="O448" t="s">
        <v>114</v>
      </c>
      <c r="P448" t="s">
        <v>39</v>
      </c>
      <c r="Q448" t="s">
        <v>31</v>
      </c>
      <c r="R448">
        <v>4.0999999999999996</v>
      </c>
      <c r="S448">
        <v>10</v>
      </c>
      <c r="T448">
        <f t="shared" si="18"/>
        <v>365</v>
      </c>
      <c r="U448" t="str">
        <f t="shared" si="19"/>
        <v>2025</v>
      </c>
      <c r="V448" t="str">
        <f t="shared" si="20"/>
        <v>2</v>
      </c>
      <c r="W448" s="10" cm="1">
        <f t="array" ref="W448">(INDEX(clv_analysis[[#All],[Customer Lifetime Value]], MATCH(TEXT(U448, "0")&amp;V448, TEXT(clv_analysis[[#All],[Year]], "0")&amp;clv_analysis[[#All],[Quarter]], 0))) /( COUNTIFS(amazon_prime_users[Year], U448, amazon_prime_users[Quarter], V448))</f>
        <v>18.822848473748472</v>
      </c>
    </row>
    <row r="449" spans="1:23" x14ac:dyDescent="0.3">
      <c r="A449" s="2">
        <v>448</v>
      </c>
      <c r="B449" t="s">
        <v>1820</v>
      </c>
      <c r="C449" t="s">
        <v>1821</v>
      </c>
      <c r="D449" t="s">
        <v>1822</v>
      </c>
      <c r="E449" s="3">
        <v>16091</v>
      </c>
      <c r="F449" t="s">
        <v>43</v>
      </c>
      <c r="G449" t="s">
        <v>1823</v>
      </c>
      <c r="H449" s="1">
        <v>45753</v>
      </c>
      <c r="I449" s="1">
        <v>46118</v>
      </c>
      <c r="J449" t="s">
        <v>24</v>
      </c>
      <c r="K449" t="s">
        <v>37</v>
      </c>
      <c r="L449" t="s">
        <v>53</v>
      </c>
      <c r="M449" t="s">
        <v>59</v>
      </c>
      <c r="N449" t="s">
        <v>28</v>
      </c>
      <c r="O449" t="s">
        <v>114</v>
      </c>
      <c r="P449" t="s">
        <v>39</v>
      </c>
      <c r="Q449" t="s">
        <v>31</v>
      </c>
      <c r="R449">
        <v>3.8</v>
      </c>
      <c r="S449">
        <v>7</v>
      </c>
      <c r="T449">
        <f t="shared" si="18"/>
        <v>365</v>
      </c>
      <c r="U449" t="str">
        <f t="shared" si="19"/>
        <v>2025</v>
      </c>
      <c r="V449" t="str">
        <f t="shared" si="20"/>
        <v>2</v>
      </c>
      <c r="W449" s="10" cm="1">
        <f t="array" ref="W449">(INDEX(clv_analysis[[#All],[Customer Lifetime Value]], MATCH(TEXT(U449, "0")&amp;V449, TEXT(clv_analysis[[#All],[Year]], "0")&amp;clv_analysis[[#All],[Quarter]], 0))) /( COUNTIFS(amazon_prime_users[Year], U449, amazon_prime_users[Quarter], V449))</f>
        <v>18.822848473748472</v>
      </c>
    </row>
    <row r="450" spans="1:23" x14ac:dyDescent="0.3">
      <c r="A450" s="2">
        <v>449</v>
      </c>
      <c r="B450" t="s">
        <v>1824</v>
      </c>
      <c r="C450" t="s">
        <v>1825</v>
      </c>
      <c r="D450" t="s">
        <v>1826</v>
      </c>
      <c r="E450" s="3">
        <v>20608</v>
      </c>
      <c r="F450" t="s">
        <v>43</v>
      </c>
      <c r="G450" t="s">
        <v>1827</v>
      </c>
      <c r="H450" s="1">
        <v>45754</v>
      </c>
      <c r="I450" s="1">
        <v>46119</v>
      </c>
      <c r="J450" t="s">
        <v>24</v>
      </c>
      <c r="K450" t="s">
        <v>25</v>
      </c>
      <c r="L450" t="s">
        <v>26</v>
      </c>
      <c r="M450" t="s">
        <v>27</v>
      </c>
      <c r="N450" t="s">
        <v>60</v>
      </c>
      <c r="O450" t="s">
        <v>67</v>
      </c>
      <c r="P450" t="s">
        <v>30</v>
      </c>
      <c r="Q450" t="s">
        <v>54</v>
      </c>
      <c r="R450">
        <v>3.8</v>
      </c>
      <c r="S450">
        <v>7</v>
      </c>
      <c r="T450">
        <f t="shared" ref="T450:T513" si="21">I450-H450</f>
        <v>365</v>
      </c>
      <c r="U450" t="str">
        <f t="shared" ref="U450:U513" si="22">IF(YEAR(H450)=2024, "2024",
 IF(YEAR(H450)=2025, "2025",
 IF(YEAR(H450)=2026, "2026",
 IF(YEAR(H450)=2027, "2027",
 IF(YEAR(H450)=2028, "2028",
 IF(YEAR(H450)=2029, "2029",
 IF(YEAR(H450)=2030, "2030", "")))))))</f>
        <v>2025</v>
      </c>
      <c r="V450" t="str">
        <f t="shared" ref="V450:V513" si="23">IF(MONTH(H450)&lt;=3, "1", IF(MONTH(H450)&lt;=6, "2", IF(MONTH(H450)&lt;=9, "3", "4")))</f>
        <v>2</v>
      </c>
      <c r="W450" s="10" cm="1">
        <f t="array" ref="W450">(INDEX(clv_analysis[[#All],[Customer Lifetime Value]], MATCH(TEXT(U450, "0")&amp;V450, TEXT(clv_analysis[[#All],[Year]], "0")&amp;clv_analysis[[#All],[Quarter]], 0))) /( COUNTIFS(amazon_prime_users[Year], U450, amazon_prime_users[Quarter], V450))</f>
        <v>18.822848473748472</v>
      </c>
    </row>
    <row r="451" spans="1:23" x14ac:dyDescent="0.3">
      <c r="A451" s="2">
        <v>450</v>
      </c>
      <c r="B451" t="s">
        <v>1828</v>
      </c>
      <c r="C451" t="s">
        <v>1829</v>
      </c>
      <c r="D451" t="s">
        <v>1830</v>
      </c>
      <c r="E451" s="3">
        <v>13106</v>
      </c>
      <c r="F451" t="s">
        <v>43</v>
      </c>
      <c r="G451" t="s">
        <v>1831</v>
      </c>
      <c r="H451" s="1">
        <v>45755</v>
      </c>
      <c r="I451" s="1">
        <v>46120</v>
      </c>
      <c r="J451" t="s">
        <v>24</v>
      </c>
      <c r="K451" t="s">
        <v>52</v>
      </c>
      <c r="L451" t="s">
        <v>26</v>
      </c>
      <c r="M451" t="s">
        <v>59</v>
      </c>
      <c r="N451" t="s">
        <v>28</v>
      </c>
      <c r="O451" t="s">
        <v>61</v>
      </c>
      <c r="P451" t="s">
        <v>39</v>
      </c>
      <c r="Q451" t="s">
        <v>47</v>
      </c>
      <c r="R451">
        <v>4.0999999999999996</v>
      </c>
      <c r="S451">
        <v>4</v>
      </c>
      <c r="T451">
        <f t="shared" si="21"/>
        <v>365</v>
      </c>
      <c r="U451" t="str">
        <f t="shared" si="22"/>
        <v>2025</v>
      </c>
      <c r="V451" t="str">
        <f t="shared" si="23"/>
        <v>2</v>
      </c>
      <c r="W451" s="10" cm="1">
        <f t="array" ref="W451">(INDEX(clv_analysis[[#All],[Customer Lifetime Value]], MATCH(TEXT(U451, "0")&amp;V451, TEXT(clv_analysis[[#All],[Year]], "0")&amp;clv_analysis[[#All],[Quarter]], 0))) /( COUNTIFS(amazon_prime_users[Year], U451, amazon_prime_users[Quarter], V451))</f>
        <v>18.822848473748472</v>
      </c>
    </row>
    <row r="452" spans="1:23" x14ac:dyDescent="0.3">
      <c r="A452" s="2">
        <v>451</v>
      </c>
      <c r="B452" t="s">
        <v>1832</v>
      </c>
      <c r="C452" t="s">
        <v>1833</v>
      </c>
      <c r="D452" t="s">
        <v>1834</v>
      </c>
      <c r="E452" s="3">
        <v>12497</v>
      </c>
      <c r="F452" t="s">
        <v>22</v>
      </c>
      <c r="G452" t="s">
        <v>1835</v>
      </c>
      <c r="H452" s="1">
        <v>45756</v>
      </c>
      <c r="I452" s="1">
        <v>46121</v>
      </c>
      <c r="J452" t="s">
        <v>24</v>
      </c>
      <c r="K452" t="s">
        <v>25</v>
      </c>
      <c r="L452" t="s">
        <v>26</v>
      </c>
      <c r="M452" t="s">
        <v>27</v>
      </c>
      <c r="N452" t="s">
        <v>28</v>
      </c>
      <c r="O452" t="s">
        <v>61</v>
      </c>
      <c r="P452" t="s">
        <v>68</v>
      </c>
      <c r="Q452" t="s">
        <v>31</v>
      </c>
      <c r="R452">
        <v>4.7</v>
      </c>
      <c r="S452">
        <v>2</v>
      </c>
      <c r="T452">
        <f t="shared" si="21"/>
        <v>365</v>
      </c>
      <c r="U452" t="str">
        <f t="shared" si="22"/>
        <v>2025</v>
      </c>
      <c r="V452" t="str">
        <f t="shared" si="23"/>
        <v>2</v>
      </c>
      <c r="W452" s="10" cm="1">
        <f t="array" ref="W452">(INDEX(clv_analysis[[#All],[Customer Lifetime Value]], MATCH(TEXT(U452, "0")&amp;V452, TEXT(clv_analysis[[#All],[Year]], "0")&amp;clv_analysis[[#All],[Quarter]], 0))) /( COUNTIFS(amazon_prime_users[Year], U452, amazon_prime_users[Quarter], V452))</f>
        <v>18.822848473748472</v>
      </c>
    </row>
    <row r="453" spans="1:23" x14ac:dyDescent="0.3">
      <c r="A453" s="2">
        <v>452</v>
      </c>
      <c r="B453" t="s">
        <v>1836</v>
      </c>
      <c r="C453" t="s">
        <v>1837</v>
      </c>
      <c r="D453" t="s">
        <v>1838</v>
      </c>
      <c r="E453" s="3">
        <v>20975</v>
      </c>
      <c r="F453" t="s">
        <v>22</v>
      </c>
      <c r="G453" t="s">
        <v>1839</v>
      </c>
      <c r="H453" s="1">
        <v>45757</v>
      </c>
      <c r="I453" s="1">
        <v>46122</v>
      </c>
      <c r="J453" t="s">
        <v>24</v>
      </c>
      <c r="K453" t="s">
        <v>25</v>
      </c>
      <c r="L453" t="s">
        <v>26</v>
      </c>
      <c r="M453" t="s">
        <v>66</v>
      </c>
      <c r="N453" t="s">
        <v>28</v>
      </c>
      <c r="O453" t="s">
        <v>67</v>
      </c>
      <c r="P453" t="s">
        <v>39</v>
      </c>
      <c r="Q453" t="s">
        <v>54</v>
      </c>
      <c r="R453">
        <v>3.5</v>
      </c>
      <c r="S453">
        <v>10</v>
      </c>
      <c r="T453">
        <f t="shared" si="21"/>
        <v>365</v>
      </c>
      <c r="U453" t="str">
        <f t="shared" si="22"/>
        <v>2025</v>
      </c>
      <c r="V453" t="str">
        <f t="shared" si="23"/>
        <v>2</v>
      </c>
      <c r="W453" s="10" cm="1">
        <f t="array" ref="W453">(INDEX(clv_analysis[[#All],[Customer Lifetime Value]], MATCH(TEXT(U453, "0")&amp;V453, TEXT(clv_analysis[[#All],[Year]], "0")&amp;clv_analysis[[#All],[Quarter]], 0))) /( COUNTIFS(amazon_prime_users[Year], U453, amazon_prime_users[Quarter], V453))</f>
        <v>18.822848473748472</v>
      </c>
    </row>
    <row r="454" spans="1:23" x14ac:dyDescent="0.3">
      <c r="A454" s="2">
        <v>453</v>
      </c>
      <c r="B454" t="s">
        <v>1840</v>
      </c>
      <c r="C454" t="s">
        <v>1841</v>
      </c>
      <c r="D454" t="s">
        <v>1842</v>
      </c>
      <c r="E454" s="3">
        <v>30314</v>
      </c>
      <c r="F454" t="s">
        <v>22</v>
      </c>
      <c r="G454" t="s">
        <v>230</v>
      </c>
      <c r="H454" s="1">
        <v>45758</v>
      </c>
      <c r="I454" s="1">
        <v>46123</v>
      </c>
      <c r="J454" t="s">
        <v>24</v>
      </c>
      <c r="K454" t="s">
        <v>25</v>
      </c>
      <c r="L454" t="s">
        <v>53</v>
      </c>
      <c r="M454" t="s">
        <v>66</v>
      </c>
      <c r="N454" t="s">
        <v>28</v>
      </c>
      <c r="O454" t="s">
        <v>73</v>
      </c>
      <c r="P454" t="s">
        <v>68</v>
      </c>
      <c r="Q454" t="s">
        <v>47</v>
      </c>
      <c r="R454">
        <v>5</v>
      </c>
      <c r="S454">
        <v>1</v>
      </c>
      <c r="T454">
        <f t="shared" si="21"/>
        <v>365</v>
      </c>
      <c r="U454" t="str">
        <f t="shared" si="22"/>
        <v>2025</v>
      </c>
      <c r="V454" t="str">
        <f t="shared" si="23"/>
        <v>2</v>
      </c>
      <c r="W454" s="10" cm="1">
        <f t="array" ref="W454">(INDEX(clv_analysis[[#All],[Customer Lifetime Value]], MATCH(TEXT(U454, "0")&amp;V454, TEXT(clv_analysis[[#All],[Year]], "0")&amp;clv_analysis[[#All],[Quarter]], 0))) /( COUNTIFS(amazon_prime_users[Year], U454, amazon_prime_users[Quarter], V454))</f>
        <v>18.822848473748472</v>
      </c>
    </row>
    <row r="455" spans="1:23" x14ac:dyDescent="0.3">
      <c r="A455" s="2">
        <v>454</v>
      </c>
      <c r="B455" t="s">
        <v>1843</v>
      </c>
      <c r="C455" t="s">
        <v>1844</v>
      </c>
      <c r="D455" t="s">
        <v>1845</v>
      </c>
      <c r="E455" s="3">
        <v>32538</v>
      </c>
      <c r="F455" t="s">
        <v>43</v>
      </c>
      <c r="G455" t="s">
        <v>1846</v>
      </c>
      <c r="H455" s="1">
        <v>45759</v>
      </c>
      <c r="I455" s="1">
        <v>46124</v>
      </c>
      <c r="J455" t="s">
        <v>36</v>
      </c>
      <c r="K455" t="s">
        <v>37</v>
      </c>
      <c r="L455" t="s">
        <v>53</v>
      </c>
      <c r="M455" t="s">
        <v>59</v>
      </c>
      <c r="N455" t="s">
        <v>28</v>
      </c>
      <c r="O455" t="s">
        <v>67</v>
      </c>
      <c r="P455" t="s">
        <v>39</v>
      </c>
      <c r="Q455" t="s">
        <v>54</v>
      </c>
      <c r="R455">
        <v>4.2</v>
      </c>
      <c r="S455">
        <v>5</v>
      </c>
      <c r="T455">
        <f t="shared" si="21"/>
        <v>365</v>
      </c>
      <c r="U455" t="str">
        <f t="shared" si="22"/>
        <v>2025</v>
      </c>
      <c r="V455" t="str">
        <f t="shared" si="23"/>
        <v>2</v>
      </c>
      <c r="W455" s="10" cm="1">
        <f t="array" ref="W455">(INDEX(clv_analysis[[#All],[Customer Lifetime Value]], MATCH(TEXT(U455, "0")&amp;V455, TEXT(clv_analysis[[#All],[Year]], "0")&amp;clv_analysis[[#All],[Quarter]], 0))) /( COUNTIFS(amazon_prime_users[Year], U455, amazon_prime_users[Quarter], V455))</f>
        <v>18.822848473748472</v>
      </c>
    </row>
    <row r="456" spans="1:23" x14ac:dyDescent="0.3">
      <c r="A456" s="2">
        <v>455</v>
      </c>
      <c r="B456" t="s">
        <v>1847</v>
      </c>
      <c r="C456" t="s">
        <v>1848</v>
      </c>
      <c r="D456" t="s">
        <v>1849</v>
      </c>
      <c r="E456" s="3">
        <v>14661</v>
      </c>
      <c r="F456" t="s">
        <v>43</v>
      </c>
      <c r="G456" t="s">
        <v>1850</v>
      </c>
      <c r="H456" s="1">
        <v>45760</v>
      </c>
      <c r="I456" s="1">
        <v>46125</v>
      </c>
      <c r="J456" t="s">
        <v>24</v>
      </c>
      <c r="K456" t="s">
        <v>37</v>
      </c>
      <c r="L456" t="s">
        <v>53</v>
      </c>
      <c r="M456" t="s">
        <v>59</v>
      </c>
      <c r="N456" t="s">
        <v>28</v>
      </c>
      <c r="O456" t="s">
        <v>61</v>
      </c>
      <c r="P456" t="s">
        <v>39</v>
      </c>
      <c r="Q456" t="s">
        <v>54</v>
      </c>
      <c r="R456">
        <v>3.3</v>
      </c>
      <c r="S456">
        <v>6</v>
      </c>
      <c r="T456">
        <f t="shared" si="21"/>
        <v>365</v>
      </c>
      <c r="U456" t="str">
        <f t="shared" si="22"/>
        <v>2025</v>
      </c>
      <c r="V456" t="str">
        <f t="shared" si="23"/>
        <v>2</v>
      </c>
      <c r="W456" s="10" cm="1">
        <f t="array" ref="W456">(INDEX(clv_analysis[[#All],[Customer Lifetime Value]], MATCH(TEXT(U456, "0")&amp;V456, TEXT(clv_analysis[[#All],[Year]], "0")&amp;clv_analysis[[#All],[Quarter]], 0))) /( COUNTIFS(amazon_prime_users[Year], U456, amazon_prime_users[Quarter], V456))</f>
        <v>18.822848473748472</v>
      </c>
    </row>
    <row r="457" spans="1:23" x14ac:dyDescent="0.3">
      <c r="A457" s="2">
        <v>456</v>
      </c>
      <c r="B457" t="s">
        <v>1851</v>
      </c>
      <c r="C457" t="s">
        <v>1852</v>
      </c>
      <c r="D457" t="s">
        <v>1853</v>
      </c>
      <c r="E457" s="3">
        <v>32824</v>
      </c>
      <c r="F457" t="s">
        <v>22</v>
      </c>
      <c r="G457" t="s">
        <v>1854</v>
      </c>
      <c r="H457" s="1">
        <v>45761</v>
      </c>
      <c r="I457" s="1">
        <v>46126</v>
      </c>
      <c r="J457" t="s">
        <v>24</v>
      </c>
      <c r="K457" t="s">
        <v>37</v>
      </c>
      <c r="L457" t="s">
        <v>26</v>
      </c>
      <c r="M457" t="s">
        <v>27</v>
      </c>
      <c r="N457" t="s">
        <v>28</v>
      </c>
      <c r="O457" t="s">
        <v>61</v>
      </c>
      <c r="P457" t="s">
        <v>39</v>
      </c>
      <c r="Q457" t="s">
        <v>47</v>
      </c>
      <c r="R457">
        <v>4.3</v>
      </c>
      <c r="S457">
        <v>8</v>
      </c>
      <c r="T457">
        <f t="shared" si="21"/>
        <v>365</v>
      </c>
      <c r="U457" t="str">
        <f t="shared" si="22"/>
        <v>2025</v>
      </c>
      <c r="V457" t="str">
        <f t="shared" si="23"/>
        <v>2</v>
      </c>
      <c r="W457" s="10" cm="1">
        <f t="array" ref="W457">(INDEX(clv_analysis[[#All],[Customer Lifetime Value]], MATCH(TEXT(U457, "0")&amp;V457, TEXT(clv_analysis[[#All],[Year]], "0")&amp;clv_analysis[[#All],[Quarter]], 0))) /( COUNTIFS(amazon_prime_users[Year], U457, amazon_prime_users[Quarter], V457))</f>
        <v>18.822848473748472</v>
      </c>
    </row>
    <row r="458" spans="1:23" x14ac:dyDescent="0.3">
      <c r="A458" s="2">
        <v>457</v>
      </c>
      <c r="B458" t="s">
        <v>1855</v>
      </c>
      <c r="C458" t="s">
        <v>1856</v>
      </c>
      <c r="D458" t="s">
        <v>1857</v>
      </c>
      <c r="E458" s="3">
        <v>19809</v>
      </c>
      <c r="F458" t="s">
        <v>43</v>
      </c>
      <c r="G458" t="s">
        <v>1858</v>
      </c>
      <c r="H458" s="1">
        <v>45762</v>
      </c>
      <c r="I458" s="1">
        <v>46127</v>
      </c>
      <c r="J458" t="s">
        <v>36</v>
      </c>
      <c r="K458" t="s">
        <v>37</v>
      </c>
      <c r="L458" t="s">
        <v>26</v>
      </c>
      <c r="M458" t="s">
        <v>59</v>
      </c>
      <c r="N458" t="s">
        <v>45</v>
      </c>
      <c r="O458" t="s">
        <v>29</v>
      </c>
      <c r="P458" t="s">
        <v>30</v>
      </c>
      <c r="Q458" t="s">
        <v>54</v>
      </c>
      <c r="R458">
        <v>4.3</v>
      </c>
      <c r="S458">
        <v>1</v>
      </c>
      <c r="T458">
        <f t="shared" si="21"/>
        <v>365</v>
      </c>
      <c r="U458" t="str">
        <f t="shared" si="22"/>
        <v>2025</v>
      </c>
      <c r="V458" t="str">
        <f t="shared" si="23"/>
        <v>2</v>
      </c>
      <c r="W458" s="10" cm="1">
        <f t="array" ref="W458">(INDEX(clv_analysis[[#All],[Customer Lifetime Value]], MATCH(TEXT(U458, "0")&amp;V458, TEXT(clv_analysis[[#All],[Year]], "0")&amp;clv_analysis[[#All],[Quarter]], 0))) /( COUNTIFS(amazon_prime_users[Year], U458, amazon_prime_users[Quarter], V458))</f>
        <v>18.822848473748472</v>
      </c>
    </row>
    <row r="459" spans="1:23" x14ac:dyDescent="0.3">
      <c r="A459" s="2">
        <v>458</v>
      </c>
      <c r="B459" t="s">
        <v>1859</v>
      </c>
      <c r="C459" t="s">
        <v>1860</v>
      </c>
      <c r="D459" t="s">
        <v>1861</v>
      </c>
      <c r="E459" s="3">
        <v>38779</v>
      </c>
      <c r="F459" t="s">
        <v>22</v>
      </c>
      <c r="G459" t="s">
        <v>1862</v>
      </c>
      <c r="H459" s="1">
        <v>45763</v>
      </c>
      <c r="I459" s="1">
        <v>46128</v>
      </c>
      <c r="J459" t="s">
        <v>36</v>
      </c>
      <c r="K459" t="s">
        <v>37</v>
      </c>
      <c r="L459" t="s">
        <v>26</v>
      </c>
      <c r="M459" t="s">
        <v>66</v>
      </c>
      <c r="N459" t="s">
        <v>45</v>
      </c>
      <c r="O459" t="s">
        <v>61</v>
      </c>
      <c r="P459" t="s">
        <v>68</v>
      </c>
      <c r="Q459" t="s">
        <v>31</v>
      </c>
      <c r="R459">
        <v>4.3</v>
      </c>
      <c r="S459">
        <v>9</v>
      </c>
      <c r="T459">
        <f t="shared" si="21"/>
        <v>365</v>
      </c>
      <c r="U459" t="str">
        <f t="shared" si="22"/>
        <v>2025</v>
      </c>
      <c r="V459" t="str">
        <f t="shared" si="23"/>
        <v>2</v>
      </c>
      <c r="W459" s="10" cm="1">
        <f t="array" ref="W459">(INDEX(clv_analysis[[#All],[Customer Lifetime Value]], MATCH(TEXT(U459, "0")&amp;V459, TEXT(clv_analysis[[#All],[Year]], "0")&amp;clv_analysis[[#All],[Quarter]], 0))) /( COUNTIFS(amazon_prime_users[Year], U459, amazon_prime_users[Quarter], V459))</f>
        <v>18.822848473748472</v>
      </c>
    </row>
    <row r="460" spans="1:23" x14ac:dyDescent="0.3">
      <c r="A460" s="2">
        <v>459</v>
      </c>
      <c r="B460" t="s">
        <v>1863</v>
      </c>
      <c r="C460" t="s">
        <v>1864</v>
      </c>
      <c r="D460" t="s">
        <v>1865</v>
      </c>
      <c r="E460" s="3">
        <v>31523</v>
      </c>
      <c r="F460" t="s">
        <v>43</v>
      </c>
      <c r="G460" t="s">
        <v>1866</v>
      </c>
      <c r="H460" s="1">
        <v>45764</v>
      </c>
      <c r="I460" s="1">
        <v>46129</v>
      </c>
      <c r="J460" t="s">
        <v>24</v>
      </c>
      <c r="K460" t="s">
        <v>37</v>
      </c>
      <c r="L460" t="s">
        <v>26</v>
      </c>
      <c r="M460" t="s">
        <v>27</v>
      </c>
      <c r="N460" t="s">
        <v>45</v>
      </c>
      <c r="O460" t="s">
        <v>46</v>
      </c>
      <c r="P460" t="s">
        <v>30</v>
      </c>
      <c r="Q460" t="s">
        <v>54</v>
      </c>
      <c r="R460">
        <v>4.4000000000000004</v>
      </c>
      <c r="S460">
        <v>1</v>
      </c>
      <c r="T460">
        <f t="shared" si="21"/>
        <v>365</v>
      </c>
      <c r="U460" t="str">
        <f t="shared" si="22"/>
        <v>2025</v>
      </c>
      <c r="V460" t="str">
        <f t="shared" si="23"/>
        <v>2</v>
      </c>
      <c r="W460" s="10" cm="1">
        <f t="array" ref="W460">(INDEX(clv_analysis[[#All],[Customer Lifetime Value]], MATCH(TEXT(U460, "0")&amp;V460, TEXT(clv_analysis[[#All],[Year]], "0")&amp;clv_analysis[[#All],[Quarter]], 0))) /( COUNTIFS(amazon_prime_users[Year], U460, amazon_prime_users[Quarter], V460))</f>
        <v>18.822848473748472</v>
      </c>
    </row>
    <row r="461" spans="1:23" x14ac:dyDescent="0.3">
      <c r="A461" s="2">
        <v>460</v>
      </c>
      <c r="B461" t="s">
        <v>1867</v>
      </c>
      <c r="C461" t="s">
        <v>1868</v>
      </c>
      <c r="D461" t="s">
        <v>1869</v>
      </c>
      <c r="E461" s="3">
        <v>24557</v>
      </c>
      <c r="F461" t="s">
        <v>22</v>
      </c>
      <c r="G461" t="s">
        <v>1870</v>
      </c>
      <c r="H461" s="1">
        <v>45765</v>
      </c>
      <c r="I461" s="1">
        <v>46130</v>
      </c>
      <c r="J461" t="s">
        <v>36</v>
      </c>
      <c r="K461" t="s">
        <v>52</v>
      </c>
      <c r="L461" t="s">
        <v>26</v>
      </c>
      <c r="M461" t="s">
        <v>66</v>
      </c>
      <c r="N461" t="s">
        <v>60</v>
      </c>
      <c r="O461" t="s">
        <v>29</v>
      </c>
      <c r="P461" t="s">
        <v>68</v>
      </c>
      <c r="Q461" t="s">
        <v>54</v>
      </c>
      <c r="R461">
        <v>3.1</v>
      </c>
      <c r="S461">
        <v>10</v>
      </c>
      <c r="T461">
        <f t="shared" si="21"/>
        <v>365</v>
      </c>
      <c r="U461" t="str">
        <f t="shared" si="22"/>
        <v>2025</v>
      </c>
      <c r="V461" t="str">
        <f t="shared" si="23"/>
        <v>2</v>
      </c>
      <c r="W461" s="10" cm="1">
        <f t="array" ref="W461">(INDEX(clv_analysis[[#All],[Customer Lifetime Value]], MATCH(TEXT(U461, "0")&amp;V461, TEXT(clv_analysis[[#All],[Year]], "0")&amp;clv_analysis[[#All],[Quarter]], 0))) /( COUNTIFS(amazon_prime_users[Year], U461, amazon_prime_users[Quarter], V461))</f>
        <v>18.822848473748472</v>
      </c>
    </row>
    <row r="462" spans="1:23" x14ac:dyDescent="0.3">
      <c r="A462" s="2">
        <v>461</v>
      </c>
      <c r="B462" t="s">
        <v>247</v>
      </c>
      <c r="C462" t="s">
        <v>1871</v>
      </c>
      <c r="D462" t="s">
        <v>1872</v>
      </c>
      <c r="E462" s="3">
        <v>25300</v>
      </c>
      <c r="F462" t="s">
        <v>22</v>
      </c>
      <c r="G462" t="s">
        <v>1873</v>
      </c>
      <c r="H462" s="1">
        <v>45766</v>
      </c>
      <c r="I462" s="1">
        <v>46131</v>
      </c>
      <c r="J462" t="s">
        <v>24</v>
      </c>
      <c r="K462" t="s">
        <v>37</v>
      </c>
      <c r="L462" t="s">
        <v>26</v>
      </c>
      <c r="M462" t="s">
        <v>59</v>
      </c>
      <c r="N462" t="s">
        <v>28</v>
      </c>
      <c r="O462" t="s">
        <v>114</v>
      </c>
      <c r="P462" t="s">
        <v>39</v>
      </c>
      <c r="Q462" t="s">
        <v>47</v>
      </c>
      <c r="R462">
        <v>4.3</v>
      </c>
      <c r="S462">
        <v>0</v>
      </c>
      <c r="T462">
        <f t="shared" si="21"/>
        <v>365</v>
      </c>
      <c r="U462" t="str">
        <f t="shared" si="22"/>
        <v>2025</v>
      </c>
      <c r="V462" t="str">
        <f t="shared" si="23"/>
        <v>2</v>
      </c>
      <c r="W462" s="10" cm="1">
        <f t="array" ref="W462">(INDEX(clv_analysis[[#All],[Customer Lifetime Value]], MATCH(TEXT(U462, "0")&amp;V462, TEXT(clv_analysis[[#All],[Year]], "0")&amp;clv_analysis[[#All],[Quarter]], 0))) /( COUNTIFS(amazon_prime_users[Year], U462, amazon_prime_users[Quarter], V462))</f>
        <v>18.822848473748472</v>
      </c>
    </row>
    <row r="463" spans="1:23" x14ac:dyDescent="0.3">
      <c r="A463" s="2">
        <v>462</v>
      </c>
      <c r="B463" t="s">
        <v>1874</v>
      </c>
      <c r="C463" t="s">
        <v>1875</v>
      </c>
      <c r="D463" t="s">
        <v>1876</v>
      </c>
      <c r="E463" s="3">
        <v>27421</v>
      </c>
      <c r="F463" t="s">
        <v>22</v>
      </c>
      <c r="G463" t="s">
        <v>1877</v>
      </c>
      <c r="H463" s="1">
        <v>45767</v>
      </c>
      <c r="I463" s="1">
        <v>46132</v>
      </c>
      <c r="J463" t="s">
        <v>24</v>
      </c>
      <c r="K463" t="s">
        <v>37</v>
      </c>
      <c r="L463" t="s">
        <v>53</v>
      </c>
      <c r="M463" t="s">
        <v>66</v>
      </c>
      <c r="N463" t="s">
        <v>60</v>
      </c>
      <c r="O463" t="s">
        <v>29</v>
      </c>
      <c r="P463" t="s">
        <v>30</v>
      </c>
      <c r="Q463" t="s">
        <v>47</v>
      </c>
      <c r="R463">
        <v>3.2</v>
      </c>
      <c r="S463">
        <v>6</v>
      </c>
      <c r="T463">
        <f t="shared" si="21"/>
        <v>365</v>
      </c>
      <c r="U463" t="str">
        <f t="shared" si="22"/>
        <v>2025</v>
      </c>
      <c r="V463" t="str">
        <f t="shared" si="23"/>
        <v>2</v>
      </c>
      <c r="W463" s="10" cm="1">
        <f t="array" ref="W463">(INDEX(clv_analysis[[#All],[Customer Lifetime Value]], MATCH(TEXT(U463, "0")&amp;V463, TEXT(clv_analysis[[#All],[Year]], "0")&amp;clv_analysis[[#All],[Quarter]], 0))) /( COUNTIFS(amazon_prime_users[Year], U463, amazon_prime_users[Quarter], V463))</f>
        <v>18.822848473748472</v>
      </c>
    </row>
    <row r="464" spans="1:23" x14ac:dyDescent="0.3">
      <c r="A464" s="2">
        <v>463</v>
      </c>
      <c r="B464" t="s">
        <v>1878</v>
      </c>
      <c r="C464" t="s">
        <v>1879</v>
      </c>
      <c r="D464" t="s">
        <v>1880</v>
      </c>
      <c r="E464" s="3">
        <v>27199</v>
      </c>
      <c r="F464" t="s">
        <v>22</v>
      </c>
      <c r="G464" t="s">
        <v>1881</v>
      </c>
      <c r="H464" s="1">
        <v>45768</v>
      </c>
      <c r="I464" s="1">
        <v>46133</v>
      </c>
      <c r="J464" t="s">
        <v>36</v>
      </c>
      <c r="K464" t="s">
        <v>25</v>
      </c>
      <c r="L464" t="s">
        <v>26</v>
      </c>
      <c r="M464" t="s">
        <v>27</v>
      </c>
      <c r="N464" t="s">
        <v>28</v>
      </c>
      <c r="O464" t="s">
        <v>46</v>
      </c>
      <c r="P464" t="s">
        <v>30</v>
      </c>
      <c r="Q464" t="s">
        <v>31</v>
      </c>
      <c r="R464">
        <v>3.2</v>
      </c>
      <c r="S464">
        <v>3</v>
      </c>
      <c r="T464">
        <f t="shared" si="21"/>
        <v>365</v>
      </c>
      <c r="U464" t="str">
        <f t="shared" si="22"/>
        <v>2025</v>
      </c>
      <c r="V464" t="str">
        <f t="shared" si="23"/>
        <v>2</v>
      </c>
      <c r="W464" s="10" cm="1">
        <f t="array" ref="W464">(INDEX(clv_analysis[[#All],[Customer Lifetime Value]], MATCH(TEXT(U464, "0")&amp;V464, TEXT(clv_analysis[[#All],[Year]], "0")&amp;clv_analysis[[#All],[Quarter]], 0))) /( COUNTIFS(amazon_prime_users[Year], U464, amazon_prime_users[Quarter], V464))</f>
        <v>18.822848473748472</v>
      </c>
    </row>
    <row r="465" spans="1:23" x14ac:dyDescent="0.3">
      <c r="A465" s="2">
        <v>464</v>
      </c>
      <c r="B465" t="s">
        <v>1882</v>
      </c>
      <c r="C465" t="s">
        <v>1883</v>
      </c>
      <c r="D465" t="s">
        <v>1884</v>
      </c>
      <c r="E465" s="3">
        <v>16413</v>
      </c>
      <c r="F465" t="s">
        <v>43</v>
      </c>
      <c r="G465" t="s">
        <v>1885</v>
      </c>
      <c r="H465" s="1">
        <v>45769</v>
      </c>
      <c r="I465" s="1">
        <v>46134</v>
      </c>
      <c r="J465" t="s">
        <v>36</v>
      </c>
      <c r="K465" t="s">
        <v>52</v>
      </c>
      <c r="L465" t="s">
        <v>53</v>
      </c>
      <c r="M465" t="s">
        <v>27</v>
      </c>
      <c r="N465" t="s">
        <v>60</v>
      </c>
      <c r="O465" t="s">
        <v>73</v>
      </c>
      <c r="P465" t="s">
        <v>39</v>
      </c>
      <c r="Q465" t="s">
        <v>54</v>
      </c>
      <c r="R465">
        <v>4.8</v>
      </c>
      <c r="S465">
        <v>3</v>
      </c>
      <c r="T465">
        <f t="shared" si="21"/>
        <v>365</v>
      </c>
      <c r="U465" t="str">
        <f t="shared" si="22"/>
        <v>2025</v>
      </c>
      <c r="V465" t="str">
        <f t="shared" si="23"/>
        <v>2</v>
      </c>
      <c r="W465" s="10" cm="1">
        <f t="array" ref="W465">(INDEX(clv_analysis[[#All],[Customer Lifetime Value]], MATCH(TEXT(U465, "0")&amp;V465, TEXT(clv_analysis[[#All],[Year]], "0")&amp;clv_analysis[[#All],[Quarter]], 0))) /( COUNTIFS(amazon_prime_users[Year], U465, amazon_prime_users[Quarter], V465))</f>
        <v>18.822848473748472</v>
      </c>
    </row>
    <row r="466" spans="1:23" x14ac:dyDescent="0.3">
      <c r="A466" s="2">
        <v>465</v>
      </c>
      <c r="B466" t="s">
        <v>1886</v>
      </c>
      <c r="C466" t="s">
        <v>1887</v>
      </c>
      <c r="D466" t="s">
        <v>1888</v>
      </c>
      <c r="E466" s="3">
        <v>29461</v>
      </c>
      <c r="F466" t="s">
        <v>43</v>
      </c>
      <c r="G466" t="s">
        <v>1889</v>
      </c>
      <c r="H466" s="1">
        <v>45770</v>
      </c>
      <c r="I466" s="1">
        <v>46135</v>
      </c>
      <c r="J466" t="s">
        <v>24</v>
      </c>
      <c r="K466" t="s">
        <v>25</v>
      </c>
      <c r="L466" t="s">
        <v>53</v>
      </c>
      <c r="M466" t="s">
        <v>66</v>
      </c>
      <c r="N466" t="s">
        <v>60</v>
      </c>
      <c r="O466" t="s">
        <v>67</v>
      </c>
      <c r="P466" t="s">
        <v>68</v>
      </c>
      <c r="Q466" t="s">
        <v>47</v>
      </c>
      <c r="R466">
        <v>4.3</v>
      </c>
      <c r="S466">
        <v>9</v>
      </c>
      <c r="T466">
        <f t="shared" si="21"/>
        <v>365</v>
      </c>
      <c r="U466" t="str">
        <f t="shared" si="22"/>
        <v>2025</v>
      </c>
      <c r="V466" t="str">
        <f t="shared" si="23"/>
        <v>2</v>
      </c>
      <c r="W466" s="10" cm="1">
        <f t="array" ref="W466">(INDEX(clv_analysis[[#All],[Customer Lifetime Value]], MATCH(TEXT(U466, "0")&amp;V466, TEXT(clv_analysis[[#All],[Year]], "0")&amp;clv_analysis[[#All],[Quarter]], 0))) /( COUNTIFS(amazon_prime_users[Year], U466, amazon_prime_users[Quarter], V466))</f>
        <v>18.822848473748472</v>
      </c>
    </row>
    <row r="467" spans="1:23" x14ac:dyDescent="0.3">
      <c r="A467" s="2">
        <v>466</v>
      </c>
      <c r="B467" t="s">
        <v>1890</v>
      </c>
      <c r="C467" t="s">
        <v>1891</v>
      </c>
      <c r="D467" t="s">
        <v>1892</v>
      </c>
      <c r="E467" s="3">
        <v>32168</v>
      </c>
      <c r="F467" t="s">
        <v>43</v>
      </c>
      <c r="G467" t="s">
        <v>1893</v>
      </c>
      <c r="H467" s="1">
        <v>45771</v>
      </c>
      <c r="I467" s="1">
        <v>46136</v>
      </c>
      <c r="J467" t="s">
        <v>36</v>
      </c>
      <c r="K467" t="s">
        <v>25</v>
      </c>
      <c r="L467" t="s">
        <v>26</v>
      </c>
      <c r="M467" t="s">
        <v>66</v>
      </c>
      <c r="N467" t="s">
        <v>45</v>
      </c>
      <c r="O467" t="s">
        <v>67</v>
      </c>
      <c r="P467" t="s">
        <v>68</v>
      </c>
      <c r="Q467" t="s">
        <v>54</v>
      </c>
      <c r="R467">
        <v>3.8</v>
      </c>
      <c r="S467">
        <v>0</v>
      </c>
      <c r="T467">
        <f t="shared" si="21"/>
        <v>365</v>
      </c>
      <c r="U467" t="str">
        <f t="shared" si="22"/>
        <v>2025</v>
      </c>
      <c r="V467" t="str">
        <f t="shared" si="23"/>
        <v>2</v>
      </c>
      <c r="W467" s="10" cm="1">
        <f t="array" ref="W467">(INDEX(clv_analysis[[#All],[Customer Lifetime Value]], MATCH(TEXT(U467, "0")&amp;V467, TEXT(clv_analysis[[#All],[Year]], "0")&amp;clv_analysis[[#All],[Quarter]], 0))) /( COUNTIFS(amazon_prime_users[Year], U467, amazon_prime_users[Quarter], V467))</f>
        <v>18.822848473748472</v>
      </c>
    </row>
    <row r="468" spans="1:23" x14ac:dyDescent="0.3">
      <c r="A468" s="2">
        <v>467</v>
      </c>
      <c r="B468" t="s">
        <v>1894</v>
      </c>
      <c r="C468" t="s">
        <v>1895</v>
      </c>
      <c r="D468" t="s">
        <v>1896</v>
      </c>
      <c r="E468" s="3">
        <v>35715</v>
      </c>
      <c r="F468" t="s">
        <v>43</v>
      </c>
      <c r="G468" t="s">
        <v>1897</v>
      </c>
      <c r="H468" s="1">
        <v>45772</v>
      </c>
      <c r="I468" s="1">
        <v>46137</v>
      </c>
      <c r="J468" t="s">
        <v>24</v>
      </c>
      <c r="K468" t="s">
        <v>52</v>
      </c>
      <c r="L468" t="s">
        <v>26</v>
      </c>
      <c r="M468" t="s">
        <v>27</v>
      </c>
      <c r="N468" t="s">
        <v>45</v>
      </c>
      <c r="O468" t="s">
        <v>73</v>
      </c>
      <c r="P468" t="s">
        <v>39</v>
      </c>
      <c r="Q468" t="s">
        <v>54</v>
      </c>
      <c r="R468">
        <v>4.8</v>
      </c>
      <c r="S468">
        <v>6</v>
      </c>
      <c r="T468">
        <f t="shared" si="21"/>
        <v>365</v>
      </c>
      <c r="U468" t="str">
        <f t="shared" si="22"/>
        <v>2025</v>
      </c>
      <c r="V468" t="str">
        <f t="shared" si="23"/>
        <v>2</v>
      </c>
      <c r="W468" s="10" cm="1">
        <f t="array" ref="W468">(INDEX(clv_analysis[[#All],[Customer Lifetime Value]], MATCH(TEXT(U468, "0")&amp;V468, TEXT(clv_analysis[[#All],[Year]], "0")&amp;clv_analysis[[#All],[Quarter]], 0))) /( COUNTIFS(amazon_prime_users[Year], U468, amazon_prime_users[Quarter], V468))</f>
        <v>18.822848473748472</v>
      </c>
    </row>
    <row r="469" spans="1:23" x14ac:dyDescent="0.3">
      <c r="A469" s="2">
        <v>468</v>
      </c>
      <c r="B469" t="s">
        <v>1898</v>
      </c>
      <c r="C469" t="s">
        <v>1899</v>
      </c>
      <c r="D469" t="s">
        <v>1900</v>
      </c>
      <c r="E469" s="3">
        <v>32802</v>
      </c>
      <c r="F469" t="s">
        <v>43</v>
      </c>
      <c r="G469" t="s">
        <v>1901</v>
      </c>
      <c r="H469" s="1">
        <v>45773</v>
      </c>
      <c r="I469" s="1">
        <v>46138</v>
      </c>
      <c r="J469" t="s">
        <v>24</v>
      </c>
      <c r="K469" t="s">
        <v>25</v>
      </c>
      <c r="L469" t="s">
        <v>53</v>
      </c>
      <c r="M469" t="s">
        <v>66</v>
      </c>
      <c r="N469" t="s">
        <v>28</v>
      </c>
      <c r="O469" t="s">
        <v>67</v>
      </c>
      <c r="P469" t="s">
        <v>68</v>
      </c>
      <c r="Q469" t="s">
        <v>31</v>
      </c>
      <c r="R469">
        <v>4.8</v>
      </c>
      <c r="S469">
        <v>2</v>
      </c>
      <c r="T469">
        <f t="shared" si="21"/>
        <v>365</v>
      </c>
      <c r="U469" t="str">
        <f t="shared" si="22"/>
        <v>2025</v>
      </c>
      <c r="V469" t="str">
        <f t="shared" si="23"/>
        <v>2</v>
      </c>
      <c r="W469" s="10" cm="1">
        <f t="array" ref="W469">(INDEX(clv_analysis[[#All],[Customer Lifetime Value]], MATCH(TEXT(U469, "0")&amp;V469, TEXT(clv_analysis[[#All],[Year]], "0")&amp;clv_analysis[[#All],[Quarter]], 0))) /( COUNTIFS(amazon_prime_users[Year], U469, amazon_prime_users[Quarter], V469))</f>
        <v>18.822848473748472</v>
      </c>
    </row>
    <row r="470" spans="1:23" x14ac:dyDescent="0.3">
      <c r="A470" s="2">
        <v>469</v>
      </c>
      <c r="B470" t="s">
        <v>1902</v>
      </c>
      <c r="C470" t="s">
        <v>1903</v>
      </c>
      <c r="D470" t="s">
        <v>1904</v>
      </c>
      <c r="E470" s="3">
        <v>31246</v>
      </c>
      <c r="F470" t="s">
        <v>43</v>
      </c>
      <c r="G470" t="s">
        <v>1905</v>
      </c>
      <c r="H470" s="1">
        <v>45774</v>
      </c>
      <c r="I470" s="1">
        <v>46139</v>
      </c>
      <c r="J470" t="s">
        <v>36</v>
      </c>
      <c r="K470" t="s">
        <v>25</v>
      </c>
      <c r="L470" t="s">
        <v>53</v>
      </c>
      <c r="M470" t="s">
        <v>27</v>
      </c>
      <c r="N470" t="s">
        <v>60</v>
      </c>
      <c r="O470" t="s">
        <v>29</v>
      </c>
      <c r="P470" t="s">
        <v>30</v>
      </c>
      <c r="Q470" t="s">
        <v>31</v>
      </c>
      <c r="R470">
        <v>3.6</v>
      </c>
      <c r="S470">
        <v>9</v>
      </c>
      <c r="T470">
        <f t="shared" si="21"/>
        <v>365</v>
      </c>
      <c r="U470" t="str">
        <f t="shared" si="22"/>
        <v>2025</v>
      </c>
      <c r="V470" t="str">
        <f t="shared" si="23"/>
        <v>2</v>
      </c>
      <c r="W470" s="10" cm="1">
        <f t="array" ref="W470">(INDEX(clv_analysis[[#All],[Customer Lifetime Value]], MATCH(TEXT(U470, "0")&amp;V470, TEXT(clv_analysis[[#All],[Year]], "0")&amp;clv_analysis[[#All],[Quarter]], 0))) /( COUNTIFS(amazon_prime_users[Year], U470, amazon_prime_users[Quarter], V470))</f>
        <v>18.822848473748472</v>
      </c>
    </row>
    <row r="471" spans="1:23" x14ac:dyDescent="0.3">
      <c r="A471" s="2">
        <v>470</v>
      </c>
      <c r="B471" t="s">
        <v>1906</v>
      </c>
      <c r="C471" t="s">
        <v>1907</v>
      </c>
      <c r="D471" t="s">
        <v>1908</v>
      </c>
      <c r="E471" s="3">
        <v>25565</v>
      </c>
      <c r="F471" t="s">
        <v>22</v>
      </c>
      <c r="G471" t="s">
        <v>1909</v>
      </c>
      <c r="H471" s="1">
        <v>45775</v>
      </c>
      <c r="I471" s="1">
        <v>46140</v>
      </c>
      <c r="J471" t="s">
        <v>24</v>
      </c>
      <c r="K471" t="s">
        <v>52</v>
      </c>
      <c r="L471" t="s">
        <v>26</v>
      </c>
      <c r="M471" t="s">
        <v>59</v>
      </c>
      <c r="N471" t="s">
        <v>45</v>
      </c>
      <c r="O471" t="s">
        <v>29</v>
      </c>
      <c r="P471" t="s">
        <v>39</v>
      </c>
      <c r="Q471" t="s">
        <v>47</v>
      </c>
      <c r="R471">
        <v>4.5</v>
      </c>
      <c r="S471">
        <v>10</v>
      </c>
      <c r="T471">
        <f t="shared" si="21"/>
        <v>365</v>
      </c>
      <c r="U471" t="str">
        <f t="shared" si="22"/>
        <v>2025</v>
      </c>
      <c r="V471" t="str">
        <f t="shared" si="23"/>
        <v>2</v>
      </c>
      <c r="W471" s="10" cm="1">
        <f t="array" ref="W471">(INDEX(clv_analysis[[#All],[Customer Lifetime Value]], MATCH(TEXT(U471, "0")&amp;V471, TEXT(clv_analysis[[#All],[Year]], "0")&amp;clv_analysis[[#All],[Quarter]], 0))) /( COUNTIFS(amazon_prime_users[Year], U471, amazon_prime_users[Quarter], V471))</f>
        <v>18.822848473748472</v>
      </c>
    </row>
    <row r="472" spans="1:23" x14ac:dyDescent="0.3">
      <c r="A472" s="2">
        <v>471</v>
      </c>
      <c r="B472" t="s">
        <v>1910</v>
      </c>
      <c r="C472" t="s">
        <v>1911</v>
      </c>
      <c r="D472" t="s">
        <v>1912</v>
      </c>
      <c r="E472" s="3">
        <v>37072</v>
      </c>
      <c r="F472" t="s">
        <v>43</v>
      </c>
      <c r="G472" t="s">
        <v>1913</v>
      </c>
      <c r="H472" s="1">
        <v>45776</v>
      </c>
      <c r="I472" s="1">
        <v>46141</v>
      </c>
      <c r="J472" t="s">
        <v>24</v>
      </c>
      <c r="K472" t="s">
        <v>52</v>
      </c>
      <c r="L472" t="s">
        <v>26</v>
      </c>
      <c r="M472" t="s">
        <v>59</v>
      </c>
      <c r="N472" t="s">
        <v>45</v>
      </c>
      <c r="O472" t="s">
        <v>46</v>
      </c>
      <c r="P472" t="s">
        <v>30</v>
      </c>
      <c r="Q472" t="s">
        <v>47</v>
      </c>
      <c r="R472">
        <v>4.7</v>
      </c>
      <c r="S472">
        <v>0</v>
      </c>
      <c r="T472">
        <f t="shared" si="21"/>
        <v>365</v>
      </c>
      <c r="U472" t="str">
        <f t="shared" si="22"/>
        <v>2025</v>
      </c>
      <c r="V472" t="str">
        <f t="shared" si="23"/>
        <v>2</v>
      </c>
      <c r="W472" s="10" cm="1">
        <f t="array" ref="W472">(INDEX(clv_analysis[[#All],[Customer Lifetime Value]], MATCH(TEXT(U472, "0")&amp;V472, TEXT(clv_analysis[[#All],[Year]], "0")&amp;clv_analysis[[#All],[Quarter]], 0))) /( COUNTIFS(amazon_prime_users[Year], U472, amazon_prime_users[Quarter], V472))</f>
        <v>18.822848473748472</v>
      </c>
    </row>
    <row r="473" spans="1:23" x14ac:dyDescent="0.3">
      <c r="A473" s="2">
        <v>472</v>
      </c>
      <c r="B473" t="s">
        <v>1914</v>
      </c>
      <c r="C473" t="s">
        <v>1915</v>
      </c>
      <c r="D473" t="s">
        <v>1916</v>
      </c>
      <c r="E473" s="3">
        <v>19259</v>
      </c>
      <c r="F473" t="s">
        <v>43</v>
      </c>
      <c r="G473" t="s">
        <v>1917</v>
      </c>
      <c r="H473" s="1">
        <v>45777</v>
      </c>
      <c r="I473" s="1">
        <v>46142</v>
      </c>
      <c r="J473" t="s">
        <v>24</v>
      </c>
      <c r="K473" t="s">
        <v>52</v>
      </c>
      <c r="L473" t="s">
        <v>26</v>
      </c>
      <c r="M473" t="s">
        <v>27</v>
      </c>
      <c r="N473" t="s">
        <v>60</v>
      </c>
      <c r="O473" t="s">
        <v>61</v>
      </c>
      <c r="P473" t="s">
        <v>68</v>
      </c>
      <c r="Q473" t="s">
        <v>31</v>
      </c>
      <c r="R473">
        <v>4.7</v>
      </c>
      <c r="S473">
        <v>2</v>
      </c>
      <c r="T473">
        <f t="shared" si="21"/>
        <v>365</v>
      </c>
      <c r="U473" t="str">
        <f t="shared" si="22"/>
        <v>2025</v>
      </c>
      <c r="V473" t="str">
        <f t="shared" si="23"/>
        <v>2</v>
      </c>
      <c r="W473" s="10" cm="1">
        <f t="array" ref="W473">(INDEX(clv_analysis[[#All],[Customer Lifetime Value]], MATCH(TEXT(U473, "0")&amp;V473, TEXT(clv_analysis[[#All],[Year]], "0")&amp;clv_analysis[[#All],[Quarter]], 0))) /( COUNTIFS(amazon_prime_users[Year], U473, amazon_prime_users[Quarter], V473))</f>
        <v>18.822848473748472</v>
      </c>
    </row>
    <row r="474" spans="1:23" x14ac:dyDescent="0.3">
      <c r="A474" s="2">
        <v>473</v>
      </c>
      <c r="B474" t="s">
        <v>1918</v>
      </c>
      <c r="C474" t="s">
        <v>1919</v>
      </c>
      <c r="D474" t="s">
        <v>1920</v>
      </c>
      <c r="E474" s="3">
        <v>22632</v>
      </c>
      <c r="F474" t="s">
        <v>22</v>
      </c>
      <c r="G474" t="s">
        <v>1921</v>
      </c>
      <c r="H474" s="1">
        <v>45778</v>
      </c>
      <c r="I474" s="1">
        <v>46143</v>
      </c>
      <c r="J474" t="s">
        <v>36</v>
      </c>
      <c r="K474" t="s">
        <v>37</v>
      </c>
      <c r="L474" t="s">
        <v>53</v>
      </c>
      <c r="M474" t="s">
        <v>27</v>
      </c>
      <c r="N474" t="s">
        <v>45</v>
      </c>
      <c r="O474" t="s">
        <v>46</v>
      </c>
      <c r="P474" t="s">
        <v>30</v>
      </c>
      <c r="Q474" t="s">
        <v>47</v>
      </c>
      <c r="R474">
        <v>3.9</v>
      </c>
      <c r="S474">
        <v>3</v>
      </c>
      <c r="T474">
        <f t="shared" si="21"/>
        <v>365</v>
      </c>
      <c r="U474" t="str">
        <f t="shared" si="22"/>
        <v>2025</v>
      </c>
      <c r="V474" t="str">
        <f t="shared" si="23"/>
        <v>2</v>
      </c>
      <c r="W474" s="10" cm="1">
        <f t="array" ref="W474">(INDEX(clv_analysis[[#All],[Customer Lifetime Value]], MATCH(TEXT(U474, "0")&amp;V474, TEXT(clv_analysis[[#All],[Year]], "0")&amp;clv_analysis[[#All],[Quarter]], 0))) /( COUNTIFS(amazon_prime_users[Year], U474, amazon_prime_users[Quarter], V474))</f>
        <v>18.822848473748472</v>
      </c>
    </row>
    <row r="475" spans="1:23" x14ac:dyDescent="0.3">
      <c r="A475" s="2">
        <v>474</v>
      </c>
      <c r="B475" t="s">
        <v>1922</v>
      </c>
      <c r="C475" t="s">
        <v>1923</v>
      </c>
      <c r="D475" t="s">
        <v>1924</v>
      </c>
      <c r="E475" s="3">
        <v>29929</v>
      </c>
      <c r="F475" t="s">
        <v>22</v>
      </c>
      <c r="G475" t="s">
        <v>1925</v>
      </c>
      <c r="H475" s="1">
        <v>45779</v>
      </c>
      <c r="I475" s="1">
        <v>46144</v>
      </c>
      <c r="J475" t="s">
        <v>36</v>
      </c>
      <c r="K475" t="s">
        <v>25</v>
      </c>
      <c r="L475" t="s">
        <v>26</v>
      </c>
      <c r="M475" t="s">
        <v>27</v>
      </c>
      <c r="N475" t="s">
        <v>28</v>
      </c>
      <c r="O475" t="s">
        <v>67</v>
      </c>
      <c r="P475" t="s">
        <v>30</v>
      </c>
      <c r="Q475" t="s">
        <v>54</v>
      </c>
      <c r="R475">
        <v>4.9000000000000004</v>
      </c>
      <c r="S475">
        <v>7</v>
      </c>
      <c r="T475">
        <f t="shared" si="21"/>
        <v>365</v>
      </c>
      <c r="U475" t="str">
        <f t="shared" si="22"/>
        <v>2025</v>
      </c>
      <c r="V475" t="str">
        <f t="shared" si="23"/>
        <v>2</v>
      </c>
      <c r="W475" s="10" cm="1">
        <f t="array" ref="W475">(INDEX(clv_analysis[[#All],[Customer Lifetime Value]], MATCH(TEXT(U475, "0")&amp;V475, TEXT(clv_analysis[[#All],[Year]], "0")&amp;clv_analysis[[#All],[Quarter]], 0))) /( COUNTIFS(amazon_prime_users[Year], U475, amazon_prime_users[Quarter], V475))</f>
        <v>18.822848473748472</v>
      </c>
    </row>
    <row r="476" spans="1:23" x14ac:dyDescent="0.3">
      <c r="A476" s="2">
        <v>475</v>
      </c>
      <c r="B476" t="s">
        <v>1926</v>
      </c>
      <c r="C476" t="s">
        <v>1927</v>
      </c>
      <c r="D476" t="s">
        <v>1928</v>
      </c>
      <c r="E476" s="3">
        <v>16332</v>
      </c>
      <c r="F476" t="s">
        <v>43</v>
      </c>
      <c r="G476" t="s">
        <v>1929</v>
      </c>
      <c r="H476" s="1">
        <v>45780</v>
      </c>
      <c r="I476" s="1">
        <v>46145</v>
      </c>
      <c r="J476" t="s">
        <v>36</v>
      </c>
      <c r="K476" t="s">
        <v>52</v>
      </c>
      <c r="L476" t="s">
        <v>26</v>
      </c>
      <c r="M476" t="s">
        <v>66</v>
      </c>
      <c r="N476" t="s">
        <v>28</v>
      </c>
      <c r="O476" t="s">
        <v>73</v>
      </c>
      <c r="P476" t="s">
        <v>39</v>
      </c>
      <c r="Q476" t="s">
        <v>47</v>
      </c>
      <c r="R476">
        <v>3.1</v>
      </c>
      <c r="S476">
        <v>1</v>
      </c>
      <c r="T476">
        <f t="shared" si="21"/>
        <v>365</v>
      </c>
      <c r="U476" t="str">
        <f t="shared" si="22"/>
        <v>2025</v>
      </c>
      <c r="V476" t="str">
        <f t="shared" si="23"/>
        <v>2</v>
      </c>
      <c r="W476" s="10" cm="1">
        <f t="array" ref="W476">(INDEX(clv_analysis[[#All],[Customer Lifetime Value]], MATCH(TEXT(U476, "0")&amp;V476, TEXT(clv_analysis[[#All],[Year]], "0")&amp;clv_analysis[[#All],[Quarter]], 0))) /( COUNTIFS(amazon_prime_users[Year], U476, amazon_prime_users[Quarter], V476))</f>
        <v>18.822848473748472</v>
      </c>
    </row>
    <row r="477" spans="1:23" x14ac:dyDescent="0.3">
      <c r="A477" s="2">
        <v>476</v>
      </c>
      <c r="B477" t="s">
        <v>1930</v>
      </c>
      <c r="C477" t="s">
        <v>1931</v>
      </c>
      <c r="D477" t="s">
        <v>1932</v>
      </c>
      <c r="E477" s="3">
        <v>26911</v>
      </c>
      <c r="F477" t="s">
        <v>22</v>
      </c>
      <c r="G477" t="s">
        <v>1933</v>
      </c>
      <c r="H477" s="1">
        <v>45781</v>
      </c>
      <c r="I477" s="1">
        <v>46146</v>
      </c>
      <c r="J477" t="s">
        <v>24</v>
      </c>
      <c r="K477" t="s">
        <v>37</v>
      </c>
      <c r="L477" t="s">
        <v>26</v>
      </c>
      <c r="M477" t="s">
        <v>59</v>
      </c>
      <c r="N477" t="s">
        <v>60</v>
      </c>
      <c r="O477" t="s">
        <v>61</v>
      </c>
      <c r="P477" t="s">
        <v>39</v>
      </c>
      <c r="Q477" t="s">
        <v>31</v>
      </c>
      <c r="R477">
        <v>4</v>
      </c>
      <c r="S477">
        <v>4</v>
      </c>
      <c r="T477">
        <f t="shared" si="21"/>
        <v>365</v>
      </c>
      <c r="U477" t="str">
        <f t="shared" si="22"/>
        <v>2025</v>
      </c>
      <c r="V477" t="str">
        <f t="shared" si="23"/>
        <v>2</v>
      </c>
      <c r="W477" s="10" cm="1">
        <f t="array" ref="W477">(INDEX(clv_analysis[[#All],[Customer Lifetime Value]], MATCH(TEXT(U477, "0")&amp;V477, TEXT(clv_analysis[[#All],[Year]], "0")&amp;clv_analysis[[#All],[Quarter]], 0))) /( COUNTIFS(amazon_prime_users[Year], U477, amazon_prime_users[Quarter], V477))</f>
        <v>18.822848473748472</v>
      </c>
    </row>
    <row r="478" spans="1:23" x14ac:dyDescent="0.3">
      <c r="A478" s="2">
        <v>477</v>
      </c>
      <c r="B478" t="s">
        <v>1934</v>
      </c>
      <c r="C478" t="s">
        <v>1935</v>
      </c>
      <c r="D478" t="s">
        <v>1936</v>
      </c>
      <c r="E478" s="3">
        <v>38640</v>
      </c>
      <c r="F478" t="s">
        <v>43</v>
      </c>
      <c r="G478" t="s">
        <v>1937</v>
      </c>
      <c r="H478" s="1">
        <v>45782</v>
      </c>
      <c r="I478" s="1">
        <v>46147</v>
      </c>
      <c r="J478" t="s">
        <v>36</v>
      </c>
      <c r="K478" t="s">
        <v>25</v>
      </c>
      <c r="L478" t="s">
        <v>26</v>
      </c>
      <c r="M478" t="s">
        <v>66</v>
      </c>
      <c r="N478" t="s">
        <v>60</v>
      </c>
      <c r="O478" t="s">
        <v>29</v>
      </c>
      <c r="P478" t="s">
        <v>68</v>
      </c>
      <c r="Q478" t="s">
        <v>54</v>
      </c>
      <c r="R478">
        <v>4.3</v>
      </c>
      <c r="S478">
        <v>2</v>
      </c>
      <c r="T478">
        <f t="shared" si="21"/>
        <v>365</v>
      </c>
      <c r="U478" t="str">
        <f t="shared" si="22"/>
        <v>2025</v>
      </c>
      <c r="V478" t="str">
        <f t="shared" si="23"/>
        <v>2</v>
      </c>
      <c r="W478" s="10" cm="1">
        <f t="array" ref="W478">(INDEX(clv_analysis[[#All],[Customer Lifetime Value]], MATCH(TEXT(U478, "0")&amp;V478, TEXT(clv_analysis[[#All],[Year]], "0")&amp;clv_analysis[[#All],[Quarter]], 0))) /( COUNTIFS(amazon_prime_users[Year], U478, amazon_prime_users[Quarter], V478))</f>
        <v>18.822848473748472</v>
      </c>
    </row>
    <row r="479" spans="1:23" x14ac:dyDescent="0.3">
      <c r="A479" s="2">
        <v>478</v>
      </c>
      <c r="B479" t="s">
        <v>1938</v>
      </c>
      <c r="C479" t="s">
        <v>1939</v>
      </c>
      <c r="D479" t="s">
        <v>1940</v>
      </c>
      <c r="E479" s="3">
        <v>27212</v>
      </c>
      <c r="F479" t="s">
        <v>43</v>
      </c>
      <c r="G479" t="s">
        <v>1941</v>
      </c>
      <c r="H479" s="1">
        <v>45783</v>
      </c>
      <c r="I479" s="1">
        <v>46148</v>
      </c>
      <c r="J479" t="s">
        <v>36</v>
      </c>
      <c r="K479" t="s">
        <v>25</v>
      </c>
      <c r="L479" t="s">
        <v>26</v>
      </c>
      <c r="M479" t="s">
        <v>27</v>
      </c>
      <c r="N479" t="s">
        <v>45</v>
      </c>
      <c r="O479" t="s">
        <v>114</v>
      </c>
      <c r="P479" t="s">
        <v>30</v>
      </c>
      <c r="Q479" t="s">
        <v>54</v>
      </c>
      <c r="R479">
        <v>4</v>
      </c>
      <c r="S479">
        <v>6</v>
      </c>
      <c r="T479">
        <f t="shared" si="21"/>
        <v>365</v>
      </c>
      <c r="U479" t="str">
        <f t="shared" si="22"/>
        <v>2025</v>
      </c>
      <c r="V479" t="str">
        <f t="shared" si="23"/>
        <v>2</v>
      </c>
      <c r="W479" s="10" cm="1">
        <f t="array" ref="W479">(INDEX(clv_analysis[[#All],[Customer Lifetime Value]], MATCH(TEXT(U479, "0")&amp;V479, TEXT(clv_analysis[[#All],[Year]], "0")&amp;clv_analysis[[#All],[Quarter]], 0))) /( COUNTIFS(amazon_prime_users[Year], U479, amazon_prime_users[Quarter], V479))</f>
        <v>18.822848473748472</v>
      </c>
    </row>
    <row r="480" spans="1:23" x14ac:dyDescent="0.3">
      <c r="A480" s="2">
        <v>479</v>
      </c>
      <c r="B480" t="s">
        <v>1942</v>
      </c>
      <c r="C480" t="s">
        <v>1943</v>
      </c>
      <c r="D480" t="s">
        <v>1944</v>
      </c>
      <c r="E480" s="3">
        <v>30586</v>
      </c>
      <c r="F480" t="s">
        <v>43</v>
      </c>
      <c r="G480" t="s">
        <v>1945</v>
      </c>
      <c r="H480" s="1">
        <v>45784</v>
      </c>
      <c r="I480" s="1">
        <v>46149</v>
      </c>
      <c r="J480" t="s">
        <v>24</v>
      </c>
      <c r="K480" t="s">
        <v>37</v>
      </c>
      <c r="L480" t="s">
        <v>26</v>
      </c>
      <c r="M480" t="s">
        <v>27</v>
      </c>
      <c r="N480" t="s">
        <v>28</v>
      </c>
      <c r="O480" t="s">
        <v>29</v>
      </c>
      <c r="P480" t="s">
        <v>30</v>
      </c>
      <c r="Q480" t="s">
        <v>54</v>
      </c>
      <c r="R480">
        <v>4.0999999999999996</v>
      </c>
      <c r="S480">
        <v>6</v>
      </c>
      <c r="T480">
        <f t="shared" si="21"/>
        <v>365</v>
      </c>
      <c r="U480" t="str">
        <f t="shared" si="22"/>
        <v>2025</v>
      </c>
      <c r="V480" t="str">
        <f t="shared" si="23"/>
        <v>2</v>
      </c>
      <c r="W480" s="10" cm="1">
        <f t="array" ref="W480">(INDEX(clv_analysis[[#All],[Customer Lifetime Value]], MATCH(TEXT(U480, "0")&amp;V480, TEXT(clv_analysis[[#All],[Year]], "0")&amp;clv_analysis[[#All],[Quarter]], 0))) /( COUNTIFS(amazon_prime_users[Year], U480, amazon_prime_users[Quarter], V480))</f>
        <v>18.822848473748472</v>
      </c>
    </row>
    <row r="481" spans="1:23" x14ac:dyDescent="0.3">
      <c r="A481" s="2">
        <v>480</v>
      </c>
      <c r="B481" t="s">
        <v>1946</v>
      </c>
      <c r="C481" t="s">
        <v>1947</v>
      </c>
      <c r="D481" t="s">
        <v>1948</v>
      </c>
      <c r="E481" s="3">
        <v>38653</v>
      </c>
      <c r="F481" t="s">
        <v>43</v>
      </c>
      <c r="G481" t="s">
        <v>1949</v>
      </c>
      <c r="H481" s="1">
        <v>45785</v>
      </c>
      <c r="I481" s="1">
        <v>46150</v>
      </c>
      <c r="J481" t="s">
        <v>24</v>
      </c>
      <c r="K481" t="s">
        <v>25</v>
      </c>
      <c r="L481" t="s">
        <v>53</v>
      </c>
      <c r="M481" t="s">
        <v>27</v>
      </c>
      <c r="N481" t="s">
        <v>45</v>
      </c>
      <c r="O481" t="s">
        <v>61</v>
      </c>
      <c r="P481" t="s">
        <v>30</v>
      </c>
      <c r="Q481" t="s">
        <v>54</v>
      </c>
      <c r="R481">
        <v>4.7</v>
      </c>
      <c r="S481">
        <v>10</v>
      </c>
      <c r="T481">
        <f t="shared" si="21"/>
        <v>365</v>
      </c>
      <c r="U481" t="str">
        <f t="shared" si="22"/>
        <v>2025</v>
      </c>
      <c r="V481" t="str">
        <f t="shared" si="23"/>
        <v>2</v>
      </c>
      <c r="W481" s="10" cm="1">
        <f t="array" ref="W481">(INDEX(clv_analysis[[#All],[Customer Lifetime Value]], MATCH(TEXT(U481, "0")&amp;V481, TEXT(clv_analysis[[#All],[Year]], "0")&amp;clv_analysis[[#All],[Quarter]], 0))) /( COUNTIFS(amazon_prime_users[Year], U481, amazon_prime_users[Quarter], V481))</f>
        <v>18.822848473748472</v>
      </c>
    </row>
    <row r="482" spans="1:23" x14ac:dyDescent="0.3">
      <c r="A482" s="2">
        <v>481</v>
      </c>
      <c r="B482" t="s">
        <v>1950</v>
      </c>
      <c r="C482" t="s">
        <v>1951</v>
      </c>
      <c r="D482" t="s">
        <v>1952</v>
      </c>
      <c r="E482" s="3">
        <v>33697</v>
      </c>
      <c r="F482" t="s">
        <v>43</v>
      </c>
      <c r="G482" t="s">
        <v>1953</v>
      </c>
      <c r="H482" s="1">
        <v>45786</v>
      </c>
      <c r="I482" s="1">
        <v>46151</v>
      </c>
      <c r="J482" t="s">
        <v>36</v>
      </c>
      <c r="K482" t="s">
        <v>37</v>
      </c>
      <c r="L482" t="s">
        <v>53</v>
      </c>
      <c r="M482" t="s">
        <v>66</v>
      </c>
      <c r="N482" t="s">
        <v>45</v>
      </c>
      <c r="O482" t="s">
        <v>61</v>
      </c>
      <c r="P482" t="s">
        <v>39</v>
      </c>
      <c r="Q482" t="s">
        <v>54</v>
      </c>
      <c r="R482">
        <v>3.6</v>
      </c>
      <c r="S482">
        <v>6</v>
      </c>
      <c r="T482">
        <f t="shared" si="21"/>
        <v>365</v>
      </c>
      <c r="U482" t="str">
        <f t="shared" si="22"/>
        <v>2025</v>
      </c>
      <c r="V482" t="str">
        <f t="shared" si="23"/>
        <v>2</v>
      </c>
      <c r="W482" s="10" cm="1">
        <f t="array" ref="W482">(INDEX(clv_analysis[[#All],[Customer Lifetime Value]], MATCH(TEXT(U482, "0")&amp;V482, TEXT(clv_analysis[[#All],[Year]], "0")&amp;clv_analysis[[#All],[Quarter]], 0))) /( COUNTIFS(amazon_prime_users[Year], U482, amazon_prime_users[Quarter], V482))</f>
        <v>18.822848473748472</v>
      </c>
    </row>
    <row r="483" spans="1:23" x14ac:dyDescent="0.3">
      <c r="A483" s="2">
        <v>482</v>
      </c>
      <c r="B483" t="s">
        <v>1954</v>
      </c>
      <c r="C483" t="s">
        <v>1955</v>
      </c>
      <c r="D483" t="s">
        <v>1956</v>
      </c>
      <c r="E483" s="3">
        <v>15827</v>
      </c>
      <c r="F483" t="s">
        <v>43</v>
      </c>
      <c r="G483" t="s">
        <v>1957</v>
      </c>
      <c r="H483" s="1">
        <v>45787</v>
      </c>
      <c r="I483" s="1">
        <v>46152</v>
      </c>
      <c r="J483" t="s">
        <v>36</v>
      </c>
      <c r="K483" t="s">
        <v>37</v>
      </c>
      <c r="L483" t="s">
        <v>53</v>
      </c>
      <c r="M483" t="s">
        <v>59</v>
      </c>
      <c r="N483" t="s">
        <v>28</v>
      </c>
      <c r="O483" t="s">
        <v>61</v>
      </c>
      <c r="P483" t="s">
        <v>30</v>
      </c>
      <c r="Q483" t="s">
        <v>47</v>
      </c>
      <c r="R483">
        <v>4.8</v>
      </c>
      <c r="S483">
        <v>5</v>
      </c>
      <c r="T483">
        <f t="shared" si="21"/>
        <v>365</v>
      </c>
      <c r="U483" t="str">
        <f t="shared" si="22"/>
        <v>2025</v>
      </c>
      <c r="V483" t="str">
        <f t="shared" si="23"/>
        <v>2</v>
      </c>
      <c r="W483" s="10" cm="1">
        <f t="array" ref="W483">(INDEX(clv_analysis[[#All],[Customer Lifetime Value]], MATCH(TEXT(U483, "0")&amp;V483, TEXT(clv_analysis[[#All],[Year]], "0")&amp;clv_analysis[[#All],[Quarter]], 0))) /( COUNTIFS(amazon_prime_users[Year], U483, amazon_prime_users[Quarter], V483))</f>
        <v>18.822848473748472</v>
      </c>
    </row>
    <row r="484" spans="1:23" x14ac:dyDescent="0.3">
      <c r="A484" s="2">
        <v>483</v>
      </c>
      <c r="B484" t="s">
        <v>1958</v>
      </c>
      <c r="C484" t="s">
        <v>1959</v>
      </c>
      <c r="D484" t="s">
        <v>1960</v>
      </c>
      <c r="E484" s="3">
        <v>23499</v>
      </c>
      <c r="F484" t="s">
        <v>43</v>
      </c>
      <c r="G484" t="s">
        <v>1961</v>
      </c>
      <c r="H484" s="1">
        <v>45788</v>
      </c>
      <c r="I484" s="1">
        <v>46153</v>
      </c>
      <c r="J484" t="s">
        <v>36</v>
      </c>
      <c r="K484" t="s">
        <v>52</v>
      </c>
      <c r="L484" t="s">
        <v>26</v>
      </c>
      <c r="M484" t="s">
        <v>66</v>
      </c>
      <c r="N484" t="s">
        <v>45</v>
      </c>
      <c r="O484" t="s">
        <v>29</v>
      </c>
      <c r="P484" t="s">
        <v>68</v>
      </c>
      <c r="Q484" t="s">
        <v>31</v>
      </c>
      <c r="R484">
        <v>3.2</v>
      </c>
      <c r="S484">
        <v>8</v>
      </c>
      <c r="T484">
        <f t="shared" si="21"/>
        <v>365</v>
      </c>
      <c r="U484" t="str">
        <f t="shared" si="22"/>
        <v>2025</v>
      </c>
      <c r="V484" t="str">
        <f t="shared" si="23"/>
        <v>2</v>
      </c>
      <c r="W484" s="10" cm="1">
        <f t="array" ref="W484">(INDEX(clv_analysis[[#All],[Customer Lifetime Value]], MATCH(TEXT(U484, "0")&amp;V484, TEXT(clv_analysis[[#All],[Year]], "0")&amp;clv_analysis[[#All],[Quarter]], 0))) /( COUNTIFS(amazon_prime_users[Year], U484, amazon_prime_users[Quarter], V484))</f>
        <v>18.822848473748472</v>
      </c>
    </row>
    <row r="485" spans="1:23" x14ac:dyDescent="0.3">
      <c r="A485" s="2">
        <v>484</v>
      </c>
      <c r="B485" t="s">
        <v>1962</v>
      </c>
      <c r="C485" t="s">
        <v>1963</v>
      </c>
      <c r="D485" t="s">
        <v>1964</v>
      </c>
      <c r="E485" s="3">
        <v>33877</v>
      </c>
      <c r="F485" t="s">
        <v>43</v>
      </c>
      <c r="G485" t="s">
        <v>1965</v>
      </c>
      <c r="H485" s="1">
        <v>45789</v>
      </c>
      <c r="I485" s="1">
        <v>46154</v>
      </c>
      <c r="J485" t="s">
        <v>36</v>
      </c>
      <c r="K485" t="s">
        <v>52</v>
      </c>
      <c r="L485" t="s">
        <v>26</v>
      </c>
      <c r="M485" t="s">
        <v>66</v>
      </c>
      <c r="N485" t="s">
        <v>28</v>
      </c>
      <c r="O485" t="s">
        <v>67</v>
      </c>
      <c r="P485" t="s">
        <v>30</v>
      </c>
      <c r="Q485" t="s">
        <v>54</v>
      </c>
      <c r="R485">
        <v>4.9000000000000004</v>
      </c>
      <c r="S485">
        <v>6</v>
      </c>
      <c r="T485">
        <f t="shared" si="21"/>
        <v>365</v>
      </c>
      <c r="U485" t="str">
        <f t="shared" si="22"/>
        <v>2025</v>
      </c>
      <c r="V485" t="str">
        <f t="shared" si="23"/>
        <v>2</v>
      </c>
      <c r="W485" s="10" cm="1">
        <f t="array" ref="W485">(INDEX(clv_analysis[[#All],[Customer Lifetime Value]], MATCH(TEXT(U485, "0")&amp;V485, TEXT(clv_analysis[[#All],[Year]], "0")&amp;clv_analysis[[#All],[Quarter]], 0))) /( COUNTIFS(amazon_prime_users[Year], U485, amazon_prime_users[Quarter], V485))</f>
        <v>18.822848473748472</v>
      </c>
    </row>
    <row r="486" spans="1:23" x14ac:dyDescent="0.3">
      <c r="A486" s="2">
        <v>485</v>
      </c>
      <c r="B486" t="s">
        <v>1966</v>
      </c>
      <c r="C486" t="s">
        <v>1967</v>
      </c>
      <c r="D486" t="s">
        <v>1968</v>
      </c>
      <c r="E486" s="3">
        <v>20986</v>
      </c>
      <c r="F486" t="s">
        <v>43</v>
      </c>
      <c r="G486" t="s">
        <v>1969</v>
      </c>
      <c r="H486" s="1">
        <v>45790</v>
      </c>
      <c r="I486" s="1">
        <v>46155</v>
      </c>
      <c r="J486" t="s">
        <v>36</v>
      </c>
      <c r="K486" t="s">
        <v>25</v>
      </c>
      <c r="L486" t="s">
        <v>53</v>
      </c>
      <c r="M486" t="s">
        <v>66</v>
      </c>
      <c r="N486" t="s">
        <v>28</v>
      </c>
      <c r="O486" t="s">
        <v>38</v>
      </c>
      <c r="P486" t="s">
        <v>68</v>
      </c>
      <c r="Q486" t="s">
        <v>54</v>
      </c>
      <c r="R486">
        <v>3</v>
      </c>
      <c r="S486">
        <v>1</v>
      </c>
      <c r="T486">
        <f t="shared" si="21"/>
        <v>365</v>
      </c>
      <c r="U486" t="str">
        <f t="shared" si="22"/>
        <v>2025</v>
      </c>
      <c r="V486" t="str">
        <f t="shared" si="23"/>
        <v>2</v>
      </c>
      <c r="W486" s="10" cm="1">
        <f t="array" ref="W486">(INDEX(clv_analysis[[#All],[Customer Lifetime Value]], MATCH(TEXT(U486, "0")&amp;V486, TEXT(clv_analysis[[#All],[Year]], "0")&amp;clv_analysis[[#All],[Quarter]], 0))) /( COUNTIFS(amazon_prime_users[Year], U486, amazon_prime_users[Quarter], V486))</f>
        <v>18.822848473748472</v>
      </c>
    </row>
    <row r="487" spans="1:23" x14ac:dyDescent="0.3">
      <c r="A487" s="2">
        <v>486</v>
      </c>
      <c r="B487" t="s">
        <v>1970</v>
      </c>
      <c r="C487" t="s">
        <v>1971</v>
      </c>
      <c r="D487" t="s">
        <v>1972</v>
      </c>
      <c r="E487" s="3">
        <v>25585</v>
      </c>
      <c r="F487" t="s">
        <v>22</v>
      </c>
      <c r="G487" t="s">
        <v>1973</v>
      </c>
      <c r="H487" s="1">
        <v>45791</v>
      </c>
      <c r="I487" s="1">
        <v>46156</v>
      </c>
      <c r="J487" t="s">
        <v>24</v>
      </c>
      <c r="K487" t="s">
        <v>52</v>
      </c>
      <c r="L487" t="s">
        <v>26</v>
      </c>
      <c r="M487" t="s">
        <v>27</v>
      </c>
      <c r="N487" t="s">
        <v>28</v>
      </c>
      <c r="O487" t="s">
        <v>73</v>
      </c>
      <c r="P487" t="s">
        <v>30</v>
      </c>
      <c r="Q487" t="s">
        <v>54</v>
      </c>
      <c r="R487">
        <v>4.7</v>
      </c>
      <c r="S487">
        <v>10</v>
      </c>
      <c r="T487">
        <f t="shared" si="21"/>
        <v>365</v>
      </c>
      <c r="U487" t="str">
        <f t="shared" si="22"/>
        <v>2025</v>
      </c>
      <c r="V487" t="str">
        <f t="shared" si="23"/>
        <v>2</v>
      </c>
      <c r="W487" s="10" cm="1">
        <f t="array" ref="W487">(INDEX(clv_analysis[[#All],[Customer Lifetime Value]], MATCH(TEXT(U487, "0")&amp;V487, TEXT(clv_analysis[[#All],[Year]], "0")&amp;clv_analysis[[#All],[Quarter]], 0))) /( COUNTIFS(amazon_prime_users[Year], U487, amazon_prime_users[Quarter], V487))</f>
        <v>18.822848473748472</v>
      </c>
    </row>
    <row r="488" spans="1:23" x14ac:dyDescent="0.3">
      <c r="A488" s="2">
        <v>487</v>
      </c>
      <c r="B488" t="s">
        <v>1974</v>
      </c>
      <c r="C488" t="s">
        <v>1975</v>
      </c>
      <c r="D488" t="s">
        <v>1976</v>
      </c>
      <c r="E488" s="3">
        <v>36697</v>
      </c>
      <c r="F488" t="s">
        <v>43</v>
      </c>
      <c r="G488" t="s">
        <v>1977</v>
      </c>
      <c r="H488" s="1">
        <v>45792</v>
      </c>
      <c r="I488" s="1">
        <v>46157</v>
      </c>
      <c r="J488" t="s">
        <v>36</v>
      </c>
      <c r="K488" t="s">
        <v>52</v>
      </c>
      <c r="L488" t="s">
        <v>53</v>
      </c>
      <c r="M488" t="s">
        <v>27</v>
      </c>
      <c r="N488" t="s">
        <v>45</v>
      </c>
      <c r="O488" t="s">
        <v>61</v>
      </c>
      <c r="P488" t="s">
        <v>68</v>
      </c>
      <c r="Q488" t="s">
        <v>31</v>
      </c>
      <c r="R488">
        <v>4.2</v>
      </c>
      <c r="S488">
        <v>7</v>
      </c>
      <c r="T488">
        <f t="shared" si="21"/>
        <v>365</v>
      </c>
      <c r="U488" t="str">
        <f t="shared" si="22"/>
        <v>2025</v>
      </c>
      <c r="V488" t="str">
        <f t="shared" si="23"/>
        <v>2</v>
      </c>
      <c r="W488" s="10" cm="1">
        <f t="array" ref="W488">(INDEX(clv_analysis[[#All],[Customer Lifetime Value]], MATCH(TEXT(U488, "0")&amp;V488, TEXT(clv_analysis[[#All],[Year]], "0")&amp;clv_analysis[[#All],[Quarter]], 0))) /( COUNTIFS(amazon_prime_users[Year], U488, amazon_prime_users[Quarter], V488))</f>
        <v>18.822848473748472</v>
      </c>
    </row>
    <row r="489" spans="1:23" x14ac:dyDescent="0.3">
      <c r="A489" s="2">
        <v>488</v>
      </c>
      <c r="B489" t="s">
        <v>1978</v>
      </c>
      <c r="C489" t="s">
        <v>1979</v>
      </c>
      <c r="D489" t="s">
        <v>1980</v>
      </c>
      <c r="E489" s="3">
        <v>21928</v>
      </c>
      <c r="F489" t="s">
        <v>22</v>
      </c>
      <c r="G489" t="s">
        <v>1981</v>
      </c>
      <c r="H489" s="1">
        <v>45793</v>
      </c>
      <c r="I489" s="1">
        <v>46158</v>
      </c>
      <c r="J489" t="s">
        <v>36</v>
      </c>
      <c r="K489" t="s">
        <v>52</v>
      </c>
      <c r="L489" t="s">
        <v>26</v>
      </c>
      <c r="M489" t="s">
        <v>59</v>
      </c>
      <c r="N489" t="s">
        <v>60</v>
      </c>
      <c r="O489" t="s">
        <v>114</v>
      </c>
      <c r="P489" t="s">
        <v>68</v>
      </c>
      <c r="Q489" t="s">
        <v>31</v>
      </c>
      <c r="R489">
        <v>4</v>
      </c>
      <c r="S489">
        <v>2</v>
      </c>
      <c r="T489">
        <f t="shared" si="21"/>
        <v>365</v>
      </c>
      <c r="U489" t="str">
        <f t="shared" si="22"/>
        <v>2025</v>
      </c>
      <c r="V489" t="str">
        <f t="shared" si="23"/>
        <v>2</v>
      </c>
      <c r="W489" s="10" cm="1">
        <f t="array" ref="W489">(INDEX(clv_analysis[[#All],[Customer Lifetime Value]], MATCH(TEXT(U489, "0")&amp;V489, TEXT(clv_analysis[[#All],[Year]], "0")&amp;clv_analysis[[#All],[Quarter]], 0))) /( COUNTIFS(amazon_prime_users[Year], U489, amazon_prime_users[Quarter], V489))</f>
        <v>18.822848473748472</v>
      </c>
    </row>
    <row r="490" spans="1:23" x14ac:dyDescent="0.3">
      <c r="A490" s="2">
        <v>489</v>
      </c>
      <c r="B490" t="s">
        <v>1982</v>
      </c>
      <c r="C490" t="s">
        <v>1983</v>
      </c>
      <c r="D490" t="s">
        <v>1984</v>
      </c>
      <c r="E490" s="3">
        <v>15910</v>
      </c>
      <c r="F490" t="s">
        <v>22</v>
      </c>
      <c r="G490" t="s">
        <v>1973</v>
      </c>
      <c r="H490" s="1">
        <v>45794</v>
      </c>
      <c r="I490" s="1">
        <v>46159</v>
      </c>
      <c r="J490" t="s">
        <v>36</v>
      </c>
      <c r="K490" t="s">
        <v>52</v>
      </c>
      <c r="L490" t="s">
        <v>53</v>
      </c>
      <c r="M490" t="s">
        <v>66</v>
      </c>
      <c r="N490" t="s">
        <v>60</v>
      </c>
      <c r="O490" t="s">
        <v>46</v>
      </c>
      <c r="P490" t="s">
        <v>68</v>
      </c>
      <c r="Q490" t="s">
        <v>47</v>
      </c>
      <c r="R490">
        <v>4.5999999999999996</v>
      </c>
      <c r="S490">
        <v>3</v>
      </c>
      <c r="T490">
        <f t="shared" si="21"/>
        <v>365</v>
      </c>
      <c r="U490" t="str">
        <f t="shared" si="22"/>
        <v>2025</v>
      </c>
      <c r="V490" t="str">
        <f t="shared" si="23"/>
        <v>2</v>
      </c>
      <c r="W490" s="10" cm="1">
        <f t="array" ref="W490">(INDEX(clv_analysis[[#All],[Customer Lifetime Value]], MATCH(TEXT(U490, "0")&amp;V490, TEXT(clv_analysis[[#All],[Year]], "0")&amp;clv_analysis[[#All],[Quarter]], 0))) /( COUNTIFS(amazon_prime_users[Year], U490, amazon_prime_users[Quarter], V490))</f>
        <v>18.822848473748472</v>
      </c>
    </row>
    <row r="491" spans="1:23" x14ac:dyDescent="0.3">
      <c r="A491" s="2">
        <v>490</v>
      </c>
      <c r="B491" t="s">
        <v>1985</v>
      </c>
      <c r="C491" t="s">
        <v>1986</v>
      </c>
      <c r="D491" t="s">
        <v>1987</v>
      </c>
      <c r="E491" s="3">
        <v>34669</v>
      </c>
      <c r="F491" t="s">
        <v>22</v>
      </c>
      <c r="G491" t="s">
        <v>1988</v>
      </c>
      <c r="H491" s="1">
        <v>45795</v>
      </c>
      <c r="I491" s="1">
        <v>46160</v>
      </c>
      <c r="J491" t="s">
        <v>24</v>
      </c>
      <c r="K491" t="s">
        <v>52</v>
      </c>
      <c r="L491" t="s">
        <v>26</v>
      </c>
      <c r="M491" t="s">
        <v>66</v>
      </c>
      <c r="N491" t="s">
        <v>28</v>
      </c>
      <c r="O491" t="s">
        <v>73</v>
      </c>
      <c r="P491" t="s">
        <v>68</v>
      </c>
      <c r="Q491" t="s">
        <v>54</v>
      </c>
      <c r="R491">
        <v>3.6</v>
      </c>
      <c r="S491">
        <v>1</v>
      </c>
      <c r="T491">
        <f t="shared" si="21"/>
        <v>365</v>
      </c>
      <c r="U491" t="str">
        <f t="shared" si="22"/>
        <v>2025</v>
      </c>
      <c r="V491" t="str">
        <f t="shared" si="23"/>
        <v>2</v>
      </c>
      <c r="W491" s="10" cm="1">
        <f t="array" ref="W491">(INDEX(clv_analysis[[#All],[Customer Lifetime Value]], MATCH(TEXT(U491, "0")&amp;V491, TEXT(clv_analysis[[#All],[Year]], "0")&amp;clv_analysis[[#All],[Quarter]], 0))) /( COUNTIFS(amazon_prime_users[Year], U491, amazon_prime_users[Quarter], V491))</f>
        <v>18.822848473748472</v>
      </c>
    </row>
    <row r="492" spans="1:23" x14ac:dyDescent="0.3">
      <c r="A492" s="2">
        <v>491</v>
      </c>
      <c r="B492" t="s">
        <v>1989</v>
      </c>
      <c r="C492" t="s">
        <v>1990</v>
      </c>
      <c r="D492" t="s">
        <v>1991</v>
      </c>
      <c r="E492" s="3">
        <v>18538</v>
      </c>
      <c r="F492" t="s">
        <v>22</v>
      </c>
      <c r="G492" t="s">
        <v>1992</v>
      </c>
      <c r="H492" s="1">
        <v>45796</v>
      </c>
      <c r="I492" s="1">
        <v>46161</v>
      </c>
      <c r="J492" t="s">
        <v>24</v>
      </c>
      <c r="K492" t="s">
        <v>37</v>
      </c>
      <c r="L492" t="s">
        <v>53</v>
      </c>
      <c r="M492" t="s">
        <v>27</v>
      </c>
      <c r="N492" t="s">
        <v>60</v>
      </c>
      <c r="O492" t="s">
        <v>61</v>
      </c>
      <c r="P492" t="s">
        <v>68</v>
      </c>
      <c r="Q492" t="s">
        <v>47</v>
      </c>
      <c r="R492">
        <v>3.9</v>
      </c>
      <c r="S492">
        <v>1</v>
      </c>
      <c r="T492">
        <f t="shared" si="21"/>
        <v>365</v>
      </c>
      <c r="U492" t="str">
        <f t="shared" si="22"/>
        <v>2025</v>
      </c>
      <c r="V492" t="str">
        <f t="shared" si="23"/>
        <v>2</v>
      </c>
      <c r="W492" s="10" cm="1">
        <f t="array" ref="W492">(INDEX(clv_analysis[[#All],[Customer Lifetime Value]], MATCH(TEXT(U492, "0")&amp;V492, TEXT(clv_analysis[[#All],[Year]], "0")&amp;clv_analysis[[#All],[Quarter]], 0))) /( COUNTIFS(amazon_prime_users[Year], U492, amazon_prime_users[Quarter], V492))</f>
        <v>18.822848473748472</v>
      </c>
    </row>
    <row r="493" spans="1:23" x14ac:dyDescent="0.3">
      <c r="A493" s="2">
        <v>492</v>
      </c>
      <c r="B493" t="s">
        <v>1993</v>
      </c>
      <c r="C493" t="s">
        <v>1994</v>
      </c>
      <c r="D493" t="s">
        <v>1995</v>
      </c>
      <c r="E493" s="3">
        <v>29864</v>
      </c>
      <c r="F493" t="s">
        <v>22</v>
      </c>
      <c r="G493" t="s">
        <v>1996</v>
      </c>
      <c r="H493" s="1">
        <v>45797</v>
      </c>
      <c r="I493" s="1">
        <v>46162</v>
      </c>
      <c r="J493" t="s">
        <v>36</v>
      </c>
      <c r="K493" t="s">
        <v>37</v>
      </c>
      <c r="L493" t="s">
        <v>53</v>
      </c>
      <c r="M493" t="s">
        <v>66</v>
      </c>
      <c r="N493" t="s">
        <v>45</v>
      </c>
      <c r="O493" t="s">
        <v>38</v>
      </c>
      <c r="P493" t="s">
        <v>68</v>
      </c>
      <c r="Q493" t="s">
        <v>54</v>
      </c>
      <c r="R493">
        <v>4.9000000000000004</v>
      </c>
      <c r="S493">
        <v>1</v>
      </c>
      <c r="T493">
        <f t="shared" si="21"/>
        <v>365</v>
      </c>
      <c r="U493" t="str">
        <f t="shared" si="22"/>
        <v>2025</v>
      </c>
      <c r="V493" t="str">
        <f t="shared" si="23"/>
        <v>2</v>
      </c>
      <c r="W493" s="10" cm="1">
        <f t="array" ref="W493">(INDEX(clv_analysis[[#All],[Customer Lifetime Value]], MATCH(TEXT(U493, "0")&amp;V493, TEXT(clv_analysis[[#All],[Year]], "0")&amp;clv_analysis[[#All],[Quarter]], 0))) /( COUNTIFS(amazon_prime_users[Year], U493, amazon_prime_users[Quarter], V493))</f>
        <v>18.822848473748472</v>
      </c>
    </row>
    <row r="494" spans="1:23" x14ac:dyDescent="0.3">
      <c r="A494" s="2">
        <v>493</v>
      </c>
      <c r="B494" t="s">
        <v>1997</v>
      </c>
      <c r="C494" t="s">
        <v>1998</v>
      </c>
      <c r="D494" t="s">
        <v>1999</v>
      </c>
      <c r="E494" s="3">
        <v>31308</v>
      </c>
      <c r="F494" t="s">
        <v>43</v>
      </c>
      <c r="G494" t="s">
        <v>2000</v>
      </c>
      <c r="H494" s="1">
        <v>45798</v>
      </c>
      <c r="I494" s="1">
        <v>46163</v>
      </c>
      <c r="J494" t="s">
        <v>24</v>
      </c>
      <c r="K494" t="s">
        <v>37</v>
      </c>
      <c r="L494" t="s">
        <v>26</v>
      </c>
      <c r="M494" t="s">
        <v>59</v>
      </c>
      <c r="N494" t="s">
        <v>28</v>
      </c>
      <c r="O494" t="s">
        <v>61</v>
      </c>
      <c r="P494" t="s">
        <v>68</v>
      </c>
      <c r="Q494" t="s">
        <v>54</v>
      </c>
      <c r="R494">
        <v>3.4</v>
      </c>
      <c r="S494">
        <v>2</v>
      </c>
      <c r="T494">
        <f t="shared" si="21"/>
        <v>365</v>
      </c>
      <c r="U494" t="str">
        <f t="shared" si="22"/>
        <v>2025</v>
      </c>
      <c r="V494" t="str">
        <f t="shared" si="23"/>
        <v>2</v>
      </c>
      <c r="W494" s="10" cm="1">
        <f t="array" ref="W494">(INDEX(clv_analysis[[#All],[Customer Lifetime Value]], MATCH(TEXT(U494, "0")&amp;V494, TEXT(clv_analysis[[#All],[Year]], "0")&amp;clv_analysis[[#All],[Quarter]], 0))) /( COUNTIFS(amazon_prime_users[Year], U494, amazon_prime_users[Quarter], V494))</f>
        <v>18.822848473748472</v>
      </c>
    </row>
    <row r="495" spans="1:23" x14ac:dyDescent="0.3">
      <c r="A495" s="2">
        <v>494</v>
      </c>
      <c r="B495" t="s">
        <v>2001</v>
      </c>
      <c r="C495" t="s">
        <v>2002</v>
      </c>
      <c r="D495" t="s">
        <v>2003</v>
      </c>
      <c r="E495" s="3">
        <v>17070</v>
      </c>
      <c r="F495" t="s">
        <v>43</v>
      </c>
      <c r="G495" t="s">
        <v>2004</v>
      </c>
      <c r="H495" s="1">
        <v>45799</v>
      </c>
      <c r="I495" s="1">
        <v>46164</v>
      </c>
      <c r="J495" t="s">
        <v>36</v>
      </c>
      <c r="K495" t="s">
        <v>25</v>
      </c>
      <c r="L495" t="s">
        <v>53</v>
      </c>
      <c r="M495" t="s">
        <v>27</v>
      </c>
      <c r="N495" t="s">
        <v>28</v>
      </c>
      <c r="O495" t="s">
        <v>61</v>
      </c>
      <c r="P495" t="s">
        <v>68</v>
      </c>
      <c r="Q495" t="s">
        <v>31</v>
      </c>
      <c r="R495">
        <v>3.2</v>
      </c>
      <c r="S495">
        <v>0</v>
      </c>
      <c r="T495">
        <f t="shared" si="21"/>
        <v>365</v>
      </c>
      <c r="U495" t="str">
        <f t="shared" si="22"/>
        <v>2025</v>
      </c>
      <c r="V495" t="str">
        <f t="shared" si="23"/>
        <v>2</v>
      </c>
      <c r="W495" s="10" cm="1">
        <f t="array" ref="W495">(INDEX(clv_analysis[[#All],[Customer Lifetime Value]], MATCH(TEXT(U495, "0")&amp;V495, TEXT(clv_analysis[[#All],[Year]], "0")&amp;clv_analysis[[#All],[Quarter]], 0))) /( COUNTIFS(amazon_prime_users[Year], U495, amazon_prime_users[Quarter], V495))</f>
        <v>18.822848473748472</v>
      </c>
    </row>
    <row r="496" spans="1:23" x14ac:dyDescent="0.3">
      <c r="A496" s="2">
        <v>495</v>
      </c>
      <c r="B496" t="s">
        <v>2005</v>
      </c>
      <c r="C496" t="s">
        <v>2006</v>
      </c>
      <c r="D496" t="s">
        <v>2007</v>
      </c>
      <c r="E496" s="3">
        <v>23897</v>
      </c>
      <c r="F496" t="s">
        <v>22</v>
      </c>
      <c r="G496" t="s">
        <v>2008</v>
      </c>
      <c r="H496" s="1">
        <v>45800</v>
      </c>
      <c r="I496" s="1">
        <v>46165</v>
      </c>
      <c r="J496" t="s">
        <v>24</v>
      </c>
      <c r="K496" t="s">
        <v>25</v>
      </c>
      <c r="L496" t="s">
        <v>53</v>
      </c>
      <c r="M496" t="s">
        <v>59</v>
      </c>
      <c r="N496" t="s">
        <v>60</v>
      </c>
      <c r="O496" t="s">
        <v>73</v>
      </c>
      <c r="P496" t="s">
        <v>68</v>
      </c>
      <c r="Q496" t="s">
        <v>31</v>
      </c>
      <c r="R496">
        <v>3.1</v>
      </c>
      <c r="S496">
        <v>2</v>
      </c>
      <c r="T496">
        <f t="shared" si="21"/>
        <v>365</v>
      </c>
      <c r="U496" t="str">
        <f t="shared" si="22"/>
        <v>2025</v>
      </c>
      <c r="V496" t="str">
        <f t="shared" si="23"/>
        <v>2</v>
      </c>
      <c r="W496" s="10" cm="1">
        <f t="array" ref="W496">(INDEX(clv_analysis[[#All],[Customer Lifetime Value]], MATCH(TEXT(U496, "0")&amp;V496, TEXT(clv_analysis[[#All],[Year]], "0")&amp;clv_analysis[[#All],[Quarter]], 0))) /( COUNTIFS(amazon_prime_users[Year], U496, amazon_prime_users[Quarter], V496))</f>
        <v>18.822848473748472</v>
      </c>
    </row>
    <row r="497" spans="1:23" x14ac:dyDescent="0.3">
      <c r="A497" s="2">
        <v>496</v>
      </c>
      <c r="B497" t="s">
        <v>2009</v>
      </c>
      <c r="C497" t="s">
        <v>2010</v>
      </c>
      <c r="D497" t="s">
        <v>2011</v>
      </c>
      <c r="E497" s="3">
        <v>27722</v>
      </c>
      <c r="F497" t="s">
        <v>22</v>
      </c>
      <c r="G497" t="s">
        <v>2012</v>
      </c>
      <c r="H497" s="1">
        <v>45801</v>
      </c>
      <c r="I497" s="1">
        <v>46166</v>
      </c>
      <c r="J497" t="s">
        <v>36</v>
      </c>
      <c r="K497" t="s">
        <v>37</v>
      </c>
      <c r="L497" t="s">
        <v>26</v>
      </c>
      <c r="M497" t="s">
        <v>66</v>
      </c>
      <c r="N497" t="s">
        <v>60</v>
      </c>
      <c r="O497" t="s">
        <v>61</v>
      </c>
      <c r="P497" t="s">
        <v>39</v>
      </c>
      <c r="Q497" t="s">
        <v>54</v>
      </c>
      <c r="R497">
        <v>3.5</v>
      </c>
      <c r="S497">
        <v>4</v>
      </c>
      <c r="T497">
        <f t="shared" si="21"/>
        <v>365</v>
      </c>
      <c r="U497" t="str">
        <f t="shared" si="22"/>
        <v>2025</v>
      </c>
      <c r="V497" t="str">
        <f t="shared" si="23"/>
        <v>2</v>
      </c>
      <c r="W497" s="10" cm="1">
        <f t="array" ref="W497">(INDEX(clv_analysis[[#All],[Customer Lifetime Value]], MATCH(TEXT(U497, "0")&amp;V497, TEXT(clv_analysis[[#All],[Year]], "0")&amp;clv_analysis[[#All],[Quarter]], 0))) /( COUNTIFS(amazon_prime_users[Year], U497, amazon_prime_users[Quarter], V497))</f>
        <v>18.822848473748472</v>
      </c>
    </row>
    <row r="498" spans="1:23" x14ac:dyDescent="0.3">
      <c r="A498" s="2">
        <v>497</v>
      </c>
      <c r="B498" t="s">
        <v>2013</v>
      </c>
      <c r="C498" t="s">
        <v>2014</v>
      </c>
      <c r="D498" t="s">
        <v>2015</v>
      </c>
      <c r="E498" s="3">
        <v>28708</v>
      </c>
      <c r="F498" t="s">
        <v>43</v>
      </c>
      <c r="G498" t="s">
        <v>2016</v>
      </c>
      <c r="H498" s="1">
        <v>45802</v>
      </c>
      <c r="I498" s="1">
        <v>46167</v>
      </c>
      <c r="J498" t="s">
        <v>24</v>
      </c>
      <c r="K498" t="s">
        <v>37</v>
      </c>
      <c r="L498" t="s">
        <v>26</v>
      </c>
      <c r="M498" t="s">
        <v>66</v>
      </c>
      <c r="N498" t="s">
        <v>28</v>
      </c>
      <c r="O498" t="s">
        <v>114</v>
      </c>
      <c r="P498" t="s">
        <v>39</v>
      </c>
      <c r="Q498" t="s">
        <v>54</v>
      </c>
      <c r="R498">
        <v>4.4000000000000004</v>
      </c>
      <c r="S498">
        <v>2</v>
      </c>
      <c r="T498">
        <f t="shared" si="21"/>
        <v>365</v>
      </c>
      <c r="U498" t="str">
        <f t="shared" si="22"/>
        <v>2025</v>
      </c>
      <c r="V498" t="str">
        <f t="shared" si="23"/>
        <v>2</v>
      </c>
      <c r="W498" s="10" cm="1">
        <f t="array" ref="W498">(INDEX(clv_analysis[[#All],[Customer Lifetime Value]], MATCH(TEXT(U498, "0")&amp;V498, TEXT(clv_analysis[[#All],[Year]], "0")&amp;clv_analysis[[#All],[Quarter]], 0))) /( COUNTIFS(amazon_prime_users[Year], U498, amazon_prime_users[Quarter], V498))</f>
        <v>18.822848473748472</v>
      </c>
    </row>
    <row r="499" spans="1:23" x14ac:dyDescent="0.3">
      <c r="A499" s="2">
        <v>498</v>
      </c>
      <c r="B499" t="s">
        <v>2017</v>
      </c>
      <c r="C499" t="s">
        <v>2018</v>
      </c>
      <c r="D499" t="s">
        <v>1896</v>
      </c>
      <c r="E499" s="3">
        <v>24014</v>
      </c>
      <c r="F499" t="s">
        <v>43</v>
      </c>
      <c r="G499" t="s">
        <v>2019</v>
      </c>
      <c r="H499" s="1">
        <v>45803</v>
      </c>
      <c r="I499" s="1">
        <v>46168</v>
      </c>
      <c r="J499" t="s">
        <v>36</v>
      </c>
      <c r="K499" t="s">
        <v>37</v>
      </c>
      <c r="L499" t="s">
        <v>53</v>
      </c>
      <c r="M499" t="s">
        <v>59</v>
      </c>
      <c r="N499" t="s">
        <v>28</v>
      </c>
      <c r="O499" t="s">
        <v>67</v>
      </c>
      <c r="P499" t="s">
        <v>39</v>
      </c>
      <c r="Q499" t="s">
        <v>31</v>
      </c>
      <c r="R499">
        <v>5</v>
      </c>
      <c r="S499">
        <v>6</v>
      </c>
      <c r="T499">
        <f t="shared" si="21"/>
        <v>365</v>
      </c>
      <c r="U499" t="str">
        <f t="shared" si="22"/>
        <v>2025</v>
      </c>
      <c r="V499" t="str">
        <f t="shared" si="23"/>
        <v>2</v>
      </c>
      <c r="W499" s="10" cm="1">
        <f t="array" ref="W499">(INDEX(clv_analysis[[#All],[Customer Lifetime Value]], MATCH(TEXT(U499, "0")&amp;V499, TEXT(clv_analysis[[#All],[Year]], "0")&amp;clv_analysis[[#All],[Quarter]], 0))) /( COUNTIFS(amazon_prime_users[Year], U499, amazon_prime_users[Quarter], V499))</f>
        <v>18.822848473748472</v>
      </c>
    </row>
    <row r="500" spans="1:23" x14ac:dyDescent="0.3">
      <c r="A500" s="2">
        <v>499</v>
      </c>
      <c r="B500" t="s">
        <v>2020</v>
      </c>
      <c r="C500" t="s">
        <v>2021</v>
      </c>
      <c r="D500" t="s">
        <v>2022</v>
      </c>
      <c r="E500" s="3">
        <v>25678</v>
      </c>
      <c r="F500" t="s">
        <v>43</v>
      </c>
      <c r="G500" t="s">
        <v>2023</v>
      </c>
      <c r="H500" s="1">
        <v>45804</v>
      </c>
      <c r="I500" s="1">
        <v>46169</v>
      </c>
      <c r="J500" t="s">
        <v>36</v>
      </c>
      <c r="K500" t="s">
        <v>37</v>
      </c>
      <c r="L500" t="s">
        <v>26</v>
      </c>
      <c r="M500" t="s">
        <v>59</v>
      </c>
      <c r="N500" t="s">
        <v>60</v>
      </c>
      <c r="O500" t="s">
        <v>114</v>
      </c>
      <c r="P500" t="s">
        <v>68</v>
      </c>
      <c r="Q500" t="s">
        <v>54</v>
      </c>
      <c r="R500">
        <v>4.4000000000000004</v>
      </c>
      <c r="S500">
        <v>9</v>
      </c>
      <c r="T500">
        <f t="shared" si="21"/>
        <v>365</v>
      </c>
      <c r="U500" t="str">
        <f t="shared" si="22"/>
        <v>2025</v>
      </c>
      <c r="V500" t="str">
        <f t="shared" si="23"/>
        <v>2</v>
      </c>
      <c r="W500" s="10" cm="1">
        <f t="array" ref="W500">(INDEX(clv_analysis[[#All],[Customer Lifetime Value]], MATCH(TEXT(U500, "0")&amp;V500, TEXT(clv_analysis[[#All],[Year]], "0")&amp;clv_analysis[[#All],[Quarter]], 0))) /( COUNTIFS(amazon_prime_users[Year], U500, amazon_prime_users[Quarter], V500))</f>
        <v>18.822848473748472</v>
      </c>
    </row>
    <row r="501" spans="1:23" x14ac:dyDescent="0.3">
      <c r="A501" s="2">
        <v>500</v>
      </c>
      <c r="B501" t="s">
        <v>2024</v>
      </c>
      <c r="C501" t="s">
        <v>2025</v>
      </c>
      <c r="D501" t="s">
        <v>2026</v>
      </c>
      <c r="E501" s="3">
        <v>15823</v>
      </c>
      <c r="F501" t="s">
        <v>43</v>
      </c>
      <c r="G501" t="s">
        <v>2027</v>
      </c>
      <c r="H501" s="1">
        <v>45805</v>
      </c>
      <c r="I501" s="1">
        <v>46170</v>
      </c>
      <c r="J501" t="s">
        <v>36</v>
      </c>
      <c r="K501" t="s">
        <v>25</v>
      </c>
      <c r="L501" t="s">
        <v>53</v>
      </c>
      <c r="M501" t="s">
        <v>66</v>
      </c>
      <c r="N501" t="s">
        <v>28</v>
      </c>
      <c r="O501" t="s">
        <v>73</v>
      </c>
      <c r="P501" t="s">
        <v>30</v>
      </c>
      <c r="Q501" t="s">
        <v>31</v>
      </c>
      <c r="R501">
        <v>3.2</v>
      </c>
      <c r="S501">
        <v>2</v>
      </c>
      <c r="T501">
        <f t="shared" si="21"/>
        <v>365</v>
      </c>
      <c r="U501" t="str">
        <f t="shared" si="22"/>
        <v>2025</v>
      </c>
      <c r="V501" t="str">
        <f t="shared" si="23"/>
        <v>2</v>
      </c>
      <c r="W501" s="10" cm="1">
        <f t="array" ref="W501">(INDEX(clv_analysis[[#All],[Customer Lifetime Value]], MATCH(TEXT(U501, "0")&amp;V501, TEXT(clv_analysis[[#All],[Year]], "0")&amp;clv_analysis[[#All],[Quarter]], 0))) /( COUNTIFS(amazon_prime_users[Year], U501, amazon_prime_users[Quarter], V501))</f>
        <v>18.822848473748472</v>
      </c>
    </row>
    <row r="502" spans="1:23" x14ac:dyDescent="0.3">
      <c r="A502" s="2">
        <v>501</v>
      </c>
      <c r="B502" t="s">
        <v>2028</v>
      </c>
      <c r="C502" t="s">
        <v>2029</v>
      </c>
      <c r="D502" t="s">
        <v>2030</v>
      </c>
      <c r="E502" s="3">
        <v>12178</v>
      </c>
      <c r="F502" t="s">
        <v>22</v>
      </c>
      <c r="G502" t="s">
        <v>2031</v>
      </c>
      <c r="H502" s="1">
        <v>45806</v>
      </c>
      <c r="I502" s="1">
        <v>46171</v>
      </c>
      <c r="J502" t="s">
        <v>24</v>
      </c>
      <c r="K502" t="s">
        <v>25</v>
      </c>
      <c r="L502" t="s">
        <v>26</v>
      </c>
      <c r="M502" t="s">
        <v>59</v>
      </c>
      <c r="N502" t="s">
        <v>28</v>
      </c>
      <c r="O502" t="s">
        <v>46</v>
      </c>
      <c r="P502" t="s">
        <v>39</v>
      </c>
      <c r="Q502" t="s">
        <v>47</v>
      </c>
      <c r="R502">
        <v>5</v>
      </c>
      <c r="S502">
        <v>10</v>
      </c>
      <c r="T502">
        <f t="shared" si="21"/>
        <v>365</v>
      </c>
      <c r="U502" t="str">
        <f t="shared" si="22"/>
        <v>2025</v>
      </c>
      <c r="V502" t="str">
        <f t="shared" si="23"/>
        <v>2</v>
      </c>
      <c r="W502" s="10" cm="1">
        <f t="array" ref="W502">(INDEX(clv_analysis[[#All],[Customer Lifetime Value]], MATCH(TEXT(U502, "0")&amp;V502, TEXT(clv_analysis[[#All],[Year]], "0")&amp;clv_analysis[[#All],[Quarter]], 0))) /( COUNTIFS(amazon_prime_users[Year], U502, amazon_prime_users[Quarter], V502))</f>
        <v>18.822848473748472</v>
      </c>
    </row>
    <row r="503" spans="1:23" x14ac:dyDescent="0.3">
      <c r="A503" s="2">
        <v>502</v>
      </c>
      <c r="B503" t="s">
        <v>2032</v>
      </c>
      <c r="C503" t="s">
        <v>2033</v>
      </c>
      <c r="D503" t="s">
        <v>2034</v>
      </c>
      <c r="E503" s="3">
        <v>17504</v>
      </c>
      <c r="F503" t="s">
        <v>43</v>
      </c>
      <c r="G503" t="s">
        <v>2035</v>
      </c>
      <c r="H503" s="1">
        <v>45807</v>
      </c>
      <c r="I503" s="1">
        <v>46172</v>
      </c>
      <c r="J503" t="s">
        <v>24</v>
      </c>
      <c r="K503" t="s">
        <v>25</v>
      </c>
      <c r="L503" t="s">
        <v>53</v>
      </c>
      <c r="M503" t="s">
        <v>27</v>
      </c>
      <c r="N503" t="s">
        <v>45</v>
      </c>
      <c r="O503" t="s">
        <v>67</v>
      </c>
      <c r="P503" t="s">
        <v>39</v>
      </c>
      <c r="Q503" t="s">
        <v>47</v>
      </c>
      <c r="R503">
        <v>3.8</v>
      </c>
      <c r="S503">
        <v>7</v>
      </c>
      <c r="T503">
        <f t="shared" si="21"/>
        <v>365</v>
      </c>
      <c r="U503" t="str">
        <f t="shared" si="22"/>
        <v>2025</v>
      </c>
      <c r="V503" t="str">
        <f t="shared" si="23"/>
        <v>2</v>
      </c>
      <c r="W503" s="10" cm="1">
        <f t="array" ref="W503">(INDEX(clv_analysis[[#All],[Customer Lifetime Value]], MATCH(TEXT(U503, "0")&amp;V503, TEXT(clv_analysis[[#All],[Year]], "0")&amp;clv_analysis[[#All],[Quarter]], 0))) /( COUNTIFS(amazon_prime_users[Year], U503, amazon_prime_users[Quarter], V503))</f>
        <v>18.822848473748472</v>
      </c>
    </row>
    <row r="504" spans="1:23" x14ac:dyDescent="0.3">
      <c r="A504" s="2">
        <v>503</v>
      </c>
      <c r="B504" t="s">
        <v>2036</v>
      </c>
      <c r="C504" t="s">
        <v>2037</v>
      </c>
      <c r="D504" t="s">
        <v>2038</v>
      </c>
      <c r="E504" s="3">
        <v>20736</v>
      </c>
      <c r="F504" t="s">
        <v>22</v>
      </c>
      <c r="G504" t="s">
        <v>2039</v>
      </c>
      <c r="H504" s="1">
        <v>45808</v>
      </c>
      <c r="I504" s="1">
        <v>46173</v>
      </c>
      <c r="J504" t="s">
        <v>24</v>
      </c>
      <c r="K504" t="s">
        <v>37</v>
      </c>
      <c r="L504" t="s">
        <v>53</v>
      </c>
      <c r="M504" t="s">
        <v>59</v>
      </c>
      <c r="N504" t="s">
        <v>28</v>
      </c>
      <c r="O504" t="s">
        <v>61</v>
      </c>
      <c r="P504" t="s">
        <v>68</v>
      </c>
      <c r="Q504" t="s">
        <v>47</v>
      </c>
      <c r="R504">
        <v>4.2</v>
      </c>
      <c r="S504">
        <v>3</v>
      </c>
      <c r="T504">
        <f t="shared" si="21"/>
        <v>365</v>
      </c>
      <c r="U504" t="str">
        <f t="shared" si="22"/>
        <v>2025</v>
      </c>
      <c r="V504" t="str">
        <f t="shared" si="23"/>
        <v>2</v>
      </c>
      <c r="W504" s="10" cm="1">
        <f t="array" ref="W504">(INDEX(clv_analysis[[#All],[Customer Lifetime Value]], MATCH(TEXT(U504, "0")&amp;V504, TEXT(clv_analysis[[#All],[Year]], "0")&amp;clv_analysis[[#All],[Quarter]], 0))) /( COUNTIFS(amazon_prime_users[Year], U504, amazon_prime_users[Quarter], V504))</f>
        <v>18.822848473748472</v>
      </c>
    </row>
    <row r="505" spans="1:23" x14ac:dyDescent="0.3">
      <c r="A505" s="2">
        <v>504</v>
      </c>
      <c r="B505" t="s">
        <v>2040</v>
      </c>
      <c r="C505" t="s">
        <v>2041</v>
      </c>
      <c r="D505" t="s">
        <v>2042</v>
      </c>
      <c r="E505" s="3">
        <v>35966</v>
      </c>
      <c r="F505" t="s">
        <v>43</v>
      </c>
      <c r="G505" t="s">
        <v>1577</v>
      </c>
      <c r="H505" s="1">
        <v>45809</v>
      </c>
      <c r="I505" s="1">
        <v>46174</v>
      </c>
      <c r="J505" t="s">
        <v>36</v>
      </c>
      <c r="K505" t="s">
        <v>37</v>
      </c>
      <c r="L505" t="s">
        <v>26</v>
      </c>
      <c r="M505" t="s">
        <v>59</v>
      </c>
      <c r="N505" t="s">
        <v>45</v>
      </c>
      <c r="O505" t="s">
        <v>73</v>
      </c>
      <c r="P505" t="s">
        <v>68</v>
      </c>
      <c r="Q505" t="s">
        <v>54</v>
      </c>
      <c r="R505">
        <v>3.8</v>
      </c>
      <c r="S505">
        <v>3</v>
      </c>
      <c r="T505">
        <f t="shared" si="21"/>
        <v>365</v>
      </c>
      <c r="U505" t="str">
        <f t="shared" si="22"/>
        <v>2025</v>
      </c>
      <c r="V505" t="str">
        <f t="shared" si="23"/>
        <v>2</v>
      </c>
      <c r="W505" s="10" cm="1">
        <f t="array" ref="W505">(INDEX(clv_analysis[[#All],[Customer Lifetime Value]], MATCH(TEXT(U505, "0")&amp;V505, TEXT(clv_analysis[[#All],[Year]], "0")&amp;clv_analysis[[#All],[Quarter]], 0))) /( COUNTIFS(amazon_prime_users[Year], U505, amazon_prime_users[Quarter], V505))</f>
        <v>18.822848473748472</v>
      </c>
    </row>
    <row r="506" spans="1:23" x14ac:dyDescent="0.3">
      <c r="A506" s="2">
        <v>505</v>
      </c>
      <c r="B506" t="s">
        <v>2043</v>
      </c>
      <c r="C506" t="s">
        <v>2044</v>
      </c>
      <c r="D506" t="s">
        <v>2045</v>
      </c>
      <c r="E506" s="3">
        <v>32391</v>
      </c>
      <c r="F506" t="s">
        <v>22</v>
      </c>
      <c r="G506" t="s">
        <v>2046</v>
      </c>
      <c r="H506" s="1">
        <v>45810</v>
      </c>
      <c r="I506" s="1">
        <v>46175</v>
      </c>
      <c r="J506" t="s">
        <v>24</v>
      </c>
      <c r="K506" t="s">
        <v>37</v>
      </c>
      <c r="L506" t="s">
        <v>53</v>
      </c>
      <c r="M506" t="s">
        <v>59</v>
      </c>
      <c r="N506" t="s">
        <v>28</v>
      </c>
      <c r="O506" t="s">
        <v>38</v>
      </c>
      <c r="P506" t="s">
        <v>39</v>
      </c>
      <c r="Q506" t="s">
        <v>47</v>
      </c>
      <c r="R506">
        <v>4.3</v>
      </c>
      <c r="S506">
        <v>5</v>
      </c>
      <c r="T506">
        <f t="shared" si="21"/>
        <v>365</v>
      </c>
      <c r="U506" t="str">
        <f t="shared" si="22"/>
        <v>2025</v>
      </c>
      <c r="V506" t="str">
        <f t="shared" si="23"/>
        <v>2</v>
      </c>
      <c r="W506" s="10" cm="1">
        <f t="array" ref="W506">(INDEX(clv_analysis[[#All],[Customer Lifetime Value]], MATCH(TEXT(U506, "0")&amp;V506, TEXT(clv_analysis[[#All],[Year]], "0")&amp;clv_analysis[[#All],[Quarter]], 0))) /( COUNTIFS(amazon_prime_users[Year], U506, amazon_prime_users[Quarter], V506))</f>
        <v>18.822848473748472</v>
      </c>
    </row>
    <row r="507" spans="1:23" x14ac:dyDescent="0.3">
      <c r="A507" s="2">
        <v>506</v>
      </c>
      <c r="B507" t="s">
        <v>2047</v>
      </c>
      <c r="C507" t="s">
        <v>2048</v>
      </c>
      <c r="D507" t="s">
        <v>2049</v>
      </c>
      <c r="E507" s="3">
        <v>28641</v>
      </c>
      <c r="F507" t="s">
        <v>43</v>
      </c>
      <c r="G507" t="s">
        <v>2050</v>
      </c>
      <c r="H507" s="1">
        <v>45811</v>
      </c>
      <c r="I507" s="1">
        <v>46176</v>
      </c>
      <c r="J507" t="s">
        <v>24</v>
      </c>
      <c r="K507" t="s">
        <v>37</v>
      </c>
      <c r="L507" t="s">
        <v>26</v>
      </c>
      <c r="M507" t="s">
        <v>59</v>
      </c>
      <c r="N507" t="s">
        <v>60</v>
      </c>
      <c r="O507" t="s">
        <v>73</v>
      </c>
      <c r="P507" t="s">
        <v>39</v>
      </c>
      <c r="Q507" t="s">
        <v>54</v>
      </c>
      <c r="R507">
        <v>4.4000000000000004</v>
      </c>
      <c r="S507">
        <v>9</v>
      </c>
      <c r="T507">
        <f t="shared" si="21"/>
        <v>365</v>
      </c>
      <c r="U507" t="str">
        <f t="shared" si="22"/>
        <v>2025</v>
      </c>
      <c r="V507" t="str">
        <f t="shared" si="23"/>
        <v>2</v>
      </c>
      <c r="W507" s="10" cm="1">
        <f t="array" ref="W507">(INDEX(clv_analysis[[#All],[Customer Lifetime Value]], MATCH(TEXT(U507, "0")&amp;V507, TEXT(clv_analysis[[#All],[Year]], "0")&amp;clv_analysis[[#All],[Quarter]], 0))) /( COUNTIFS(amazon_prime_users[Year], U507, amazon_prime_users[Quarter], V507))</f>
        <v>18.822848473748472</v>
      </c>
    </row>
    <row r="508" spans="1:23" x14ac:dyDescent="0.3">
      <c r="A508" s="2">
        <v>507</v>
      </c>
      <c r="B508" t="s">
        <v>2051</v>
      </c>
      <c r="C508" t="s">
        <v>2052</v>
      </c>
      <c r="D508" t="s">
        <v>2053</v>
      </c>
      <c r="E508" s="3">
        <v>38416</v>
      </c>
      <c r="F508" t="s">
        <v>43</v>
      </c>
      <c r="G508" t="s">
        <v>2054</v>
      </c>
      <c r="H508" s="1">
        <v>45812</v>
      </c>
      <c r="I508" s="1">
        <v>46177</v>
      </c>
      <c r="J508" t="s">
        <v>24</v>
      </c>
      <c r="K508" t="s">
        <v>37</v>
      </c>
      <c r="L508" t="s">
        <v>26</v>
      </c>
      <c r="M508" t="s">
        <v>66</v>
      </c>
      <c r="N508" t="s">
        <v>60</v>
      </c>
      <c r="O508" t="s">
        <v>114</v>
      </c>
      <c r="P508" t="s">
        <v>30</v>
      </c>
      <c r="Q508" t="s">
        <v>31</v>
      </c>
      <c r="R508">
        <v>4.3</v>
      </c>
      <c r="S508">
        <v>6</v>
      </c>
      <c r="T508">
        <f t="shared" si="21"/>
        <v>365</v>
      </c>
      <c r="U508" t="str">
        <f t="shared" si="22"/>
        <v>2025</v>
      </c>
      <c r="V508" t="str">
        <f t="shared" si="23"/>
        <v>2</v>
      </c>
      <c r="W508" s="10" cm="1">
        <f t="array" ref="W508">(INDEX(clv_analysis[[#All],[Customer Lifetime Value]], MATCH(TEXT(U508, "0")&amp;V508, TEXT(clv_analysis[[#All],[Year]], "0")&amp;clv_analysis[[#All],[Quarter]], 0))) /( COUNTIFS(amazon_prime_users[Year], U508, amazon_prime_users[Quarter], V508))</f>
        <v>18.822848473748472</v>
      </c>
    </row>
    <row r="509" spans="1:23" x14ac:dyDescent="0.3">
      <c r="A509" s="2">
        <v>508</v>
      </c>
      <c r="B509" t="s">
        <v>2055</v>
      </c>
      <c r="C509" t="s">
        <v>2056</v>
      </c>
      <c r="D509" t="s">
        <v>2057</v>
      </c>
      <c r="E509" s="3">
        <v>26836</v>
      </c>
      <c r="F509" t="s">
        <v>43</v>
      </c>
      <c r="G509" t="s">
        <v>2058</v>
      </c>
      <c r="H509" s="1">
        <v>45813</v>
      </c>
      <c r="I509" s="1">
        <v>46178</v>
      </c>
      <c r="J509" t="s">
        <v>36</v>
      </c>
      <c r="K509" t="s">
        <v>37</v>
      </c>
      <c r="L509" t="s">
        <v>26</v>
      </c>
      <c r="M509" t="s">
        <v>66</v>
      </c>
      <c r="N509" t="s">
        <v>60</v>
      </c>
      <c r="O509" t="s">
        <v>46</v>
      </c>
      <c r="P509" t="s">
        <v>39</v>
      </c>
      <c r="Q509" t="s">
        <v>54</v>
      </c>
      <c r="R509">
        <v>3</v>
      </c>
      <c r="S509">
        <v>6</v>
      </c>
      <c r="T509">
        <f t="shared" si="21"/>
        <v>365</v>
      </c>
      <c r="U509" t="str">
        <f t="shared" si="22"/>
        <v>2025</v>
      </c>
      <c r="V509" t="str">
        <f t="shared" si="23"/>
        <v>2</v>
      </c>
      <c r="W509" s="10" cm="1">
        <f t="array" ref="W509">(INDEX(clv_analysis[[#All],[Customer Lifetime Value]], MATCH(TEXT(U509, "0")&amp;V509, TEXT(clv_analysis[[#All],[Year]], "0")&amp;clv_analysis[[#All],[Quarter]], 0))) /( COUNTIFS(amazon_prime_users[Year], U509, amazon_prime_users[Quarter], V509))</f>
        <v>18.822848473748472</v>
      </c>
    </row>
    <row r="510" spans="1:23" x14ac:dyDescent="0.3">
      <c r="A510" s="2">
        <v>509</v>
      </c>
      <c r="B510" t="s">
        <v>2059</v>
      </c>
      <c r="C510" t="s">
        <v>2060</v>
      </c>
      <c r="D510" t="s">
        <v>2061</v>
      </c>
      <c r="E510" s="3">
        <v>30046</v>
      </c>
      <c r="F510" t="s">
        <v>43</v>
      </c>
      <c r="G510" t="s">
        <v>2062</v>
      </c>
      <c r="H510" s="1">
        <v>45814</v>
      </c>
      <c r="I510" s="1">
        <v>46179</v>
      </c>
      <c r="J510" t="s">
        <v>36</v>
      </c>
      <c r="K510" t="s">
        <v>25</v>
      </c>
      <c r="L510" t="s">
        <v>26</v>
      </c>
      <c r="M510" t="s">
        <v>59</v>
      </c>
      <c r="N510" t="s">
        <v>60</v>
      </c>
      <c r="O510" t="s">
        <v>38</v>
      </c>
      <c r="P510" t="s">
        <v>68</v>
      </c>
      <c r="Q510" t="s">
        <v>47</v>
      </c>
      <c r="R510">
        <v>4.4000000000000004</v>
      </c>
      <c r="S510">
        <v>1</v>
      </c>
      <c r="T510">
        <f t="shared" si="21"/>
        <v>365</v>
      </c>
      <c r="U510" t="str">
        <f t="shared" si="22"/>
        <v>2025</v>
      </c>
      <c r="V510" t="str">
        <f t="shared" si="23"/>
        <v>2</v>
      </c>
      <c r="W510" s="10" cm="1">
        <f t="array" ref="W510">(INDEX(clv_analysis[[#All],[Customer Lifetime Value]], MATCH(TEXT(U510, "0")&amp;V510, TEXT(clv_analysis[[#All],[Year]], "0")&amp;clv_analysis[[#All],[Quarter]], 0))) /( COUNTIFS(amazon_prime_users[Year], U510, amazon_prime_users[Quarter], V510))</f>
        <v>18.822848473748472</v>
      </c>
    </row>
    <row r="511" spans="1:23" x14ac:dyDescent="0.3">
      <c r="A511" s="2">
        <v>510</v>
      </c>
      <c r="B511" t="s">
        <v>2063</v>
      </c>
      <c r="C511" t="s">
        <v>2064</v>
      </c>
      <c r="D511" t="s">
        <v>2065</v>
      </c>
      <c r="E511" s="3">
        <v>30698</v>
      </c>
      <c r="F511" t="s">
        <v>43</v>
      </c>
      <c r="G511" t="s">
        <v>2066</v>
      </c>
      <c r="H511" s="1">
        <v>45815</v>
      </c>
      <c r="I511" s="1">
        <v>46180</v>
      </c>
      <c r="J511" t="s">
        <v>36</v>
      </c>
      <c r="K511" t="s">
        <v>37</v>
      </c>
      <c r="L511" t="s">
        <v>53</v>
      </c>
      <c r="M511" t="s">
        <v>59</v>
      </c>
      <c r="N511" t="s">
        <v>28</v>
      </c>
      <c r="O511" t="s">
        <v>67</v>
      </c>
      <c r="P511" t="s">
        <v>39</v>
      </c>
      <c r="Q511" t="s">
        <v>54</v>
      </c>
      <c r="R511">
        <v>3.7</v>
      </c>
      <c r="S511">
        <v>10</v>
      </c>
      <c r="T511">
        <f t="shared" si="21"/>
        <v>365</v>
      </c>
      <c r="U511" t="str">
        <f t="shared" si="22"/>
        <v>2025</v>
      </c>
      <c r="V511" t="str">
        <f t="shared" si="23"/>
        <v>2</v>
      </c>
      <c r="W511" s="10" cm="1">
        <f t="array" ref="W511">(INDEX(clv_analysis[[#All],[Customer Lifetime Value]], MATCH(TEXT(U511, "0")&amp;V511, TEXT(clv_analysis[[#All],[Year]], "0")&amp;clv_analysis[[#All],[Quarter]], 0))) /( COUNTIFS(amazon_prime_users[Year], U511, amazon_prime_users[Quarter], V511))</f>
        <v>18.822848473748472</v>
      </c>
    </row>
    <row r="512" spans="1:23" x14ac:dyDescent="0.3">
      <c r="A512" s="2">
        <v>511</v>
      </c>
      <c r="B512" t="s">
        <v>2067</v>
      </c>
      <c r="C512" t="s">
        <v>2068</v>
      </c>
      <c r="D512" t="s">
        <v>2069</v>
      </c>
      <c r="E512" s="3">
        <v>37777</v>
      </c>
      <c r="F512" t="s">
        <v>43</v>
      </c>
      <c r="G512" t="s">
        <v>2070</v>
      </c>
      <c r="H512" s="1">
        <v>45816</v>
      </c>
      <c r="I512" s="1">
        <v>46181</v>
      </c>
      <c r="J512" t="s">
        <v>36</v>
      </c>
      <c r="K512" t="s">
        <v>37</v>
      </c>
      <c r="L512" t="s">
        <v>53</v>
      </c>
      <c r="M512" t="s">
        <v>59</v>
      </c>
      <c r="N512" t="s">
        <v>45</v>
      </c>
      <c r="O512" t="s">
        <v>46</v>
      </c>
      <c r="P512" t="s">
        <v>39</v>
      </c>
      <c r="Q512" t="s">
        <v>54</v>
      </c>
      <c r="R512">
        <v>3.2</v>
      </c>
      <c r="S512">
        <v>2</v>
      </c>
      <c r="T512">
        <f t="shared" si="21"/>
        <v>365</v>
      </c>
      <c r="U512" t="str">
        <f t="shared" si="22"/>
        <v>2025</v>
      </c>
      <c r="V512" t="str">
        <f t="shared" si="23"/>
        <v>2</v>
      </c>
      <c r="W512" s="10" cm="1">
        <f t="array" ref="W512">(INDEX(clv_analysis[[#All],[Customer Lifetime Value]], MATCH(TEXT(U512, "0")&amp;V512, TEXT(clv_analysis[[#All],[Year]], "0")&amp;clv_analysis[[#All],[Quarter]], 0))) /( COUNTIFS(amazon_prime_users[Year], U512, amazon_prime_users[Quarter], V512))</f>
        <v>18.822848473748472</v>
      </c>
    </row>
    <row r="513" spans="1:23" x14ac:dyDescent="0.3">
      <c r="A513" s="2">
        <v>512</v>
      </c>
      <c r="B513" t="s">
        <v>2071</v>
      </c>
      <c r="C513" t="s">
        <v>2072</v>
      </c>
      <c r="D513" t="s">
        <v>2073</v>
      </c>
      <c r="E513" s="3">
        <v>22688</v>
      </c>
      <c r="F513" t="s">
        <v>22</v>
      </c>
      <c r="G513" t="s">
        <v>2074</v>
      </c>
      <c r="H513" s="1">
        <v>45817</v>
      </c>
      <c r="I513" s="1">
        <v>46182</v>
      </c>
      <c r="J513" t="s">
        <v>24</v>
      </c>
      <c r="K513" t="s">
        <v>37</v>
      </c>
      <c r="L513" t="s">
        <v>26</v>
      </c>
      <c r="M513" t="s">
        <v>66</v>
      </c>
      <c r="N513" t="s">
        <v>28</v>
      </c>
      <c r="O513" t="s">
        <v>38</v>
      </c>
      <c r="P513" t="s">
        <v>30</v>
      </c>
      <c r="Q513" t="s">
        <v>31</v>
      </c>
      <c r="R513">
        <v>4.4000000000000004</v>
      </c>
      <c r="S513">
        <v>10</v>
      </c>
      <c r="T513">
        <f t="shared" si="21"/>
        <v>365</v>
      </c>
      <c r="U513" t="str">
        <f t="shared" si="22"/>
        <v>2025</v>
      </c>
      <c r="V513" t="str">
        <f t="shared" si="23"/>
        <v>2</v>
      </c>
      <c r="W513" s="10" cm="1">
        <f t="array" ref="W513">(INDEX(clv_analysis[[#All],[Customer Lifetime Value]], MATCH(TEXT(U513, "0")&amp;V513, TEXT(clv_analysis[[#All],[Year]], "0")&amp;clv_analysis[[#All],[Quarter]], 0))) /( COUNTIFS(amazon_prime_users[Year], U513, amazon_prime_users[Quarter], V513))</f>
        <v>18.822848473748472</v>
      </c>
    </row>
    <row r="514" spans="1:23" x14ac:dyDescent="0.3">
      <c r="A514" s="2">
        <v>513</v>
      </c>
      <c r="B514" t="s">
        <v>2075</v>
      </c>
      <c r="C514" t="s">
        <v>2076</v>
      </c>
      <c r="D514" t="s">
        <v>2077</v>
      </c>
      <c r="E514" s="3">
        <v>33555</v>
      </c>
      <c r="F514" t="s">
        <v>43</v>
      </c>
      <c r="G514" t="s">
        <v>2078</v>
      </c>
      <c r="H514" s="1">
        <v>45818</v>
      </c>
      <c r="I514" s="1">
        <v>46183</v>
      </c>
      <c r="J514" t="s">
        <v>24</v>
      </c>
      <c r="K514" t="s">
        <v>52</v>
      </c>
      <c r="L514" t="s">
        <v>26</v>
      </c>
      <c r="M514" t="s">
        <v>59</v>
      </c>
      <c r="N514" t="s">
        <v>60</v>
      </c>
      <c r="O514" t="s">
        <v>46</v>
      </c>
      <c r="P514" t="s">
        <v>68</v>
      </c>
      <c r="Q514" t="s">
        <v>47</v>
      </c>
      <c r="R514">
        <v>4.0999999999999996</v>
      </c>
      <c r="S514">
        <v>8</v>
      </c>
      <c r="T514">
        <f t="shared" ref="T514:T577" si="24">I514-H514</f>
        <v>365</v>
      </c>
      <c r="U514" t="str">
        <f t="shared" ref="U514:U577" si="25">IF(YEAR(H514)=2024, "2024",
 IF(YEAR(H514)=2025, "2025",
 IF(YEAR(H514)=2026, "2026",
 IF(YEAR(H514)=2027, "2027",
 IF(YEAR(H514)=2028, "2028",
 IF(YEAR(H514)=2029, "2029",
 IF(YEAR(H514)=2030, "2030", "")))))))</f>
        <v>2025</v>
      </c>
      <c r="V514" t="str">
        <f t="shared" ref="V514:V577" si="26">IF(MONTH(H514)&lt;=3, "1", IF(MONTH(H514)&lt;=6, "2", IF(MONTH(H514)&lt;=9, "3", "4")))</f>
        <v>2</v>
      </c>
      <c r="W514" s="10" cm="1">
        <f t="array" ref="W514">(INDEX(clv_analysis[[#All],[Customer Lifetime Value]], MATCH(TEXT(U514, "0")&amp;V514, TEXT(clv_analysis[[#All],[Year]], "0")&amp;clv_analysis[[#All],[Quarter]], 0))) /( COUNTIFS(amazon_prime_users[Year], U514, amazon_prime_users[Quarter], V514))</f>
        <v>18.822848473748472</v>
      </c>
    </row>
    <row r="515" spans="1:23" x14ac:dyDescent="0.3">
      <c r="A515" s="2">
        <v>514</v>
      </c>
      <c r="B515" t="s">
        <v>2079</v>
      </c>
      <c r="C515" t="s">
        <v>2080</v>
      </c>
      <c r="D515" t="s">
        <v>2081</v>
      </c>
      <c r="E515" s="3">
        <v>35267</v>
      </c>
      <c r="F515" t="s">
        <v>22</v>
      </c>
      <c r="G515" t="s">
        <v>2082</v>
      </c>
      <c r="H515" s="1">
        <v>45819</v>
      </c>
      <c r="I515" s="1">
        <v>46184</v>
      </c>
      <c r="J515" t="s">
        <v>24</v>
      </c>
      <c r="K515" t="s">
        <v>25</v>
      </c>
      <c r="L515" t="s">
        <v>53</v>
      </c>
      <c r="M515" t="s">
        <v>66</v>
      </c>
      <c r="N515" t="s">
        <v>28</v>
      </c>
      <c r="O515" t="s">
        <v>73</v>
      </c>
      <c r="P515" t="s">
        <v>68</v>
      </c>
      <c r="Q515" t="s">
        <v>31</v>
      </c>
      <c r="R515">
        <v>3.1</v>
      </c>
      <c r="S515">
        <v>7</v>
      </c>
      <c r="T515">
        <f t="shared" si="24"/>
        <v>365</v>
      </c>
      <c r="U515" t="str">
        <f t="shared" si="25"/>
        <v>2025</v>
      </c>
      <c r="V515" t="str">
        <f t="shared" si="26"/>
        <v>2</v>
      </c>
      <c r="W515" s="10" cm="1">
        <f t="array" ref="W515">(INDEX(clv_analysis[[#All],[Customer Lifetime Value]], MATCH(TEXT(U515, "0")&amp;V515, TEXT(clv_analysis[[#All],[Year]], "0")&amp;clv_analysis[[#All],[Quarter]], 0))) /( COUNTIFS(amazon_prime_users[Year], U515, amazon_prime_users[Quarter], V515))</f>
        <v>18.822848473748472</v>
      </c>
    </row>
    <row r="516" spans="1:23" x14ac:dyDescent="0.3">
      <c r="A516" s="2">
        <v>515</v>
      </c>
      <c r="B516" t="s">
        <v>119</v>
      </c>
      <c r="C516" t="s">
        <v>2083</v>
      </c>
      <c r="D516" t="s">
        <v>2084</v>
      </c>
      <c r="E516" s="3">
        <v>16962</v>
      </c>
      <c r="F516" t="s">
        <v>22</v>
      </c>
      <c r="G516" t="s">
        <v>2085</v>
      </c>
      <c r="H516" s="1">
        <v>45820</v>
      </c>
      <c r="I516" s="1">
        <v>46185</v>
      </c>
      <c r="J516" t="s">
        <v>36</v>
      </c>
      <c r="K516" t="s">
        <v>52</v>
      </c>
      <c r="L516" t="s">
        <v>53</v>
      </c>
      <c r="M516" t="s">
        <v>27</v>
      </c>
      <c r="N516" t="s">
        <v>60</v>
      </c>
      <c r="O516" t="s">
        <v>67</v>
      </c>
      <c r="P516" t="s">
        <v>39</v>
      </c>
      <c r="Q516" t="s">
        <v>31</v>
      </c>
      <c r="R516">
        <v>4.2</v>
      </c>
      <c r="S516">
        <v>3</v>
      </c>
      <c r="T516">
        <f t="shared" si="24"/>
        <v>365</v>
      </c>
      <c r="U516" t="str">
        <f t="shared" si="25"/>
        <v>2025</v>
      </c>
      <c r="V516" t="str">
        <f t="shared" si="26"/>
        <v>2</v>
      </c>
      <c r="W516" s="10" cm="1">
        <f t="array" ref="W516">(INDEX(clv_analysis[[#All],[Customer Lifetime Value]], MATCH(TEXT(U516, "0")&amp;V516, TEXT(clv_analysis[[#All],[Year]], "0")&amp;clv_analysis[[#All],[Quarter]], 0))) /( COUNTIFS(amazon_prime_users[Year], U516, amazon_prime_users[Quarter], V516))</f>
        <v>18.822848473748472</v>
      </c>
    </row>
    <row r="517" spans="1:23" x14ac:dyDescent="0.3">
      <c r="A517" s="2">
        <v>516</v>
      </c>
      <c r="B517" t="s">
        <v>2086</v>
      </c>
      <c r="C517" t="s">
        <v>2087</v>
      </c>
      <c r="D517" t="s">
        <v>2088</v>
      </c>
      <c r="E517" s="3">
        <v>38686</v>
      </c>
      <c r="F517" t="s">
        <v>43</v>
      </c>
      <c r="G517" t="s">
        <v>2089</v>
      </c>
      <c r="H517" s="1">
        <v>45821</v>
      </c>
      <c r="I517" s="1">
        <v>46186</v>
      </c>
      <c r="J517" t="s">
        <v>24</v>
      </c>
      <c r="K517" t="s">
        <v>52</v>
      </c>
      <c r="L517" t="s">
        <v>26</v>
      </c>
      <c r="M517" t="s">
        <v>59</v>
      </c>
      <c r="N517" t="s">
        <v>60</v>
      </c>
      <c r="O517" t="s">
        <v>29</v>
      </c>
      <c r="P517" t="s">
        <v>68</v>
      </c>
      <c r="Q517" t="s">
        <v>47</v>
      </c>
      <c r="R517">
        <v>4.4000000000000004</v>
      </c>
      <c r="S517">
        <v>5</v>
      </c>
      <c r="T517">
        <f t="shared" si="24"/>
        <v>365</v>
      </c>
      <c r="U517" t="str">
        <f t="shared" si="25"/>
        <v>2025</v>
      </c>
      <c r="V517" t="str">
        <f t="shared" si="26"/>
        <v>2</v>
      </c>
      <c r="W517" s="10" cm="1">
        <f t="array" ref="W517">(INDEX(clv_analysis[[#All],[Customer Lifetime Value]], MATCH(TEXT(U517, "0")&amp;V517, TEXT(clv_analysis[[#All],[Year]], "0")&amp;clv_analysis[[#All],[Quarter]], 0))) /( COUNTIFS(amazon_prime_users[Year], U517, amazon_prime_users[Quarter], V517))</f>
        <v>18.822848473748472</v>
      </c>
    </row>
    <row r="518" spans="1:23" x14ac:dyDescent="0.3">
      <c r="A518" s="2">
        <v>517</v>
      </c>
      <c r="B518" t="s">
        <v>2090</v>
      </c>
      <c r="C518" t="s">
        <v>2091</v>
      </c>
      <c r="D518" t="s">
        <v>2092</v>
      </c>
      <c r="E518" s="3">
        <v>24516</v>
      </c>
      <c r="F518" t="s">
        <v>22</v>
      </c>
      <c r="G518" t="s">
        <v>2093</v>
      </c>
      <c r="H518" s="1">
        <v>45822</v>
      </c>
      <c r="I518" s="1">
        <v>46187</v>
      </c>
      <c r="J518" t="s">
        <v>24</v>
      </c>
      <c r="K518" t="s">
        <v>37</v>
      </c>
      <c r="L518" t="s">
        <v>53</v>
      </c>
      <c r="M518" t="s">
        <v>66</v>
      </c>
      <c r="N518" t="s">
        <v>60</v>
      </c>
      <c r="O518" t="s">
        <v>46</v>
      </c>
      <c r="P518" t="s">
        <v>30</v>
      </c>
      <c r="Q518" t="s">
        <v>47</v>
      </c>
      <c r="R518">
        <v>3.2</v>
      </c>
      <c r="S518">
        <v>7</v>
      </c>
      <c r="T518">
        <f t="shared" si="24"/>
        <v>365</v>
      </c>
      <c r="U518" t="str">
        <f t="shared" si="25"/>
        <v>2025</v>
      </c>
      <c r="V518" t="str">
        <f t="shared" si="26"/>
        <v>2</v>
      </c>
      <c r="W518" s="10" cm="1">
        <f t="array" ref="W518">(INDEX(clv_analysis[[#All],[Customer Lifetime Value]], MATCH(TEXT(U518, "0")&amp;V518, TEXT(clv_analysis[[#All],[Year]], "0")&amp;clv_analysis[[#All],[Quarter]], 0))) /( COUNTIFS(amazon_prime_users[Year], U518, amazon_prime_users[Quarter], V518))</f>
        <v>18.822848473748472</v>
      </c>
    </row>
    <row r="519" spans="1:23" x14ac:dyDescent="0.3">
      <c r="A519" s="2">
        <v>518</v>
      </c>
      <c r="B519" t="s">
        <v>2094</v>
      </c>
      <c r="C519" t="s">
        <v>2095</v>
      </c>
      <c r="D519" t="s">
        <v>2096</v>
      </c>
      <c r="E519" s="3">
        <v>25467</v>
      </c>
      <c r="F519" t="s">
        <v>22</v>
      </c>
      <c r="G519" t="s">
        <v>600</v>
      </c>
      <c r="H519" s="1">
        <v>45823</v>
      </c>
      <c r="I519" s="1">
        <v>46188</v>
      </c>
      <c r="J519" t="s">
        <v>24</v>
      </c>
      <c r="K519" t="s">
        <v>25</v>
      </c>
      <c r="L519" t="s">
        <v>53</v>
      </c>
      <c r="M519" t="s">
        <v>27</v>
      </c>
      <c r="N519" t="s">
        <v>28</v>
      </c>
      <c r="O519" t="s">
        <v>114</v>
      </c>
      <c r="P519" t="s">
        <v>30</v>
      </c>
      <c r="Q519" t="s">
        <v>31</v>
      </c>
      <c r="R519">
        <v>3.9</v>
      </c>
      <c r="S519">
        <v>8</v>
      </c>
      <c r="T519">
        <f t="shared" si="24"/>
        <v>365</v>
      </c>
      <c r="U519" t="str">
        <f t="shared" si="25"/>
        <v>2025</v>
      </c>
      <c r="V519" t="str">
        <f t="shared" si="26"/>
        <v>2</v>
      </c>
      <c r="W519" s="10" cm="1">
        <f t="array" ref="W519">(INDEX(clv_analysis[[#All],[Customer Lifetime Value]], MATCH(TEXT(U519, "0")&amp;V519, TEXT(clv_analysis[[#All],[Year]], "0")&amp;clv_analysis[[#All],[Quarter]], 0))) /( COUNTIFS(amazon_prime_users[Year], U519, amazon_prime_users[Quarter], V519))</f>
        <v>18.822848473748472</v>
      </c>
    </row>
    <row r="520" spans="1:23" x14ac:dyDescent="0.3">
      <c r="A520" s="2">
        <v>519</v>
      </c>
      <c r="B520" t="s">
        <v>2097</v>
      </c>
      <c r="C520" t="s">
        <v>2098</v>
      </c>
      <c r="D520" t="s">
        <v>2099</v>
      </c>
      <c r="E520" s="3">
        <v>32749</v>
      </c>
      <c r="F520" t="s">
        <v>22</v>
      </c>
      <c r="G520" t="s">
        <v>468</v>
      </c>
      <c r="H520" s="1">
        <v>45824</v>
      </c>
      <c r="I520" s="1">
        <v>46189</v>
      </c>
      <c r="J520" t="s">
        <v>36</v>
      </c>
      <c r="K520" t="s">
        <v>37</v>
      </c>
      <c r="L520" t="s">
        <v>26</v>
      </c>
      <c r="M520" t="s">
        <v>66</v>
      </c>
      <c r="N520" t="s">
        <v>45</v>
      </c>
      <c r="O520" t="s">
        <v>67</v>
      </c>
      <c r="P520" t="s">
        <v>39</v>
      </c>
      <c r="Q520" t="s">
        <v>31</v>
      </c>
      <c r="R520">
        <v>3.2</v>
      </c>
      <c r="S520">
        <v>7</v>
      </c>
      <c r="T520">
        <f t="shared" si="24"/>
        <v>365</v>
      </c>
      <c r="U520" t="str">
        <f t="shared" si="25"/>
        <v>2025</v>
      </c>
      <c r="V520" t="str">
        <f t="shared" si="26"/>
        <v>2</v>
      </c>
      <c r="W520" s="10" cm="1">
        <f t="array" ref="W520">(INDEX(clv_analysis[[#All],[Customer Lifetime Value]], MATCH(TEXT(U520, "0")&amp;V520, TEXT(clv_analysis[[#All],[Year]], "0")&amp;clv_analysis[[#All],[Quarter]], 0))) /( COUNTIFS(amazon_prime_users[Year], U520, amazon_prime_users[Quarter], V520))</f>
        <v>18.822848473748472</v>
      </c>
    </row>
    <row r="521" spans="1:23" x14ac:dyDescent="0.3">
      <c r="A521" s="2">
        <v>520</v>
      </c>
      <c r="B521" t="s">
        <v>2100</v>
      </c>
      <c r="C521" t="s">
        <v>2101</v>
      </c>
      <c r="D521" t="s">
        <v>2102</v>
      </c>
      <c r="E521" s="3">
        <v>18570</v>
      </c>
      <c r="F521" t="s">
        <v>22</v>
      </c>
      <c r="G521" t="s">
        <v>2103</v>
      </c>
      <c r="H521" s="1">
        <v>45825</v>
      </c>
      <c r="I521" s="1">
        <v>46190</v>
      </c>
      <c r="J521" t="s">
        <v>36</v>
      </c>
      <c r="K521" t="s">
        <v>25</v>
      </c>
      <c r="L521" t="s">
        <v>53</v>
      </c>
      <c r="M521" t="s">
        <v>66</v>
      </c>
      <c r="N521" t="s">
        <v>45</v>
      </c>
      <c r="O521" t="s">
        <v>67</v>
      </c>
      <c r="P521" t="s">
        <v>68</v>
      </c>
      <c r="Q521" t="s">
        <v>31</v>
      </c>
      <c r="R521">
        <v>4.8</v>
      </c>
      <c r="S521">
        <v>9</v>
      </c>
      <c r="T521">
        <f t="shared" si="24"/>
        <v>365</v>
      </c>
      <c r="U521" t="str">
        <f t="shared" si="25"/>
        <v>2025</v>
      </c>
      <c r="V521" t="str">
        <f t="shared" si="26"/>
        <v>2</v>
      </c>
      <c r="W521" s="10" cm="1">
        <f t="array" ref="W521">(INDEX(clv_analysis[[#All],[Customer Lifetime Value]], MATCH(TEXT(U521, "0")&amp;V521, TEXT(clv_analysis[[#All],[Year]], "0")&amp;clv_analysis[[#All],[Quarter]], 0))) /( COUNTIFS(amazon_prime_users[Year], U521, amazon_prime_users[Quarter], V521))</f>
        <v>18.822848473748472</v>
      </c>
    </row>
    <row r="522" spans="1:23" x14ac:dyDescent="0.3">
      <c r="A522" s="2">
        <v>521</v>
      </c>
      <c r="B522" t="s">
        <v>2104</v>
      </c>
      <c r="C522" t="s">
        <v>2105</v>
      </c>
      <c r="D522" t="s">
        <v>2106</v>
      </c>
      <c r="E522" s="3">
        <v>21199</v>
      </c>
      <c r="F522" t="s">
        <v>43</v>
      </c>
      <c r="G522" t="s">
        <v>2107</v>
      </c>
      <c r="H522" s="1">
        <v>45826</v>
      </c>
      <c r="I522" s="1">
        <v>46191</v>
      </c>
      <c r="J522" t="s">
        <v>36</v>
      </c>
      <c r="K522" t="s">
        <v>37</v>
      </c>
      <c r="L522" t="s">
        <v>53</v>
      </c>
      <c r="M522" t="s">
        <v>27</v>
      </c>
      <c r="N522" t="s">
        <v>60</v>
      </c>
      <c r="O522" t="s">
        <v>73</v>
      </c>
      <c r="P522" t="s">
        <v>30</v>
      </c>
      <c r="Q522" t="s">
        <v>47</v>
      </c>
      <c r="R522">
        <v>4.5</v>
      </c>
      <c r="S522">
        <v>1</v>
      </c>
      <c r="T522">
        <f t="shared" si="24"/>
        <v>365</v>
      </c>
      <c r="U522" t="str">
        <f t="shared" si="25"/>
        <v>2025</v>
      </c>
      <c r="V522" t="str">
        <f t="shared" si="26"/>
        <v>2</v>
      </c>
      <c r="W522" s="10" cm="1">
        <f t="array" ref="W522">(INDEX(clv_analysis[[#All],[Customer Lifetime Value]], MATCH(TEXT(U522, "0")&amp;V522, TEXT(clv_analysis[[#All],[Year]], "0")&amp;clv_analysis[[#All],[Quarter]], 0))) /( COUNTIFS(amazon_prime_users[Year], U522, amazon_prime_users[Quarter], V522))</f>
        <v>18.822848473748472</v>
      </c>
    </row>
    <row r="523" spans="1:23" x14ac:dyDescent="0.3">
      <c r="A523" s="2">
        <v>522</v>
      </c>
      <c r="B523" t="s">
        <v>2108</v>
      </c>
      <c r="C523" t="s">
        <v>2109</v>
      </c>
      <c r="D523" t="s">
        <v>2110</v>
      </c>
      <c r="E523" s="3">
        <v>37452</v>
      </c>
      <c r="F523" t="s">
        <v>43</v>
      </c>
      <c r="G523" t="s">
        <v>2111</v>
      </c>
      <c r="H523" s="1">
        <v>45827</v>
      </c>
      <c r="I523" s="1">
        <v>46192</v>
      </c>
      <c r="J523" t="s">
        <v>24</v>
      </c>
      <c r="K523" t="s">
        <v>25</v>
      </c>
      <c r="L523" t="s">
        <v>26</v>
      </c>
      <c r="M523" t="s">
        <v>66</v>
      </c>
      <c r="N523" t="s">
        <v>45</v>
      </c>
      <c r="O523" t="s">
        <v>61</v>
      </c>
      <c r="P523" t="s">
        <v>68</v>
      </c>
      <c r="Q523" t="s">
        <v>47</v>
      </c>
      <c r="R523">
        <v>3.2</v>
      </c>
      <c r="S523">
        <v>0</v>
      </c>
      <c r="T523">
        <f t="shared" si="24"/>
        <v>365</v>
      </c>
      <c r="U523" t="str">
        <f t="shared" si="25"/>
        <v>2025</v>
      </c>
      <c r="V523" t="str">
        <f t="shared" si="26"/>
        <v>2</v>
      </c>
      <c r="W523" s="10" cm="1">
        <f t="array" ref="W523">(INDEX(clv_analysis[[#All],[Customer Lifetime Value]], MATCH(TEXT(U523, "0")&amp;V523, TEXT(clv_analysis[[#All],[Year]], "0")&amp;clv_analysis[[#All],[Quarter]], 0))) /( COUNTIFS(amazon_prime_users[Year], U523, amazon_prime_users[Quarter], V523))</f>
        <v>18.822848473748472</v>
      </c>
    </row>
    <row r="524" spans="1:23" x14ac:dyDescent="0.3">
      <c r="A524" s="2">
        <v>523</v>
      </c>
      <c r="B524" t="s">
        <v>2112</v>
      </c>
      <c r="C524" t="s">
        <v>2113</v>
      </c>
      <c r="D524" t="s">
        <v>2114</v>
      </c>
      <c r="E524" s="3">
        <v>33071</v>
      </c>
      <c r="F524" t="s">
        <v>22</v>
      </c>
      <c r="G524" t="s">
        <v>2115</v>
      </c>
      <c r="H524" s="1">
        <v>45828</v>
      </c>
      <c r="I524" s="1">
        <v>46193</v>
      </c>
      <c r="J524" t="s">
        <v>36</v>
      </c>
      <c r="K524" t="s">
        <v>52</v>
      </c>
      <c r="L524" t="s">
        <v>26</v>
      </c>
      <c r="M524" t="s">
        <v>59</v>
      </c>
      <c r="N524" t="s">
        <v>45</v>
      </c>
      <c r="O524" t="s">
        <v>38</v>
      </c>
      <c r="P524" t="s">
        <v>68</v>
      </c>
      <c r="Q524" t="s">
        <v>47</v>
      </c>
      <c r="R524">
        <v>3.5</v>
      </c>
      <c r="S524">
        <v>7</v>
      </c>
      <c r="T524">
        <f t="shared" si="24"/>
        <v>365</v>
      </c>
      <c r="U524" t="str">
        <f t="shared" si="25"/>
        <v>2025</v>
      </c>
      <c r="V524" t="str">
        <f t="shared" si="26"/>
        <v>2</v>
      </c>
      <c r="W524" s="10" cm="1">
        <f t="array" ref="W524">(INDEX(clv_analysis[[#All],[Customer Lifetime Value]], MATCH(TEXT(U524, "0")&amp;V524, TEXT(clv_analysis[[#All],[Year]], "0")&amp;clv_analysis[[#All],[Quarter]], 0))) /( COUNTIFS(amazon_prime_users[Year], U524, amazon_prime_users[Quarter], V524))</f>
        <v>18.822848473748472</v>
      </c>
    </row>
    <row r="525" spans="1:23" x14ac:dyDescent="0.3">
      <c r="A525" s="2">
        <v>524</v>
      </c>
      <c r="B525" t="s">
        <v>2116</v>
      </c>
      <c r="C525" t="s">
        <v>2117</v>
      </c>
      <c r="D525" t="s">
        <v>2118</v>
      </c>
      <c r="E525" s="3">
        <v>16469</v>
      </c>
      <c r="F525" t="s">
        <v>43</v>
      </c>
      <c r="G525" t="s">
        <v>2119</v>
      </c>
      <c r="H525" s="1">
        <v>45829</v>
      </c>
      <c r="I525" s="1">
        <v>46194</v>
      </c>
      <c r="J525" t="s">
        <v>24</v>
      </c>
      <c r="K525" t="s">
        <v>25</v>
      </c>
      <c r="L525" t="s">
        <v>53</v>
      </c>
      <c r="M525" t="s">
        <v>66</v>
      </c>
      <c r="N525" t="s">
        <v>60</v>
      </c>
      <c r="O525" t="s">
        <v>29</v>
      </c>
      <c r="P525" t="s">
        <v>39</v>
      </c>
      <c r="Q525" t="s">
        <v>54</v>
      </c>
      <c r="R525">
        <v>3.3</v>
      </c>
      <c r="S525">
        <v>7</v>
      </c>
      <c r="T525">
        <f t="shared" si="24"/>
        <v>365</v>
      </c>
      <c r="U525" t="str">
        <f t="shared" si="25"/>
        <v>2025</v>
      </c>
      <c r="V525" t="str">
        <f t="shared" si="26"/>
        <v>2</v>
      </c>
      <c r="W525" s="10" cm="1">
        <f t="array" ref="W525">(INDEX(clv_analysis[[#All],[Customer Lifetime Value]], MATCH(TEXT(U525, "0")&amp;V525, TEXT(clv_analysis[[#All],[Year]], "0")&amp;clv_analysis[[#All],[Quarter]], 0))) /( COUNTIFS(amazon_prime_users[Year], U525, amazon_prime_users[Quarter], V525))</f>
        <v>18.822848473748472</v>
      </c>
    </row>
    <row r="526" spans="1:23" x14ac:dyDescent="0.3">
      <c r="A526" s="2">
        <v>525</v>
      </c>
      <c r="B526" t="s">
        <v>2120</v>
      </c>
      <c r="C526" t="s">
        <v>2121</v>
      </c>
      <c r="D526" t="s">
        <v>2122</v>
      </c>
      <c r="E526" s="3">
        <v>29793</v>
      </c>
      <c r="F526" t="s">
        <v>43</v>
      </c>
      <c r="G526" t="s">
        <v>2123</v>
      </c>
      <c r="H526" s="1">
        <v>45830</v>
      </c>
      <c r="I526" s="1">
        <v>46195</v>
      </c>
      <c r="J526" t="s">
        <v>36</v>
      </c>
      <c r="K526" t="s">
        <v>25</v>
      </c>
      <c r="L526" t="s">
        <v>53</v>
      </c>
      <c r="M526" t="s">
        <v>66</v>
      </c>
      <c r="N526" t="s">
        <v>60</v>
      </c>
      <c r="O526" t="s">
        <v>38</v>
      </c>
      <c r="P526" t="s">
        <v>68</v>
      </c>
      <c r="Q526" t="s">
        <v>47</v>
      </c>
      <c r="R526">
        <v>4.0999999999999996</v>
      </c>
      <c r="S526">
        <v>10</v>
      </c>
      <c r="T526">
        <f t="shared" si="24"/>
        <v>365</v>
      </c>
      <c r="U526" t="str">
        <f t="shared" si="25"/>
        <v>2025</v>
      </c>
      <c r="V526" t="str">
        <f t="shared" si="26"/>
        <v>2</v>
      </c>
      <c r="W526" s="10" cm="1">
        <f t="array" ref="W526">(INDEX(clv_analysis[[#All],[Customer Lifetime Value]], MATCH(TEXT(U526, "0")&amp;V526, TEXT(clv_analysis[[#All],[Year]], "0")&amp;clv_analysis[[#All],[Quarter]], 0))) /( COUNTIFS(amazon_prime_users[Year], U526, amazon_prime_users[Quarter], V526))</f>
        <v>18.822848473748472</v>
      </c>
    </row>
    <row r="527" spans="1:23" x14ac:dyDescent="0.3">
      <c r="A527" s="2">
        <v>526</v>
      </c>
      <c r="B527" t="s">
        <v>2124</v>
      </c>
      <c r="C527" t="s">
        <v>2125</v>
      </c>
      <c r="D527" t="s">
        <v>2126</v>
      </c>
      <c r="E527" s="3">
        <v>29158</v>
      </c>
      <c r="F527" t="s">
        <v>43</v>
      </c>
      <c r="G527" t="s">
        <v>2127</v>
      </c>
      <c r="H527" s="1">
        <v>45831</v>
      </c>
      <c r="I527" s="1">
        <v>46196</v>
      </c>
      <c r="J527" t="s">
        <v>36</v>
      </c>
      <c r="K527" t="s">
        <v>25</v>
      </c>
      <c r="L527" t="s">
        <v>26</v>
      </c>
      <c r="M527" t="s">
        <v>66</v>
      </c>
      <c r="N527" t="s">
        <v>28</v>
      </c>
      <c r="O527" t="s">
        <v>46</v>
      </c>
      <c r="P527" t="s">
        <v>30</v>
      </c>
      <c r="Q527" t="s">
        <v>54</v>
      </c>
      <c r="R527">
        <v>4.7</v>
      </c>
      <c r="S527">
        <v>8</v>
      </c>
      <c r="T527">
        <f t="shared" si="24"/>
        <v>365</v>
      </c>
      <c r="U527" t="str">
        <f t="shared" si="25"/>
        <v>2025</v>
      </c>
      <c r="V527" t="str">
        <f t="shared" si="26"/>
        <v>2</v>
      </c>
      <c r="W527" s="10" cm="1">
        <f t="array" ref="W527">(INDEX(clv_analysis[[#All],[Customer Lifetime Value]], MATCH(TEXT(U527, "0")&amp;V527, TEXT(clv_analysis[[#All],[Year]], "0")&amp;clv_analysis[[#All],[Quarter]], 0))) /( COUNTIFS(amazon_prime_users[Year], U527, amazon_prime_users[Quarter], V527))</f>
        <v>18.822848473748472</v>
      </c>
    </row>
    <row r="528" spans="1:23" x14ac:dyDescent="0.3">
      <c r="A528" s="2">
        <v>527</v>
      </c>
      <c r="B528" t="s">
        <v>143</v>
      </c>
      <c r="C528" t="s">
        <v>2128</v>
      </c>
      <c r="D528" t="s">
        <v>2129</v>
      </c>
      <c r="E528" s="3">
        <v>17660</v>
      </c>
      <c r="F528" t="s">
        <v>43</v>
      </c>
      <c r="G528" t="s">
        <v>2130</v>
      </c>
      <c r="H528" s="1">
        <v>45832</v>
      </c>
      <c r="I528" s="1">
        <v>46197</v>
      </c>
      <c r="J528" t="s">
        <v>24</v>
      </c>
      <c r="K528" t="s">
        <v>52</v>
      </c>
      <c r="L528" t="s">
        <v>53</v>
      </c>
      <c r="M528" t="s">
        <v>27</v>
      </c>
      <c r="N528" t="s">
        <v>45</v>
      </c>
      <c r="O528" t="s">
        <v>67</v>
      </c>
      <c r="P528" t="s">
        <v>30</v>
      </c>
      <c r="Q528" t="s">
        <v>54</v>
      </c>
      <c r="R528">
        <v>3.6</v>
      </c>
      <c r="S528">
        <v>3</v>
      </c>
      <c r="T528">
        <f t="shared" si="24"/>
        <v>365</v>
      </c>
      <c r="U528" t="str">
        <f t="shared" si="25"/>
        <v>2025</v>
      </c>
      <c r="V528" t="str">
        <f t="shared" si="26"/>
        <v>2</v>
      </c>
      <c r="W528" s="10" cm="1">
        <f t="array" ref="W528">(INDEX(clv_analysis[[#All],[Customer Lifetime Value]], MATCH(TEXT(U528, "0")&amp;V528, TEXT(clv_analysis[[#All],[Year]], "0")&amp;clv_analysis[[#All],[Quarter]], 0))) /( COUNTIFS(amazon_prime_users[Year], U528, amazon_prime_users[Quarter], V528))</f>
        <v>18.822848473748472</v>
      </c>
    </row>
    <row r="529" spans="1:23" x14ac:dyDescent="0.3">
      <c r="A529" s="2">
        <v>528</v>
      </c>
      <c r="B529" t="s">
        <v>2131</v>
      </c>
      <c r="C529" t="s">
        <v>2132</v>
      </c>
      <c r="D529" t="s">
        <v>2133</v>
      </c>
      <c r="E529" s="3">
        <v>23053</v>
      </c>
      <c r="F529" t="s">
        <v>22</v>
      </c>
      <c r="G529" t="s">
        <v>2134</v>
      </c>
      <c r="H529" s="1">
        <v>45833</v>
      </c>
      <c r="I529" s="1">
        <v>46198</v>
      </c>
      <c r="J529" t="s">
        <v>24</v>
      </c>
      <c r="K529" t="s">
        <v>37</v>
      </c>
      <c r="L529" t="s">
        <v>53</v>
      </c>
      <c r="M529" t="s">
        <v>59</v>
      </c>
      <c r="N529" t="s">
        <v>60</v>
      </c>
      <c r="O529" t="s">
        <v>67</v>
      </c>
      <c r="P529" t="s">
        <v>68</v>
      </c>
      <c r="Q529" t="s">
        <v>47</v>
      </c>
      <c r="R529">
        <v>3.4</v>
      </c>
      <c r="S529">
        <v>10</v>
      </c>
      <c r="T529">
        <f t="shared" si="24"/>
        <v>365</v>
      </c>
      <c r="U529" t="str">
        <f t="shared" si="25"/>
        <v>2025</v>
      </c>
      <c r="V529" t="str">
        <f t="shared" si="26"/>
        <v>2</v>
      </c>
      <c r="W529" s="10" cm="1">
        <f t="array" ref="W529">(INDEX(clv_analysis[[#All],[Customer Lifetime Value]], MATCH(TEXT(U529, "0")&amp;V529, TEXT(clv_analysis[[#All],[Year]], "0")&amp;clv_analysis[[#All],[Quarter]], 0))) /( COUNTIFS(amazon_prime_users[Year], U529, amazon_prime_users[Quarter], V529))</f>
        <v>18.822848473748472</v>
      </c>
    </row>
    <row r="530" spans="1:23" x14ac:dyDescent="0.3">
      <c r="A530" s="2">
        <v>529</v>
      </c>
      <c r="B530" t="s">
        <v>2135</v>
      </c>
      <c r="C530" t="s">
        <v>2136</v>
      </c>
      <c r="D530" t="s">
        <v>2137</v>
      </c>
      <c r="E530" s="3">
        <v>27561</v>
      </c>
      <c r="F530" t="s">
        <v>43</v>
      </c>
      <c r="G530" t="s">
        <v>2138</v>
      </c>
      <c r="H530" s="1">
        <v>45834</v>
      </c>
      <c r="I530" s="1">
        <v>46199</v>
      </c>
      <c r="J530" t="s">
        <v>24</v>
      </c>
      <c r="K530" t="s">
        <v>37</v>
      </c>
      <c r="L530" t="s">
        <v>26</v>
      </c>
      <c r="M530" t="s">
        <v>66</v>
      </c>
      <c r="N530" t="s">
        <v>45</v>
      </c>
      <c r="O530" t="s">
        <v>114</v>
      </c>
      <c r="P530" t="s">
        <v>68</v>
      </c>
      <c r="Q530" t="s">
        <v>54</v>
      </c>
      <c r="R530">
        <v>3.9</v>
      </c>
      <c r="S530">
        <v>10</v>
      </c>
      <c r="T530">
        <f t="shared" si="24"/>
        <v>365</v>
      </c>
      <c r="U530" t="str">
        <f t="shared" si="25"/>
        <v>2025</v>
      </c>
      <c r="V530" t="str">
        <f t="shared" si="26"/>
        <v>2</v>
      </c>
      <c r="W530" s="10" cm="1">
        <f t="array" ref="W530">(INDEX(clv_analysis[[#All],[Customer Lifetime Value]], MATCH(TEXT(U530, "0")&amp;V530, TEXT(clv_analysis[[#All],[Year]], "0")&amp;clv_analysis[[#All],[Quarter]], 0))) /( COUNTIFS(amazon_prime_users[Year], U530, amazon_prime_users[Quarter], V530))</f>
        <v>18.822848473748472</v>
      </c>
    </row>
    <row r="531" spans="1:23" x14ac:dyDescent="0.3">
      <c r="A531" s="2">
        <v>530</v>
      </c>
      <c r="B531" t="s">
        <v>2139</v>
      </c>
      <c r="C531" t="s">
        <v>2140</v>
      </c>
      <c r="D531" t="s">
        <v>2141</v>
      </c>
      <c r="E531" s="3">
        <v>12250</v>
      </c>
      <c r="F531" t="s">
        <v>43</v>
      </c>
      <c r="G531" t="s">
        <v>2142</v>
      </c>
      <c r="H531" s="1">
        <v>45835</v>
      </c>
      <c r="I531" s="1">
        <v>46200</v>
      </c>
      <c r="J531" t="s">
        <v>36</v>
      </c>
      <c r="K531" t="s">
        <v>37</v>
      </c>
      <c r="L531" t="s">
        <v>53</v>
      </c>
      <c r="M531" t="s">
        <v>59</v>
      </c>
      <c r="N531" t="s">
        <v>28</v>
      </c>
      <c r="O531" t="s">
        <v>46</v>
      </c>
      <c r="P531" t="s">
        <v>68</v>
      </c>
      <c r="Q531" t="s">
        <v>54</v>
      </c>
      <c r="R531">
        <v>4.5</v>
      </c>
      <c r="S531">
        <v>7</v>
      </c>
      <c r="T531">
        <f t="shared" si="24"/>
        <v>365</v>
      </c>
      <c r="U531" t="str">
        <f t="shared" si="25"/>
        <v>2025</v>
      </c>
      <c r="V531" t="str">
        <f t="shared" si="26"/>
        <v>2</v>
      </c>
      <c r="W531" s="10" cm="1">
        <f t="array" ref="W531">(INDEX(clv_analysis[[#All],[Customer Lifetime Value]], MATCH(TEXT(U531, "0")&amp;V531, TEXT(clv_analysis[[#All],[Year]], "0")&amp;clv_analysis[[#All],[Quarter]], 0))) /( COUNTIFS(amazon_prime_users[Year], U531, amazon_prime_users[Quarter], V531))</f>
        <v>18.822848473748472</v>
      </c>
    </row>
    <row r="532" spans="1:23" x14ac:dyDescent="0.3">
      <c r="A532" s="2">
        <v>531</v>
      </c>
      <c r="B532" t="s">
        <v>2143</v>
      </c>
      <c r="C532" t="s">
        <v>2144</v>
      </c>
      <c r="D532" t="s">
        <v>2145</v>
      </c>
      <c r="E532" s="3">
        <v>18576</v>
      </c>
      <c r="F532" t="s">
        <v>43</v>
      </c>
      <c r="G532" t="s">
        <v>2146</v>
      </c>
      <c r="H532" s="1">
        <v>45836</v>
      </c>
      <c r="I532" s="1">
        <v>46201</v>
      </c>
      <c r="J532" t="s">
        <v>36</v>
      </c>
      <c r="K532" t="s">
        <v>25</v>
      </c>
      <c r="L532" t="s">
        <v>53</v>
      </c>
      <c r="M532" t="s">
        <v>59</v>
      </c>
      <c r="N532" t="s">
        <v>60</v>
      </c>
      <c r="O532" t="s">
        <v>38</v>
      </c>
      <c r="P532" t="s">
        <v>30</v>
      </c>
      <c r="Q532" t="s">
        <v>47</v>
      </c>
      <c r="R532">
        <v>3.6</v>
      </c>
      <c r="S532">
        <v>7</v>
      </c>
      <c r="T532">
        <f t="shared" si="24"/>
        <v>365</v>
      </c>
      <c r="U532" t="str">
        <f t="shared" si="25"/>
        <v>2025</v>
      </c>
      <c r="V532" t="str">
        <f t="shared" si="26"/>
        <v>2</v>
      </c>
      <c r="W532" s="10" cm="1">
        <f t="array" ref="W532">(INDEX(clv_analysis[[#All],[Customer Lifetime Value]], MATCH(TEXT(U532, "0")&amp;V532, TEXT(clv_analysis[[#All],[Year]], "0")&amp;clv_analysis[[#All],[Quarter]], 0))) /( COUNTIFS(amazon_prime_users[Year], U532, amazon_prime_users[Quarter], V532))</f>
        <v>18.822848473748472</v>
      </c>
    </row>
    <row r="533" spans="1:23" x14ac:dyDescent="0.3">
      <c r="A533" s="2">
        <v>532</v>
      </c>
      <c r="B533" t="s">
        <v>2147</v>
      </c>
      <c r="C533" t="s">
        <v>2148</v>
      </c>
      <c r="D533" t="s">
        <v>2149</v>
      </c>
      <c r="E533" s="3">
        <v>20036</v>
      </c>
      <c r="F533" t="s">
        <v>22</v>
      </c>
      <c r="G533" t="s">
        <v>2150</v>
      </c>
      <c r="H533" s="1">
        <v>45837</v>
      </c>
      <c r="I533" s="1">
        <v>46202</v>
      </c>
      <c r="J533" t="s">
        <v>36</v>
      </c>
      <c r="K533" t="s">
        <v>52</v>
      </c>
      <c r="L533" t="s">
        <v>53</v>
      </c>
      <c r="M533" t="s">
        <v>59</v>
      </c>
      <c r="N533" t="s">
        <v>45</v>
      </c>
      <c r="O533" t="s">
        <v>73</v>
      </c>
      <c r="P533" t="s">
        <v>68</v>
      </c>
      <c r="Q533" t="s">
        <v>47</v>
      </c>
      <c r="R533">
        <v>3.3</v>
      </c>
      <c r="S533">
        <v>8</v>
      </c>
      <c r="T533">
        <f t="shared" si="24"/>
        <v>365</v>
      </c>
      <c r="U533" t="str">
        <f t="shared" si="25"/>
        <v>2025</v>
      </c>
      <c r="V533" t="str">
        <f t="shared" si="26"/>
        <v>2</v>
      </c>
      <c r="W533" s="10" cm="1">
        <f t="array" ref="W533">(INDEX(clv_analysis[[#All],[Customer Lifetime Value]], MATCH(TEXT(U533, "0")&amp;V533, TEXT(clv_analysis[[#All],[Year]], "0")&amp;clv_analysis[[#All],[Quarter]], 0))) /( COUNTIFS(amazon_prime_users[Year], U533, amazon_prime_users[Quarter], V533))</f>
        <v>18.822848473748472</v>
      </c>
    </row>
    <row r="534" spans="1:23" x14ac:dyDescent="0.3">
      <c r="A534" s="2">
        <v>533</v>
      </c>
      <c r="B534" t="s">
        <v>2151</v>
      </c>
      <c r="C534" t="s">
        <v>2152</v>
      </c>
      <c r="D534" t="s">
        <v>2153</v>
      </c>
      <c r="E534" s="3">
        <v>25175</v>
      </c>
      <c r="F534" t="s">
        <v>43</v>
      </c>
      <c r="G534" t="s">
        <v>2154</v>
      </c>
      <c r="H534" s="1">
        <v>45838</v>
      </c>
      <c r="I534" s="1">
        <v>46203</v>
      </c>
      <c r="J534" t="s">
        <v>24</v>
      </c>
      <c r="K534" t="s">
        <v>25</v>
      </c>
      <c r="L534" t="s">
        <v>53</v>
      </c>
      <c r="M534" t="s">
        <v>59</v>
      </c>
      <c r="N534" t="s">
        <v>60</v>
      </c>
      <c r="O534" t="s">
        <v>29</v>
      </c>
      <c r="P534" t="s">
        <v>39</v>
      </c>
      <c r="Q534" t="s">
        <v>54</v>
      </c>
      <c r="R534">
        <v>3.5</v>
      </c>
      <c r="S534">
        <v>4</v>
      </c>
      <c r="T534">
        <f t="shared" si="24"/>
        <v>365</v>
      </c>
      <c r="U534" t="str">
        <f t="shared" si="25"/>
        <v>2025</v>
      </c>
      <c r="V534" t="str">
        <f t="shared" si="26"/>
        <v>2</v>
      </c>
      <c r="W534" s="10" cm="1">
        <f t="array" ref="W534">(INDEX(clv_analysis[[#All],[Customer Lifetime Value]], MATCH(TEXT(U534, "0")&amp;V534, TEXT(clv_analysis[[#All],[Year]], "0")&amp;clv_analysis[[#All],[Quarter]], 0))) /( COUNTIFS(amazon_prime_users[Year], U534, amazon_prime_users[Quarter], V534))</f>
        <v>18.822848473748472</v>
      </c>
    </row>
    <row r="535" spans="1:23" x14ac:dyDescent="0.3">
      <c r="A535" s="2">
        <v>534</v>
      </c>
      <c r="B535" t="s">
        <v>2155</v>
      </c>
      <c r="C535" t="s">
        <v>2156</v>
      </c>
      <c r="D535" t="s">
        <v>2157</v>
      </c>
      <c r="E535" s="3">
        <v>31334</v>
      </c>
      <c r="F535" t="s">
        <v>22</v>
      </c>
      <c r="G535" t="s">
        <v>2158</v>
      </c>
      <c r="H535" s="1">
        <v>45839</v>
      </c>
      <c r="I535" s="1">
        <v>46204</v>
      </c>
      <c r="J535" t="s">
        <v>36</v>
      </c>
      <c r="K535" t="s">
        <v>25</v>
      </c>
      <c r="L535" t="s">
        <v>53</v>
      </c>
      <c r="M535" t="s">
        <v>66</v>
      </c>
      <c r="N535" t="s">
        <v>28</v>
      </c>
      <c r="O535" t="s">
        <v>73</v>
      </c>
      <c r="P535" t="s">
        <v>30</v>
      </c>
      <c r="Q535" t="s">
        <v>47</v>
      </c>
      <c r="R535">
        <v>4.9000000000000004</v>
      </c>
      <c r="S535">
        <v>5</v>
      </c>
      <c r="T535">
        <f t="shared" si="24"/>
        <v>365</v>
      </c>
      <c r="U535" t="str">
        <f t="shared" si="25"/>
        <v>2025</v>
      </c>
      <c r="V535" t="str">
        <f t="shared" si="26"/>
        <v>3</v>
      </c>
      <c r="W535" s="10" cm="1">
        <f t="array" ref="W535">(INDEX(clv_analysis[[#All],[Customer Lifetime Value]], MATCH(TEXT(U535, "0")&amp;V535, TEXT(clv_analysis[[#All],[Year]], "0")&amp;clv_analysis[[#All],[Quarter]], 0))) /( COUNTIFS(amazon_prime_users[Year], U535, amazon_prime_users[Quarter], V535))</f>
        <v>14.486965073529412</v>
      </c>
    </row>
    <row r="536" spans="1:23" x14ac:dyDescent="0.3">
      <c r="A536" s="2">
        <v>535</v>
      </c>
      <c r="B536" t="s">
        <v>2159</v>
      </c>
      <c r="C536" t="s">
        <v>2160</v>
      </c>
      <c r="D536" t="s">
        <v>2161</v>
      </c>
      <c r="E536" s="3">
        <v>14343</v>
      </c>
      <c r="F536" t="s">
        <v>22</v>
      </c>
      <c r="G536" t="s">
        <v>2162</v>
      </c>
      <c r="H536" s="1">
        <v>45840</v>
      </c>
      <c r="I536" s="1">
        <v>46205</v>
      </c>
      <c r="J536" t="s">
        <v>24</v>
      </c>
      <c r="K536" t="s">
        <v>52</v>
      </c>
      <c r="L536" t="s">
        <v>53</v>
      </c>
      <c r="M536" t="s">
        <v>27</v>
      </c>
      <c r="N536" t="s">
        <v>60</v>
      </c>
      <c r="O536" t="s">
        <v>29</v>
      </c>
      <c r="P536" t="s">
        <v>68</v>
      </c>
      <c r="Q536" t="s">
        <v>47</v>
      </c>
      <c r="R536">
        <v>3.4</v>
      </c>
      <c r="S536">
        <v>5</v>
      </c>
      <c r="T536">
        <f t="shared" si="24"/>
        <v>365</v>
      </c>
      <c r="U536" t="str">
        <f t="shared" si="25"/>
        <v>2025</v>
      </c>
      <c r="V536" t="str">
        <f t="shared" si="26"/>
        <v>3</v>
      </c>
      <c r="W536" s="10" cm="1">
        <f t="array" ref="W536">(INDEX(clv_analysis[[#All],[Customer Lifetime Value]], MATCH(TEXT(U536, "0")&amp;V536, TEXT(clv_analysis[[#All],[Year]], "0")&amp;clv_analysis[[#All],[Quarter]], 0))) /( COUNTIFS(amazon_prime_users[Year], U536, amazon_prime_users[Quarter], V536))</f>
        <v>14.486965073529412</v>
      </c>
    </row>
    <row r="537" spans="1:23" x14ac:dyDescent="0.3">
      <c r="A537" s="2">
        <v>536</v>
      </c>
      <c r="B537" t="s">
        <v>2163</v>
      </c>
      <c r="C537" t="s">
        <v>2164</v>
      </c>
      <c r="D537" t="s">
        <v>2165</v>
      </c>
      <c r="E537" s="3">
        <v>24514</v>
      </c>
      <c r="F537" t="s">
        <v>43</v>
      </c>
      <c r="G537" t="s">
        <v>2166</v>
      </c>
      <c r="H537" s="1">
        <v>45841</v>
      </c>
      <c r="I537" s="1">
        <v>46206</v>
      </c>
      <c r="J537" t="s">
        <v>36</v>
      </c>
      <c r="K537" t="s">
        <v>37</v>
      </c>
      <c r="L537" t="s">
        <v>53</v>
      </c>
      <c r="M537" t="s">
        <v>59</v>
      </c>
      <c r="N537" t="s">
        <v>60</v>
      </c>
      <c r="O537" t="s">
        <v>29</v>
      </c>
      <c r="P537" t="s">
        <v>39</v>
      </c>
      <c r="Q537" t="s">
        <v>31</v>
      </c>
      <c r="R537">
        <v>4.2</v>
      </c>
      <c r="S537">
        <v>3</v>
      </c>
      <c r="T537">
        <f t="shared" si="24"/>
        <v>365</v>
      </c>
      <c r="U537" t="str">
        <f t="shared" si="25"/>
        <v>2025</v>
      </c>
      <c r="V537" t="str">
        <f t="shared" si="26"/>
        <v>3</v>
      </c>
      <c r="W537" s="10" cm="1">
        <f t="array" ref="W537">(INDEX(clv_analysis[[#All],[Customer Lifetime Value]], MATCH(TEXT(U537, "0")&amp;V537, TEXT(clv_analysis[[#All],[Year]], "0")&amp;clv_analysis[[#All],[Quarter]], 0))) /( COUNTIFS(amazon_prime_users[Year], U537, amazon_prime_users[Quarter], V537))</f>
        <v>14.486965073529412</v>
      </c>
    </row>
    <row r="538" spans="1:23" x14ac:dyDescent="0.3">
      <c r="A538" s="2">
        <v>537</v>
      </c>
      <c r="B538" t="s">
        <v>2167</v>
      </c>
      <c r="C538" t="s">
        <v>2168</v>
      </c>
      <c r="D538" t="s">
        <v>2169</v>
      </c>
      <c r="E538" s="3">
        <v>29905</v>
      </c>
      <c r="F538" t="s">
        <v>22</v>
      </c>
      <c r="G538" t="s">
        <v>2170</v>
      </c>
      <c r="H538" s="1">
        <v>45842</v>
      </c>
      <c r="I538" s="1">
        <v>46207</v>
      </c>
      <c r="J538" t="s">
        <v>36</v>
      </c>
      <c r="K538" t="s">
        <v>37</v>
      </c>
      <c r="L538" t="s">
        <v>53</v>
      </c>
      <c r="M538" t="s">
        <v>27</v>
      </c>
      <c r="N538" t="s">
        <v>28</v>
      </c>
      <c r="O538" t="s">
        <v>38</v>
      </c>
      <c r="P538" t="s">
        <v>68</v>
      </c>
      <c r="Q538" t="s">
        <v>54</v>
      </c>
      <c r="R538">
        <v>3.6</v>
      </c>
      <c r="S538">
        <v>8</v>
      </c>
      <c r="T538">
        <f t="shared" si="24"/>
        <v>365</v>
      </c>
      <c r="U538" t="str">
        <f t="shared" si="25"/>
        <v>2025</v>
      </c>
      <c r="V538" t="str">
        <f t="shared" si="26"/>
        <v>3</v>
      </c>
      <c r="W538" s="10" cm="1">
        <f t="array" ref="W538">(INDEX(clv_analysis[[#All],[Customer Lifetime Value]], MATCH(TEXT(U538, "0")&amp;V538, TEXT(clv_analysis[[#All],[Year]], "0")&amp;clv_analysis[[#All],[Quarter]], 0))) /( COUNTIFS(amazon_prime_users[Year], U538, amazon_prime_users[Quarter], V538))</f>
        <v>14.486965073529412</v>
      </c>
    </row>
    <row r="539" spans="1:23" x14ac:dyDescent="0.3">
      <c r="A539" s="2">
        <v>538</v>
      </c>
      <c r="B539" t="s">
        <v>2171</v>
      </c>
      <c r="C539" t="s">
        <v>2172</v>
      </c>
      <c r="D539" t="s">
        <v>2173</v>
      </c>
      <c r="E539" s="3">
        <v>22203</v>
      </c>
      <c r="F539" t="s">
        <v>43</v>
      </c>
      <c r="G539" t="s">
        <v>2174</v>
      </c>
      <c r="H539" s="1">
        <v>45843</v>
      </c>
      <c r="I539" s="1">
        <v>46208</v>
      </c>
      <c r="J539" t="s">
        <v>36</v>
      </c>
      <c r="K539" t="s">
        <v>25</v>
      </c>
      <c r="L539" t="s">
        <v>26</v>
      </c>
      <c r="M539" t="s">
        <v>59</v>
      </c>
      <c r="N539" t="s">
        <v>28</v>
      </c>
      <c r="O539" t="s">
        <v>29</v>
      </c>
      <c r="P539" t="s">
        <v>68</v>
      </c>
      <c r="Q539" t="s">
        <v>31</v>
      </c>
      <c r="R539">
        <v>3.4</v>
      </c>
      <c r="S539">
        <v>10</v>
      </c>
      <c r="T539">
        <f t="shared" si="24"/>
        <v>365</v>
      </c>
      <c r="U539" t="str">
        <f t="shared" si="25"/>
        <v>2025</v>
      </c>
      <c r="V539" t="str">
        <f t="shared" si="26"/>
        <v>3</v>
      </c>
      <c r="W539" s="10" cm="1">
        <f t="array" ref="W539">(INDEX(clv_analysis[[#All],[Customer Lifetime Value]], MATCH(TEXT(U539, "0")&amp;V539, TEXT(clv_analysis[[#All],[Year]], "0")&amp;clv_analysis[[#All],[Quarter]], 0))) /( COUNTIFS(amazon_prime_users[Year], U539, amazon_prime_users[Quarter], V539))</f>
        <v>14.486965073529412</v>
      </c>
    </row>
    <row r="540" spans="1:23" x14ac:dyDescent="0.3">
      <c r="A540" s="2">
        <v>539</v>
      </c>
      <c r="B540" t="s">
        <v>2175</v>
      </c>
      <c r="C540" t="s">
        <v>2176</v>
      </c>
      <c r="D540" t="s">
        <v>2177</v>
      </c>
      <c r="E540" s="3">
        <v>29397</v>
      </c>
      <c r="F540" t="s">
        <v>22</v>
      </c>
      <c r="G540" t="s">
        <v>2178</v>
      </c>
      <c r="H540" s="1">
        <v>45844</v>
      </c>
      <c r="I540" s="1">
        <v>46209</v>
      </c>
      <c r="J540" t="s">
        <v>24</v>
      </c>
      <c r="K540" t="s">
        <v>37</v>
      </c>
      <c r="L540" t="s">
        <v>53</v>
      </c>
      <c r="M540" t="s">
        <v>66</v>
      </c>
      <c r="N540" t="s">
        <v>45</v>
      </c>
      <c r="O540" t="s">
        <v>29</v>
      </c>
      <c r="P540" t="s">
        <v>30</v>
      </c>
      <c r="Q540" t="s">
        <v>31</v>
      </c>
      <c r="R540">
        <v>4.3</v>
      </c>
      <c r="S540">
        <v>5</v>
      </c>
      <c r="T540">
        <f t="shared" si="24"/>
        <v>365</v>
      </c>
      <c r="U540" t="str">
        <f t="shared" si="25"/>
        <v>2025</v>
      </c>
      <c r="V540" t="str">
        <f t="shared" si="26"/>
        <v>3</v>
      </c>
      <c r="W540" s="10" cm="1">
        <f t="array" ref="W540">(INDEX(clv_analysis[[#All],[Customer Lifetime Value]], MATCH(TEXT(U540, "0")&amp;V540, TEXT(clv_analysis[[#All],[Year]], "0")&amp;clv_analysis[[#All],[Quarter]], 0))) /( COUNTIFS(amazon_prime_users[Year], U540, amazon_prime_users[Quarter], V540))</f>
        <v>14.486965073529412</v>
      </c>
    </row>
    <row r="541" spans="1:23" x14ac:dyDescent="0.3">
      <c r="A541" s="2">
        <v>540</v>
      </c>
      <c r="B541" t="s">
        <v>2179</v>
      </c>
      <c r="C541" t="s">
        <v>2180</v>
      </c>
      <c r="D541" t="s">
        <v>2181</v>
      </c>
      <c r="E541" s="3">
        <v>22057</v>
      </c>
      <c r="F541" t="s">
        <v>22</v>
      </c>
      <c r="G541" t="s">
        <v>2182</v>
      </c>
      <c r="H541" s="1">
        <v>45845</v>
      </c>
      <c r="I541" s="1">
        <v>46210</v>
      </c>
      <c r="J541" t="s">
        <v>36</v>
      </c>
      <c r="K541" t="s">
        <v>37</v>
      </c>
      <c r="L541" t="s">
        <v>26</v>
      </c>
      <c r="M541" t="s">
        <v>59</v>
      </c>
      <c r="N541" t="s">
        <v>45</v>
      </c>
      <c r="O541" t="s">
        <v>38</v>
      </c>
      <c r="P541" t="s">
        <v>39</v>
      </c>
      <c r="Q541" t="s">
        <v>31</v>
      </c>
      <c r="R541">
        <v>3.9</v>
      </c>
      <c r="S541">
        <v>7</v>
      </c>
      <c r="T541">
        <f t="shared" si="24"/>
        <v>365</v>
      </c>
      <c r="U541" t="str">
        <f t="shared" si="25"/>
        <v>2025</v>
      </c>
      <c r="V541" t="str">
        <f t="shared" si="26"/>
        <v>3</v>
      </c>
      <c r="W541" s="10" cm="1">
        <f t="array" ref="W541">(INDEX(clv_analysis[[#All],[Customer Lifetime Value]], MATCH(TEXT(U541, "0")&amp;V541, TEXT(clv_analysis[[#All],[Year]], "0")&amp;clv_analysis[[#All],[Quarter]], 0))) /( COUNTIFS(amazon_prime_users[Year], U541, amazon_prime_users[Quarter], V541))</f>
        <v>14.486965073529412</v>
      </c>
    </row>
    <row r="542" spans="1:23" x14ac:dyDescent="0.3">
      <c r="A542" s="2">
        <v>541</v>
      </c>
      <c r="B542" t="s">
        <v>2183</v>
      </c>
      <c r="C542" t="s">
        <v>2184</v>
      </c>
      <c r="D542" t="s">
        <v>2185</v>
      </c>
      <c r="E542" s="3">
        <v>19072</v>
      </c>
      <c r="F542" t="s">
        <v>43</v>
      </c>
      <c r="G542" t="s">
        <v>2186</v>
      </c>
      <c r="H542" s="1">
        <v>45846</v>
      </c>
      <c r="I542" s="1">
        <v>46211</v>
      </c>
      <c r="J542" t="s">
        <v>24</v>
      </c>
      <c r="K542" t="s">
        <v>37</v>
      </c>
      <c r="L542" t="s">
        <v>53</v>
      </c>
      <c r="M542" t="s">
        <v>59</v>
      </c>
      <c r="N542" t="s">
        <v>45</v>
      </c>
      <c r="O542" t="s">
        <v>46</v>
      </c>
      <c r="P542" t="s">
        <v>39</v>
      </c>
      <c r="Q542" t="s">
        <v>47</v>
      </c>
      <c r="R542">
        <v>4.5999999999999996</v>
      </c>
      <c r="S542">
        <v>8</v>
      </c>
      <c r="T542">
        <f t="shared" si="24"/>
        <v>365</v>
      </c>
      <c r="U542" t="str">
        <f t="shared" si="25"/>
        <v>2025</v>
      </c>
      <c r="V542" t="str">
        <f t="shared" si="26"/>
        <v>3</v>
      </c>
      <c r="W542" s="10" cm="1">
        <f t="array" ref="W542">(INDEX(clv_analysis[[#All],[Customer Lifetime Value]], MATCH(TEXT(U542, "0")&amp;V542, TEXT(clv_analysis[[#All],[Year]], "0")&amp;clv_analysis[[#All],[Quarter]], 0))) /( COUNTIFS(amazon_prime_users[Year], U542, amazon_prime_users[Quarter], V542))</f>
        <v>14.486965073529412</v>
      </c>
    </row>
    <row r="543" spans="1:23" x14ac:dyDescent="0.3">
      <c r="A543" s="2">
        <v>542</v>
      </c>
      <c r="B543" t="s">
        <v>2187</v>
      </c>
      <c r="C543" t="s">
        <v>2188</v>
      </c>
      <c r="D543" t="s">
        <v>2189</v>
      </c>
      <c r="E543" s="3">
        <v>23261</v>
      </c>
      <c r="F543" t="s">
        <v>43</v>
      </c>
      <c r="G543" t="s">
        <v>2190</v>
      </c>
      <c r="H543" s="1">
        <v>45847</v>
      </c>
      <c r="I543" s="1">
        <v>46212</v>
      </c>
      <c r="J543" t="s">
        <v>36</v>
      </c>
      <c r="K543" t="s">
        <v>52</v>
      </c>
      <c r="L543" t="s">
        <v>26</v>
      </c>
      <c r="M543" t="s">
        <v>66</v>
      </c>
      <c r="N543" t="s">
        <v>45</v>
      </c>
      <c r="O543" t="s">
        <v>46</v>
      </c>
      <c r="P543" t="s">
        <v>68</v>
      </c>
      <c r="Q543" t="s">
        <v>54</v>
      </c>
      <c r="R543">
        <v>4.4000000000000004</v>
      </c>
      <c r="S543">
        <v>7</v>
      </c>
      <c r="T543">
        <f t="shared" si="24"/>
        <v>365</v>
      </c>
      <c r="U543" t="str">
        <f t="shared" si="25"/>
        <v>2025</v>
      </c>
      <c r="V543" t="str">
        <f t="shared" si="26"/>
        <v>3</v>
      </c>
      <c r="W543" s="10" cm="1">
        <f t="array" ref="W543">(INDEX(clv_analysis[[#All],[Customer Lifetime Value]], MATCH(TEXT(U543, "0")&amp;V543, TEXT(clv_analysis[[#All],[Year]], "0")&amp;clv_analysis[[#All],[Quarter]], 0))) /( COUNTIFS(amazon_prime_users[Year], U543, amazon_prime_users[Quarter], V543))</f>
        <v>14.486965073529412</v>
      </c>
    </row>
    <row r="544" spans="1:23" x14ac:dyDescent="0.3">
      <c r="A544" s="2">
        <v>543</v>
      </c>
      <c r="B544" t="s">
        <v>2191</v>
      </c>
      <c r="C544" t="s">
        <v>2192</v>
      </c>
      <c r="D544" t="s">
        <v>2193</v>
      </c>
      <c r="E544" s="3">
        <v>25636</v>
      </c>
      <c r="F544" t="s">
        <v>22</v>
      </c>
      <c r="G544" t="s">
        <v>2194</v>
      </c>
      <c r="H544" s="1">
        <v>45848</v>
      </c>
      <c r="I544" s="1">
        <v>46213</v>
      </c>
      <c r="J544" t="s">
        <v>36</v>
      </c>
      <c r="K544" t="s">
        <v>52</v>
      </c>
      <c r="L544" t="s">
        <v>26</v>
      </c>
      <c r="M544" t="s">
        <v>27</v>
      </c>
      <c r="N544" t="s">
        <v>45</v>
      </c>
      <c r="O544" t="s">
        <v>29</v>
      </c>
      <c r="P544" t="s">
        <v>39</v>
      </c>
      <c r="Q544" t="s">
        <v>54</v>
      </c>
      <c r="R544">
        <v>3.5</v>
      </c>
      <c r="S544">
        <v>10</v>
      </c>
      <c r="T544">
        <f t="shared" si="24"/>
        <v>365</v>
      </c>
      <c r="U544" t="str">
        <f t="shared" si="25"/>
        <v>2025</v>
      </c>
      <c r="V544" t="str">
        <f t="shared" si="26"/>
        <v>3</v>
      </c>
      <c r="W544" s="10" cm="1">
        <f t="array" ref="W544">(INDEX(clv_analysis[[#All],[Customer Lifetime Value]], MATCH(TEXT(U544, "0")&amp;V544, TEXT(clv_analysis[[#All],[Year]], "0")&amp;clv_analysis[[#All],[Quarter]], 0))) /( COUNTIFS(amazon_prime_users[Year], U544, amazon_prime_users[Quarter], V544))</f>
        <v>14.486965073529412</v>
      </c>
    </row>
    <row r="545" spans="1:23" x14ac:dyDescent="0.3">
      <c r="A545" s="2">
        <v>544</v>
      </c>
      <c r="B545" t="s">
        <v>2195</v>
      </c>
      <c r="C545" t="s">
        <v>2196</v>
      </c>
      <c r="D545" t="s">
        <v>2197</v>
      </c>
      <c r="E545" s="3">
        <v>38728</v>
      </c>
      <c r="F545" t="s">
        <v>43</v>
      </c>
      <c r="G545" t="s">
        <v>2198</v>
      </c>
      <c r="H545" s="1">
        <v>45849</v>
      </c>
      <c r="I545" s="1">
        <v>46214</v>
      </c>
      <c r="J545" t="s">
        <v>24</v>
      </c>
      <c r="K545" t="s">
        <v>37</v>
      </c>
      <c r="L545" t="s">
        <v>53</v>
      </c>
      <c r="M545" t="s">
        <v>66</v>
      </c>
      <c r="N545" t="s">
        <v>28</v>
      </c>
      <c r="O545" t="s">
        <v>38</v>
      </c>
      <c r="P545" t="s">
        <v>30</v>
      </c>
      <c r="Q545" t="s">
        <v>31</v>
      </c>
      <c r="R545">
        <v>4.5999999999999996</v>
      </c>
      <c r="S545">
        <v>0</v>
      </c>
      <c r="T545">
        <f t="shared" si="24"/>
        <v>365</v>
      </c>
      <c r="U545" t="str">
        <f t="shared" si="25"/>
        <v>2025</v>
      </c>
      <c r="V545" t="str">
        <f t="shared" si="26"/>
        <v>3</v>
      </c>
      <c r="W545" s="10" cm="1">
        <f t="array" ref="W545">(INDEX(clv_analysis[[#All],[Customer Lifetime Value]], MATCH(TEXT(U545, "0")&amp;V545, TEXT(clv_analysis[[#All],[Year]], "0")&amp;clv_analysis[[#All],[Quarter]], 0))) /( COUNTIFS(amazon_prime_users[Year], U545, amazon_prime_users[Quarter], V545))</f>
        <v>14.486965073529412</v>
      </c>
    </row>
    <row r="546" spans="1:23" x14ac:dyDescent="0.3">
      <c r="A546" s="2">
        <v>545</v>
      </c>
      <c r="B546" t="s">
        <v>2199</v>
      </c>
      <c r="C546" t="s">
        <v>2200</v>
      </c>
      <c r="D546" t="s">
        <v>2201</v>
      </c>
      <c r="E546" s="3">
        <v>28708</v>
      </c>
      <c r="F546" t="s">
        <v>22</v>
      </c>
      <c r="G546" t="s">
        <v>2202</v>
      </c>
      <c r="H546" s="1">
        <v>45850</v>
      </c>
      <c r="I546" s="1">
        <v>46215</v>
      </c>
      <c r="J546" t="s">
        <v>24</v>
      </c>
      <c r="K546" t="s">
        <v>25</v>
      </c>
      <c r="L546" t="s">
        <v>26</v>
      </c>
      <c r="M546" t="s">
        <v>66</v>
      </c>
      <c r="N546" t="s">
        <v>45</v>
      </c>
      <c r="O546" t="s">
        <v>29</v>
      </c>
      <c r="P546" t="s">
        <v>68</v>
      </c>
      <c r="Q546" t="s">
        <v>31</v>
      </c>
      <c r="R546">
        <v>4</v>
      </c>
      <c r="S546">
        <v>6</v>
      </c>
      <c r="T546">
        <f t="shared" si="24"/>
        <v>365</v>
      </c>
      <c r="U546" t="str">
        <f t="shared" si="25"/>
        <v>2025</v>
      </c>
      <c r="V546" t="str">
        <f t="shared" si="26"/>
        <v>3</v>
      </c>
      <c r="W546" s="10" cm="1">
        <f t="array" ref="W546">(INDEX(clv_analysis[[#All],[Customer Lifetime Value]], MATCH(TEXT(U546, "0")&amp;V546, TEXT(clv_analysis[[#All],[Year]], "0")&amp;clv_analysis[[#All],[Quarter]], 0))) /( COUNTIFS(amazon_prime_users[Year], U546, amazon_prime_users[Quarter], V546))</f>
        <v>14.486965073529412</v>
      </c>
    </row>
    <row r="547" spans="1:23" x14ac:dyDescent="0.3">
      <c r="A547" s="2">
        <v>546</v>
      </c>
      <c r="B547" t="s">
        <v>2203</v>
      </c>
      <c r="C547" t="s">
        <v>2204</v>
      </c>
      <c r="D547" t="s">
        <v>2205</v>
      </c>
      <c r="E547" s="3">
        <v>26349</v>
      </c>
      <c r="F547" t="s">
        <v>22</v>
      </c>
      <c r="G547" t="s">
        <v>2206</v>
      </c>
      <c r="H547" s="1">
        <v>45851</v>
      </c>
      <c r="I547" s="1">
        <v>46216</v>
      </c>
      <c r="J547" t="s">
        <v>24</v>
      </c>
      <c r="K547" t="s">
        <v>37</v>
      </c>
      <c r="L547" t="s">
        <v>26</v>
      </c>
      <c r="M547" t="s">
        <v>27</v>
      </c>
      <c r="N547" t="s">
        <v>60</v>
      </c>
      <c r="O547" t="s">
        <v>61</v>
      </c>
      <c r="P547" t="s">
        <v>68</v>
      </c>
      <c r="Q547" t="s">
        <v>47</v>
      </c>
      <c r="R547">
        <v>3.5</v>
      </c>
      <c r="S547">
        <v>8</v>
      </c>
      <c r="T547">
        <f t="shared" si="24"/>
        <v>365</v>
      </c>
      <c r="U547" t="str">
        <f t="shared" si="25"/>
        <v>2025</v>
      </c>
      <c r="V547" t="str">
        <f t="shared" si="26"/>
        <v>3</v>
      </c>
      <c r="W547" s="10" cm="1">
        <f t="array" ref="W547">(INDEX(clv_analysis[[#All],[Customer Lifetime Value]], MATCH(TEXT(U547, "0")&amp;V547, TEXT(clv_analysis[[#All],[Year]], "0")&amp;clv_analysis[[#All],[Quarter]], 0))) /( COUNTIFS(amazon_prime_users[Year], U547, amazon_prime_users[Quarter], V547))</f>
        <v>14.486965073529412</v>
      </c>
    </row>
    <row r="548" spans="1:23" x14ac:dyDescent="0.3">
      <c r="A548" s="2">
        <v>547</v>
      </c>
      <c r="B548" t="s">
        <v>2207</v>
      </c>
      <c r="C548" t="s">
        <v>2208</v>
      </c>
      <c r="D548" t="s">
        <v>976</v>
      </c>
      <c r="E548" s="3">
        <v>13910</v>
      </c>
      <c r="F548" t="s">
        <v>22</v>
      </c>
      <c r="G548" t="s">
        <v>2209</v>
      </c>
      <c r="H548" s="1">
        <v>45852</v>
      </c>
      <c r="I548" s="1">
        <v>46217</v>
      </c>
      <c r="J548" t="s">
        <v>36</v>
      </c>
      <c r="K548" t="s">
        <v>25</v>
      </c>
      <c r="L548" t="s">
        <v>26</v>
      </c>
      <c r="M548" t="s">
        <v>66</v>
      </c>
      <c r="N548" t="s">
        <v>45</v>
      </c>
      <c r="O548" t="s">
        <v>38</v>
      </c>
      <c r="P548" t="s">
        <v>39</v>
      </c>
      <c r="Q548" t="s">
        <v>47</v>
      </c>
      <c r="R548">
        <v>3.7</v>
      </c>
      <c r="S548">
        <v>4</v>
      </c>
      <c r="T548">
        <f t="shared" si="24"/>
        <v>365</v>
      </c>
      <c r="U548" t="str">
        <f t="shared" si="25"/>
        <v>2025</v>
      </c>
      <c r="V548" t="str">
        <f t="shared" si="26"/>
        <v>3</v>
      </c>
      <c r="W548" s="10" cm="1">
        <f t="array" ref="W548">(INDEX(clv_analysis[[#All],[Customer Lifetime Value]], MATCH(TEXT(U548, "0")&amp;V548, TEXT(clv_analysis[[#All],[Year]], "0")&amp;clv_analysis[[#All],[Quarter]], 0))) /( COUNTIFS(amazon_prime_users[Year], U548, amazon_prime_users[Quarter], V548))</f>
        <v>14.486965073529412</v>
      </c>
    </row>
    <row r="549" spans="1:23" x14ac:dyDescent="0.3">
      <c r="A549" s="2">
        <v>548</v>
      </c>
      <c r="B549" t="s">
        <v>2210</v>
      </c>
      <c r="C549" t="s">
        <v>2211</v>
      </c>
      <c r="D549" t="s">
        <v>2212</v>
      </c>
      <c r="E549" s="3">
        <v>22012</v>
      </c>
      <c r="F549" t="s">
        <v>22</v>
      </c>
      <c r="G549" t="s">
        <v>2213</v>
      </c>
      <c r="H549" s="1">
        <v>45853</v>
      </c>
      <c r="I549" s="1">
        <v>46218</v>
      </c>
      <c r="J549" t="s">
        <v>36</v>
      </c>
      <c r="K549" t="s">
        <v>37</v>
      </c>
      <c r="L549" t="s">
        <v>26</v>
      </c>
      <c r="M549" t="s">
        <v>27</v>
      </c>
      <c r="N549" t="s">
        <v>28</v>
      </c>
      <c r="O549" t="s">
        <v>67</v>
      </c>
      <c r="P549" t="s">
        <v>30</v>
      </c>
      <c r="Q549" t="s">
        <v>31</v>
      </c>
      <c r="R549">
        <v>4.7</v>
      </c>
      <c r="S549">
        <v>10</v>
      </c>
      <c r="T549">
        <f t="shared" si="24"/>
        <v>365</v>
      </c>
      <c r="U549" t="str">
        <f t="shared" si="25"/>
        <v>2025</v>
      </c>
      <c r="V549" t="str">
        <f t="shared" si="26"/>
        <v>3</v>
      </c>
      <c r="W549" s="10" cm="1">
        <f t="array" ref="W549">(INDEX(clv_analysis[[#All],[Customer Lifetime Value]], MATCH(TEXT(U549, "0")&amp;V549, TEXT(clv_analysis[[#All],[Year]], "0")&amp;clv_analysis[[#All],[Quarter]], 0))) /( COUNTIFS(amazon_prime_users[Year], U549, amazon_prime_users[Quarter], V549))</f>
        <v>14.486965073529412</v>
      </c>
    </row>
    <row r="550" spans="1:23" x14ac:dyDescent="0.3">
      <c r="A550" s="2">
        <v>549</v>
      </c>
      <c r="B550" t="s">
        <v>2214</v>
      </c>
      <c r="C550" t="s">
        <v>2215</v>
      </c>
      <c r="D550" t="s">
        <v>2216</v>
      </c>
      <c r="E550" s="3">
        <v>21114</v>
      </c>
      <c r="F550" t="s">
        <v>43</v>
      </c>
      <c r="G550" t="s">
        <v>2217</v>
      </c>
      <c r="H550" s="1">
        <v>45854</v>
      </c>
      <c r="I550" s="1">
        <v>46219</v>
      </c>
      <c r="J550" t="s">
        <v>36</v>
      </c>
      <c r="K550" t="s">
        <v>37</v>
      </c>
      <c r="L550" t="s">
        <v>26</v>
      </c>
      <c r="M550" t="s">
        <v>27</v>
      </c>
      <c r="N550" t="s">
        <v>60</v>
      </c>
      <c r="O550" t="s">
        <v>46</v>
      </c>
      <c r="P550" t="s">
        <v>30</v>
      </c>
      <c r="Q550" t="s">
        <v>31</v>
      </c>
      <c r="R550">
        <v>4.3</v>
      </c>
      <c r="S550">
        <v>3</v>
      </c>
      <c r="T550">
        <f t="shared" si="24"/>
        <v>365</v>
      </c>
      <c r="U550" t="str">
        <f t="shared" si="25"/>
        <v>2025</v>
      </c>
      <c r="V550" t="str">
        <f t="shared" si="26"/>
        <v>3</v>
      </c>
      <c r="W550" s="10" cm="1">
        <f t="array" ref="W550">(INDEX(clv_analysis[[#All],[Customer Lifetime Value]], MATCH(TEXT(U550, "0")&amp;V550, TEXT(clv_analysis[[#All],[Year]], "0")&amp;clv_analysis[[#All],[Quarter]], 0))) /( COUNTIFS(amazon_prime_users[Year], U550, amazon_prime_users[Quarter], V550))</f>
        <v>14.486965073529412</v>
      </c>
    </row>
    <row r="551" spans="1:23" x14ac:dyDescent="0.3">
      <c r="A551" s="2">
        <v>550</v>
      </c>
      <c r="B551" t="s">
        <v>2218</v>
      </c>
      <c r="C551" t="s">
        <v>2219</v>
      </c>
      <c r="D551" t="s">
        <v>2220</v>
      </c>
      <c r="E551" s="3">
        <v>28017</v>
      </c>
      <c r="F551" t="s">
        <v>22</v>
      </c>
      <c r="G551" t="s">
        <v>1893</v>
      </c>
      <c r="H551" s="1">
        <v>45855</v>
      </c>
      <c r="I551" s="1">
        <v>46220</v>
      </c>
      <c r="J551" t="s">
        <v>36</v>
      </c>
      <c r="K551" t="s">
        <v>37</v>
      </c>
      <c r="L551" t="s">
        <v>26</v>
      </c>
      <c r="M551" t="s">
        <v>27</v>
      </c>
      <c r="N551" t="s">
        <v>28</v>
      </c>
      <c r="O551" t="s">
        <v>38</v>
      </c>
      <c r="P551" t="s">
        <v>39</v>
      </c>
      <c r="Q551" t="s">
        <v>47</v>
      </c>
      <c r="R551">
        <v>3.3</v>
      </c>
      <c r="S551">
        <v>2</v>
      </c>
      <c r="T551">
        <f t="shared" si="24"/>
        <v>365</v>
      </c>
      <c r="U551" t="str">
        <f t="shared" si="25"/>
        <v>2025</v>
      </c>
      <c r="V551" t="str">
        <f t="shared" si="26"/>
        <v>3</v>
      </c>
      <c r="W551" s="10" cm="1">
        <f t="array" ref="W551">(INDEX(clv_analysis[[#All],[Customer Lifetime Value]], MATCH(TEXT(U551, "0")&amp;V551, TEXT(clv_analysis[[#All],[Year]], "0")&amp;clv_analysis[[#All],[Quarter]], 0))) /( COUNTIFS(amazon_prime_users[Year], U551, amazon_prime_users[Quarter], V551))</f>
        <v>14.486965073529412</v>
      </c>
    </row>
    <row r="552" spans="1:23" x14ac:dyDescent="0.3">
      <c r="A552" s="2">
        <v>551</v>
      </c>
      <c r="B552" t="s">
        <v>2221</v>
      </c>
      <c r="C552" t="s">
        <v>2222</v>
      </c>
      <c r="D552" t="s">
        <v>2223</v>
      </c>
      <c r="E552" s="3">
        <v>19906</v>
      </c>
      <c r="F552" t="s">
        <v>43</v>
      </c>
      <c r="G552" t="s">
        <v>2224</v>
      </c>
      <c r="H552" s="1">
        <v>45856</v>
      </c>
      <c r="I552" s="1">
        <v>46221</v>
      </c>
      <c r="J552" t="s">
        <v>36</v>
      </c>
      <c r="K552" t="s">
        <v>52</v>
      </c>
      <c r="L552" t="s">
        <v>26</v>
      </c>
      <c r="M552" t="s">
        <v>59</v>
      </c>
      <c r="N552" t="s">
        <v>60</v>
      </c>
      <c r="O552" t="s">
        <v>61</v>
      </c>
      <c r="P552" t="s">
        <v>68</v>
      </c>
      <c r="Q552" t="s">
        <v>47</v>
      </c>
      <c r="R552">
        <v>4.0999999999999996</v>
      </c>
      <c r="S552">
        <v>9</v>
      </c>
      <c r="T552">
        <f t="shared" si="24"/>
        <v>365</v>
      </c>
      <c r="U552" t="str">
        <f t="shared" si="25"/>
        <v>2025</v>
      </c>
      <c r="V552" t="str">
        <f t="shared" si="26"/>
        <v>3</v>
      </c>
      <c r="W552" s="10" cm="1">
        <f t="array" ref="W552">(INDEX(clv_analysis[[#All],[Customer Lifetime Value]], MATCH(TEXT(U552, "0")&amp;V552, TEXT(clv_analysis[[#All],[Year]], "0")&amp;clv_analysis[[#All],[Quarter]], 0))) /( COUNTIFS(amazon_prime_users[Year], U552, amazon_prime_users[Quarter], V552))</f>
        <v>14.486965073529412</v>
      </c>
    </row>
    <row r="553" spans="1:23" x14ac:dyDescent="0.3">
      <c r="A553" s="2">
        <v>552</v>
      </c>
      <c r="B553" t="s">
        <v>2225</v>
      </c>
      <c r="C553" t="s">
        <v>2226</v>
      </c>
      <c r="D553" t="s">
        <v>2227</v>
      </c>
      <c r="E553" s="3">
        <v>34558</v>
      </c>
      <c r="F553" t="s">
        <v>43</v>
      </c>
      <c r="G553" t="s">
        <v>2228</v>
      </c>
      <c r="H553" s="1">
        <v>45857</v>
      </c>
      <c r="I553" s="1">
        <v>46222</v>
      </c>
      <c r="J553" t="s">
        <v>24</v>
      </c>
      <c r="K553" t="s">
        <v>25</v>
      </c>
      <c r="L553" t="s">
        <v>26</v>
      </c>
      <c r="M553" t="s">
        <v>27</v>
      </c>
      <c r="N553" t="s">
        <v>28</v>
      </c>
      <c r="O553" t="s">
        <v>61</v>
      </c>
      <c r="P553" t="s">
        <v>39</v>
      </c>
      <c r="Q553" t="s">
        <v>47</v>
      </c>
      <c r="R553">
        <v>3.1</v>
      </c>
      <c r="S553">
        <v>3</v>
      </c>
      <c r="T553">
        <f t="shared" si="24"/>
        <v>365</v>
      </c>
      <c r="U553" t="str">
        <f t="shared" si="25"/>
        <v>2025</v>
      </c>
      <c r="V553" t="str">
        <f t="shared" si="26"/>
        <v>3</v>
      </c>
      <c r="W553" s="10" cm="1">
        <f t="array" ref="W553">(INDEX(clv_analysis[[#All],[Customer Lifetime Value]], MATCH(TEXT(U553, "0")&amp;V553, TEXT(clv_analysis[[#All],[Year]], "0")&amp;clv_analysis[[#All],[Quarter]], 0))) /( COUNTIFS(amazon_prime_users[Year], U553, amazon_prime_users[Quarter], V553))</f>
        <v>14.486965073529412</v>
      </c>
    </row>
    <row r="554" spans="1:23" x14ac:dyDescent="0.3">
      <c r="A554" s="2">
        <v>553</v>
      </c>
      <c r="B554" t="s">
        <v>2229</v>
      </c>
      <c r="C554" t="s">
        <v>2230</v>
      </c>
      <c r="D554" t="s">
        <v>2231</v>
      </c>
      <c r="E554" s="3">
        <v>32934</v>
      </c>
      <c r="F554" t="s">
        <v>22</v>
      </c>
      <c r="G554" t="s">
        <v>2232</v>
      </c>
      <c r="H554" s="1">
        <v>45858</v>
      </c>
      <c r="I554" s="1">
        <v>46223</v>
      </c>
      <c r="J554" t="s">
        <v>36</v>
      </c>
      <c r="K554" t="s">
        <v>25</v>
      </c>
      <c r="L554" t="s">
        <v>26</v>
      </c>
      <c r="M554" t="s">
        <v>27</v>
      </c>
      <c r="N554" t="s">
        <v>28</v>
      </c>
      <c r="O554" t="s">
        <v>67</v>
      </c>
      <c r="P554" t="s">
        <v>68</v>
      </c>
      <c r="Q554" t="s">
        <v>31</v>
      </c>
      <c r="R554">
        <v>4.9000000000000004</v>
      </c>
      <c r="S554">
        <v>8</v>
      </c>
      <c r="T554">
        <f t="shared" si="24"/>
        <v>365</v>
      </c>
      <c r="U554" t="str">
        <f t="shared" si="25"/>
        <v>2025</v>
      </c>
      <c r="V554" t="str">
        <f t="shared" si="26"/>
        <v>3</v>
      </c>
      <c r="W554" s="10" cm="1">
        <f t="array" ref="W554">(INDEX(clv_analysis[[#All],[Customer Lifetime Value]], MATCH(TEXT(U554, "0")&amp;V554, TEXT(clv_analysis[[#All],[Year]], "0")&amp;clv_analysis[[#All],[Quarter]], 0))) /( COUNTIFS(amazon_prime_users[Year], U554, amazon_prime_users[Quarter], V554))</f>
        <v>14.486965073529412</v>
      </c>
    </row>
    <row r="555" spans="1:23" x14ac:dyDescent="0.3">
      <c r="A555" s="2">
        <v>554</v>
      </c>
      <c r="B555" t="s">
        <v>2233</v>
      </c>
      <c r="C555" t="s">
        <v>2234</v>
      </c>
      <c r="D555" t="s">
        <v>2235</v>
      </c>
      <c r="E555" s="3">
        <v>14997</v>
      </c>
      <c r="F555" t="s">
        <v>22</v>
      </c>
      <c r="G555" t="s">
        <v>2236</v>
      </c>
      <c r="H555" s="1">
        <v>45859</v>
      </c>
      <c r="I555" s="1">
        <v>46224</v>
      </c>
      <c r="J555" t="s">
        <v>36</v>
      </c>
      <c r="K555" t="s">
        <v>25</v>
      </c>
      <c r="L555" t="s">
        <v>53</v>
      </c>
      <c r="M555" t="s">
        <v>66</v>
      </c>
      <c r="N555" t="s">
        <v>28</v>
      </c>
      <c r="O555" t="s">
        <v>114</v>
      </c>
      <c r="P555" t="s">
        <v>30</v>
      </c>
      <c r="Q555" t="s">
        <v>31</v>
      </c>
      <c r="R555">
        <v>3</v>
      </c>
      <c r="S555">
        <v>10</v>
      </c>
      <c r="T555">
        <f t="shared" si="24"/>
        <v>365</v>
      </c>
      <c r="U555" t="str">
        <f t="shared" si="25"/>
        <v>2025</v>
      </c>
      <c r="V555" t="str">
        <f t="shared" si="26"/>
        <v>3</v>
      </c>
      <c r="W555" s="10" cm="1">
        <f t="array" ref="W555">(INDEX(clv_analysis[[#All],[Customer Lifetime Value]], MATCH(TEXT(U555, "0")&amp;V555, TEXT(clv_analysis[[#All],[Year]], "0")&amp;clv_analysis[[#All],[Quarter]], 0))) /( COUNTIFS(amazon_prime_users[Year], U555, amazon_prime_users[Quarter], V555))</f>
        <v>14.486965073529412</v>
      </c>
    </row>
    <row r="556" spans="1:23" x14ac:dyDescent="0.3">
      <c r="A556" s="2">
        <v>555</v>
      </c>
      <c r="B556" t="s">
        <v>2237</v>
      </c>
      <c r="C556" t="s">
        <v>2238</v>
      </c>
      <c r="D556" t="s">
        <v>2239</v>
      </c>
      <c r="E556" s="3">
        <v>31589</v>
      </c>
      <c r="F556" t="s">
        <v>43</v>
      </c>
      <c r="G556" t="s">
        <v>2240</v>
      </c>
      <c r="H556" s="1">
        <v>45860</v>
      </c>
      <c r="I556" s="1">
        <v>46225</v>
      </c>
      <c r="J556" t="s">
        <v>36</v>
      </c>
      <c r="K556" t="s">
        <v>25</v>
      </c>
      <c r="L556" t="s">
        <v>26</v>
      </c>
      <c r="M556" t="s">
        <v>66</v>
      </c>
      <c r="N556" t="s">
        <v>60</v>
      </c>
      <c r="O556" t="s">
        <v>114</v>
      </c>
      <c r="P556" t="s">
        <v>39</v>
      </c>
      <c r="Q556" t="s">
        <v>31</v>
      </c>
      <c r="R556">
        <v>4.7</v>
      </c>
      <c r="S556">
        <v>1</v>
      </c>
      <c r="T556">
        <f t="shared" si="24"/>
        <v>365</v>
      </c>
      <c r="U556" t="str">
        <f t="shared" si="25"/>
        <v>2025</v>
      </c>
      <c r="V556" t="str">
        <f t="shared" si="26"/>
        <v>3</v>
      </c>
      <c r="W556" s="10" cm="1">
        <f t="array" ref="W556">(INDEX(clv_analysis[[#All],[Customer Lifetime Value]], MATCH(TEXT(U556, "0")&amp;V556, TEXT(clv_analysis[[#All],[Year]], "0")&amp;clv_analysis[[#All],[Quarter]], 0))) /( COUNTIFS(amazon_prime_users[Year], U556, amazon_prime_users[Quarter], V556))</f>
        <v>14.486965073529412</v>
      </c>
    </row>
    <row r="557" spans="1:23" x14ac:dyDescent="0.3">
      <c r="A557" s="2">
        <v>556</v>
      </c>
      <c r="B557" t="s">
        <v>2241</v>
      </c>
      <c r="C557" t="s">
        <v>2242</v>
      </c>
      <c r="D557" t="s">
        <v>2243</v>
      </c>
      <c r="E557" s="3">
        <v>31710</v>
      </c>
      <c r="F557" t="s">
        <v>43</v>
      </c>
      <c r="G557" t="s">
        <v>2244</v>
      </c>
      <c r="H557" s="1">
        <v>45861</v>
      </c>
      <c r="I557" s="1">
        <v>46226</v>
      </c>
      <c r="J557" t="s">
        <v>24</v>
      </c>
      <c r="K557" t="s">
        <v>37</v>
      </c>
      <c r="L557" t="s">
        <v>53</v>
      </c>
      <c r="M557" t="s">
        <v>66</v>
      </c>
      <c r="N557" t="s">
        <v>28</v>
      </c>
      <c r="O557" t="s">
        <v>46</v>
      </c>
      <c r="P557" t="s">
        <v>68</v>
      </c>
      <c r="Q557" t="s">
        <v>47</v>
      </c>
      <c r="R557">
        <v>4.5999999999999996</v>
      </c>
      <c r="S557">
        <v>7</v>
      </c>
      <c r="T557">
        <f t="shared" si="24"/>
        <v>365</v>
      </c>
      <c r="U557" t="str">
        <f t="shared" si="25"/>
        <v>2025</v>
      </c>
      <c r="V557" t="str">
        <f t="shared" si="26"/>
        <v>3</v>
      </c>
      <c r="W557" s="10" cm="1">
        <f t="array" ref="W557">(INDEX(clv_analysis[[#All],[Customer Lifetime Value]], MATCH(TEXT(U557, "0")&amp;V557, TEXT(clv_analysis[[#All],[Year]], "0")&amp;clv_analysis[[#All],[Quarter]], 0))) /( COUNTIFS(amazon_prime_users[Year], U557, amazon_prime_users[Quarter], V557))</f>
        <v>14.486965073529412</v>
      </c>
    </row>
    <row r="558" spans="1:23" x14ac:dyDescent="0.3">
      <c r="A558" s="2">
        <v>557</v>
      </c>
      <c r="B558" t="s">
        <v>2245</v>
      </c>
      <c r="C558" t="s">
        <v>2246</v>
      </c>
      <c r="D558" t="s">
        <v>2247</v>
      </c>
      <c r="E558" s="3">
        <v>27126</v>
      </c>
      <c r="F558" t="s">
        <v>22</v>
      </c>
      <c r="G558" t="s">
        <v>2248</v>
      </c>
      <c r="H558" s="1">
        <v>45862</v>
      </c>
      <c r="I558" s="1">
        <v>46227</v>
      </c>
      <c r="J558" t="s">
        <v>36</v>
      </c>
      <c r="K558" t="s">
        <v>37</v>
      </c>
      <c r="L558" t="s">
        <v>53</v>
      </c>
      <c r="M558" t="s">
        <v>27</v>
      </c>
      <c r="N558" t="s">
        <v>45</v>
      </c>
      <c r="O558" t="s">
        <v>29</v>
      </c>
      <c r="P558" t="s">
        <v>30</v>
      </c>
      <c r="Q558" t="s">
        <v>54</v>
      </c>
      <c r="R558">
        <v>4.4000000000000004</v>
      </c>
      <c r="S558">
        <v>3</v>
      </c>
      <c r="T558">
        <f t="shared" si="24"/>
        <v>365</v>
      </c>
      <c r="U558" t="str">
        <f t="shared" si="25"/>
        <v>2025</v>
      </c>
      <c r="V558" t="str">
        <f t="shared" si="26"/>
        <v>3</v>
      </c>
      <c r="W558" s="10" cm="1">
        <f t="array" ref="W558">(INDEX(clv_analysis[[#All],[Customer Lifetime Value]], MATCH(TEXT(U558, "0")&amp;V558, TEXT(clv_analysis[[#All],[Year]], "0")&amp;clv_analysis[[#All],[Quarter]], 0))) /( COUNTIFS(amazon_prime_users[Year], U558, amazon_prime_users[Quarter], V558))</f>
        <v>14.486965073529412</v>
      </c>
    </row>
    <row r="559" spans="1:23" x14ac:dyDescent="0.3">
      <c r="A559" s="2">
        <v>558</v>
      </c>
      <c r="B559" t="s">
        <v>2249</v>
      </c>
      <c r="C559" t="s">
        <v>2250</v>
      </c>
      <c r="D559" t="s">
        <v>2251</v>
      </c>
      <c r="E559" s="3">
        <v>35580</v>
      </c>
      <c r="F559" t="s">
        <v>22</v>
      </c>
      <c r="G559" t="s">
        <v>2252</v>
      </c>
      <c r="H559" s="1">
        <v>45863</v>
      </c>
      <c r="I559" s="1">
        <v>46228</v>
      </c>
      <c r="J559" t="s">
        <v>24</v>
      </c>
      <c r="K559" t="s">
        <v>25</v>
      </c>
      <c r="L559" t="s">
        <v>53</v>
      </c>
      <c r="M559" t="s">
        <v>66</v>
      </c>
      <c r="N559" t="s">
        <v>28</v>
      </c>
      <c r="O559" t="s">
        <v>61</v>
      </c>
      <c r="P559" t="s">
        <v>30</v>
      </c>
      <c r="Q559" t="s">
        <v>47</v>
      </c>
      <c r="R559">
        <v>4.7</v>
      </c>
      <c r="S559">
        <v>6</v>
      </c>
      <c r="T559">
        <f t="shared" si="24"/>
        <v>365</v>
      </c>
      <c r="U559" t="str">
        <f t="shared" si="25"/>
        <v>2025</v>
      </c>
      <c r="V559" t="str">
        <f t="shared" si="26"/>
        <v>3</v>
      </c>
      <c r="W559" s="10" cm="1">
        <f t="array" ref="W559">(INDEX(clv_analysis[[#All],[Customer Lifetime Value]], MATCH(TEXT(U559, "0")&amp;V559, TEXT(clv_analysis[[#All],[Year]], "0")&amp;clv_analysis[[#All],[Quarter]], 0))) /( COUNTIFS(amazon_prime_users[Year], U559, amazon_prime_users[Quarter], V559))</f>
        <v>14.486965073529412</v>
      </c>
    </row>
    <row r="560" spans="1:23" x14ac:dyDescent="0.3">
      <c r="A560" s="2">
        <v>559</v>
      </c>
      <c r="B560" t="s">
        <v>2253</v>
      </c>
      <c r="C560" t="s">
        <v>2254</v>
      </c>
      <c r="D560" t="s">
        <v>2255</v>
      </c>
      <c r="E560" s="3">
        <v>13368</v>
      </c>
      <c r="F560" t="s">
        <v>43</v>
      </c>
      <c r="G560" t="s">
        <v>2256</v>
      </c>
      <c r="H560" s="1">
        <v>45864</v>
      </c>
      <c r="I560" s="1">
        <v>46229</v>
      </c>
      <c r="J560" t="s">
        <v>36</v>
      </c>
      <c r="K560" t="s">
        <v>37</v>
      </c>
      <c r="L560" t="s">
        <v>53</v>
      </c>
      <c r="M560" t="s">
        <v>27</v>
      </c>
      <c r="N560" t="s">
        <v>60</v>
      </c>
      <c r="O560" t="s">
        <v>38</v>
      </c>
      <c r="P560" t="s">
        <v>30</v>
      </c>
      <c r="Q560" t="s">
        <v>31</v>
      </c>
      <c r="R560">
        <v>5</v>
      </c>
      <c r="S560">
        <v>2</v>
      </c>
      <c r="T560">
        <f t="shared" si="24"/>
        <v>365</v>
      </c>
      <c r="U560" t="str">
        <f t="shared" si="25"/>
        <v>2025</v>
      </c>
      <c r="V560" t="str">
        <f t="shared" si="26"/>
        <v>3</v>
      </c>
      <c r="W560" s="10" cm="1">
        <f t="array" ref="W560">(INDEX(clv_analysis[[#All],[Customer Lifetime Value]], MATCH(TEXT(U560, "0")&amp;V560, TEXT(clv_analysis[[#All],[Year]], "0")&amp;clv_analysis[[#All],[Quarter]], 0))) /( COUNTIFS(amazon_prime_users[Year], U560, amazon_prime_users[Quarter], V560))</f>
        <v>14.486965073529412</v>
      </c>
    </row>
    <row r="561" spans="1:23" x14ac:dyDescent="0.3">
      <c r="A561" s="2">
        <v>560</v>
      </c>
      <c r="B561" t="s">
        <v>2257</v>
      </c>
      <c r="C561" t="s">
        <v>2258</v>
      </c>
      <c r="D561" t="s">
        <v>2259</v>
      </c>
      <c r="E561" s="3">
        <v>33824</v>
      </c>
      <c r="F561" t="s">
        <v>43</v>
      </c>
      <c r="G561" t="s">
        <v>2260</v>
      </c>
      <c r="H561" s="1">
        <v>45865</v>
      </c>
      <c r="I561" s="1">
        <v>46230</v>
      </c>
      <c r="J561" t="s">
        <v>24</v>
      </c>
      <c r="K561" t="s">
        <v>52</v>
      </c>
      <c r="L561" t="s">
        <v>26</v>
      </c>
      <c r="M561" t="s">
        <v>59</v>
      </c>
      <c r="N561" t="s">
        <v>45</v>
      </c>
      <c r="O561" t="s">
        <v>67</v>
      </c>
      <c r="P561" t="s">
        <v>30</v>
      </c>
      <c r="Q561" t="s">
        <v>54</v>
      </c>
      <c r="R561">
        <v>4</v>
      </c>
      <c r="S561">
        <v>7</v>
      </c>
      <c r="T561">
        <f t="shared" si="24"/>
        <v>365</v>
      </c>
      <c r="U561" t="str">
        <f t="shared" si="25"/>
        <v>2025</v>
      </c>
      <c r="V561" t="str">
        <f t="shared" si="26"/>
        <v>3</v>
      </c>
      <c r="W561" s="10" cm="1">
        <f t="array" ref="W561">(INDEX(clv_analysis[[#All],[Customer Lifetime Value]], MATCH(TEXT(U561, "0")&amp;V561, TEXT(clv_analysis[[#All],[Year]], "0")&amp;clv_analysis[[#All],[Quarter]], 0))) /( COUNTIFS(amazon_prime_users[Year], U561, amazon_prime_users[Quarter], V561))</f>
        <v>14.486965073529412</v>
      </c>
    </row>
    <row r="562" spans="1:23" x14ac:dyDescent="0.3">
      <c r="A562" s="2">
        <v>561</v>
      </c>
      <c r="B562" t="s">
        <v>2261</v>
      </c>
      <c r="C562" t="s">
        <v>2262</v>
      </c>
      <c r="D562" t="s">
        <v>2263</v>
      </c>
      <c r="E562" s="3">
        <v>28170</v>
      </c>
      <c r="F562" t="s">
        <v>22</v>
      </c>
      <c r="G562" t="s">
        <v>2264</v>
      </c>
      <c r="H562" s="1">
        <v>45866</v>
      </c>
      <c r="I562" s="1">
        <v>46231</v>
      </c>
      <c r="J562" t="s">
        <v>36</v>
      </c>
      <c r="K562" t="s">
        <v>25</v>
      </c>
      <c r="L562" t="s">
        <v>26</v>
      </c>
      <c r="M562" t="s">
        <v>59</v>
      </c>
      <c r="N562" t="s">
        <v>28</v>
      </c>
      <c r="O562" t="s">
        <v>67</v>
      </c>
      <c r="P562" t="s">
        <v>68</v>
      </c>
      <c r="Q562" t="s">
        <v>31</v>
      </c>
      <c r="R562">
        <v>3.6</v>
      </c>
      <c r="S562">
        <v>8</v>
      </c>
      <c r="T562">
        <f t="shared" si="24"/>
        <v>365</v>
      </c>
      <c r="U562" t="str">
        <f t="shared" si="25"/>
        <v>2025</v>
      </c>
      <c r="V562" t="str">
        <f t="shared" si="26"/>
        <v>3</v>
      </c>
      <c r="W562" s="10" cm="1">
        <f t="array" ref="W562">(INDEX(clv_analysis[[#All],[Customer Lifetime Value]], MATCH(TEXT(U562, "0")&amp;V562, TEXT(clv_analysis[[#All],[Year]], "0")&amp;clv_analysis[[#All],[Quarter]], 0))) /( COUNTIFS(amazon_prime_users[Year], U562, amazon_prime_users[Quarter], V562))</f>
        <v>14.486965073529412</v>
      </c>
    </row>
    <row r="563" spans="1:23" x14ac:dyDescent="0.3">
      <c r="A563" s="2">
        <v>562</v>
      </c>
      <c r="B563" t="s">
        <v>2265</v>
      </c>
      <c r="C563" t="s">
        <v>2266</v>
      </c>
      <c r="D563" t="s">
        <v>2267</v>
      </c>
      <c r="E563" s="3">
        <v>20282</v>
      </c>
      <c r="F563" t="s">
        <v>43</v>
      </c>
      <c r="G563" t="s">
        <v>2268</v>
      </c>
      <c r="H563" s="1">
        <v>45867</v>
      </c>
      <c r="I563" s="1">
        <v>46232</v>
      </c>
      <c r="J563" t="s">
        <v>36</v>
      </c>
      <c r="K563" t="s">
        <v>52</v>
      </c>
      <c r="L563" t="s">
        <v>53</v>
      </c>
      <c r="M563" t="s">
        <v>59</v>
      </c>
      <c r="N563" t="s">
        <v>60</v>
      </c>
      <c r="O563" t="s">
        <v>114</v>
      </c>
      <c r="P563" t="s">
        <v>68</v>
      </c>
      <c r="Q563" t="s">
        <v>47</v>
      </c>
      <c r="R563">
        <v>4.9000000000000004</v>
      </c>
      <c r="S563">
        <v>10</v>
      </c>
      <c r="T563">
        <f t="shared" si="24"/>
        <v>365</v>
      </c>
      <c r="U563" t="str">
        <f t="shared" si="25"/>
        <v>2025</v>
      </c>
      <c r="V563" t="str">
        <f t="shared" si="26"/>
        <v>3</v>
      </c>
      <c r="W563" s="10" cm="1">
        <f t="array" ref="W563">(INDEX(clv_analysis[[#All],[Customer Lifetime Value]], MATCH(TEXT(U563, "0")&amp;V563, TEXT(clv_analysis[[#All],[Year]], "0")&amp;clv_analysis[[#All],[Quarter]], 0))) /( COUNTIFS(amazon_prime_users[Year], U563, amazon_prime_users[Quarter], V563))</f>
        <v>14.486965073529412</v>
      </c>
    </row>
    <row r="564" spans="1:23" x14ac:dyDescent="0.3">
      <c r="A564" s="2">
        <v>563</v>
      </c>
      <c r="B564" t="s">
        <v>2269</v>
      </c>
      <c r="C564" t="s">
        <v>2270</v>
      </c>
      <c r="D564" t="s">
        <v>2271</v>
      </c>
      <c r="E564" s="3">
        <v>26494</v>
      </c>
      <c r="F564" t="s">
        <v>43</v>
      </c>
      <c r="G564" t="s">
        <v>2272</v>
      </c>
      <c r="H564" s="1">
        <v>45868</v>
      </c>
      <c r="I564" s="1">
        <v>46233</v>
      </c>
      <c r="J564" t="s">
        <v>36</v>
      </c>
      <c r="K564" t="s">
        <v>52</v>
      </c>
      <c r="L564" t="s">
        <v>26</v>
      </c>
      <c r="M564" t="s">
        <v>59</v>
      </c>
      <c r="N564" t="s">
        <v>60</v>
      </c>
      <c r="O564" t="s">
        <v>46</v>
      </c>
      <c r="P564" t="s">
        <v>30</v>
      </c>
      <c r="Q564" t="s">
        <v>31</v>
      </c>
      <c r="R564">
        <v>3.2</v>
      </c>
      <c r="S564">
        <v>4</v>
      </c>
      <c r="T564">
        <f t="shared" si="24"/>
        <v>365</v>
      </c>
      <c r="U564" t="str">
        <f t="shared" si="25"/>
        <v>2025</v>
      </c>
      <c r="V564" t="str">
        <f t="shared" si="26"/>
        <v>3</v>
      </c>
      <c r="W564" s="10" cm="1">
        <f t="array" ref="W564">(INDEX(clv_analysis[[#All],[Customer Lifetime Value]], MATCH(TEXT(U564, "0")&amp;V564, TEXT(clv_analysis[[#All],[Year]], "0")&amp;clv_analysis[[#All],[Quarter]], 0))) /( COUNTIFS(amazon_prime_users[Year], U564, amazon_prime_users[Quarter], V564))</f>
        <v>14.486965073529412</v>
      </c>
    </row>
    <row r="565" spans="1:23" x14ac:dyDescent="0.3">
      <c r="A565" s="2">
        <v>564</v>
      </c>
      <c r="B565" t="s">
        <v>2273</v>
      </c>
      <c r="C565" t="s">
        <v>2274</v>
      </c>
      <c r="D565" t="s">
        <v>2275</v>
      </c>
      <c r="E565" s="3">
        <v>25059</v>
      </c>
      <c r="F565" t="s">
        <v>22</v>
      </c>
      <c r="G565" t="s">
        <v>2276</v>
      </c>
      <c r="H565" s="1">
        <v>45869</v>
      </c>
      <c r="I565" s="1">
        <v>46234</v>
      </c>
      <c r="J565" t="s">
        <v>24</v>
      </c>
      <c r="K565" t="s">
        <v>25</v>
      </c>
      <c r="L565" t="s">
        <v>26</v>
      </c>
      <c r="M565" t="s">
        <v>27</v>
      </c>
      <c r="N565" t="s">
        <v>60</v>
      </c>
      <c r="O565" t="s">
        <v>114</v>
      </c>
      <c r="P565" t="s">
        <v>68</v>
      </c>
      <c r="Q565" t="s">
        <v>54</v>
      </c>
      <c r="R565">
        <v>3.3</v>
      </c>
      <c r="S565">
        <v>1</v>
      </c>
      <c r="T565">
        <f t="shared" si="24"/>
        <v>365</v>
      </c>
      <c r="U565" t="str">
        <f t="shared" si="25"/>
        <v>2025</v>
      </c>
      <c r="V565" t="str">
        <f t="shared" si="26"/>
        <v>3</v>
      </c>
      <c r="W565" s="10" cm="1">
        <f t="array" ref="W565">(INDEX(clv_analysis[[#All],[Customer Lifetime Value]], MATCH(TEXT(U565, "0")&amp;V565, TEXT(clv_analysis[[#All],[Year]], "0")&amp;clv_analysis[[#All],[Quarter]], 0))) /( COUNTIFS(amazon_prime_users[Year], U565, amazon_prime_users[Quarter], V565))</f>
        <v>14.486965073529412</v>
      </c>
    </row>
    <row r="566" spans="1:23" x14ac:dyDescent="0.3">
      <c r="A566" s="2">
        <v>565</v>
      </c>
      <c r="B566" t="s">
        <v>2277</v>
      </c>
      <c r="C566" t="s">
        <v>1911</v>
      </c>
      <c r="D566" t="s">
        <v>1912</v>
      </c>
      <c r="E566" s="3">
        <v>31725</v>
      </c>
      <c r="F566" t="s">
        <v>43</v>
      </c>
      <c r="G566" t="s">
        <v>2278</v>
      </c>
      <c r="H566" s="1">
        <v>45870</v>
      </c>
      <c r="I566" s="1">
        <v>46235</v>
      </c>
      <c r="J566" t="s">
        <v>36</v>
      </c>
      <c r="K566" t="s">
        <v>37</v>
      </c>
      <c r="L566" t="s">
        <v>26</v>
      </c>
      <c r="M566" t="s">
        <v>27</v>
      </c>
      <c r="N566" t="s">
        <v>45</v>
      </c>
      <c r="O566" t="s">
        <v>61</v>
      </c>
      <c r="P566" t="s">
        <v>39</v>
      </c>
      <c r="Q566" t="s">
        <v>31</v>
      </c>
      <c r="R566">
        <v>4.9000000000000004</v>
      </c>
      <c r="S566">
        <v>7</v>
      </c>
      <c r="T566">
        <f t="shared" si="24"/>
        <v>365</v>
      </c>
      <c r="U566" t="str">
        <f t="shared" si="25"/>
        <v>2025</v>
      </c>
      <c r="V566" t="str">
        <f t="shared" si="26"/>
        <v>3</v>
      </c>
      <c r="W566" s="10" cm="1">
        <f t="array" ref="W566">(INDEX(clv_analysis[[#All],[Customer Lifetime Value]], MATCH(TEXT(U566, "0")&amp;V566, TEXT(clv_analysis[[#All],[Year]], "0")&amp;clv_analysis[[#All],[Quarter]], 0))) /( COUNTIFS(amazon_prime_users[Year], U566, amazon_prime_users[Quarter], V566))</f>
        <v>14.486965073529412</v>
      </c>
    </row>
    <row r="567" spans="1:23" x14ac:dyDescent="0.3">
      <c r="A567" s="2">
        <v>566</v>
      </c>
      <c r="B567" t="s">
        <v>2279</v>
      </c>
      <c r="C567" t="s">
        <v>2280</v>
      </c>
      <c r="D567" t="s">
        <v>2281</v>
      </c>
      <c r="E567" s="3">
        <v>12547</v>
      </c>
      <c r="F567" t="s">
        <v>22</v>
      </c>
      <c r="G567" t="s">
        <v>2282</v>
      </c>
      <c r="H567" s="1">
        <v>45871</v>
      </c>
      <c r="I567" s="1">
        <v>46236</v>
      </c>
      <c r="J567" t="s">
        <v>36</v>
      </c>
      <c r="K567" t="s">
        <v>52</v>
      </c>
      <c r="L567" t="s">
        <v>26</v>
      </c>
      <c r="M567" t="s">
        <v>27</v>
      </c>
      <c r="N567" t="s">
        <v>60</v>
      </c>
      <c r="O567" t="s">
        <v>114</v>
      </c>
      <c r="P567" t="s">
        <v>68</v>
      </c>
      <c r="Q567" t="s">
        <v>47</v>
      </c>
      <c r="R567">
        <v>3.6</v>
      </c>
      <c r="S567">
        <v>5</v>
      </c>
      <c r="T567">
        <f t="shared" si="24"/>
        <v>365</v>
      </c>
      <c r="U567" t="str">
        <f t="shared" si="25"/>
        <v>2025</v>
      </c>
      <c r="V567" t="str">
        <f t="shared" si="26"/>
        <v>3</v>
      </c>
      <c r="W567" s="10" cm="1">
        <f t="array" ref="W567">(INDEX(clv_analysis[[#All],[Customer Lifetime Value]], MATCH(TEXT(U567, "0")&amp;V567, TEXT(clv_analysis[[#All],[Year]], "0")&amp;clv_analysis[[#All],[Quarter]], 0))) /( COUNTIFS(amazon_prime_users[Year], U567, amazon_prime_users[Quarter], V567))</f>
        <v>14.486965073529412</v>
      </c>
    </row>
    <row r="568" spans="1:23" x14ac:dyDescent="0.3">
      <c r="A568" s="2">
        <v>567</v>
      </c>
      <c r="B568" t="s">
        <v>2283</v>
      </c>
      <c r="C568" t="s">
        <v>2284</v>
      </c>
      <c r="D568" t="s">
        <v>2285</v>
      </c>
      <c r="E568" s="3">
        <v>19456</v>
      </c>
      <c r="F568" t="s">
        <v>22</v>
      </c>
      <c r="G568" t="s">
        <v>2286</v>
      </c>
      <c r="H568" s="1">
        <v>45872</v>
      </c>
      <c r="I568" s="1">
        <v>46237</v>
      </c>
      <c r="J568" t="s">
        <v>24</v>
      </c>
      <c r="K568" t="s">
        <v>25</v>
      </c>
      <c r="L568" t="s">
        <v>26</v>
      </c>
      <c r="M568" t="s">
        <v>59</v>
      </c>
      <c r="N568" t="s">
        <v>45</v>
      </c>
      <c r="O568" t="s">
        <v>67</v>
      </c>
      <c r="P568" t="s">
        <v>30</v>
      </c>
      <c r="Q568" t="s">
        <v>54</v>
      </c>
      <c r="R568">
        <v>3.4</v>
      </c>
      <c r="S568">
        <v>10</v>
      </c>
      <c r="T568">
        <f t="shared" si="24"/>
        <v>365</v>
      </c>
      <c r="U568" t="str">
        <f t="shared" si="25"/>
        <v>2025</v>
      </c>
      <c r="V568" t="str">
        <f t="shared" si="26"/>
        <v>3</v>
      </c>
      <c r="W568" s="10" cm="1">
        <f t="array" ref="W568">(INDEX(clv_analysis[[#All],[Customer Lifetime Value]], MATCH(TEXT(U568, "0")&amp;V568, TEXT(clv_analysis[[#All],[Year]], "0")&amp;clv_analysis[[#All],[Quarter]], 0))) /( COUNTIFS(amazon_prime_users[Year], U568, amazon_prime_users[Quarter], V568))</f>
        <v>14.486965073529412</v>
      </c>
    </row>
    <row r="569" spans="1:23" x14ac:dyDescent="0.3">
      <c r="A569" s="2">
        <v>568</v>
      </c>
      <c r="B569" t="s">
        <v>2287</v>
      </c>
      <c r="C569" t="s">
        <v>2288</v>
      </c>
      <c r="D569" t="s">
        <v>2289</v>
      </c>
      <c r="E569" s="3">
        <v>36352</v>
      </c>
      <c r="F569" t="s">
        <v>22</v>
      </c>
      <c r="G569" t="s">
        <v>2290</v>
      </c>
      <c r="H569" s="1">
        <v>45873</v>
      </c>
      <c r="I569" s="1">
        <v>46238</v>
      </c>
      <c r="J569" t="s">
        <v>24</v>
      </c>
      <c r="K569" t="s">
        <v>52</v>
      </c>
      <c r="L569" t="s">
        <v>53</v>
      </c>
      <c r="M569" t="s">
        <v>66</v>
      </c>
      <c r="N569" t="s">
        <v>45</v>
      </c>
      <c r="O569" t="s">
        <v>73</v>
      </c>
      <c r="P569" t="s">
        <v>68</v>
      </c>
      <c r="Q569" t="s">
        <v>47</v>
      </c>
      <c r="R569">
        <v>4.0999999999999996</v>
      </c>
      <c r="S569">
        <v>4</v>
      </c>
      <c r="T569">
        <f t="shared" si="24"/>
        <v>365</v>
      </c>
      <c r="U569" t="str">
        <f t="shared" si="25"/>
        <v>2025</v>
      </c>
      <c r="V569" t="str">
        <f t="shared" si="26"/>
        <v>3</v>
      </c>
      <c r="W569" s="10" cm="1">
        <f t="array" ref="W569">(INDEX(clv_analysis[[#All],[Customer Lifetime Value]], MATCH(TEXT(U569, "0")&amp;V569, TEXT(clv_analysis[[#All],[Year]], "0")&amp;clv_analysis[[#All],[Quarter]], 0))) /( COUNTIFS(amazon_prime_users[Year], U569, amazon_prime_users[Quarter], V569))</f>
        <v>14.486965073529412</v>
      </c>
    </row>
    <row r="570" spans="1:23" x14ac:dyDescent="0.3">
      <c r="A570" s="2">
        <v>569</v>
      </c>
      <c r="B570" t="s">
        <v>2291</v>
      </c>
      <c r="C570" t="s">
        <v>2292</v>
      </c>
      <c r="D570" t="s">
        <v>2293</v>
      </c>
      <c r="E570" s="3">
        <v>19559</v>
      </c>
      <c r="F570" t="s">
        <v>43</v>
      </c>
      <c r="G570" t="s">
        <v>2294</v>
      </c>
      <c r="H570" s="1">
        <v>45874</v>
      </c>
      <c r="I570" s="1">
        <v>46239</v>
      </c>
      <c r="J570" t="s">
        <v>36</v>
      </c>
      <c r="K570" t="s">
        <v>25</v>
      </c>
      <c r="L570" t="s">
        <v>26</v>
      </c>
      <c r="M570" t="s">
        <v>27</v>
      </c>
      <c r="N570" t="s">
        <v>45</v>
      </c>
      <c r="O570" t="s">
        <v>29</v>
      </c>
      <c r="P570" t="s">
        <v>68</v>
      </c>
      <c r="Q570" t="s">
        <v>54</v>
      </c>
      <c r="R570">
        <v>4.3</v>
      </c>
      <c r="S570">
        <v>7</v>
      </c>
      <c r="T570">
        <f t="shared" si="24"/>
        <v>365</v>
      </c>
      <c r="U570" t="str">
        <f t="shared" si="25"/>
        <v>2025</v>
      </c>
      <c r="V570" t="str">
        <f t="shared" si="26"/>
        <v>3</v>
      </c>
      <c r="W570" s="10" cm="1">
        <f t="array" ref="W570">(INDEX(clv_analysis[[#All],[Customer Lifetime Value]], MATCH(TEXT(U570, "0")&amp;V570, TEXT(clv_analysis[[#All],[Year]], "0")&amp;clv_analysis[[#All],[Quarter]], 0))) /( COUNTIFS(amazon_prime_users[Year], U570, amazon_prime_users[Quarter], V570))</f>
        <v>14.486965073529412</v>
      </c>
    </row>
    <row r="571" spans="1:23" x14ac:dyDescent="0.3">
      <c r="A571" s="2">
        <v>570</v>
      </c>
      <c r="B571" t="s">
        <v>2295</v>
      </c>
      <c r="C571" t="s">
        <v>2296</v>
      </c>
      <c r="D571" t="s">
        <v>2297</v>
      </c>
      <c r="E571" s="3">
        <v>30018</v>
      </c>
      <c r="F571" t="s">
        <v>22</v>
      </c>
      <c r="G571" t="s">
        <v>2298</v>
      </c>
      <c r="H571" s="1">
        <v>45875</v>
      </c>
      <c r="I571" s="1">
        <v>46240</v>
      </c>
      <c r="J571" t="s">
        <v>24</v>
      </c>
      <c r="K571" t="s">
        <v>52</v>
      </c>
      <c r="L571" t="s">
        <v>53</v>
      </c>
      <c r="M571" t="s">
        <v>59</v>
      </c>
      <c r="N571" t="s">
        <v>45</v>
      </c>
      <c r="O571" t="s">
        <v>46</v>
      </c>
      <c r="P571" t="s">
        <v>39</v>
      </c>
      <c r="Q571" t="s">
        <v>54</v>
      </c>
      <c r="R571">
        <v>4</v>
      </c>
      <c r="S571">
        <v>5</v>
      </c>
      <c r="T571">
        <f t="shared" si="24"/>
        <v>365</v>
      </c>
      <c r="U571" t="str">
        <f t="shared" si="25"/>
        <v>2025</v>
      </c>
      <c r="V571" t="str">
        <f t="shared" si="26"/>
        <v>3</v>
      </c>
      <c r="W571" s="10" cm="1">
        <f t="array" ref="W571">(INDEX(clv_analysis[[#All],[Customer Lifetime Value]], MATCH(TEXT(U571, "0")&amp;V571, TEXT(clv_analysis[[#All],[Year]], "0")&amp;clv_analysis[[#All],[Quarter]], 0))) /( COUNTIFS(amazon_prime_users[Year], U571, amazon_prime_users[Quarter], V571))</f>
        <v>14.486965073529412</v>
      </c>
    </row>
    <row r="572" spans="1:23" x14ac:dyDescent="0.3">
      <c r="A572" s="2">
        <v>571</v>
      </c>
      <c r="B572" t="s">
        <v>2299</v>
      </c>
      <c r="C572" t="s">
        <v>2300</v>
      </c>
      <c r="D572" t="s">
        <v>2301</v>
      </c>
      <c r="E572" s="3">
        <v>32520</v>
      </c>
      <c r="F572" t="s">
        <v>43</v>
      </c>
      <c r="G572" t="s">
        <v>2302</v>
      </c>
      <c r="H572" s="1">
        <v>45876</v>
      </c>
      <c r="I572" s="1">
        <v>46241</v>
      </c>
      <c r="J572" t="s">
        <v>36</v>
      </c>
      <c r="K572" t="s">
        <v>37</v>
      </c>
      <c r="L572" t="s">
        <v>26</v>
      </c>
      <c r="M572" t="s">
        <v>27</v>
      </c>
      <c r="N572" t="s">
        <v>28</v>
      </c>
      <c r="O572" t="s">
        <v>61</v>
      </c>
      <c r="P572" t="s">
        <v>68</v>
      </c>
      <c r="Q572" t="s">
        <v>54</v>
      </c>
      <c r="R572">
        <v>4.0999999999999996</v>
      </c>
      <c r="S572">
        <v>6</v>
      </c>
      <c r="T572">
        <f t="shared" si="24"/>
        <v>365</v>
      </c>
      <c r="U572" t="str">
        <f t="shared" si="25"/>
        <v>2025</v>
      </c>
      <c r="V572" t="str">
        <f t="shared" si="26"/>
        <v>3</v>
      </c>
      <c r="W572" s="10" cm="1">
        <f t="array" ref="W572">(INDEX(clv_analysis[[#All],[Customer Lifetime Value]], MATCH(TEXT(U572, "0")&amp;V572, TEXT(clv_analysis[[#All],[Year]], "0")&amp;clv_analysis[[#All],[Quarter]], 0))) /( COUNTIFS(amazon_prime_users[Year], U572, amazon_prime_users[Quarter], V572))</f>
        <v>14.486965073529412</v>
      </c>
    </row>
    <row r="573" spans="1:23" x14ac:dyDescent="0.3">
      <c r="A573" s="2">
        <v>572</v>
      </c>
      <c r="B573" t="s">
        <v>2303</v>
      </c>
      <c r="C573" t="s">
        <v>2304</v>
      </c>
      <c r="D573" t="s">
        <v>2305</v>
      </c>
      <c r="E573" s="3">
        <v>28450</v>
      </c>
      <c r="F573" t="s">
        <v>43</v>
      </c>
      <c r="G573" t="s">
        <v>2306</v>
      </c>
      <c r="H573" s="1">
        <v>45877</v>
      </c>
      <c r="I573" s="1">
        <v>46242</v>
      </c>
      <c r="J573" t="s">
        <v>24</v>
      </c>
      <c r="K573" t="s">
        <v>25</v>
      </c>
      <c r="L573" t="s">
        <v>53</v>
      </c>
      <c r="M573" t="s">
        <v>59</v>
      </c>
      <c r="N573" t="s">
        <v>28</v>
      </c>
      <c r="O573" t="s">
        <v>29</v>
      </c>
      <c r="P573" t="s">
        <v>68</v>
      </c>
      <c r="Q573" t="s">
        <v>47</v>
      </c>
      <c r="R573">
        <v>4.9000000000000004</v>
      </c>
      <c r="S573">
        <v>8</v>
      </c>
      <c r="T573">
        <f t="shared" si="24"/>
        <v>365</v>
      </c>
      <c r="U573" t="str">
        <f t="shared" si="25"/>
        <v>2025</v>
      </c>
      <c r="V573" t="str">
        <f t="shared" si="26"/>
        <v>3</v>
      </c>
      <c r="W573" s="10" cm="1">
        <f t="array" ref="W573">(INDEX(clv_analysis[[#All],[Customer Lifetime Value]], MATCH(TEXT(U573, "0")&amp;V573, TEXT(clv_analysis[[#All],[Year]], "0")&amp;clv_analysis[[#All],[Quarter]], 0))) /( COUNTIFS(amazon_prime_users[Year], U573, amazon_prime_users[Quarter], V573))</f>
        <v>14.486965073529412</v>
      </c>
    </row>
    <row r="574" spans="1:23" x14ac:dyDescent="0.3">
      <c r="A574" s="2">
        <v>573</v>
      </c>
      <c r="B574" t="s">
        <v>2307</v>
      </c>
      <c r="C574" t="s">
        <v>2308</v>
      </c>
      <c r="D574" t="s">
        <v>2309</v>
      </c>
      <c r="E574" s="3">
        <v>25292</v>
      </c>
      <c r="F574" t="s">
        <v>43</v>
      </c>
      <c r="G574" t="s">
        <v>2310</v>
      </c>
      <c r="H574" s="1">
        <v>45878</v>
      </c>
      <c r="I574" s="1">
        <v>46243</v>
      </c>
      <c r="J574" t="s">
        <v>36</v>
      </c>
      <c r="K574" t="s">
        <v>25</v>
      </c>
      <c r="L574" t="s">
        <v>26</v>
      </c>
      <c r="M574" t="s">
        <v>66</v>
      </c>
      <c r="N574" t="s">
        <v>60</v>
      </c>
      <c r="O574" t="s">
        <v>29</v>
      </c>
      <c r="P574" t="s">
        <v>39</v>
      </c>
      <c r="Q574" t="s">
        <v>54</v>
      </c>
      <c r="R574">
        <v>4</v>
      </c>
      <c r="S574">
        <v>10</v>
      </c>
      <c r="T574">
        <f t="shared" si="24"/>
        <v>365</v>
      </c>
      <c r="U574" t="str">
        <f t="shared" si="25"/>
        <v>2025</v>
      </c>
      <c r="V574" t="str">
        <f t="shared" si="26"/>
        <v>3</v>
      </c>
      <c r="W574" s="10" cm="1">
        <f t="array" ref="W574">(INDEX(clv_analysis[[#All],[Customer Lifetime Value]], MATCH(TEXT(U574, "0")&amp;V574, TEXT(clv_analysis[[#All],[Year]], "0")&amp;clv_analysis[[#All],[Quarter]], 0))) /( COUNTIFS(amazon_prime_users[Year], U574, amazon_prime_users[Quarter], V574))</f>
        <v>14.486965073529412</v>
      </c>
    </row>
    <row r="575" spans="1:23" x14ac:dyDescent="0.3">
      <c r="A575" s="2">
        <v>574</v>
      </c>
      <c r="B575" t="s">
        <v>2311</v>
      </c>
      <c r="C575" t="s">
        <v>2312</v>
      </c>
      <c r="D575" t="s">
        <v>2313</v>
      </c>
      <c r="E575" s="3">
        <v>12655</v>
      </c>
      <c r="F575" t="s">
        <v>43</v>
      </c>
      <c r="G575" t="s">
        <v>2314</v>
      </c>
      <c r="H575" s="1">
        <v>45879</v>
      </c>
      <c r="I575" s="1">
        <v>46244</v>
      </c>
      <c r="J575" t="s">
        <v>24</v>
      </c>
      <c r="K575" t="s">
        <v>25</v>
      </c>
      <c r="L575" t="s">
        <v>26</v>
      </c>
      <c r="M575" t="s">
        <v>59</v>
      </c>
      <c r="N575" t="s">
        <v>28</v>
      </c>
      <c r="O575" t="s">
        <v>114</v>
      </c>
      <c r="P575" t="s">
        <v>68</v>
      </c>
      <c r="Q575" t="s">
        <v>54</v>
      </c>
      <c r="R575">
        <v>4</v>
      </c>
      <c r="S575">
        <v>4</v>
      </c>
      <c r="T575">
        <f t="shared" si="24"/>
        <v>365</v>
      </c>
      <c r="U575" t="str">
        <f t="shared" si="25"/>
        <v>2025</v>
      </c>
      <c r="V575" t="str">
        <f t="shared" si="26"/>
        <v>3</v>
      </c>
      <c r="W575" s="10" cm="1">
        <f t="array" ref="W575">(INDEX(clv_analysis[[#All],[Customer Lifetime Value]], MATCH(TEXT(U575, "0")&amp;V575, TEXT(clv_analysis[[#All],[Year]], "0")&amp;clv_analysis[[#All],[Quarter]], 0))) /( COUNTIFS(amazon_prime_users[Year], U575, amazon_prime_users[Quarter], V575))</f>
        <v>14.486965073529412</v>
      </c>
    </row>
    <row r="576" spans="1:23" x14ac:dyDescent="0.3">
      <c r="A576" s="2">
        <v>575</v>
      </c>
      <c r="B576" t="s">
        <v>2315</v>
      </c>
      <c r="C576" t="s">
        <v>2316</v>
      </c>
      <c r="D576" t="s">
        <v>2317</v>
      </c>
      <c r="E576" s="3">
        <v>27926</v>
      </c>
      <c r="F576" t="s">
        <v>22</v>
      </c>
      <c r="G576" t="s">
        <v>2318</v>
      </c>
      <c r="H576" s="1">
        <v>45880</v>
      </c>
      <c r="I576" s="1">
        <v>46245</v>
      </c>
      <c r="J576" t="s">
        <v>24</v>
      </c>
      <c r="K576" t="s">
        <v>37</v>
      </c>
      <c r="L576" t="s">
        <v>53</v>
      </c>
      <c r="M576" t="s">
        <v>27</v>
      </c>
      <c r="N576" t="s">
        <v>28</v>
      </c>
      <c r="O576" t="s">
        <v>61</v>
      </c>
      <c r="P576" t="s">
        <v>39</v>
      </c>
      <c r="Q576" t="s">
        <v>54</v>
      </c>
      <c r="R576">
        <v>5</v>
      </c>
      <c r="S576">
        <v>1</v>
      </c>
      <c r="T576">
        <f t="shared" si="24"/>
        <v>365</v>
      </c>
      <c r="U576" t="str">
        <f t="shared" si="25"/>
        <v>2025</v>
      </c>
      <c r="V576" t="str">
        <f t="shared" si="26"/>
        <v>3</v>
      </c>
      <c r="W576" s="10" cm="1">
        <f t="array" ref="W576">(INDEX(clv_analysis[[#All],[Customer Lifetime Value]], MATCH(TEXT(U576, "0")&amp;V576, TEXT(clv_analysis[[#All],[Year]], "0")&amp;clv_analysis[[#All],[Quarter]], 0))) /( COUNTIFS(amazon_prime_users[Year], U576, amazon_prime_users[Quarter], V576))</f>
        <v>14.486965073529412</v>
      </c>
    </row>
    <row r="577" spans="1:23" x14ac:dyDescent="0.3">
      <c r="A577" s="2">
        <v>576</v>
      </c>
      <c r="B577" t="s">
        <v>2319</v>
      </c>
      <c r="C577" t="s">
        <v>2320</v>
      </c>
      <c r="D577" t="s">
        <v>2321</v>
      </c>
      <c r="E577" s="3">
        <v>36128</v>
      </c>
      <c r="F577" t="s">
        <v>22</v>
      </c>
      <c r="G577" t="s">
        <v>2322</v>
      </c>
      <c r="H577" s="1">
        <v>45881</v>
      </c>
      <c r="I577" s="1">
        <v>46246</v>
      </c>
      <c r="J577" t="s">
        <v>24</v>
      </c>
      <c r="K577" t="s">
        <v>52</v>
      </c>
      <c r="L577" t="s">
        <v>26</v>
      </c>
      <c r="M577" t="s">
        <v>59</v>
      </c>
      <c r="N577" t="s">
        <v>45</v>
      </c>
      <c r="O577" t="s">
        <v>46</v>
      </c>
      <c r="P577" t="s">
        <v>30</v>
      </c>
      <c r="Q577" t="s">
        <v>31</v>
      </c>
      <c r="R577">
        <v>4.9000000000000004</v>
      </c>
      <c r="S577">
        <v>1</v>
      </c>
      <c r="T577">
        <f t="shared" si="24"/>
        <v>365</v>
      </c>
      <c r="U577" t="str">
        <f t="shared" si="25"/>
        <v>2025</v>
      </c>
      <c r="V577" t="str">
        <f t="shared" si="26"/>
        <v>3</v>
      </c>
      <c r="W577" s="10" cm="1">
        <f t="array" ref="W577">(INDEX(clv_analysis[[#All],[Customer Lifetime Value]], MATCH(TEXT(U577, "0")&amp;V577, TEXT(clv_analysis[[#All],[Year]], "0")&amp;clv_analysis[[#All],[Quarter]], 0))) /( COUNTIFS(amazon_prime_users[Year], U577, amazon_prime_users[Quarter], V577))</f>
        <v>14.486965073529412</v>
      </c>
    </row>
    <row r="578" spans="1:23" x14ac:dyDescent="0.3">
      <c r="A578" s="2">
        <v>577</v>
      </c>
      <c r="B578" t="s">
        <v>2323</v>
      </c>
      <c r="C578" t="s">
        <v>2324</v>
      </c>
      <c r="D578" t="s">
        <v>2325</v>
      </c>
      <c r="E578" s="3">
        <v>14094</v>
      </c>
      <c r="F578" t="s">
        <v>43</v>
      </c>
      <c r="G578" t="s">
        <v>2326</v>
      </c>
      <c r="H578" s="1">
        <v>45882</v>
      </c>
      <c r="I578" s="1">
        <v>46247</v>
      </c>
      <c r="J578" t="s">
        <v>36</v>
      </c>
      <c r="K578" t="s">
        <v>52</v>
      </c>
      <c r="L578" t="s">
        <v>53</v>
      </c>
      <c r="M578" t="s">
        <v>27</v>
      </c>
      <c r="N578" t="s">
        <v>45</v>
      </c>
      <c r="O578" t="s">
        <v>38</v>
      </c>
      <c r="P578" t="s">
        <v>68</v>
      </c>
      <c r="Q578" t="s">
        <v>47</v>
      </c>
      <c r="R578">
        <v>4</v>
      </c>
      <c r="S578">
        <v>8</v>
      </c>
      <c r="T578">
        <f t="shared" ref="T578:T641" si="27">I578-H578</f>
        <v>365</v>
      </c>
      <c r="U578" t="str">
        <f t="shared" ref="U578:U641" si="28">IF(YEAR(H578)=2024, "2024",
 IF(YEAR(H578)=2025, "2025",
 IF(YEAR(H578)=2026, "2026",
 IF(YEAR(H578)=2027, "2027",
 IF(YEAR(H578)=2028, "2028",
 IF(YEAR(H578)=2029, "2029",
 IF(YEAR(H578)=2030, "2030", "")))))))</f>
        <v>2025</v>
      </c>
      <c r="V578" t="str">
        <f t="shared" ref="V578:V641" si="29">IF(MONTH(H578)&lt;=3, "1", IF(MONTH(H578)&lt;=6, "2", IF(MONTH(H578)&lt;=9, "3", "4")))</f>
        <v>3</v>
      </c>
      <c r="W578" s="10" cm="1">
        <f t="array" ref="W578">(INDEX(clv_analysis[[#All],[Customer Lifetime Value]], MATCH(TEXT(U578, "0")&amp;V578, TEXT(clv_analysis[[#All],[Year]], "0")&amp;clv_analysis[[#All],[Quarter]], 0))) /( COUNTIFS(amazon_prime_users[Year], U578, amazon_prime_users[Quarter], V578))</f>
        <v>14.486965073529412</v>
      </c>
    </row>
    <row r="579" spans="1:23" x14ac:dyDescent="0.3">
      <c r="A579" s="2">
        <v>578</v>
      </c>
      <c r="B579" t="s">
        <v>2327</v>
      </c>
      <c r="C579" t="s">
        <v>2328</v>
      </c>
      <c r="D579" t="s">
        <v>2329</v>
      </c>
      <c r="E579" s="3">
        <v>20372</v>
      </c>
      <c r="F579" t="s">
        <v>22</v>
      </c>
      <c r="G579" t="s">
        <v>2330</v>
      </c>
      <c r="H579" s="1">
        <v>45883</v>
      </c>
      <c r="I579" s="1">
        <v>46248</v>
      </c>
      <c r="J579" t="s">
        <v>36</v>
      </c>
      <c r="K579" t="s">
        <v>37</v>
      </c>
      <c r="L579" t="s">
        <v>53</v>
      </c>
      <c r="M579" t="s">
        <v>66</v>
      </c>
      <c r="N579" t="s">
        <v>45</v>
      </c>
      <c r="O579" t="s">
        <v>46</v>
      </c>
      <c r="P579" t="s">
        <v>39</v>
      </c>
      <c r="Q579" t="s">
        <v>31</v>
      </c>
      <c r="R579">
        <v>4.2</v>
      </c>
      <c r="S579">
        <v>7</v>
      </c>
      <c r="T579">
        <f t="shared" si="27"/>
        <v>365</v>
      </c>
      <c r="U579" t="str">
        <f t="shared" si="28"/>
        <v>2025</v>
      </c>
      <c r="V579" t="str">
        <f t="shared" si="29"/>
        <v>3</v>
      </c>
      <c r="W579" s="10" cm="1">
        <f t="array" ref="W579">(INDEX(clv_analysis[[#All],[Customer Lifetime Value]], MATCH(TEXT(U579, "0")&amp;V579, TEXT(clv_analysis[[#All],[Year]], "0")&amp;clv_analysis[[#All],[Quarter]], 0))) /( COUNTIFS(amazon_prime_users[Year], U579, amazon_prime_users[Quarter], V579))</f>
        <v>14.486965073529412</v>
      </c>
    </row>
    <row r="580" spans="1:23" x14ac:dyDescent="0.3">
      <c r="A580" s="2">
        <v>579</v>
      </c>
      <c r="B580" t="s">
        <v>2331</v>
      </c>
      <c r="C580" t="s">
        <v>2332</v>
      </c>
      <c r="D580" t="s">
        <v>2333</v>
      </c>
      <c r="E580" s="3">
        <v>34143</v>
      </c>
      <c r="F580" t="s">
        <v>43</v>
      </c>
      <c r="G580" t="s">
        <v>2334</v>
      </c>
      <c r="H580" s="1">
        <v>45884</v>
      </c>
      <c r="I580" s="1">
        <v>46249</v>
      </c>
      <c r="J580" t="s">
        <v>36</v>
      </c>
      <c r="K580" t="s">
        <v>52</v>
      </c>
      <c r="L580" t="s">
        <v>53</v>
      </c>
      <c r="M580" t="s">
        <v>59</v>
      </c>
      <c r="N580" t="s">
        <v>60</v>
      </c>
      <c r="O580" t="s">
        <v>114</v>
      </c>
      <c r="P580" t="s">
        <v>68</v>
      </c>
      <c r="Q580" t="s">
        <v>31</v>
      </c>
      <c r="R580">
        <v>3.9</v>
      </c>
      <c r="S580">
        <v>6</v>
      </c>
      <c r="T580">
        <f t="shared" si="27"/>
        <v>365</v>
      </c>
      <c r="U580" t="str">
        <f t="shared" si="28"/>
        <v>2025</v>
      </c>
      <c r="V580" t="str">
        <f t="shared" si="29"/>
        <v>3</v>
      </c>
      <c r="W580" s="10" cm="1">
        <f t="array" ref="W580">(INDEX(clv_analysis[[#All],[Customer Lifetime Value]], MATCH(TEXT(U580, "0")&amp;V580, TEXT(clv_analysis[[#All],[Year]], "0")&amp;clv_analysis[[#All],[Quarter]], 0))) /( COUNTIFS(amazon_prime_users[Year], U580, amazon_prime_users[Quarter], V580))</f>
        <v>14.486965073529412</v>
      </c>
    </row>
    <row r="581" spans="1:23" x14ac:dyDescent="0.3">
      <c r="A581" s="2">
        <v>580</v>
      </c>
      <c r="B581" t="s">
        <v>2335</v>
      </c>
      <c r="C581" t="s">
        <v>2336</v>
      </c>
      <c r="D581" t="s">
        <v>2337</v>
      </c>
      <c r="E581" s="3">
        <v>20472</v>
      </c>
      <c r="F581" t="s">
        <v>43</v>
      </c>
      <c r="G581" t="s">
        <v>2338</v>
      </c>
      <c r="H581" s="1">
        <v>45885</v>
      </c>
      <c r="I581" s="1">
        <v>46250</v>
      </c>
      <c r="J581" t="s">
        <v>24</v>
      </c>
      <c r="K581" t="s">
        <v>25</v>
      </c>
      <c r="L581" t="s">
        <v>26</v>
      </c>
      <c r="M581" t="s">
        <v>66</v>
      </c>
      <c r="N581" t="s">
        <v>60</v>
      </c>
      <c r="O581" t="s">
        <v>29</v>
      </c>
      <c r="P581" t="s">
        <v>68</v>
      </c>
      <c r="Q581" t="s">
        <v>47</v>
      </c>
      <c r="R581">
        <v>4.0999999999999996</v>
      </c>
      <c r="S581">
        <v>6</v>
      </c>
      <c r="T581">
        <f t="shared" si="27"/>
        <v>365</v>
      </c>
      <c r="U581" t="str">
        <f t="shared" si="28"/>
        <v>2025</v>
      </c>
      <c r="V581" t="str">
        <f t="shared" si="29"/>
        <v>3</v>
      </c>
      <c r="W581" s="10" cm="1">
        <f t="array" ref="W581">(INDEX(clv_analysis[[#All],[Customer Lifetime Value]], MATCH(TEXT(U581, "0")&amp;V581, TEXT(clv_analysis[[#All],[Year]], "0")&amp;clv_analysis[[#All],[Quarter]], 0))) /( COUNTIFS(amazon_prime_users[Year], U581, amazon_prime_users[Quarter], V581))</f>
        <v>14.486965073529412</v>
      </c>
    </row>
    <row r="582" spans="1:23" x14ac:dyDescent="0.3">
      <c r="A582" s="2">
        <v>581</v>
      </c>
      <c r="B582" t="s">
        <v>2339</v>
      </c>
      <c r="C582" t="s">
        <v>2340</v>
      </c>
      <c r="D582" t="s">
        <v>2341</v>
      </c>
      <c r="E582" s="3">
        <v>19510</v>
      </c>
      <c r="F582" t="s">
        <v>43</v>
      </c>
      <c r="G582" t="s">
        <v>2342</v>
      </c>
      <c r="H582" s="1">
        <v>45886</v>
      </c>
      <c r="I582" s="1">
        <v>46251</v>
      </c>
      <c r="J582" t="s">
        <v>36</v>
      </c>
      <c r="K582" t="s">
        <v>37</v>
      </c>
      <c r="L582" t="s">
        <v>53</v>
      </c>
      <c r="M582" t="s">
        <v>59</v>
      </c>
      <c r="N582" t="s">
        <v>28</v>
      </c>
      <c r="O582" t="s">
        <v>67</v>
      </c>
      <c r="P582" t="s">
        <v>30</v>
      </c>
      <c r="Q582" t="s">
        <v>31</v>
      </c>
      <c r="R582">
        <v>3.2</v>
      </c>
      <c r="S582">
        <v>5</v>
      </c>
      <c r="T582">
        <f t="shared" si="27"/>
        <v>365</v>
      </c>
      <c r="U582" t="str">
        <f t="shared" si="28"/>
        <v>2025</v>
      </c>
      <c r="V582" t="str">
        <f t="shared" si="29"/>
        <v>3</v>
      </c>
      <c r="W582" s="10" cm="1">
        <f t="array" ref="W582">(INDEX(clv_analysis[[#All],[Customer Lifetime Value]], MATCH(TEXT(U582, "0")&amp;V582, TEXT(clv_analysis[[#All],[Year]], "0")&amp;clv_analysis[[#All],[Quarter]], 0))) /( COUNTIFS(amazon_prime_users[Year], U582, amazon_prime_users[Quarter], V582))</f>
        <v>14.486965073529412</v>
      </c>
    </row>
    <row r="583" spans="1:23" x14ac:dyDescent="0.3">
      <c r="A583" s="2">
        <v>582</v>
      </c>
      <c r="B583" t="s">
        <v>2343</v>
      </c>
      <c r="C583" t="s">
        <v>2344</v>
      </c>
      <c r="D583" t="s">
        <v>2345</v>
      </c>
      <c r="E583" s="3">
        <v>26228</v>
      </c>
      <c r="F583" t="s">
        <v>22</v>
      </c>
      <c r="G583" t="s">
        <v>2346</v>
      </c>
      <c r="H583" s="1">
        <v>45887</v>
      </c>
      <c r="I583" s="1">
        <v>46252</v>
      </c>
      <c r="J583" t="s">
        <v>36</v>
      </c>
      <c r="K583" t="s">
        <v>37</v>
      </c>
      <c r="L583" t="s">
        <v>26</v>
      </c>
      <c r="M583" t="s">
        <v>66</v>
      </c>
      <c r="N583" t="s">
        <v>45</v>
      </c>
      <c r="O583" t="s">
        <v>114</v>
      </c>
      <c r="P583" t="s">
        <v>68</v>
      </c>
      <c r="Q583" t="s">
        <v>47</v>
      </c>
      <c r="R583">
        <v>4.2</v>
      </c>
      <c r="S583">
        <v>7</v>
      </c>
      <c r="T583">
        <f t="shared" si="27"/>
        <v>365</v>
      </c>
      <c r="U583" t="str">
        <f t="shared" si="28"/>
        <v>2025</v>
      </c>
      <c r="V583" t="str">
        <f t="shared" si="29"/>
        <v>3</v>
      </c>
      <c r="W583" s="10" cm="1">
        <f t="array" ref="W583">(INDEX(clv_analysis[[#All],[Customer Lifetime Value]], MATCH(TEXT(U583, "0")&amp;V583, TEXT(clv_analysis[[#All],[Year]], "0")&amp;clv_analysis[[#All],[Quarter]], 0))) /( COUNTIFS(amazon_prime_users[Year], U583, amazon_prime_users[Quarter], V583))</f>
        <v>14.486965073529412</v>
      </c>
    </row>
    <row r="584" spans="1:23" x14ac:dyDescent="0.3">
      <c r="A584" s="2">
        <v>583</v>
      </c>
      <c r="B584" t="s">
        <v>2347</v>
      </c>
      <c r="C584" t="s">
        <v>2348</v>
      </c>
      <c r="D584" t="s">
        <v>2349</v>
      </c>
      <c r="E584" s="3">
        <v>27422</v>
      </c>
      <c r="F584" t="s">
        <v>43</v>
      </c>
      <c r="G584" t="s">
        <v>2350</v>
      </c>
      <c r="H584" s="1">
        <v>45888</v>
      </c>
      <c r="I584" s="1">
        <v>46253</v>
      </c>
      <c r="J584" t="s">
        <v>36</v>
      </c>
      <c r="K584" t="s">
        <v>52</v>
      </c>
      <c r="L584" t="s">
        <v>26</v>
      </c>
      <c r="M584" t="s">
        <v>66</v>
      </c>
      <c r="N584" t="s">
        <v>45</v>
      </c>
      <c r="O584" t="s">
        <v>29</v>
      </c>
      <c r="P584" t="s">
        <v>39</v>
      </c>
      <c r="Q584" t="s">
        <v>54</v>
      </c>
      <c r="R584">
        <v>4.2</v>
      </c>
      <c r="S584">
        <v>3</v>
      </c>
      <c r="T584">
        <f t="shared" si="27"/>
        <v>365</v>
      </c>
      <c r="U584" t="str">
        <f t="shared" si="28"/>
        <v>2025</v>
      </c>
      <c r="V584" t="str">
        <f t="shared" si="29"/>
        <v>3</v>
      </c>
      <c r="W584" s="10" cm="1">
        <f t="array" ref="W584">(INDEX(clv_analysis[[#All],[Customer Lifetime Value]], MATCH(TEXT(U584, "0")&amp;V584, TEXT(clv_analysis[[#All],[Year]], "0")&amp;clv_analysis[[#All],[Quarter]], 0))) /( COUNTIFS(amazon_prime_users[Year], U584, amazon_prime_users[Quarter], V584))</f>
        <v>14.486965073529412</v>
      </c>
    </row>
    <row r="585" spans="1:23" x14ac:dyDescent="0.3">
      <c r="A585" s="2">
        <v>584</v>
      </c>
      <c r="B585" t="s">
        <v>2351</v>
      </c>
      <c r="C585" t="s">
        <v>2352</v>
      </c>
      <c r="D585" t="s">
        <v>2353</v>
      </c>
      <c r="E585" s="3">
        <v>28873</v>
      </c>
      <c r="F585" t="s">
        <v>22</v>
      </c>
      <c r="G585" t="s">
        <v>2354</v>
      </c>
      <c r="H585" s="1">
        <v>45889</v>
      </c>
      <c r="I585" s="1">
        <v>46254</v>
      </c>
      <c r="J585" t="s">
        <v>36</v>
      </c>
      <c r="K585" t="s">
        <v>37</v>
      </c>
      <c r="L585" t="s">
        <v>53</v>
      </c>
      <c r="M585" t="s">
        <v>59</v>
      </c>
      <c r="N585" t="s">
        <v>28</v>
      </c>
      <c r="O585" t="s">
        <v>67</v>
      </c>
      <c r="P585" t="s">
        <v>30</v>
      </c>
      <c r="Q585" t="s">
        <v>47</v>
      </c>
      <c r="R585">
        <v>4</v>
      </c>
      <c r="S585">
        <v>4</v>
      </c>
      <c r="T585">
        <f t="shared" si="27"/>
        <v>365</v>
      </c>
      <c r="U585" t="str">
        <f t="shared" si="28"/>
        <v>2025</v>
      </c>
      <c r="V585" t="str">
        <f t="shared" si="29"/>
        <v>3</v>
      </c>
      <c r="W585" s="10" cm="1">
        <f t="array" ref="W585">(INDEX(clv_analysis[[#All],[Customer Lifetime Value]], MATCH(TEXT(U585, "0")&amp;V585, TEXT(clv_analysis[[#All],[Year]], "0")&amp;clv_analysis[[#All],[Quarter]], 0))) /( COUNTIFS(amazon_prime_users[Year], U585, amazon_prime_users[Quarter], V585))</f>
        <v>14.486965073529412</v>
      </c>
    </row>
    <row r="586" spans="1:23" x14ac:dyDescent="0.3">
      <c r="A586" s="2">
        <v>585</v>
      </c>
      <c r="B586" t="s">
        <v>2355</v>
      </c>
      <c r="C586" t="s">
        <v>2356</v>
      </c>
      <c r="D586" t="s">
        <v>2357</v>
      </c>
      <c r="E586" s="3">
        <v>18201</v>
      </c>
      <c r="F586" t="s">
        <v>43</v>
      </c>
      <c r="G586" t="s">
        <v>2358</v>
      </c>
      <c r="H586" s="1">
        <v>45890</v>
      </c>
      <c r="I586" s="1">
        <v>46255</v>
      </c>
      <c r="J586" t="s">
        <v>36</v>
      </c>
      <c r="K586" t="s">
        <v>25</v>
      </c>
      <c r="L586" t="s">
        <v>26</v>
      </c>
      <c r="M586" t="s">
        <v>66</v>
      </c>
      <c r="N586" t="s">
        <v>45</v>
      </c>
      <c r="O586" t="s">
        <v>38</v>
      </c>
      <c r="P586" t="s">
        <v>30</v>
      </c>
      <c r="Q586" t="s">
        <v>54</v>
      </c>
      <c r="R586">
        <v>4.2</v>
      </c>
      <c r="S586">
        <v>3</v>
      </c>
      <c r="T586">
        <f t="shared" si="27"/>
        <v>365</v>
      </c>
      <c r="U586" t="str">
        <f t="shared" si="28"/>
        <v>2025</v>
      </c>
      <c r="V586" t="str">
        <f t="shared" si="29"/>
        <v>3</v>
      </c>
      <c r="W586" s="10" cm="1">
        <f t="array" ref="W586">(INDEX(clv_analysis[[#All],[Customer Lifetime Value]], MATCH(TEXT(U586, "0")&amp;V586, TEXT(clv_analysis[[#All],[Year]], "0")&amp;clv_analysis[[#All],[Quarter]], 0))) /( COUNTIFS(amazon_prime_users[Year], U586, amazon_prime_users[Quarter], V586))</f>
        <v>14.486965073529412</v>
      </c>
    </row>
    <row r="587" spans="1:23" x14ac:dyDescent="0.3">
      <c r="A587" s="2">
        <v>586</v>
      </c>
      <c r="B587" t="s">
        <v>2359</v>
      </c>
      <c r="C587" t="s">
        <v>2360</v>
      </c>
      <c r="D587" t="s">
        <v>2361</v>
      </c>
      <c r="E587" s="3">
        <v>12822</v>
      </c>
      <c r="F587" t="s">
        <v>22</v>
      </c>
      <c r="G587" t="s">
        <v>2362</v>
      </c>
      <c r="H587" s="1">
        <v>45891</v>
      </c>
      <c r="I587" s="1">
        <v>46256</v>
      </c>
      <c r="J587" t="s">
        <v>36</v>
      </c>
      <c r="K587" t="s">
        <v>37</v>
      </c>
      <c r="L587" t="s">
        <v>26</v>
      </c>
      <c r="M587" t="s">
        <v>27</v>
      </c>
      <c r="N587" t="s">
        <v>45</v>
      </c>
      <c r="O587" t="s">
        <v>38</v>
      </c>
      <c r="P587" t="s">
        <v>68</v>
      </c>
      <c r="Q587" t="s">
        <v>54</v>
      </c>
      <c r="R587">
        <v>4.5</v>
      </c>
      <c r="S587">
        <v>2</v>
      </c>
      <c r="T587">
        <f t="shared" si="27"/>
        <v>365</v>
      </c>
      <c r="U587" t="str">
        <f t="shared" si="28"/>
        <v>2025</v>
      </c>
      <c r="V587" t="str">
        <f t="shared" si="29"/>
        <v>3</v>
      </c>
      <c r="W587" s="10" cm="1">
        <f t="array" ref="W587">(INDEX(clv_analysis[[#All],[Customer Lifetime Value]], MATCH(TEXT(U587, "0")&amp;V587, TEXT(clv_analysis[[#All],[Year]], "0")&amp;clv_analysis[[#All],[Quarter]], 0))) /( COUNTIFS(amazon_prime_users[Year], U587, amazon_prime_users[Quarter], V587))</f>
        <v>14.486965073529412</v>
      </c>
    </row>
    <row r="588" spans="1:23" x14ac:dyDescent="0.3">
      <c r="A588" s="2">
        <v>587</v>
      </c>
      <c r="B588" t="s">
        <v>2363</v>
      </c>
      <c r="C588" t="s">
        <v>2364</v>
      </c>
      <c r="D588" t="s">
        <v>2365</v>
      </c>
      <c r="E588" s="3">
        <v>26068</v>
      </c>
      <c r="F588" t="s">
        <v>22</v>
      </c>
      <c r="G588" t="s">
        <v>2366</v>
      </c>
      <c r="H588" s="1">
        <v>45892</v>
      </c>
      <c r="I588" s="1">
        <v>46257</v>
      </c>
      <c r="J588" t="s">
        <v>36</v>
      </c>
      <c r="K588" t="s">
        <v>52</v>
      </c>
      <c r="L588" t="s">
        <v>53</v>
      </c>
      <c r="M588" t="s">
        <v>66</v>
      </c>
      <c r="N588" t="s">
        <v>45</v>
      </c>
      <c r="O588" t="s">
        <v>46</v>
      </c>
      <c r="P588" t="s">
        <v>39</v>
      </c>
      <c r="Q588" t="s">
        <v>31</v>
      </c>
      <c r="R588">
        <v>3.5</v>
      </c>
      <c r="S588">
        <v>5</v>
      </c>
      <c r="T588">
        <f t="shared" si="27"/>
        <v>365</v>
      </c>
      <c r="U588" t="str">
        <f t="shared" si="28"/>
        <v>2025</v>
      </c>
      <c r="V588" t="str">
        <f t="shared" si="29"/>
        <v>3</v>
      </c>
      <c r="W588" s="10" cm="1">
        <f t="array" ref="W588">(INDEX(clv_analysis[[#All],[Customer Lifetime Value]], MATCH(TEXT(U588, "0")&amp;V588, TEXT(clv_analysis[[#All],[Year]], "0")&amp;clv_analysis[[#All],[Quarter]], 0))) /( COUNTIFS(amazon_prime_users[Year], U588, amazon_prime_users[Quarter], V588))</f>
        <v>14.486965073529412</v>
      </c>
    </row>
    <row r="589" spans="1:23" x14ac:dyDescent="0.3">
      <c r="A589" s="2">
        <v>588</v>
      </c>
      <c r="B589" t="s">
        <v>2367</v>
      </c>
      <c r="C589" t="s">
        <v>2368</v>
      </c>
      <c r="D589" t="s">
        <v>2369</v>
      </c>
      <c r="E589" s="3">
        <v>20055</v>
      </c>
      <c r="F589" t="s">
        <v>22</v>
      </c>
      <c r="G589" t="s">
        <v>2370</v>
      </c>
      <c r="H589" s="1">
        <v>45893</v>
      </c>
      <c r="I589" s="1">
        <v>46258</v>
      </c>
      <c r="J589" t="s">
        <v>24</v>
      </c>
      <c r="K589" t="s">
        <v>52</v>
      </c>
      <c r="L589" t="s">
        <v>26</v>
      </c>
      <c r="M589" t="s">
        <v>27</v>
      </c>
      <c r="N589" t="s">
        <v>28</v>
      </c>
      <c r="O589" t="s">
        <v>73</v>
      </c>
      <c r="P589" t="s">
        <v>39</v>
      </c>
      <c r="Q589" t="s">
        <v>54</v>
      </c>
      <c r="R589">
        <v>4.2</v>
      </c>
      <c r="S589">
        <v>3</v>
      </c>
      <c r="T589">
        <f t="shared" si="27"/>
        <v>365</v>
      </c>
      <c r="U589" t="str">
        <f t="shared" si="28"/>
        <v>2025</v>
      </c>
      <c r="V589" t="str">
        <f t="shared" si="29"/>
        <v>3</v>
      </c>
      <c r="W589" s="10" cm="1">
        <f t="array" ref="W589">(INDEX(clv_analysis[[#All],[Customer Lifetime Value]], MATCH(TEXT(U589, "0")&amp;V589, TEXT(clv_analysis[[#All],[Year]], "0")&amp;clv_analysis[[#All],[Quarter]], 0))) /( COUNTIFS(amazon_prime_users[Year], U589, amazon_prime_users[Quarter], V589))</f>
        <v>14.486965073529412</v>
      </c>
    </row>
    <row r="590" spans="1:23" x14ac:dyDescent="0.3">
      <c r="A590" s="2">
        <v>589</v>
      </c>
      <c r="B590" t="s">
        <v>2371</v>
      </c>
      <c r="C590" t="s">
        <v>2372</v>
      </c>
      <c r="D590" t="s">
        <v>2373</v>
      </c>
      <c r="E590" s="3">
        <v>14487</v>
      </c>
      <c r="F590" t="s">
        <v>43</v>
      </c>
      <c r="G590" t="s">
        <v>2374</v>
      </c>
      <c r="H590" s="1">
        <v>45894</v>
      </c>
      <c r="I590" s="1">
        <v>46259</v>
      </c>
      <c r="J590" t="s">
        <v>24</v>
      </c>
      <c r="K590" t="s">
        <v>52</v>
      </c>
      <c r="L590" t="s">
        <v>53</v>
      </c>
      <c r="M590" t="s">
        <v>59</v>
      </c>
      <c r="N590" t="s">
        <v>28</v>
      </c>
      <c r="O590" t="s">
        <v>46</v>
      </c>
      <c r="P590" t="s">
        <v>39</v>
      </c>
      <c r="Q590" t="s">
        <v>47</v>
      </c>
      <c r="R590">
        <v>4.8</v>
      </c>
      <c r="S590">
        <v>5</v>
      </c>
      <c r="T590">
        <f t="shared" si="27"/>
        <v>365</v>
      </c>
      <c r="U590" t="str">
        <f t="shared" si="28"/>
        <v>2025</v>
      </c>
      <c r="V590" t="str">
        <f t="shared" si="29"/>
        <v>3</v>
      </c>
      <c r="W590" s="10" cm="1">
        <f t="array" ref="W590">(INDEX(clv_analysis[[#All],[Customer Lifetime Value]], MATCH(TEXT(U590, "0")&amp;V590, TEXT(clv_analysis[[#All],[Year]], "0")&amp;clv_analysis[[#All],[Quarter]], 0))) /( COUNTIFS(amazon_prime_users[Year], U590, amazon_prime_users[Quarter], V590))</f>
        <v>14.486965073529412</v>
      </c>
    </row>
    <row r="591" spans="1:23" x14ac:dyDescent="0.3">
      <c r="A591" s="2">
        <v>590</v>
      </c>
      <c r="B591" t="s">
        <v>2375</v>
      </c>
      <c r="C591" t="s">
        <v>2376</v>
      </c>
      <c r="D591" t="s">
        <v>2377</v>
      </c>
      <c r="E591" s="3">
        <v>26537</v>
      </c>
      <c r="F591" t="s">
        <v>22</v>
      </c>
      <c r="G591" t="s">
        <v>2378</v>
      </c>
      <c r="H591" s="1">
        <v>45895</v>
      </c>
      <c r="I591" s="1">
        <v>46260</v>
      </c>
      <c r="J591" t="s">
        <v>36</v>
      </c>
      <c r="K591" t="s">
        <v>25</v>
      </c>
      <c r="L591" t="s">
        <v>26</v>
      </c>
      <c r="M591" t="s">
        <v>66</v>
      </c>
      <c r="N591" t="s">
        <v>28</v>
      </c>
      <c r="O591" t="s">
        <v>29</v>
      </c>
      <c r="P591" t="s">
        <v>68</v>
      </c>
      <c r="Q591" t="s">
        <v>54</v>
      </c>
      <c r="R591">
        <v>4.7</v>
      </c>
      <c r="S591">
        <v>5</v>
      </c>
      <c r="T591">
        <f t="shared" si="27"/>
        <v>365</v>
      </c>
      <c r="U591" t="str">
        <f t="shared" si="28"/>
        <v>2025</v>
      </c>
      <c r="V591" t="str">
        <f t="shared" si="29"/>
        <v>3</v>
      </c>
      <c r="W591" s="10" cm="1">
        <f t="array" ref="W591">(INDEX(clv_analysis[[#All],[Customer Lifetime Value]], MATCH(TEXT(U591, "0")&amp;V591, TEXT(clv_analysis[[#All],[Year]], "0")&amp;clv_analysis[[#All],[Quarter]], 0))) /( COUNTIFS(amazon_prime_users[Year], U591, amazon_prime_users[Quarter], V591))</f>
        <v>14.486965073529412</v>
      </c>
    </row>
    <row r="592" spans="1:23" x14ac:dyDescent="0.3">
      <c r="A592" s="2">
        <v>591</v>
      </c>
      <c r="B592" t="s">
        <v>2379</v>
      </c>
      <c r="C592" t="s">
        <v>2380</v>
      </c>
      <c r="D592" t="s">
        <v>2381</v>
      </c>
      <c r="E592" s="3">
        <v>24453</v>
      </c>
      <c r="F592" t="s">
        <v>43</v>
      </c>
      <c r="G592" t="s">
        <v>334</v>
      </c>
      <c r="H592" s="1">
        <v>45896</v>
      </c>
      <c r="I592" s="1">
        <v>46261</v>
      </c>
      <c r="J592" t="s">
        <v>36</v>
      </c>
      <c r="K592" t="s">
        <v>52</v>
      </c>
      <c r="L592" t="s">
        <v>53</v>
      </c>
      <c r="M592" t="s">
        <v>59</v>
      </c>
      <c r="N592" t="s">
        <v>28</v>
      </c>
      <c r="O592" t="s">
        <v>73</v>
      </c>
      <c r="P592" t="s">
        <v>39</v>
      </c>
      <c r="Q592" t="s">
        <v>47</v>
      </c>
      <c r="R592">
        <v>4.3</v>
      </c>
      <c r="S592">
        <v>5</v>
      </c>
      <c r="T592">
        <f t="shared" si="27"/>
        <v>365</v>
      </c>
      <c r="U592" t="str">
        <f t="shared" si="28"/>
        <v>2025</v>
      </c>
      <c r="V592" t="str">
        <f t="shared" si="29"/>
        <v>3</v>
      </c>
      <c r="W592" s="10" cm="1">
        <f t="array" ref="W592">(INDEX(clv_analysis[[#All],[Customer Lifetime Value]], MATCH(TEXT(U592, "0")&amp;V592, TEXT(clv_analysis[[#All],[Year]], "0")&amp;clv_analysis[[#All],[Quarter]], 0))) /( COUNTIFS(amazon_prime_users[Year], U592, amazon_prime_users[Quarter], V592))</f>
        <v>14.486965073529412</v>
      </c>
    </row>
    <row r="593" spans="1:23" x14ac:dyDescent="0.3">
      <c r="A593" s="2">
        <v>592</v>
      </c>
      <c r="B593" t="s">
        <v>2382</v>
      </c>
      <c r="C593" t="s">
        <v>2383</v>
      </c>
      <c r="D593" t="s">
        <v>2384</v>
      </c>
      <c r="E593" s="3">
        <v>31124</v>
      </c>
      <c r="F593" t="s">
        <v>43</v>
      </c>
      <c r="G593" t="s">
        <v>2385</v>
      </c>
      <c r="H593" s="1">
        <v>45897</v>
      </c>
      <c r="I593" s="1">
        <v>46262</v>
      </c>
      <c r="J593" t="s">
        <v>24</v>
      </c>
      <c r="K593" t="s">
        <v>37</v>
      </c>
      <c r="L593" t="s">
        <v>26</v>
      </c>
      <c r="M593" t="s">
        <v>66</v>
      </c>
      <c r="N593" t="s">
        <v>28</v>
      </c>
      <c r="O593" t="s">
        <v>29</v>
      </c>
      <c r="P593" t="s">
        <v>30</v>
      </c>
      <c r="Q593" t="s">
        <v>54</v>
      </c>
      <c r="R593">
        <v>4.5</v>
      </c>
      <c r="S593">
        <v>5</v>
      </c>
      <c r="T593">
        <f t="shared" si="27"/>
        <v>365</v>
      </c>
      <c r="U593" t="str">
        <f t="shared" si="28"/>
        <v>2025</v>
      </c>
      <c r="V593" t="str">
        <f t="shared" si="29"/>
        <v>3</v>
      </c>
      <c r="W593" s="10" cm="1">
        <f t="array" ref="W593">(INDEX(clv_analysis[[#All],[Customer Lifetime Value]], MATCH(TEXT(U593, "0")&amp;V593, TEXT(clv_analysis[[#All],[Year]], "0")&amp;clv_analysis[[#All],[Quarter]], 0))) /( COUNTIFS(amazon_prime_users[Year], U593, amazon_prime_users[Quarter], V593))</f>
        <v>14.486965073529412</v>
      </c>
    </row>
    <row r="594" spans="1:23" x14ac:dyDescent="0.3">
      <c r="A594" s="2">
        <v>593</v>
      </c>
      <c r="B594" t="s">
        <v>2386</v>
      </c>
      <c r="C594" t="s">
        <v>2387</v>
      </c>
      <c r="D594" t="s">
        <v>2388</v>
      </c>
      <c r="E594" s="3">
        <v>33973</v>
      </c>
      <c r="F594" t="s">
        <v>22</v>
      </c>
      <c r="G594" t="s">
        <v>2389</v>
      </c>
      <c r="H594" s="1">
        <v>45898</v>
      </c>
      <c r="I594" s="1">
        <v>46263</v>
      </c>
      <c r="J594" t="s">
        <v>36</v>
      </c>
      <c r="K594" t="s">
        <v>52</v>
      </c>
      <c r="L594" t="s">
        <v>53</v>
      </c>
      <c r="M594" t="s">
        <v>27</v>
      </c>
      <c r="N594" t="s">
        <v>45</v>
      </c>
      <c r="O594" t="s">
        <v>38</v>
      </c>
      <c r="P594" t="s">
        <v>68</v>
      </c>
      <c r="Q594" t="s">
        <v>54</v>
      </c>
      <c r="R594">
        <v>3</v>
      </c>
      <c r="S594">
        <v>1</v>
      </c>
      <c r="T594">
        <f t="shared" si="27"/>
        <v>365</v>
      </c>
      <c r="U594" t="str">
        <f t="shared" si="28"/>
        <v>2025</v>
      </c>
      <c r="V594" t="str">
        <f t="shared" si="29"/>
        <v>3</v>
      </c>
      <c r="W594" s="10" cm="1">
        <f t="array" ref="W594">(INDEX(clv_analysis[[#All],[Customer Lifetime Value]], MATCH(TEXT(U594, "0")&amp;V594, TEXT(clv_analysis[[#All],[Year]], "0")&amp;clv_analysis[[#All],[Quarter]], 0))) /( COUNTIFS(amazon_prime_users[Year], U594, amazon_prime_users[Quarter], V594))</f>
        <v>14.486965073529412</v>
      </c>
    </row>
    <row r="595" spans="1:23" x14ac:dyDescent="0.3">
      <c r="A595" s="2">
        <v>594</v>
      </c>
      <c r="B595" t="s">
        <v>461</v>
      </c>
      <c r="C595" t="s">
        <v>2390</v>
      </c>
      <c r="D595" t="s">
        <v>2391</v>
      </c>
      <c r="E595" s="3">
        <v>25870</v>
      </c>
      <c r="F595" t="s">
        <v>43</v>
      </c>
      <c r="G595" t="s">
        <v>2392</v>
      </c>
      <c r="H595" s="1">
        <v>45899</v>
      </c>
      <c r="I595" s="1">
        <v>46264</v>
      </c>
      <c r="J595" t="s">
        <v>36</v>
      </c>
      <c r="K595" t="s">
        <v>37</v>
      </c>
      <c r="L595" t="s">
        <v>53</v>
      </c>
      <c r="M595" t="s">
        <v>66</v>
      </c>
      <c r="N595" t="s">
        <v>45</v>
      </c>
      <c r="O595" t="s">
        <v>46</v>
      </c>
      <c r="P595" t="s">
        <v>68</v>
      </c>
      <c r="Q595" t="s">
        <v>54</v>
      </c>
      <c r="R595">
        <v>4</v>
      </c>
      <c r="S595">
        <v>3</v>
      </c>
      <c r="T595">
        <f t="shared" si="27"/>
        <v>365</v>
      </c>
      <c r="U595" t="str">
        <f t="shared" si="28"/>
        <v>2025</v>
      </c>
      <c r="V595" t="str">
        <f t="shared" si="29"/>
        <v>3</v>
      </c>
      <c r="W595" s="10" cm="1">
        <f t="array" ref="W595">(INDEX(clv_analysis[[#All],[Customer Lifetime Value]], MATCH(TEXT(U595, "0")&amp;V595, TEXT(clv_analysis[[#All],[Year]], "0")&amp;clv_analysis[[#All],[Quarter]], 0))) /( COUNTIFS(amazon_prime_users[Year], U595, amazon_prime_users[Quarter], V595))</f>
        <v>14.486965073529412</v>
      </c>
    </row>
    <row r="596" spans="1:23" x14ac:dyDescent="0.3">
      <c r="A596" s="2">
        <v>595</v>
      </c>
      <c r="B596" t="s">
        <v>2393</v>
      </c>
      <c r="C596" t="s">
        <v>2394</v>
      </c>
      <c r="D596" t="s">
        <v>2395</v>
      </c>
      <c r="E596" s="3">
        <v>34498</v>
      </c>
      <c r="F596" t="s">
        <v>22</v>
      </c>
      <c r="G596" t="s">
        <v>2396</v>
      </c>
      <c r="H596" s="1">
        <v>45900</v>
      </c>
      <c r="I596" s="1">
        <v>46265</v>
      </c>
      <c r="J596" t="s">
        <v>24</v>
      </c>
      <c r="K596" t="s">
        <v>37</v>
      </c>
      <c r="L596" t="s">
        <v>26</v>
      </c>
      <c r="M596" t="s">
        <v>27</v>
      </c>
      <c r="N596" t="s">
        <v>45</v>
      </c>
      <c r="O596" t="s">
        <v>73</v>
      </c>
      <c r="P596" t="s">
        <v>39</v>
      </c>
      <c r="Q596" t="s">
        <v>47</v>
      </c>
      <c r="R596">
        <v>4.8</v>
      </c>
      <c r="S596">
        <v>2</v>
      </c>
      <c r="T596">
        <f t="shared" si="27"/>
        <v>365</v>
      </c>
      <c r="U596" t="str">
        <f t="shared" si="28"/>
        <v>2025</v>
      </c>
      <c r="V596" t="str">
        <f t="shared" si="29"/>
        <v>3</v>
      </c>
      <c r="W596" s="10" cm="1">
        <f t="array" ref="W596">(INDEX(clv_analysis[[#All],[Customer Lifetime Value]], MATCH(TEXT(U596, "0")&amp;V596, TEXT(clv_analysis[[#All],[Year]], "0")&amp;clv_analysis[[#All],[Quarter]], 0))) /( COUNTIFS(amazon_prime_users[Year], U596, amazon_prime_users[Quarter], V596))</f>
        <v>14.486965073529412</v>
      </c>
    </row>
    <row r="597" spans="1:23" x14ac:dyDescent="0.3">
      <c r="A597" s="2">
        <v>596</v>
      </c>
      <c r="B597" t="s">
        <v>2397</v>
      </c>
      <c r="C597" t="s">
        <v>2398</v>
      </c>
      <c r="D597" t="s">
        <v>2399</v>
      </c>
      <c r="E597" s="3">
        <v>33145</v>
      </c>
      <c r="F597" t="s">
        <v>43</v>
      </c>
      <c r="G597" t="s">
        <v>2400</v>
      </c>
      <c r="H597" s="1">
        <v>45901</v>
      </c>
      <c r="I597" s="1">
        <v>46266</v>
      </c>
      <c r="J597" t="s">
        <v>24</v>
      </c>
      <c r="K597" t="s">
        <v>52</v>
      </c>
      <c r="L597" t="s">
        <v>26</v>
      </c>
      <c r="M597" t="s">
        <v>66</v>
      </c>
      <c r="N597" t="s">
        <v>45</v>
      </c>
      <c r="O597" t="s">
        <v>38</v>
      </c>
      <c r="P597" t="s">
        <v>30</v>
      </c>
      <c r="Q597" t="s">
        <v>47</v>
      </c>
      <c r="R597">
        <v>3.8</v>
      </c>
      <c r="S597">
        <v>0</v>
      </c>
      <c r="T597">
        <f t="shared" si="27"/>
        <v>365</v>
      </c>
      <c r="U597" t="str">
        <f t="shared" si="28"/>
        <v>2025</v>
      </c>
      <c r="V597" t="str">
        <f t="shared" si="29"/>
        <v>3</v>
      </c>
      <c r="W597" s="10" cm="1">
        <f t="array" ref="W597">(INDEX(clv_analysis[[#All],[Customer Lifetime Value]], MATCH(TEXT(U597, "0")&amp;V597, TEXT(clv_analysis[[#All],[Year]], "0")&amp;clv_analysis[[#All],[Quarter]], 0))) /( COUNTIFS(amazon_prime_users[Year], U597, amazon_prime_users[Quarter], V597))</f>
        <v>14.486965073529412</v>
      </c>
    </row>
    <row r="598" spans="1:23" x14ac:dyDescent="0.3">
      <c r="A598" s="2">
        <v>597</v>
      </c>
      <c r="B598" t="s">
        <v>2401</v>
      </c>
      <c r="C598" t="s">
        <v>2402</v>
      </c>
      <c r="D598" t="s">
        <v>2403</v>
      </c>
      <c r="E598" s="3">
        <v>19719</v>
      </c>
      <c r="F598" t="s">
        <v>43</v>
      </c>
      <c r="G598" t="s">
        <v>2404</v>
      </c>
      <c r="H598" s="1">
        <v>45902</v>
      </c>
      <c r="I598" s="1">
        <v>46267</v>
      </c>
      <c r="J598" t="s">
        <v>24</v>
      </c>
      <c r="K598" t="s">
        <v>25</v>
      </c>
      <c r="L598" t="s">
        <v>26</v>
      </c>
      <c r="M598" t="s">
        <v>66</v>
      </c>
      <c r="N598" t="s">
        <v>45</v>
      </c>
      <c r="O598" t="s">
        <v>46</v>
      </c>
      <c r="P598" t="s">
        <v>68</v>
      </c>
      <c r="Q598" t="s">
        <v>47</v>
      </c>
      <c r="R598">
        <v>3.6</v>
      </c>
      <c r="S598">
        <v>1</v>
      </c>
      <c r="T598">
        <f t="shared" si="27"/>
        <v>365</v>
      </c>
      <c r="U598" t="str">
        <f t="shared" si="28"/>
        <v>2025</v>
      </c>
      <c r="V598" t="str">
        <f t="shared" si="29"/>
        <v>3</v>
      </c>
      <c r="W598" s="10" cm="1">
        <f t="array" ref="W598">(INDEX(clv_analysis[[#All],[Customer Lifetime Value]], MATCH(TEXT(U598, "0")&amp;V598, TEXT(clv_analysis[[#All],[Year]], "0")&amp;clv_analysis[[#All],[Quarter]], 0))) /( COUNTIFS(amazon_prime_users[Year], U598, amazon_prime_users[Quarter], V598))</f>
        <v>14.486965073529412</v>
      </c>
    </row>
    <row r="599" spans="1:23" x14ac:dyDescent="0.3">
      <c r="A599" s="2">
        <v>598</v>
      </c>
      <c r="B599" t="s">
        <v>2405</v>
      </c>
      <c r="C599" t="s">
        <v>2406</v>
      </c>
      <c r="D599" t="s">
        <v>2407</v>
      </c>
      <c r="E599" s="3">
        <v>17265</v>
      </c>
      <c r="F599" t="s">
        <v>43</v>
      </c>
      <c r="G599" t="s">
        <v>2408</v>
      </c>
      <c r="H599" s="1">
        <v>45903</v>
      </c>
      <c r="I599" s="1">
        <v>46268</v>
      </c>
      <c r="J599" t="s">
        <v>24</v>
      </c>
      <c r="K599" t="s">
        <v>37</v>
      </c>
      <c r="L599" t="s">
        <v>53</v>
      </c>
      <c r="M599" t="s">
        <v>59</v>
      </c>
      <c r="N599" t="s">
        <v>60</v>
      </c>
      <c r="O599" t="s">
        <v>61</v>
      </c>
      <c r="P599" t="s">
        <v>39</v>
      </c>
      <c r="Q599" t="s">
        <v>54</v>
      </c>
      <c r="R599">
        <v>3.2</v>
      </c>
      <c r="S599">
        <v>8</v>
      </c>
      <c r="T599">
        <f t="shared" si="27"/>
        <v>365</v>
      </c>
      <c r="U599" t="str">
        <f t="shared" si="28"/>
        <v>2025</v>
      </c>
      <c r="V599" t="str">
        <f t="shared" si="29"/>
        <v>3</v>
      </c>
      <c r="W599" s="10" cm="1">
        <f t="array" ref="W599">(INDEX(clv_analysis[[#All],[Customer Lifetime Value]], MATCH(TEXT(U599, "0")&amp;V599, TEXT(clv_analysis[[#All],[Year]], "0")&amp;clv_analysis[[#All],[Quarter]], 0))) /( COUNTIFS(amazon_prime_users[Year], U599, amazon_prime_users[Quarter], V599))</f>
        <v>14.486965073529412</v>
      </c>
    </row>
    <row r="600" spans="1:23" x14ac:dyDescent="0.3">
      <c r="A600" s="2">
        <v>599</v>
      </c>
      <c r="B600" t="s">
        <v>2409</v>
      </c>
      <c r="C600" t="s">
        <v>2410</v>
      </c>
      <c r="D600" t="s">
        <v>2411</v>
      </c>
      <c r="E600" s="3">
        <v>36848</v>
      </c>
      <c r="F600" t="s">
        <v>22</v>
      </c>
      <c r="G600" t="s">
        <v>2412</v>
      </c>
      <c r="H600" s="1">
        <v>45904</v>
      </c>
      <c r="I600" s="1">
        <v>46269</v>
      </c>
      <c r="J600" t="s">
        <v>36</v>
      </c>
      <c r="K600" t="s">
        <v>37</v>
      </c>
      <c r="L600" t="s">
        <v>26</v>
      </c>
      <c r="M600" t="s">
        <v>27</v>
      </c>
      <c r="N600" t="s">
        <v>28</v>
      </c>
      <c r="O600" t="s">
        <v>46</v>
      </c>
      <c r="P600" t="s">
        <v>68</v>
      </c>
      <c r="Q600" t="s">
        <v>31</v>
      </c>
      <c r="R600">
        <v>3.3</v>
      </c>
      <c r="S600">
        <v>9</v>
      </c>
      <c r="T600">
        <f t="shared" si="27"/>
        <v>365</v>
      </c>
      <c r="U600" t="str">
        <f t="shared" si="28"/>
        <v>2025</v>
      </c>
      <c r="V600" t="str">
        <f t="shared" si="29"/>
        <v>3</v>
      </c>
      <c r="W600" s="10" cm="1">
        <f t="array" ref="W600">(INDEX(clv_analysis[[#All],[Customer Lifetime Value]], MATCH(TEXT(U600, "0")&amp;V600, TEXT(clv_analysis[[#All],[Year]], "0")&amp;clv_analysis[[#All],[Quarter]], 0))) /( COUNTIFS(amazon_prime_users[Year], U600, amazon_prime_users[Quarter], V600))</f>
        <v>14.486965073529412</v>
      </c>
    </row>
    <row r="601" spans="1:23" x14ac:dyDescent="0.3">
      <c r="A601" s="2">
        <v>600</v>
      </c>
      <c r="B601" t="s">
        <v>2413</v>
      </c>
      <c r="C601" t="s">
        <v>2414</v>
      </c>
      <c r="D601" t="s">
        <v>2415</v>
      </c>
      <c r="E601" s="3">
        <v>14437</v>
      </c>
      <c r="F601" t="s">
        <v>22</v>
      </c>
      <c r="G601" t="s">
        <v>2416</v>
      </c>
      <c r="H601" s="1">
        <v>45905</v>
      </c>
      <c r="I601" s="1">
        <v>46270</v>
      </c>
      <c r="J601" t="s">
        <v>24</v>
      </c>
      <c r="K601" t="s">
        <v>25</v>
      </c>
      <c r="L601" t="s">
        <v>26</v>
      </c>
      <c r="M601" t="s">
        <v>66</v>
      </c>
      <c r="N601" t="s">
        <v>45</v>
      </c>
      <c r="O601" t="s">
        <v>29</v>
      </c>
      <c r="P601" t="s">
        <v>39</v>
      </c>
      <c r="Q601" t="s">
        <v>54</v>
      </c>
      <c r="R601">
        <v>4.8</v>
      </c>
      <c r="S601">
        <v>6</v>
      </c>
      <c r="T601">
        <f t="shared" si="27"/>
        <v>365</v>
      </c>
      <c r="U601" t="str">
        <f t="shared" si="28"/>
        <v>2025</v>
      </c>
      <c r="V601" t="str">
        <f t="shared" si="29"/>
        <v>3</v>
      </c>
      <c r="W601" s="10" cm="1">
        <f t="array" ref="W601">(INDEX(clv_analysis[[#All],[Customer Lifetime Value]], MATCH(TEXT(U601, "0")&amp;V601, TEXT(clv_analysis[[#All],[Year]], "0")&amp;clv_analysis[[#All],[Quarter]], 0))) /( COUNTIFS(amazon_prime_users[Year], U601, amazon_prime_users[Quarter], V601))</f>
        <v>14.486965073529412</v>
      </c>
    </row>
    <row r="602" spans="1:23" x14ac:dyDescent="0.3">
      <c r="A602" s="2">
        <v>601</v>
      </c>
      <c r="B602" t="s">
        <v>2417</v>
      </c>
      <c r="C602" t="s">
        <v>2418</v>
      </c>
      <c r="D602" t="s">
        <v>2419</v>
      </c>
      <c r="E602" s="3">
        <v>21637</v>
      </c>
      <c r="F602" t="s">
        <v>22</v>
      </c>
      <c r="G602" t="s">
        <v>2420</v>
      </c>
      <c r="H602" s="1">
        <v>45906</v>
      </c>
      <c r="I602" s="1">
        <v>46271</v>
      </c>
      <c r="J602" t="s">
        <v>24</v>
      </c>
      <c r="K602" t="s">
        <v>52</v>
      </c>
      <c r="L602" t="s">
        <v>53</v>
      </c>
      <c r="M602" t="s">
        <v>66</v>
      </c>
      <c r="N602" t="s">
        <v>60</v>
      </c>
      <c r="O602" t="s">
        <v>114</v>
      </c>
      <c r="P602" t="s">
        <v>30</v>
      </c>
      <c r="Q602" t="s">
        <v>47</v>
      </c>
      <c r="R602">
        <v>3.2</v>
      </c>
      <c r="S602">
        <v>9</v>
      </c>
      <c r="T602">
        <f t="shared" si="27"/>
        <v>365</v>
      </c>
      <c r="U602" t="str">
        <f t="shared" si="28"/>
        <v>2025</v>
      </c>
      <c r="V602" t="str">
        <f t="shared" si="29"/>
        <v>3</v>
      </c>
      <c r="W602" s="10" cm="1">
        <f t="array" ref="W602">(INDEX(clv_analysis[[#All],[Customer Lifetime Value]], MATCH(TEXT(U602, "0")&amp;V602, TEXT(clv_analysis[[#All],[Year]], "0")&amp;clv_analysis[[#All],[Quarter]], 0))) /( COUNTIFS(amazon_prime_users[Year], U602, amazon_prime_users[Quarter], V602))</f>
        <v>14.486965073529412</v>
      </c>
    </row>
    <row r="603" spans="1:23" x14ac:dyDescent="0.3">
      <c r="A603" s="2">
        <v>602</v>
      </c>
      <c r="B603" t="s">
        <v>2421</v>
      </c>
      <c r="C603" t="s">
        <v>2422</v>
      </c>
      <c r="D603" t="s">
        <v>2423</v>
      </c>
      <c r="E603" s="3">
        <v>24731</v>
      </c>
      <c r="F603" t="s">
        <v>22</v>
      </c>
      <c r="G603" t="s">
        <v>2424</v>
      </c>
      <c r="H603" s="1">
        <v>45907</v>
      </c>
      <c r="I603" s="1">
        <v>46272</v>
      </c>
      <c r="J603" t="s">
        <v>24</v>
      </c>
      <c r="K603" t="s">
        <v>25</v>
      </c>
      <c r="L603" t="s">
        <v>26</v>
      </c>
      <c r="M603" t="s">
        <v>27</v>
      </c>
      <c r="N603" t="s">
        <v>60</v>
      </c>
      <c r="O603" t="s">
        <v>114</v>
      </c>
      <c r="P603" t="s">
        <v>30</v>
      </c>
      <c r="Q603" t="s">
        <v>54</v>
      </c>
      <c r="R603">
        <v>3.3</v>
      </c>
      <c r="S603">
        <v>4</v>
      </c>
      <c r="T603">
        <f t="shared" si="27"/>
        <v>365</v>
      </c>
      <c r="U603" t="str">
        <f t="shared" si="28"/>
        <v>2025</v>
      </c>
      <c r="V603" t="str">
        <f t="shared" si="29"/>
        <v>3</v>
      </c>
      <c r="W603" s="10" cm="1">
        <f t="array" ref="W603">(INDEX(clv_analysis[[#All],[Customer Lifetime Value]], MATCH(TEXT(U603, "0")&amp;V603, TEXT(clv_analysis[[#All],[Year]], "0")&amp;clv_analysis[[#All],[Quarter]], 0))) /( COUNTIFS(amazon_prime_users[Year], U603, amazon_prime_users[Quarter], V603))</f>
        <v>14.486965073529412</v>
      </c>
    </row>
    <row r="604" spans="1:23" x14ac:dyDescent="0.3">
      <c r="A604" s="2">
        <v>603</v>
      </c>
      <c r="B604" t="s">
        <v>2425</v>
      </c>
      <c r="C604" t="s">
        <v>2426</v>
      </c>
      <c r="D604" t="s">
        <v>2427</v>
      </c>
      <c r="E604" s="3">
        <v>18813</v>
      </c>
      <c r="F604" t="s">
        <v>22</v>
      </c>
      <c r="G604" t="s">
        <v>2428</v>
      </c>
      <c r="H604" s="1">
        <v>45908</v>
      </c>
      <c r="I604" s="1">
        <v>46273</v>
      </c>
      <c r="J604" t="s">
        <v>24</v>
      </c>
      <c r="K604" t="s">
        <v>25</v>
      </c>
      <c r="L604" t="s">
        <v>53</v>
      </c>
      <c r="M604" t="s">
        <v>66</v>
      </c>
      <c r="N604" t="s">
        <v>45</v>
      </c>
      <c r="O604" t="s">
        <v>38</v>
      </c>
      <c r="P604" t="s">
        <v>68</v>
      </c>
      <c r="Q604" t="s">
        <v>47</v>
      </c>
      <c r="R604">
        <v>4.5</v>
      </c>
      <c r="S604">
        <v>6</v>
      </c>
      <c r="T604">
        <f t="shared" si="27"/>
        <v>365</v>
      </c>
      <c r="U604" t="str">
        <f t="shared" si="28"/>
        <v>2025</v>
      </c>
      <c r="V604" t="str">
        <f t="shared" si="29"/>
        <v>3</v>
      </c>
      <c r="W604" s="10" cm="1">
        <f t="array" ref="W604">(INDEX(clv_analysis[[#All],[Customer Lifetime Value]], MATCH(TEXT(U604, "0")&amp;V604, TEXT(clv_analysis[[#All],[Year]], "0")&amp;clv_analysis[[#All],[Quarter]], 0))) /( COUNTIFS(amazon_prime_users[Year], U604, amazon_prime_users[Quarter], V604))</f>
        <v>14.486965073529412</v>
      </c>
    </row>
    <row r="605" spans="1:23" x14ac:dyDescent="0.3">
      <c r="A605" s="2">
        <v>604</v>
      </c>
      <c r="B605" t="s">
        <v>2429</v>
      </c>
      <c r="C605" t="s">
        <v>2430</v>
      </c>
      <c r="D605" t="s">
        <v>2431</v>
      </c>
      <c r="E605" s="3">
        <v>15694</v>
      </c>
      <c r="F605" t="s">
        <v>22</v>
      </c>
      <c r="G605" t="s">
        <v>2432</v>
      </c>
      <c r="H605" s="1">
        <v>45909</v>
      </c>
      <c r="I605" s="1">
        <v>46274</v>
      </c>
      <c r="J605" t="s">
        <v>36</v>
      </c>
      <c r="K605" t="s">
        <v>52</v>
      </c>
      <c r="L605" t="s">
        <v>53</v>
      </c>
      <c r="M605" t="s">
        <v>27</v>
      </c>
      <c r="N605" t="s">
        <v>28</v>
      </c>
      <c r="O605" t="s">
        <v>73</v>
      </c>
      <c r="P605" t="s">
        <v>68</v>
      </c>
      <c r="Q605" t="s">
        <v>54</v>
      </c>
      <c r="R605">
        <v>4.4000000000000004</v>
      </c>
      <c r="S605">
        <v>5</v>
      </c>
      <c r="T605">
        <f t="shared" si="27"/>
        <v>365</v>
      </c>
      <c r="U605" t="str">
        <f t="shared" si="28"/>
        <v>2025</v>
      </c>
      <c r="V605" t="str">
        <f t="shared" si="29"/>
        <v>3</v>
      </c>
      <c r="W605" s="10" cm="1">
        <f t="array" ref="W605">(INDEX(clv_analysis[[#All],[Customer Lifetime Value]], MATCH(TEXT(U605, "0")&amp;V605, TEXT(clv_analysis[[#All],[Year]], "0")&amp;clv_analysis[[#All],[Quarter]], 0))) /( COUNTIFS(amazon_prime_users[Year], U605, amazon_prime_users[Quarter], V605))</f>
        <v>14.486965073529412</v>
      </c>
    </row>
    <row r="606" spans="1:23" x14ac:dyDescent="0.3">
      <c r="A606" s="2">
        <v>605</v>
      </c>
      <c r="B606" t="s">
        <v>2433</v>
      </c>
      <c r="C606" t="s">
        <v>2434</v>
      </c>
      <c r="D606" t="s">
        <v>2435</v>
      </c>
      <c r="E606" s="3">
        <v>24222</v>
      </c>
      <c r="F606" t="s">
        <v>43</v>
      </c>
      <c r="G606" t="s">
        <v>2436</v>
      </c>
      <c r="H606" s="1">
        <v>45910</v>
      </c>
      <c r="I606" s="1">
        <v>46275</v>
      </c>
      <c r="J606" t="s">
        <v>24</v>
      </c>
      <c r="K606" t="s">
        <v>25</v>
      </c>
      <c r="L606" t="s">
        <v>26</v>
      </c>
      <c r="M606" t="s">
        <v>66</v>
      </c>
      <c r="N606" t="s">
        <v>28</v>
      </c>
      <c r="O606" t="s">
        <v>38</v>
      </c>
      <c r="P606" t="s">
        <v>30</v>
      </c>
      <c r="Q606" t="s">
        <v>47</v>
      </c>
      <c r="R606">
        <v>4.7</v>
      </c>
      <c r="S606">
        <v>6</v>
      </c>
      <c r="T606">
        <f t="shared" si="27"/>
        <v>365</v>
      </c>
      <c r="U606" t="str">
        <f t="shared" si="28"/>
        <v>2025</v>
      </c>
      <c r="V606" t="str">
        <f t="shared" si="29"/>
        <v>3</v>
      </c>
      <c r="W606" s="10" cm="1">
        <f t="array" ref="W606">(INDEX(clv_analysis[[#All],[Customer Lifetime Value]], MATCH(TEXT(U606, "0")&amp;V606, TEXT(clv_analysis[[#All],[Year]], "0")&amp;clv_analysis[[#All],[Quarter]], 0))) /( COUNTIFS(amazon_prime_users[Year], U606, amazon_prime_users[Quarter], V606))</f>
        <v>14.486965073529412</v>
      </c>
    </row>
    <row r="607" spans="1:23" x14ac:dyDescent="0.3">
      <c r="A607" s="2">
        <v>606</v>
      </c>
      <c r="B607" t="s">
        <v>2437</v>
      </c>
      <c r="C607" t="s">
        <v>2438</v>
      </c>
      <c r="D607" t="s">
        <v>2439</v>
      </c>
      <c r="E607" s="3">
        <v>38140</v>
      </c>
      <c r="F607" t="s">
        <v>43</v>
      </c>
      <c r="G607" t="s">
        <v>2440</v>
      </c>
      <c r="H607" s="1">
        <v>45911</v>
      </c>
      <c r="I607" s="1">
        <v>46276</v>
      </c>
      <c r="J607" t="s">
        <v>24</v>
      </c>
      <c r="K607" t="s">
        <v>52</v>
      </c>
      <c r="L607" t="s">
        <v>53</v>
      </c>
      <c r="M607" t="s">
        <v>59</v>
      </c>
      <c r="N607" t="s">
        <v>28</v>
      </c>
      <c r="O607" t="s">
        <v>67</v>
      </c>
      <c r="P607" t="s">
        <v>68</v>
      </c>
      <c r="Q607" t="s">
        <v>54</v>
      </c>
      <c r="R607">
        <v>3.7</v>
      </c>
      <c r="S607">
        <v>4</v>
      </c>
      <c r="T607">
        <f t="shared" si="27"/>
        <v>365</v>
      </c>
      <c r="U607" t="str">
        <f t="shared" si="28"/>
        <v>2025</v>
      </c>
      <c r="V607" t="str">
        <f t="shared" si="29"/>
        <v>3</v>
      </c>
      <c r="W607" s="10" cm="1">
        <f t="array" ref="W607">(INDEX(clv_analysis[[#All],[Customer Lifetime Value]], MATCH(TEXT(U607, "0")&amp;V607, TEXT(clv_analysis[[#All],[Year]], "0")&amp;clv_analysis[[#All],[Quarter]], 0))) /( COUNTIFS(amazon_prime_users[Year], U607, amazon_prime_users[Quarter], V607))</f>
        <v>14.486965073529412</v>
      </c>
    </row>
    <row r="608" spans="1:23" x14ac:dyDescent="0.3">
      <c r="A608" s="2">
        <v>607</v>
      </c>
      <c r="B608" t="s">
        <v>2441</v>
      </c>
      <c r="C608" t="s">
        <v>2442</v>
      </c>
      <c r="D608" t="s">
        <v>2443</v>
      </c>
      <c r="E608" s="3">
        <v>20936</v>
      </c>
      <c r="F608" t="s">
        <v>43</v>
      </c>
      <c r="G608" t="s">
        <v>2444</v>
      </c>
      <c r="H608" s="1">
        <v>45912</v>
      </c>
      <c r="I608" s="1">
        <v>46277</v>
      </c>
      <c r="J608" t="s">
        <v>24</v>
      </c>
      <c r="K608" t="s">
        <v>25</v>
      </c>
      <c r="L608" t="s">
        <v>26</v>
      </c>
      <c r="M608" t="s">
        <v>66</v>
      </c>
      <c r="N608" t="s">
        <v>45</v>
      </c>
      <c r="O608" t="s">
        <v>46</v>
      </c>
      <c r="P608" t="s">
        <v>39</v>
      </c>
      <c r="Q608" t="s">
        <v>31</v>
      </c>
      <c r="R608">
        <v>3.1</v>
      </c>
      <c r="S608">
        <v>7</v>
      </c>
      <c r="T608">
        <f t="shared" si="27"/>
        <v>365</v>
      </c>
      <c r="U608" t="str">
        <f t="shared" si="28"/>
        <v>2025</v>
      </c>
      <c r="V608" t="str">
        <f t="shared" si="29"/>
        <v>3</v>
      </c>
      <c r="W608" s="10" cm="1">
        <f t="array" ref="W608">(INDEX(clv_analysis[[#All],[Customer Lifetime Value]], MATCH(TEXT(U608, "0")&amp;V608, TEXT(clv_analysis[[#All],[Year]], "0")&amp;clv_analysis[[#All],[Quarter]], 0))) /( COUNTIFS(amazon_prime_users[Year], U608, amazon_prime_users[Quarter], V608))</f>
        <v>14.486965073529412</v>
      </c>
    </row>
    <row r="609" spans="1:23" x14ac:dyDescent="0.3">
      <c r="A609" s="2">
        <v>608</v>
      </c>
      <c r="B609" t="s">
        <v>2445</v>
      </c>
      <c r="C609" t="s">
        <v>2446</v>
      </c>
      <c r="D609" t="s">
        <v>2447</v>
      </c>
      <c r="E609" s="3">
        <v>16000</v>
      </c>
      <c r="F609" t="s">
        <v>22</v>
      </c>
      <c r="G609" t="s">
        <v>2448</v>
      </c>
      <c r="H609" s="1">
        <v>45913</v>
      </c>
      <c r="I609" s="1">
        <v>46278</v>
      </c>
      <c r="J609" t="s">
        <v>24</v>
      </c>
      <c r="K609" t="s">
        <v>25</v>
      </c>
      <c r="L609" t="s">
        <v>53</v>
      </c>
      <c r="M609" t="s">
        <v>59</v>
      </c>
      <c r="N609" t="s">
        <v>28</v>
      </c>
      <c r="O609" t="s">
        <v>46</v>
      </c>
      <c r="P609" t="s">
        <v>30</v>
      </c>
      <c r="Q609" t="s">
        <v>31</v>
      </c>
      <c r="R609">
        <v>3.1</v>
      </c>
      <c r="S609">
        <v>5</v>
      </c>
      <c r="T609">
        <f t="shared" si="27"/>
        <v>365</v>
      </c>
      <c r="U609" t="str">
        <f t="shared" si="28"/>
        <v>2025</v>
      </c>
      <c r="V609" t="str">
        <f t="shared" si="29"/>
        <v>3</v>
      </c>
      <c r="W609" s="10" cm="1">
        <f t="array" ref="W609">(INDEX(clv_analysis[[#All],[Customer Lifetime Value]], MATCH(TEXT(U609, "0")&amp;V609, TEXT(clv_analysis[[#All],[Year]], "0")&amp;clv_analysis[[#All],[Quarter]], 0))) /( COUNTIFS(amazon_prime_users[Year], U609, amazon_prime_users[Quarter], V609))</f>
        <v>14.486965073529412</v>
      </c>
    </row>
    <row r="610" spans="1:23" x14ac:dyDescent="0.3">
      <c r="A610" s="2">
        <v>609</v>
      </c>
      <c r="B610" t="s">
        <v>2449</v>
      </c>
      <c r="C610" t="s">
        <v>2450</v>
      </c>
      <c r="D610" t="s">
        <v>2451</v>
      </c>
      <c r="E610" s="3">
        <v>14865</v>
      </c>
      <c r="F610" t="s">
        <v>22</v>
      </c>
      <c r="G610" t="s">
        <v>2452</v>
      </c>
      <c r="H610" s="1">
        <v>45914</v>
      </c>
      <c r="I610" s="1">
        <v>46279</v>
      </c>
      <c r="J610" t="s">
        <v>36</v>
      </c>
      <c r="K610" t="s">
        <v>25</v>
      </c>
      <c r="L610" t="s">
        <v>26</v>
      </c>
      <c r="M610" t="s">
        <v>66</v>
      </c>
      <c r="N610" t="s">
        <v>28</v>
      </c>
      <c r="O610" t="s">
        <v>46</v>
      </c>
      <c r="P610" t="s">
        <v>30</v>
      </c>
      <c r="Q610" t="s">
        <v>47</v>
      </c>
      <c r="R610">
        <v>4.5</v>
      </c>
      <c r="S610">
        <v>1</v>
      </c>
      <c r="T610">
        <f t="shared" si="27"/>
        <v>365</v>
      </c>
      <c r="U610" t="str">
        <f t="shared" si="28"/>
        <v>2025</v>
      </c>
      <c r="V610" t="str">
        <f t="shared" si="29"/>
        <v>3</v>
      </c>
      <c r="W610" s="10" cm="1">
        <f t="array" ref="W610">(INDEX(clv_analysis[[#All],[Customer Lifetime Value]], MATCH(TEXT(U610, "0")&amp;V610, TEXT(clv_analysis[[#All],[Year]], "0")&amp;clv_analysis[[#All],[Quarter]], 0))) /( COUNTIFS(amazon_prime_users[Year], U610, amazon_prime_users[Quarter], V610))</f>
        <v>14.486965073529412</v>
      </c>
    </row>
    <row r="611" spans="1:23" x14ac:dyDescent="0.3">
      <c r="A611" s="2">
        <v>610</v>
      </c>
      <c r="B611" t="s">
        <v>2453</v>
      </c>
      <c r="C611" t="s">
        <v>2454</v>
      </c>
      <c r="D611" t="s">
        <v>2455</v>
      </c>
      <c r="E611" s="3">
        <v>19571</v>
      </c>
      <c r="F611" t="s">
        <v>22</v>
      </c>
      <c r="G611" t="s">
        <v>2456</v>
      </c>
      <c r="H611" s="1">
        <v>45915</v>
      </c>
      <c r="I611" s="1">
        <v>46280</v>
      </c>
      <c r="J611" t="s">
        <v>36</v>
      </c>
      <c r="K611" t="s">
        <v>37</v>
      </c>
      <c r="L611" t="s">
        <v>26</v>
      </c>
      <c r="M611" t="s">
        <v>66</v>
      </c>
      <c r="N611" t="s">
        <v>28</v>
      </c>
      <c r="O611" t="s">
        <v>73</v>
      </c>
      <c r="P611" t="s">
        <v>68</v>
      </c>
      <c r="Q611" t="s">
        <v>47</v>
      </c>
      <c r="R611">
        <v>3.9</v>
      </c>
      <c r="S611">
        <v>9</v>
      </c>
      <c r="T611">
        <f t="shared" si="27"/>
        <v>365</v>
      </c>
      <c r="U611" t="str">
        <f t="shared" si="28"/>
        <v>2025</v>
      </c>
      <c r="V611" t="str">
        <f t="shared" si="29"/>
        <v>3</v>
      </c>
      <c r="W611" s="10" cm="1">
        <f t="array" ref="W611">(INDEX(clv_analysis[[#All],[Customer Lifetime Value]], MATCH(TEXT(U611, "0")&amp;V611, TEXT(clv_analysis[[#All],[Year]], "0")&amp;clv_analysis[[#All],[Quarter]], 0))) /( COUNTIFS(amazon_prime_users[Year], U611, amazon_prime_users[Quarter], V611))</f>
        <v>14.486965073529412</v>
      </c>
    </row>
    <row r="612" spans="1:23" x14ac:dyDescent="0.3">
      <c r="A612" s="2">
        <v>611</v>
      </c>
      <c r="B612" t="s">
        <v>2457</v>
      </c>
      <c r="C612" t="s">
        <v>2458</v>
      </c>
      <c r="D612" t="s">
        <v>2459</v>
      </c>
      <c r="E612" s="3">
        <v>25575</v>
      </c>
      <c r="F612" t="s">
        <v>43</v>
      </c>
      <c r="G612" t="s">
        <v>2460</v>
      </c>
      <c r="H612" s="1">
        <v>45916</v>
      </c>
      <c r="I612" s="1">
        <v>46281</v>
      </c>
      <c r="J612" t="s">
        <v>24</v>
      </c>
      <c r="K612" t="s">
        <v>37</v>
      </c>
      <c r="L612" t="s">
        <v>53</v>
      </c>
      <c r="M612" t="s">
        <v>66</v>
      </c>
      <c r="N612" t="s">
        <v>60</v>
      </c>
      <c r="O612" t="s">
        <v>67</v>
      </c>
      <c r="P612" t="s">
        <v>68</v>
      </c>
      <c r="Q612" t="s">
        <v>31</v>
      </c>
      <c r="R612">
        <v>3.1</v>
      </c>
      <c r="S612">
        <v>6</v>
      </c>
      <c r="T612">
        <f t="shared" si="27"/>
        <v>365</v>
      </c>
      <c r="U612" t="str">
        <f t="shared" si="28"/>
        <v>2025</v>
      </c>
      <c r="V612" t="str">
        <f t="shared" si="29"/>
        <v>3</v>
      </c>
      <c r="W612" s="10" cm="1">
        <f t="array" ref="W612">(INDEX(clv_analysis[[#All],[Customer Lifetime Value]], MATCH(TEXT(U612, "0")&amp;V612, TEXT(clv_analysis[[#All],[Year]], "0")&amp;clv_analysis[[#All],[Quarter]], 0))) /( COUNTIFS(amazon_prime_users[Year], U612, amazon_prime_users[Quarter], V612))</f>
        <v>14.486965073529412</v>
      </c>
    </row>
    <row r="613" spans="1:23" x14ac:dyDescent="0.3">
      <c r="A613" s="2">
        <v>612</v>
      </c>
      <c r="B613" t="s">
        <v>2461</v>
      </c>
      <c r="C613" t="s">
        <v>2462</v>
      </c>
      <c r="D613" t="s">
        <v>2463</v>
      </c>
      <c r="E613" s="3">
        <v>38818</v>
      </c>
      <c r="F613" t="s">
        <v>22</v>
      </c>
      <c r="G613" t="s">
        <v>2464</v>
      </c>
      <c r="H613" s="1">
        <v>45917</v>
      </c>
      <c r="I613" s="1">
        <v>46282</v>
      </c>
      <c r="J613" t="s">
        <v>24</v>
      </c>
      <c r="K613" t="s">
        <v>25</v>
      </c>
      <c r="L613" t="s">
        <v>26</v>
      </c>
      <c r="M613" t="s">
        <v>27</v>
      </c>
      <c r="N613" t="s">
        <v>60</v>
      </c>
      <c r="O613" t="s">
        <v>29</v>
      </c>
      <c r="P613" t="s">
        <v>68</v>
      </c>
      <c r="Q613" t="s">
        <v>47</v>
      </c>
      <c r="R613">
        <v>3.8</v>
      </c>
      <c r="S613">
        <v>6</v>
      </c>
      <c r="T613">
        <f t="shared" si="27"/>
        <v>365</v>
      </c>
      <c r="U613" t="str">
        <f t="shared" si="28"/>
        <v>2025</v>
      </c>
      <c r="V613" t="str">
        <f t="shared" si="29"/>
        <v>3</v>
      </c>
      <c r="W613" s="10" cm="1">
        <f t="array" ref="W613">(INDEX(clv_analysis[[#All],[Customer Lifetime Value]], MATCH(TEXT(U613, "0")&amp;V613, TEXT(clv_analysis[[#All],[Year]], "0")&amp;clv_analysis[[#All],[Quarter]], 0))) /( COUNTIFS(amazon_prime_users[Year], U613, amazon_prime_users[Quarter], V613))</f>
        <v>14.486965073529412</v>
      </c>
    </row>
    <row r="614" spans="1:23" x14ac:dyDescent="0.3">
      <c r="A614" s="2">
        <v>613</v>
      </c>
      <c r="B614" t="s">
        <v>2465</v>
      </c>
      <c r="C614" t="s">
        <v>2466</v>
      </c>
      <c r="D614" t="s">
        <v>2467</v>
      </c>
      <c r="E614" s="3">
        <v>25281</v>
      </c>
      <c r="F614" t="s">
        <v>43</v>
      </c>
      <c r="G614" t="s">
        <v>2468</v>
      </c>
      <c r="H614" s="1">
        <v>45918</v>
      </c>
      <c r="I614" s="1">
        <v>46283</v>
      </c>
      <c r="J614" t="s">
        <v>36</v>
      </c>
      <c r="K614" t="s">
        <v>25</v>
      </c>
      <c r="L614" t="s">
        <v>53</v>
      </c>
      <c r="M614" t="s">
        <v>59</v>
      </c>
      <c r="N614" t="s">
        <v>28</v>
      </c>
      <c r="O614" t="s">
        <v>114</v>
      </c>
      <c r="P614" t="s">
        <v>30</v>
      </c>
      <c r="Q614" t="s">
        <v>54</v>
      </c>
      <c r="R614">
        <v>4.7</v>
      </c>
      <c r="S614">
        <v>10</v>
      </c>
      <c r="T614">
        <f t="shared" si="27"/>
        <v>365</v>
      </c>
      <c r="U614" t="str">
        <f t="shared" si="28"/>
        <v>2025</v>
      </c>
      <c r="V614" t="str">
        <f t="shared" si="29"/>
        <v>3</v>
      </c>
      <c r="W614" s="10" cm="1">
        <f t="array" ref="W614">(INDEX(clv_analysis[[#All],[Customer Lifetime Value]], MATCH(TEXT(U614, "0")&amp;V614, TEXT(clv_analysis[[#All],[Year]], "0")&amp;clv_analysis[[#All],[Quarter]], 0))) /( COUNTIFS(amazon_prime_users[Year], U614, amazon_prime_users[Quarter], V614))</f>
        <v>14.486965073529412</v>
      </c>
    </row>
    <row r="615" spans="1:23" x14ac:dyDescent="0.3">
      <c r="A615" s="2">
        <v>614</v>
      </c>
      <c r="B615" t="s">
        <v>2469</v>
      </c>
      <c r="C615" t="s">
        <v>2470</v>
      </c>
      <c r="D615" t="s">
        <v>2471</v>
      </c>
      <c r="E615" s="3">
        <v>30042</v>
      </c>
      <c r="F615" t="s">
        <v>43</v>
      </c>
      <c r="G615" t="s">
        <v>2472</v>
      </c>
      <c r="H615" s="1">
        <v>45919</v>
      </c>
      <c r="I615" s="1">
        <v>46284</v>
      </c>
      <c r="J615" t="s">
        <v>36</v>
      </c>
      <c r="K615" t="s">
        <v>37</v>
      </c>
      <c r="L615" t="s">
        <v>53</v>
      </c>
      <c r="M615" t="s">
        <v>59</v>
      </c>
      <c r="N615" t="s">
        <v>45</v>
      </c>
      <c r="O615" t="s">
        <v>46</v>
      </c>
      <c r="P615" t="s">
        <v>39</v>
      </c>
      <c r="Q615" t="s">
        <v>47</v>
      </c>
      <c r="R615">
        <v>3.2</v>
      </c>
      <c r="S615">
        <v>4</v>
      </c>
      <c r="T615">
        <f t="shared" si="27"/>
        <v>365</v>
      </c>
      <c r="U615" t="str">
        <f t="shared" si="28"/>
        <v>2025</v>
      </c>
      <c r="V615" t="str">
        <f t="shared" si="29"/>
        <v>3</v>
      </c>
      <c r="W615" s="10" cm="1">
        <f t="array" ref="W615">(INDEX(clv_analysis[[#All],[Customer Lifetime Value]], MATCH(TEXT(U615, "0")&amp;V615, TEXT(clv_analysis[[#All],[Year]], "0")&amp;clv_analysis[[#All],[Quarter]], 0))) /( COUNTIFS(amazon_prime_users[Year], U615, amazon_prime_users[Quarter], V615))</f>
        <v>14.486965073529412</v>
      </c>
    </row>
    <row r="616" spans="1:23" x14ac:dyDescent="0.3">
      <c r="A616" s="2">
        <v>615</v>
      </c>
      <c r="B616" t="s">
        <v>2473</v>
      </c>
      <c r="C616" t="s">
        <v>2474</v>
      </c>
      <c r="D616" t="s">
        <v>2475</v>
      </c>
      <c r="E616" s="3">
        <v>24623</v>
      </c>
      <c r="F616" t="s">
        <v>22</v>
      </c>
      <c r="G616" t="s">
        <v>2476</v>
      </c>
      <c r="H616" s="1">
        <v>45920</v>
      </c>
      <c r="I616" s="1">
        <v>46285</v>
      </c>
      <c r="J616" t="s">
        <v>36</v>
      </c>
      <c r="K616" t="s">
        <v>52</v>
      </c>
      <c r="L616" t="s">
        <v>53</v>
      </c>
      <c r="M616" t="s">
        <v>66</v>
      </c>
      <c r="N616" t="s">
        <v>28</v>
      </c>
      <c r="O616" t="s">
        <v>38</v>
      </c>
      <c r="P616" t="s">
        <v>30</v>
      </c>
      <c r="Q616" t="s">
        <v>31</v>
      </c>
      <c r="R616">
        <v>4.5999999999999996</v>
      </c>
      <c r="S616">
        <v>4</v>
      </c>
      <c r="T616">
        <f t="shared" si="27"/>
        <v>365</v>
      </c>
      <c r="U616" t="str">
        <f t="shared" si="28"/>
        <v>2025</v>
      </c>
      <c r="V616" t="str">
        <f t="shared" si="29"/>
        <v>3</v>
      </c>
      <c r="W616" s="10" cm="1">
        <f t="array" ref="W616">(INDEX(clv_analysis[[#All],[Customer Lifetime Value]], MATCH(TEXT(U616, "0")&amp;V616, TEXT(clv_analysis[[#All],[Year]], "0")&amp;clv_analysis[[#All],[Quarter]], 0))) /( COUNTIFS(amazon_prime_users[Year], U616, amazon_prime_users[Quarter], V616))</f>
        <v>14.486965073529412</v>
      </c>
    </row>
    <row r="617" spans="1:23" x14ac:dyDescent="0.3">
      <c r="A617" s="2">
        <v>616</v>
      </c>
      <c r="B617" t="s">
        <v>2477</v>
      </c>
      <c r="C617" t="s">
        <v>2478</v>
      </c>
      <c r="D617" t="s">
        <v>2479</v>
      </c>
      <c r="E617" s="3">
        <v>27774</v>
      </c>
      <c r="F617" t="s">
        <v>43</v>
      </c>
      <c r="G617" t="s">
        <v>2480</v>
      </c>
      <c r="H617" s="1">
        <v>45921</v>
      </c>
      <c r="I617" s="1">
        <v>46286</v>
      </c>
      <c r="J617" t="s">
        <v>36</v>
      </c>
      <c r="K617" t="s">
        <v>25</v>
      </c>
      <c r="L617" t="s">
        <v>26</v>
      </c>
      <c r="M617" t="s">
        <v>59</v>
      </c>
      <c r="N617" t="s">
        <v>28</v>
      </c>
      <c r="O617" t="s">
        <v>114</v>
      </c>
      <c r="P617" t="s">
        <v>39</v>
      </c>
      <c r="Q617" t="s">
        <v>47</v>
      </c>
      <c r="R617">
        <v>3.5</v>
      </c>
      <c r="S617">
        <v>5</v>
      </c>
      <c r="T617">
        <f t="shared" si="27"/>
        <v>365</v>
      </c>
      <c r="U617" t="str">
        <f t="shared" si="28"/>
        <v>2025</v>
      </c>
      <c r="V617" t="str">
        <f t="shared" si="29"/>
        <v>3</v>
      </c>
      <c r="W617" s="10" cm="1">
        <f t="array" ref="W617">(INDEX(clv_analysis[[#All],[Customer Lifetime Value]], MATCH(TEXT(U617, "0")&amp;V617, TEXT(clv_analysis[[#All],[Year]], "0")&amp;clv_analysis[[#All],[Quarter]], 0))) /( COUNTIFS(amazon_prime_users[Year], U617, amazon_prime_users[Quarter], V617))</f>
        <v>14.486965073529412</v>
      </c>
    </row>
    <row r="618" spans="1:23" x14ac:dyDescent="0.3">
      <c r="A618" s="2">
        <v>617</v>
      </c>
      <c r="B618" t="s">
        <v>2481</v>
      </c>
      <c r="C618" t="s">
        <v>2482</v>
      </c>
      <c r="D618" t="s">
        <v>2483</v>
      </c>
      <c r="E618" s="3">
        <v>26096</v>
      </c>
      <c r="F618" t="s">
        <v>43</v>
      </c>
      <c r="G618" t="s">
        <v>2484</v>
      </c>
      <c r="H618" s="1">
        <v>45922</v>
      </c>
      <c r="I618" s="1">
        <v>46287</v>
      </c>
      <c r="J618" t="s">
        <v>36</v>
      </c>
      <c r="K618" t="s">
        <v>25</v>
      </c>
      <c r="L618" t="s">
        <v>26</v>
      </c>
      <c r="M618" t="s">
        <v>27</v>
      </c>
      <c r="N618" t="s">
        <v>60</v>
      </c>
      <c r="O618" t="s">
        <v>114</v>
      </c>
      <c r="P618" t="s">
        <v>68</v>
      </c>
      <c r="Q618" t="s">
        <v>54</v>
      </c>
      <c r="R618">
        <v>4.5999999999999996</v>
      </c>
      <c r="S618">
        <v>0</v>
      </c>
      <c r="T618">
        <f t="shared" si="27"/>
        <v>365</v>
      </c>
      <c r="U618" t="str">
        <f t="shared" si="28"/>
        <v>2025</v>
      </c>
      <c r="V618" t="str">
        <f t="shared" si="29"/>
        <v>3</v>
      </c>
      <c r="W618" s="10" cm="1">
        <f t="array" ref="W618">(INDEX(clv_analysis[[#All],[Customer Lifetime Value]], MATCH(TEXT(U618, "0")&amp;V618, TEXT(clv_analysis[[#All],[Year]], "0")&amp;clv_analysis[[#All],[Quarter]], 0))) /( COUNTIFS(amazon_prime_users[Year], U618, amazon_prime_users[Quarter], V618))</f>
        <v>14.486965073529412</v>
      </c>
    </row>
    <row r="619" spans="1:23" x14ac:dyDescent="0.3">
      <c r="A619" s="2">
        <v>618</v>
      </c>
      <c r="B619" t="s">
        <v>2485</v>
      </c>
      <c r="C619" t="s">
        <v>2486</v>
      </c>
      <c r="D619" t="s">
        <v>2487</v>
      </c>
      <c r="E619" s="3">
        <v>35946</v>
      </c>
      <c r="F619" t="s">
        <v>22</v>
      </c>
      <c r="G619" t="s">
        <v>2488</v>
      </c>
      <c r="H619" s="1">
        <v>45923</v>
      </c>
      <c r="I619" s="1">
        <v>46288</v>
      </c>
      <c r="J619" t="s">
        <v>36</v>
      </c>
      <c r="K619" t="s">
        <v>25</v>
      </c>
      <c r="L619" t="s">
        <v>53</v>
      </c>
      <c r="M619" t="s">
        <v>27</v>
      </c>
      <c r="N619" t="s">
        <v>60</v>
      </c>
      <c r="O619" t="s">
        <v>114</v>
      </c>
      <c r="P619" t="s">
        <v>30</v>
      </c>
      <c r="Q619" t="s">
        <v>31</v>
      </c>
      <c r="R619">
        <v>3.6</v>
      </c>
      <c r="S619">
        <v>0</v>
      </c>
      <c r="T619">
        <f t="shared" si="27"/>
        <v>365</v>
      </c>
      <c r="U619" t="str">
        <f t="shared" si="28"/>
        <v>2025</v>
      </c>
      <c r="V619" t="str">
        <f t="shared" si="29"/>
        <v>3</v>
      </c>
      <c r="W619" s="10" cm="1">
        <f t="array" ref="W619">(INDEX(clv_analysis[[#All],[Customer Lifetime Value]], MATCH(TEXT(U619, "0")&amp;V619, TEXT(clv_analysis[[#All],[Year]], "0")&amp;clv_analysis[[#All],[Quarter]], 0))) /( COUNTIFS(amazon_prime_users[Year], U619, amazon_prime_users[Quarter], V619))</f>
        <v>14.486965073529412</v>
      </c>
    </row>
    <row r="620" spans="1:23" x14ac:dyDescent="0.3">
      <c r="A620" s="2">
        <v>619</v>
      </c>
      <c r="B620" t="s">
        <v>2489</v>
      </c>
      <c r="C620" t="s">
        <v>2490</v>
      </c>
      <c r="D620" t="s">
        <v>2491</v>
      </c>
      <c r="E620" s="3">
        <v>29279</v>
      </c>
      <c r="F620" t="s">
        <v>22</v>
      </c>
      <c r="G620" t="s">
        <v>2492</v>
      </c>
      <c r="H620" s="1">
        <v>45924</v>
      </c>
      <c r="I620" s="1">
        <v>46289</v>
      </c>
      <c r="J620" t="s">
        <v>24</v>
      </c>
      <c r="K620" t="s">
        <v>25</v>
      </c>
      <c r="L620" t="s">
        <v>26</v>
      </c>
      <c r="M620" t="s">
        <v>59</v>
      </c>
      <c r="N620" t="s">
        <v>45</v>
      </c>
      <c r="O620" t="s">
        <v>67</v>
      </c>
      <c r="P620" t="s">
        <v>68</v>
      </c>
      <c r="Q620" t="s">
        <v>54</v>
      </c>
      <c r="R620">
        <v>3.4</v>
      </c>
      <c r="S620">
        <v>10</v>
      </c>
      <c r="T620">
        <f t="shared" si="27"/>
        <v>365</v>
      </c>
      <c r="U620" t="str">
        <f t="shared" si="28"/>
        <v>2025</v>
      </c>
      <c r="V620" t="str">
        <f t="shared" si="29"/>
        <v>3</v>
      </c>
      <c r="W620" s="10" cm="1">
        <f t="array" ref="W620">(INDEX(clv_analysis[[#All],[Customer Lifetime Value]], MATCH(TEXT(U620, "0")&amp;V620, TEXT(clv_analysis[[#All],[Year]], "0")&amp;clv_analysis[[#All],[Quarter]], 0))) /( COUNTIFS(amazon_prime_users[Year], U620, amazon_prime_users[Quarter], V620))</f>
        <v>14.486965073529412</v>
      </c>
    </row>
    <row r="621" spans="1:23" x14ac:dyDescent="0.3">
      <c r="A621" s="2">
        <v>620</v>
      </c>
      <c r="B621" t="s">
        <v>2493</v>
      </c>
      <c r="C621" t="s">
        <v>2494</v>
      </c>
      <c r="D621" t="s">
        <v>2495</v>
      </c>
      <c r="E621" s="3">
        <v>20703</v>
      </c>
      <c r="F621" t="s">
        <v>43</v>
      </c>
      <c r="G621" t="s">
        <v>2496</v>
      </c>
      <c r="H621" s="1">
        <v>45925</v>
      </c>
      <c r="I621" s="1">
        <v>46290</v>
      </c>
      <c r="J621" t="s">
        <v>36</v>
      </c>
      <c r="K621" t="s">
        <v>37</v>
      </c>
      <c r="L621" t="s">
        <v>53</v>
      </c>
      <c r="M621" t="s">
        <v>59</v>
      </c>
      <c r="N621" t="s">
        <v>45</v>
      </c>
      <c r="O621" t="s">
        <v>46</v>
      </c>
      <c r="P621" t="s">
        <v>39</v>
      </c>
      <c r="Q621" t="s">
        <v>31</v>
      </c>
      <c r="R621">
        <v>4.0999999999999996</v>
      </c>
      <c r="S621">
        <v>10</v>
      </c>
      <c r="T621">
        <f t="shared" si="27"/>
        <v>365</v>
      </c>
      <c r="U621" t="str">
        <f t="shared" si="28"/>
        <v>2025</v>
      </c>
      <c r="V621" t="str">
        <f t="shared" si="29"/>
        <v>3</v>
      </c>
      <c r="W621" s="10" cm="1">
        <f t="array" ref="W621">(INDEX(clv_analysis[[#All],[Customer Lifetime Value]], MATCH(TEXT(U621, "0")&amp;V621, TEXT(clv_analysis[[#All],[Year]], "0")&amp;clv_analysis[[#All],[Quarter]], 0))) /( COUNTIFS(amazon_prime_users[Year], U621, amazon_prime_users[Quarter], V621))</f>
        <v>14.486965073529412</v>
      </c>
    </row>
    <row r="622" spans="1:23" x14ac:dyDescent="0.3">
      <c r="A622" s="2">
        <v>621</v>
      </c>
      <c r="B622" t="s">
        <v>2497</v>
      </c>
      <c r="C622" t="s">
        <v>2498</v>
      </c>
      <c r="D622" t="s">
        <v>2499</v>
      </c>
      <c r="E622" s="3">
        <v>20626</v>
      </c>
      <c r="F622" t="s">
        <v>22</v>
      </c>
      <c r="G622" t="s">
        <v>2500</v>
      </c>
      <c r="H622" s="1">
        <v>45926</v>
      </c>
      <c r="I622" s="1">
        <v>46291</v>
      </c>
      <c r="J622" t="s">
        <v>24</v>
      </c>
      <c r="K622" t="s">
        <v>25</v>
      </c>
      <c r="L622" t="s">
        <v>53</v>
      </c>
      <c r="M622" t="s">
        <v>66</v>
      </c>
      <c r="N622" t="s">
        <v>60</v>
      </c>
      <c r="O622" t="s">
        <v>38</v>
      </c>
      <c r="P622" t="s">
        <v>68</v>
      </c>
      <c r="Q622" t="s">
        <v>54</v>
      </c>
      <c r="R622">
        <v>3.2</v>
      </c>
      <c r="S622">
        <v>0</v>
      </c>
      <c r="T622">
        <f t="shared" si="27"/>
        <v>365</v>
      </c>
      <c r="U622" t="str">
        <f t="shared" si="28"/>
        <v>2025</v>
      </c>
      <c r="V622" t="str">
        <f t="shared" si="29"/>
        <v>3</v>
      </c>
      <c r="W622" s="10" cm="1">
        <f t="array" ref="W622">(INDEX(clv_analysis[[#All],[Customer Lifetime Value]], MATCH(TEXT(U622, "0")&amp;V622, TEXT(clv_analysis[[#All],[Year]], "0")&amp;clv_analysis[[#All],[Quarter]], 0))) /( COUNTIFS(amazon_prime_users[Year], U622, amazon_prime_users[Quarter], V622))</f>
        <v>14.486965073529412</v>
      </c>
    </row>
    <row r="623" spans="1:23" x14ac:dyDescent="0.3">
      <c r="A623" s="2">
        <v>622</v>
      </c>
      <c r="B623" t="s">
        <v>2501</v>
      </c>
      <c r="C623" t="s">
        <v>2502</v>
      </c>
      <c r="D623" t="s">
        <v>2503</v>
      </c>
      <c r="E623" s="3">
        <v>21603</v>
      </c>
      <c r="F623" t="s">
        <v>43</v>
      </c>
      <c r="G623" t="s">
        <v>2504</v>
      </c>
      <c r="H623" s="1">
        <v>45927</v>
      </c>
      <c r="I623" s="1">
        <v>46292</v>
      </c>
      <c r="J623" t="s">
        <v>36</v>
      </c>
      <c r="K623" t="s">
        <v>25</v>
      </c>
      <c r="L623" t="s">
        <v>53</v>
      </c>
      <c r="M623" t="s">
        <v>66</v>
      </c>
      <c r="N623" t="s">
        <v>60</v>
      </c>
      <c r="O623" t="s">
        <v>29</v>
      </c>
      <c r="P623" t="s">
        <v>30</v>
      </c>
      <c r="Q623" t="s">
        <v>54</v>
      </c>
      <c r="R623">
        <v>4.3</v>
      </c>
      <c r="S623">
        <v>5</v>
      </c>
      <c r="T623">
        <f t="shared" si="27"/>
        <v>365</v>
      </c>
      <c r="U623" t="str">
        <f t="shared" si="28"/>
        <v>2025</v>
      </c>
      <c r="V623" t="str">
        <f t="shared" si="29"/>
        <v>3</v>
      </c>
      <c r="W623" s="10" cm="1">
        <f t="array" ref="W623">(INDEX(clv_analysis[[#All],[Customer Lifetime Value]], MATCH(TEXT(U623, "0")&amp;V623, TEXT(clv_analysis[[#All],[Year]], "0")&amp;clv_analysis[[#All],[Quarter]], 0))) /( COUNTIFS(amazon_prime_users[Year], U623, amazon_prime_users[Quarter], V623))</f>
        <v>14.486965073529412</v>
      </c>
    </row>
    <row r="624" spans="1:23" x14ac:dyDescent="0.3">
      <c r="A624" s="2">
        <v>623</v>
      </c>
      <c r="B624" t="s">
        <v>2505</v>
      </c>
      <c r="C624" t="s">
        <v>2506</v>
      </c>
      <c r="D624" t="s">
        <v>2507</v>
      </c>
      <c r="E624" s="3">
        <v>27717</v>
      </c>
      <c r="F624" t="s">
        <v>43</v>
      </c>
      <c r="G624" t="s">
        <v>2508</v>
      </c>
      <c r="H624" s="1">
        <v>45928</v>
      </c>
      <c r="I624" s="1">
        <v>46293</v>
      </c>
      <c r="J624" t="s">
        <v>24</v>
      </c>
      <c r="K624" t="s">
        <v>25</v>
      </c>
      <c r="L624" t="s">
        <v>26</v>
      </c>
      <c r="M624" t="s">
        <v>59</v>
      </c>
      <c r="N624" t="s">
        <v>45</v>
      </c>
      <c r="O624" t="s">
        <v>61</v>
      </c>
      <c r="P624" t="s">
        <v>68</v>
      </c>
      <c r="Q624" t="s">
        <v>47</v>
      </c>
      <c r="R624">
        <v>4</v>
      </c>
      <c r="S624">
        <v>3</v>
      </c>
      <c r="T624">
        <f t="shared" si="27"/>
        <v>365</v>
      </c>
      <c r="U624" t="str">
        <f t="shared" si="28"/>
        <v>2025</v>
      </c>
      <c r="V624" t="str">
        <f t="shared" si="29"/>
        <v>3</v>
      </c>
      <c r="W624" s="10" cm="1">
        <f t="array" ref="W624">(INDEX(clv_analysis[[#All],[Customer Lifetime Value]], MATCH(TEXT(U624, "0")&amp;V624, TEXT(clv_analysis[[#All],[Year]], "0")&amp;clv_analysis[[#All],[Quarter]], 0))) /( COUNTIFS(amazon_prime_users[Year], U624, amazon_prime_users[Quarter], V624))</f>
        <v>14.486965073529412</v>
      </c>
    </row>
    <row r="625" spans="1:23" x14ac:dyDescent="0.3">
      <c r="A625" s="2">
        <v>624</v>
      </c>
      <c r="B625" t="s">
        <v>2509</v>
      </c>
      <c r="C625" t="s">
        <v>2510</v>
      </c>
      <c r="D625" t="s">
        <v>2511</v>
      </c>
      <c r="E625" s="3">
        <v>16558</v>
      </c>
      <c r="F625" t="s">
        <v>22</v>
      </c>
      <c r="G625" t="s">
        <v>2512</v>
      </c>
      <c r="H625" s="1">
        <v>45929</v>
      </c>
      <c r="I625" s="1">
        <v>46294</v>
      </c>
      <c r="J625" t="s">
        <v>36</v>
      </c>
      <c r="K625" t="s">
        <v>37</v>
      </c>
      <c r="L625" t="s">
        <v>53</v>
      </c>
      <c r="M625" t="s">
        <v>27</v>
      </c>
      <c r="N625" t="s">
        <v>28</v>
      </c>
      <c r="O625" t="s">
        <v>67</v>
      </c>
      <c r="P625" t="s">
        <v>68</v>
      </c>
      <c r="Q625" t="s">
        <v>47</v>
      </c>
      <c r="R625">
        <v>4.4000000000000004</v>
      </c>
      <c r="S625">
        <v>10</v>
      </c>
      <c r="T625">
        <f t="shared" si="27"/>
        <v>365</v>
      </c>
      <c r="U625" t="str">
        <f t="shared" si="28"/>
        <v>2025</v>
      </c>
      <c r="V625" t="str">
        <f t="shared" si="29"/>
        <v>3</v>
      </c>
      <c r="W625" s="10" cm="1">
        <f t="array" ref="W625">(INDEX(clv_analysis[[#All],[Customer Lifetime Value]], MATCH(TEXT(U625, "0")&amp;V625, TEXT(clv_analysis[[#All],[Year]], "0")&amp;clv_analysis[[#All],[Quarter]], 0))) /( COUNTIFS(amazon_prime_users[Year], U625, amazon_prime_users[Quarter], V625))</f>
        <v>14.486965073529412</v>
      </c>
    </row>
    <row r="626" spans="1:23" x14ac:dyDescent="0.3">
      <c r="A626" s="2">
        <v>625</v>
      </c>
      <c r="B626" t="s">
        <v>2513</v>
      </c>
      <c r="C626" t="s">
        <v>2514</v>
      </c>
      <c r="D626" t="s">
        <v>2515</v>
      </c>
      <c r="E626" s="3">
        <v>25045</v>
      </c>
      <c r="F626" t="s">
        <v>22</v>
      </c>
      <c r="G626" t="s">
        <v>2516</v>
      </c>
      <c r="H626" s="1">
        <v>45930</v>
      </c>
      <c r="I626" s="1">
        <v>46295</v>
      </c>
      <c r="J626" t="s">
        <v>36</v>
      </c>
      <c r="K626" t="s">
        <v>25</v>
      </c>
      <c r="L626" t="s">
        <v>26</v>
      </c>
      <c r="M626" t="s">
        <v>27</v>
      </c>
      <c r="N626" t="s">
        <v>28</v>
      </c>
      <c r="O626" t="s">
        <v>67</v>
      </c>
      <c r="P626" t="s">
        <v>68</v>
      </c>
      <c r="Q626" t="s">
        <v>54</v>
      </c>
      <c r="R626">
        <v>4.3</v>
      </c>
      <c r="S626">
        <v>6</v>
      </c>
      <c r="T626">
        <f t="shared" si="27"/>
        <v>365</v>
      </c>
      <c r="U626" t="str">
        <f t="shared" si="28"/>
        <v>2025</v>
      </c>
      <c r="V626" t="str">
        <f t="shared" si="29"/>
        <v>3</v>
      </c>
      <c r="W626" s="10" cm="1">
        <f t="array" ref="W626">(INDEX(clv_analysis[[#All],[Customer Lifetime Value]], MATCH(TEXT(U626, "0")&amp;V626, TEXT(clv_analysis[[#All],[Year]], "0")&amp;clv_analysis[[#All],[Quarter]], 0))) /( COUNTIFS(amazon_prime_users[Year], U626, amazon_prime_users[Quarter], V626))</f>
        <v>14.486965073529412</v>
      </c>
    </row>
    <row r="627" spans="1:23" x14ac:dyDescent="0.3">
      <c r="A627" s="2">
        <v>626</v>
      </c>
      <c r="B627" t="s">
        <v>2517</v>
      </c>
      <c r="C627" t="s">
        <v>2518</v>
      </c>
      <c r="D627" t="s">
        <v>1968</v>
      </c>
      <c r="E627" s="3">
        <v>36650</v>
      </c>
      <c r="F627" t="s">
        <v>43</v>
      </c>
      <c r="G627" t="s">
        <v>2519</v>
      </c>
      <c r="H627" s="1">
        <v>45931</v>
      </c>
      <c r="I627" s="1">
        <v>46296</v>
      </c>
      <c r="J627" t="s">
        <v>24</v>
      </c>
      <c r="K627" t="s">
        <v>52</v>
      </c>
      <c r="L627" t="s">
        <v>26</v>
      </c>
      <c r="M627" t="s">
        <v>59</v>
      </c>
      <c r="N627" t="s">
        <v>45</v>
      </c>
      <c r="O627" t="s">
        <v>114</v>
      </c>
      <c r="P627" t="s">
        <v>30</v>
      </c>
      <c r="Q627" t="s">
        <v>54</v>
      </c>
      <c r="R627">
        <v>4.0999999999999996</v>
      </c>
      <c r="S627">
        <v>6</v>
      </c>
      <c r="T627">
        <f t="shared" si="27"/>
        <v>365</v>
      </c>
      <c r="U627" t="str">
        <f t="shared" si="28"/>
        <v>2025</v>
      </c>
      <c r="V627" t="str">
        <f t="shared" si="29"/>
        <v>4</v>
      </c>
      <c r="W627" s="10" cm="1">
        <f t="array" ref="W627">(INDEX(clv_analysis[[#All],[Customer Lifetime Value]], MATCH(TEXT(U627, "0")&amp;V627, TEXT(clv_analysis[[#All],[Year]], "0")&amp;clv_analysis[[#All],[Quarter]], 0))) /( COUNTIFS(amazon_prime_users[Year], U627, amazon_prime_users[Quarter], V627))</f>
        <v>12.435109472049689</v>
      </c>
    </row>
    <row r="628" spans="1:23" x14ac:dyDescent="0.3">
      <c r="A628" s="2">
        <v>627</v>
      </c>
      <c r="B628" t="s">
        <v>2520</v>
      </c>
      <c r="C628" t="s">
        <v>2521</v>
      </c>
      <c r="D628" t="s">
        <v>2522</v>
      </c>
      <c r="E628" s="3">
        <v>19741</v>
      </c>
      <c r="F628" t="s">
        <v>22</v>
      </c>
      <c r="G628" t="s">
        <v>2523</v>
      </c>
      <c r="H628" s="1">
        <v>45932</v>
      </c>
      <c r="I628" s="1">
        <v>46297</v>
      </c>
      <c r="J628" t="s">
        <v>36</v>
      </c>
      <c r="K628" t="s">
        <v>52</v>
      </c>
      <c r="L628" t="s">
        <v>53</v>
      </c>
      <c r="M628" t="s">
        <v>66</v>
      </c>
      <c r="N628" t="s">
        <v>45</v>
      </c>
      <c r="O628" t="s">
        <v>38</v>
      </c>
      <c r="P628" t="s">
        <v>68</v>
      </c>
      <c r="Q628" t="s">
        <v>54</v>
      </c>
      <c r="R628">
        <v>4.8</v>
      </c>
      <c r="S628">
        <v>5</v>
      </c>
      <c r="T628">
        <f t="shared" si="27"/>
        <v>365</v>
      </c>
      <c r="U628" t="str">
        <f t="shared" si="28"/>
        <v>2025</v>
      </c>
      <c r="V628" t="str">
        <f t="shared" si="29"/>
        <v>4</v>
      </c>
      <c r="W628" s="10" cm="1">
        <f t="array" ref="W628">(INDEX(clv_analysis[[#All],[Customer Lifetime Value]], MATCH(TEXT(U628, "0")&amp;V628, TEXT(clv_analysis[[#All],[Year]], "0")&amp;clv_analysis[[#All],[Quarter]], 0))) /( COUNTIFS(amazon_prime_users[Year], U628, amazon_prime_users[Quarter], V628))</f>
        <v>12.435109472049689</v>
      </c>
    </row>
    <row r="629" spans="1:23" x14ac:dyDescent="0.3">
      <c r="A629" s="2">
        <v>628</v>
      </c>
      <c r="B629" t="s">
        <v>2524</v>
      </c>
      <c r="C629" t="s">
        <v>2525</v>
      </c>
      <c r="D629" t="s">
        <v>2526</v>
      </c>
      <c r="E629" s="3">
        <v>26060</v>
      </c>
      <c r="F629" t="s">
        <v>43</v>
      </c>
      <c r="G629" t="s">
        <v>2527</v>
      </c>
      <c r="H629" s="1">
        <v>45933</v>
      </c>
      <c r="I629" s="1">
        <v>46298</v>
      </c>
      <c r="J629" t="s">
        <v>36</v>
      </c>
      <c r="K629" t="s">
        <v>52</v>
      </c>
      <c r="L629" t="s">
        <v>26</v>
      </c>
      <c r="M629" t="s">
        <v>66</v>
      </c>
      <c r="N629" t="s">
        <v>45</v>
      </c>
      <c r="O629" t="s">
        <v>29</v>
      </c>
      <c r="P629" t="s">
        <v>39</v>
      </c>
      <c r="Q629" t="s">
        <v>54</v>
      </c>
      <c r="R629">
        <v>3.5</v>
      </c>
      <c r="S629">
        <v>2</v>
      </c>
      <c r="T629">
        <f t="shared" si="27"/>
        <v>365</v>
      </c>
      <c r="U629" t="str">
        <f t="shared" si="28"/>
        <v>2025</v>
      </c>
      <c r="V629" t="str">
        <f t="shared" si="29"/>
        <v>4</v>
      </c>
      <c r="W629" s="10" cm="1">
        <f t="array" ref="W629">(INDEX(clv_analysis[[#All],[Customer Lifetime Value]], MATCH(TEXT(U629, "0")&amp;V629, TEXT(clv_analysis[[#All],[Year]], "0")&amp;clv_analysis[[#All],[Quarter]], 0))) /( COUNTIFS(amazon_prime_users[Year], U629, amazon_prime_users[Quarter], V629))</f>
        <v>12.435109472049689</v>
      </c>
    </row>
    <row r="630" spans="1:23" x14ac:dyDescent="0.3">
      <c r="A630" s="2">
        <v>629</v>
      </c>
      <c r="B630" t="s">
        <v>2528</v>
      </c>
      <c r="C630" t="s">
        <v>2529</v>
      </c>
      <c r="D630" t="s">
        <v>2530</v>
      </c>
      <c r="E630" s="3">
        <v>34748</v>
      </c>
      <c r="F630" t="s">
        <v>43</v>
      </c>
      <c r="G630" t="s">
        <v>2531</v>
      </c>
      <c r="H630" s="1">
        <v>45934</v>
      </c>
      <c r="I630" s="1">
        <v>46299</v>
      </c>
      <c r="J630" t="s">
        <v>24</v>
      </c>
      <c r="K630" t="s">
        <v>37</v>
      </c>
      <c r="L630" t="s">
        <v>26</v>
      </c>
      <c r="M630" t="s">
        <v>59</v>
      </c>
      <c r="N630" t="s">
        <v>60</v>
      </c>
      <c r="O630" t="s">
        <v>61</v>
      </c>
      <c r="P630" t="s">
        <v>68</v>
      </c>
      <c r="Q630" t="s">
        <v>54</v>
      </c>
      <c r="R630">
        <v>3.3</v>
      </c>
      <c r="S630">
        <v>1</v>
      </c>
      <c r="T630">
        <f t="shared" si="27"/>
        <v>365</v>
      </c>
      <c r="U630" t="str">
        <f t="shared" si="28"/>
        <v>2025</v>
      </c>
      <c r="V630" t="str">
        <f t="shared" si="29"/>
        <v>4</v>
      </c>
      <c r="W630" s="10" cm="1">
        <f t="array" ref="W630">(INDEX(clv_analysis[[#All],[Customer Lifetime Value]], MATCH(TEXT(U630, "0")&amp;V630, TEXT(clv_analysis[[#All],[Year]], "0")&amp;clv_analysis[[#All],[Quarter]], 0))) /( COUNTIFS(amazon_prime_users[Year], U630, amazon_prime_users[Quarter], V630))</f>
        <v>12.435109472049689</v>
      </c>
    </row>
    <row r="631" spans="1:23" x14ac:dyDescent="0.3">
      <c r="A631" s="2">
        <v>630</v>
      </c>
      <c r="B631" t="s">
        <v>2532</v>
      </c>
      <c r="C631" t="s">
        <v>2533</v>
      </c>
      <c r="D631" t="s">
        <v>2534</v>
      </c>
      <c r="E631" s="3">
        <v>21368</v>
      </c>
      <c r="F631" t="s">
        <v>43</v>
      </c>
      <c r="G631" t="s">
        <v>2535</v>
      </c>
      <c r="H631" s="1">
        <v>45935</v>
      </c>
      <c r="I631" s="1">
        <v>46300</v>
      </c>
      <c r="J631" t="s">
        <v>36</v>
      </c>
      <c r="K631" t="s">
        <v>52</v>
      </c>
      <c r="L631" t="s">
        <v>26</v>
      </c>
      <c r="M631" t="s">
        <v>27</v>
      </c>
      <c r="N631" t="s">
        <v>28</v>
      </c>
      <c r="O631" t="s">
        <v>114</v>
      </c>
      <c r="P631" t="s">
        <v>39</v>
      </c>
      <c r="Q631" t="s">
        <v>54</v>
      </c>
      <c r="R631">
        <v>3.1</v>
      </c>
      <c r="S631">
        <v>2</v>
      </c>
      <c r="T631">
        <f t="shared" si="27"/>
        <v>365</v>
      </c>
      <c r="U631" t="str">
        <f t="shared" si="28"/>
        <v>2025</v>
      </c>
      <c r="V631" t="str">
        <f t="shared" si="29"/>
        <v>4</v>
      </c>
      <c r="W631" s="10" cm="1">
        <f t="array" ref="W631">(INDEX(clv_analysis[[#All],[Customer Lifetime Value]], MATCH(TEXT(U631, "0")&amp;V631, TEXT(clv_analysis[[#All],[Year]], "0")&amp;clv_analysis[[#All],[Quarter]], 0))) /( COUNTIFS(amazon_prime_users[Year], U631, amazon_prime_users[Quarter], V631))</f>
        <v>12.435109472049689</v>
      </c>
    </row>
    <row r="632" spans="1:23" x14ac:dyDescent="0.3">
      <c r="A632" s="2">
        <v>631</v>
      </c>
      <c r="B632" t="s">
        <v>2536</v>
      </c>
      <c r="C632" t="s">
        <v>2537</v>
      </c>
      <c r="D632" t="s">
        <v>2538</v>
      </c>
      <c r="E632" s="3">
        <v>23909</v>
      </c>
      <c r="F632" t="s">
        <v>43</v>
      </c>
      <c r="G632" t="s">
        <v>2539</v>
      </c>
      <c r="H632" s="1">
        <v>45936</v>
      </c>
      <c r="I632" s="1">
        <v>46301</v>
      </c>
      <c r="J632" t="s">
        <v>36</v>
      </c>
      <c r="K632" t="s">
        <v>37</v>
      </c>
      <c r="L632" t="s">
        <v>26</v>
      </c>
      <c r="M632" t="s">
        <v>66</v>
      </c>
      <c r="N632" t="s">
        <v>60</v>
      </c>
      <c r="O632" t="s">
        <v>73</v>
      </c>
      <c r="P632" t="s">
        <v>30</v>
      </c>
      <c r="Q632" t="s">
        <v>54</v>
      </c>
      <c r="R632">
        <v>3.7</v>
      </c>
      <c r="S632">
        <v>9</v>
      </c>
      <c r="T632">
        <f t="shared" si="27"/>
        <v>365</v>
      </c>
      <c r="U632" t="str">
        <f t="shared" si="28"/>
        <v>2025</v>
      </c>
      <c r="V632" t="str">
        <f t="shared" si="29"/>
        <v>4</v>
      </c>
      <c r="W632" s="10" cm="1">
        <f t="array" ref="W632">(INDEX(clv_analysis[[#All],[Customer Lifetime Value]], MATCH(TEXT(U632, "0")&amp;V632, TEXT(clv_analysis[[#All],[Year]], "0")&amp;clv_analysis[[#All],[Quarter]], 0))) /( COUNTIFS(amazon_prime_users[Year], U632, amazon_prime_users[Quarter], V632))</f>
        <v>12.435109472049689</v>
      </c>
    </row>
    <row r="633" spans="1:23" x14ac:dyDescent="0.3">
      <c r="A633" s="2">
        <v>632</v>
      </c>
      <c r="B633" t="s">
        <v>2540</v>
      </c>
      <c r="C633" t="s">
        <v>2541</v>
      </c>
      <c r="D633" t="s">
        <v>2542</v>
      </c>
      <c r="E633" s="3">
        <v>30578</v>
      </c>
      <c r="F633" t="s">
        <v>22</v>
      </c>
      <c r="G633" t="s">
        <v>2543</v>
      </c>
      <c r="H633" s="1">
        <v>45937</v>
      </c>
      <c r="I633" s="1">
        <v>46302</v>
      </c>
      <c r="J633" t="s">
        <v>24</v>
      </c>
      <c r="K633" t="s">
        <v>37</v>
      </c>
      <c r="L633" t="s">
        <v>26</v>
      </c>
      <c r="M633" t="s">
        <v>27</v>
      </c>
      <c r="N633" t="s">
        <v>60</v>
      </c>
      <c r="O633" t="s">
        <v>61</v>
      </c>
      <c r="P633" t="s">
        <v>68</v>
      </c>
      <c r="Q633" t="s">
        <v>31</v>
      </c>
      <c r="R633">
        <v>3.7</v>
      </c>
      <c r="S633">
        <v>5</v>
      </c>
      <c r="T633">
        <f t="shared" si="27"/>
        <v>365</v>
      </c>
      <c r="U633" t="str">
        <f t="shared" si="28"/>
        <v>2025</v>
      </c>
      <c r="V633" t="str">
        <f t="shared" si="29"/>
        <v>4</v>
      </c>
      <c r="W633" s="10" cm="1">
        <f t="array" ref="W633">(INDEX(clv_analysis[[#All],[Customer Lifetime Value]], MATCH(TEXT(U633, "0")&amp;V633, TEXT(clv_analysis[[#All],[Year]], "0")&amp;clv_analysis[[#All],[Quarter]], 0))) /( COUNTIFS(amazon_prime_users[Year], U633, amazon_prime_users[Quarter], V633))</f>
        <v>12.435109472049689</v>
      </c>
    </row>
    <row r="634" spans="1:23" x14ac:dyDescent="0.3">
      <c r="A634" s="2">
        <v>633</v>
      </c>
      <c r="B634" t="s">
        <v>2544</v>
      </c>
      <c r="C634" t="s">
        <v>2545</v>
      </c>
      <c r="D634" t="s">
        <v>2546</v>
      </c>
      <c r="E634" s="3">
        <v>26363</v>
      </c>
      <c r="F634" t="s">
        <v>22</v>
      </c>
      <c r="G634" t="s">
        <v>2547</v>
      </c>
      <c r="H634" s="1">
        <v>45938</v>
      </c>
      <c r="I634" s="1">
        <v>46303</v>
      </c>
      <c r="J634" t="s">
        <v>36</v>
      </c>
      <c r="K634" t="s">
        <v>25</v>
      </c>
      <c r="L634" t="s">
        <v>53</v>
      </c>
      <c r="M634" t="s">
        <v>27</v>
      </c>
      <c r="N634" t="s">
        <v>60</v>
      </c>
      <c r="O634" t="s">
        <v>73</v>
      </c>
      <c r="P634" t="s">
        <v>39</v>
      </c>
      <c r="Q634" t="s">
        <v>54</v>
      </c>
      <c r="R634">
        <v>4.0999999999999996</v>
      </c>
      <c r="S634">
        <v>0</v>
      </c>
      <c r="T634">
        <f t="shared" si="27"/>
        <v>365</v>
      </c>
      <c r="U634" t="str">
        <f t="shared" si="28"/>
        <v>2025</v>
      </c>
      <c r="V634" t="str">
        <f t="shared" si="29"/>
        <v>4</v>
      </c>
      <c r="W634" s="10" cm="1">
        <f t="array" ref="W634">(INDEX(clv_analysis[[#All],[Customer Lifetime Value]], MATCH(TEXT(U634, "0")&amp;V634, TEXT(clv_analysis[[#All],[Year]], "0")&amp;clv_analysis[[#All],[Quarter]], 0))) /( COUNTIFS(amazon_prime_users[Year], U634, amazon_prime_users[Quarter], V634))</f>
        <v>12.435109472049689</v>
      </c>
    </row>
    <row r="635" spans="1:23" x14ac:dyDescent="0.3">
      <c r="A635" s="2">
        <v>634</v>
      </c>
      <c r="B635" t="s">
        <v>2548</v>
      </c>
      <c r="C635" t="s">
        <v>2549</v>
      </c>
      <c r="D635" t="s">
        <v>2550</v>
      </c>
      <c r="E635" s="3">
        <v>28803</v>
      </c>
      <c r="F635" t="s">
        <v>22</v>
      </c>
      <c r="G635" t="s">
        <v>2551</v>
      </c>
      <c r="H635" s="1">
        <v>45939</v>
      </c>
      <c r="I635" s="1">
        <v>46304</v>
      </c>
      <c r="J635" t="s">
        <v>36</v>
      </c>
      <c r="K635" t="s">
        <v>25</v>
      </c>
      <c r="L635" t="s">
        <v>53</v>
      </c>
      <c r="M635" t="s">
        <v>27</v>
      </c>
      <c r="N635" t="s">
        <v>45</v>
      </c>
      <c r="O635" t="s">
        <v>29</v>
      </c>
      <c r="P635" t="s">
        <v>68</v>
      </c>
      <c r="Q635" t="s">
        <v>54</v>
      </c>
      <c r="R635">
        <v>4</v>
      </c>
      <c r="S635">
        <v>6</v>
      </c>
      <c r="T635">
        <f t="shared" si="27"/>
        <v>365</v>
      </c>
      <c r="U635" t="str">
        <f t="shared" si="28"/>
        <v>2025</v>
      </c>
      <c r="V635" t="str">
        <f t="shared" si="29"/>
        <v>4</v>
      </c>
      <c r="W635" s="10" cm="1">
        <f t="array" ref="W635">(INDEX(clv_analysis[[#All],[Customer Lifetime Value]], MATCH(TEXT(U635, "0")&amp;V635, TEXT(clv_analysis[[#All],[Year]], "0")&amp;clv_analysis[[#All],[Quarter]], 0))) /( COUNTIFS(amazon_prime_users[Year], U635, amazon_prime_users[Quarter], V635))</f>
        <v>12.435109472049689</v>
      </c>
    </row>
    <row r="636" spans="1:23" x14ac:dyDescent="0.3">
      <c r="A636" s="2">
        <v>635</v>
      </c>
      <c r="B636" t="s">
        <v>2552</v>
      </c>
      <c r="C636" t="s">
        <v>2553</v>
      </c>
      <c r="D636" t="s">
        <v>2554</v>
      </c>
      <c r="E636" s="3">
        <v>30998</v>
      </c>
      <c r="F636" t="s">
        <v>43</v>
      </c>
      <c r="G636" t="s">
        <v>2555</v>
      </c>
      <c r="H636" s="1">
        <v>45940</v>
      </c>
      <c r="I636" s="1">
        <v>46305</v>
      </c>
      <c r="J636" t="s">
        <v>36</v>
      </c>
      <c r="K636" t="s">
        <v>37</v>
      </c>
      <c r="L636" t="s">
        <v>53</v>
      </c>
      <c r="M636" t="s">
        <v>66</v>
      </c>
      <c r="N636" t="s">
        <v>28</v>
      </c>
      <c r="O636" t="s">
        <v>61</v>
      </c>
      <c r="P636" t="s">
        <v>30</v>
      </c>
      <c r="Q636" t="s">
        <v>54</v>
      </c>
      <c r="R636">
        <v>4.2</v>
      </c>
      <c r="S636">
        <v>0</v>
      </c>
      <c r="T636">
        <f t="shared" si="27"/>
        <v>365</v>
      </c>
      <c r="U636" t="str">
        <f t="shared" si="28"/>
        <v>2025</v>
      </c>
      <c r="V636" t="str">
        <f t="shared" si="29"/>
        <v>4</v>
      </c>
      <c r="W636" s="10" cm="1">
        <f t="array" ref="W636">(INDEX(clv_analysis[[#All],[Customer Lifetime Value]], MATCH(TEXT(U636, "0")&amp;V636, TEXT(clv_analysis[[#All],[Year]], "0")&amp;clv_analysis[[#All],[Quarter]], 0))) /( COUNTIFS(amazon_prime_users[Year], U636, amazon_prime_users[Quarter], V636))</f>
        <v>12.435109472049689</v>
      </c>
    </row>
    <row r="637" spans="1:23" x14ac:dyDescent="0.3">
      <c r="A637" s="2">
        <v>636</v>
      </c>
      <c r="B637" t="s">
        <v>2556</v>
      </c>
      <c r="C637" t="s">
        <v>2557</v>
      </c>
      <c r="D637" t="s">
        <v>2558</v>
      </c>
      <c r="E637" s="3">
        <v>29525</v>
      </c>
      <c r="F637" t="s">
        <v>22</v>
      </c>
      <c r="G637" t="s">
        <v>2559</v>
      </c>
      <c r="H637" s="1">
        <v>45941</v>
      </c>
      <c r="I637" s="1">
        <v>46306</v>
      </c>
      <c r="J637" t="s">
        <v>24</v>
      </c>
      <c r="K637" t="s">
        <v>52</v>
      </c>
      <c r="L637" t="s">
        <v>26</v>
      </c>
      <c r="M637" t="s">
        <v>27</v>
      </c>
      <c r="N637" t="s">
        <v>60</v>
      </c>
      <c r="O637" t="s">
        <v>61</v>
      </c>
      <c r="P637" t="s">
        <v>68</v>
      </c>
      <c r="Q637" t="s">
        <v>31</v>
      </c>
      <c r="R637">
        <v>4.2</v>
      </c>
      <c r="S637">
        <v>9</v>
      </c>
      <c r="T637">
        <f t="shared" si="27"/>
        <v>365</v>
      </c>
      <c r="U637" t="str">
        <f t="shared" si="28"/>
        <v>2025</v>
      </c>
      <c r="V637" t="str">
        <f t="shared" si="29"/>
        <v>4</v>
      </c>
      <c r="W637" s="10" cm="1">
        <f t="array" ref="W637">(INDEX(clv_analysis[[#All],[Customer Lifetime Value]], MATCH(TEXT(U637, "0")&amp;V637, TEXT(clv_analysis[[#All],[Year]], "0")&amp;clv_analysis[[#All],[Quarter]], 0))) /( COUNTIFS(amazon_prime_users[Year], U637, amazon_prime_users[Quarter], V637))</f>
        <v>12.435109472049689</v>
      </c>
    </row>
    <row r="638" spans="1:23" x14ac:dyDescent="0.3">
      <c r="A638" s="2">
        <v>637</v>
      </c>
      <c r="B638" t="s">
        <v>2560</v>
      </c>
      <c r="C638" t="s">
        <v>2561</v>
      </c>
      <c r="D638" t="s">
        <v>2562</v>
      </c>
      <c r="E638" s="3">
        <v>28390</v>
      </c>
      <c r="F638" t="s">
        <v>43</v>
      </c>
      <c r="G638" t="s">
        <v>2563</v>
      </c>
      <c r="H638" s="1">
        <v>45942</v>
      </c>
      <c r="I638" s="1">
        <v>46307</v>
      </c>
      <c r="J638" t="s">
        <v>24</v>
      </c>
      <c r="K638" t="s">
        <v>25</v>
      </c>
      <c r="L638" t="s">
        <v>26</v>
      </c>
      <c r="M638" t="s">
        <v>66</v>
      </c>
      <c r="N638" t="s">
        <v>60</v>
      </c>
      <c r="O638" t="s">
        <v>114</v>
      </c>
      <c r="P638" t="s">
        <v>68</v>
      </c>
      <c r="Q638" t="s">
        <v>54</v>
      </c>
      <c r="R638">
        <v>4</v>
      </c>
      <c r="S638">
        <v>1</v>
      </c>
      <c r="T638">
        <f t="shared" si="27"/>
        <v>365</v>
      </c>
      <c r="U638" t="str">
        <f t="shared" si="28"/>
        <v>2025</v>
      </c>
      <c r="V638" t="str">
        <f t="shared" si="29"/>
        <v>4</v>
      </c>
      <c r="W638" s="10" cm="1">
        <f t="array" ref="W638">(INDEX(clv_analysis[[#All],[Customer Lifetime Value]], MATCH(TEXT(U638, "0")&amp;V638, TEXT(clv_analysis[[#All],[Year]], "0")&amp;clv_analysis[[#All],[Quarter]], 0))) /( COUNTIFS(amazon_prime_users[Year], U638, amazon_prime_users[Quarter], V638))</f>
        <v>12.435109472049689</v>
      </c>
    </row>
    <row r="639" spans="1:23" x14ac:dyDescent="0.3">
      <c r="A639" s="2">
        <v>638</v>
      </c>
      <c r="B639" t="s">
        <v>2564</v>
      </c>
      <c r="C639" t="s">
        <v>2565</v>
      </c>
      <c r="D639" t="s">
        <v>2566</v>
      </c>
      <c r="E639" s="3">
        <v>36442</v>
      </c>
      <c r="F639" t="s">
        <v>22</v>
      </c>
      <c r="G639" t="s">
        <v>2567</v>
      </c>
      <c r="H639" s="1">
        <v>45943</v>
      </c>
      <c r="I639" s="1">
        <v>46308</v>
      </c>
      <c r="J639" t="s">
        <v>24</v>
      </c>
      <c r="K639" t="s">
        <v>25</v>
      </c>
      <c r="L639" t="s">
        <v>53</v>
      </c>
      <c r="M639" t="s">
        <v>59</v>
      </c>
      <c r="N639" t="s">
        <v>45</v>
      </c>
      <c r="O639" t="s">
        <v>61</v>
      </c>
      <c r="P639" t="s">
        <v>39</v>
      </c>
      <c r="Q639" t="s">
        <v>54</v>
      </c>
      <c r="R639">
        <v>4</v>
      </c>
      <c r="S639">
        <v>8</v>
      </c>
      <c r="T639">
        <f t="shared" si="27"/>
        <v>365</v>
      </c>
      <c r="U639" t="str">
        <f t="shared" si="28"/>
        <v>2025</v>
      </c>
      <c r="V639" t="str">
        <f t="shared" si="29"/>
        <v>4</v>
      </c>
      <c r="W639" s="10" cm="1">
        <f t="array" ref="W639">(INDEX(clv_analysis[[#All],[Customer Lifetime Value]], MATCH(TEXT(U639, "0")&amp;V639, TEXT(clv_analysis[[#All],[Year]], "0")&amp;clv_analysis[[#All],[Quarter]], 0))) /( COUNTIFS(amazon_prime_users[Year], U639, amazon_prime_users[Quarter], V639))</f>
        <v>12.435109472049689</v>
      </c>
    </row>
    <row r="640" spans="1:23" x14ac:dyDescent="0.3">
      <c r="A640" s="2">
        <v>639</v>
      </c>
      <c r="B640" t="s">
        <v>2568</v>
      </c>
      <c r="C640" t="s">
        <v>2569</v>
      </c>
      <c r="D640" t="s">
        <v>2570</v>
      </c>
      <c r="E640" s="3">
        <v>12915</v>
      </c>
      <c r="F640" t="s">
        <v>22</v>
      </c>
      <c r="G640" t="s">
        <v>2571</v>
      </c>
      <c r="H640" s="1">
        <v>45944</v>
      </c>
      <c r="I640" s="1">
        <v>46309</v>
      </c>
      <c r="J640" t="s">
        <v>24</v>
      </c>
      <c r="K640" t="s">
        <v>52</v>
      </c>
      <c r="L640" t="s">
        <v>26</v>
      </c>
      <c r="M640" t="s">
        <v>66</v>
      </c>
      <c r="N640" t="s">
        <v>60</v>
      </c>
      <c r="O640" t="s">
        <v>67</v>
      </c>
      <c r="P640" t="s">
        <v>30</v>
      </c>
      <c r="Q640" t="s">
        <v>31</v>
      </c>
      <c r="R640">
        <v>3.6</v>
      </c>
      <c r="S640">
        <v>2</v>
      </c>
      <c r="T640">
        <f t="shared" si="27"/>
        <v>365</v>
      </c>
      <c r="U640" t="str">
        <f t="shared" si="28"/>
        <v>2025</v>
      </c>
      <c r="V640" t="str">
        <f t="shared" si="29"/>
        <v>4</v>
      </c>
      <c r="W640" s="10" cm="1">
        <f t="array" ref="W640">(INDEX(clv_analysis[[#All],[Customer Lifetime Value]], MATCH(TEXT(U640, "0")&amp;V640, TEXT(clv_analysis[[#All],[Year]], "0")&amp;clv_analysis[[#All],[Quarter]], 0))) /( COUNTIFS(amazon_prime_users[Year], U640, amazon_prime_users[Quarter], V640))</f>
        <v>12.435109472049689</v>
      </c>
    </row>
    <row r="641" spans="1:23" x14ac:dyDescent="0.3">
      <c r="A641" s="2">
        <v>640</v>
      </c>
      <c r="B641" t="s">
        <v>2572</v>
      </c>
      <c r="C641" t="s">
        <v>2573</v>
      </c>
      <c r="D641" t="s">
        <v>2574</v>
      </c>
      <c r="E641" s="3">
        <v>38007</v>
      </c>
      <c r="F641" t="s">
        <v>43</v>
      </c>
      <c r="G641" t="s">
        <v>2523</v>
      </c>
      <c r="H641" s="1">
        <v>45945</v>
      </c>
      <c r="I641" s="1">
        <v>46310</v>
      </c>
      <c r="J641" t="s">
        <v>36</v>
      </c>
      <c r="K641" t="s">
        <v>52</v>
      </c>
      <c r="L641" t="s">
        <v>26</v>
      </c>
      <c r="M641" t="s">
        <v>59</v>
      </c>
      <c r="N641" t="s">
        <v>60</v>
      </c>
      <c r="O641" t="s">
        <v>67</v>
      </c>
      <c r="P641" t="s">
        <v>30</v>
      </c>
      <c r="Q641" t="s">
        <v>31</v>
      </c>
      <c r="R641">
        <v>3.3</v>
      </c>
      <c r="S641">
        <v>7</v>
      </c>
      <c r="T641">
        <f t="shared" si="27"/>
        <v>365</v>
      </c>
      <c r="U641" t="str">
        <f t="shared" si="28"/>
        <v>2025</v>
      </c>
      <c r="V641" t="str">
        <f t="shared" si="29"/>
        <v>4</v>
      </c>
      <c r="W641" s="10" cm="1">
        <f t="array" ref="W641">(INDEX(clv_analysis[[#All],[Customer Lifetime Value]], MATCH(TEXT(U641, "0")&amp;V641, TEXT(clv_analysis[[#All],[Year]], "0")&amp;clv_analysis[[#All],[Quarter]], 0))) /( COUNTIFS(amazon_prime_users[Year], U641, amazon_prime_users[Quarter], V641))</f>
        <v>12.435109472049689</v>
      </c>
    </row>
    <row r="642" spans="1:23" x14ac:dyDescent="0.3">
      <c r="A642" s="2">
        <v>641</v>
      </c>
      <c r="B642" t="s">
        <v>2575</v>
      </c>
      <c r="C642" t="s">
        <v>2576</v>
      </c>
      <c r="D642" t="s">
        <v>2577</v>
      </c>
      <c r="E642" s="3">
        <v>13144</v>
      </c>
      <c r="F642" t="s">
        <v>22</v>
      </c>
      <c r="G642" t="s">
        <v>2578</v>
      </c>
      <c r="H642" s="1">
        <v>45946</v>
      </c>
      <c r="I642" s="1">
        <v>46311</v>
      </c>
      <c r="J642" t="s">
        <v>36</v>
      </c>
      <c r="K642" t="s">
        <v>37</v>
      </c>
      <c r="L642" t="s">
        <v>26</v>
      </c>
      <c r="M642" t="s">
        <v>27</v>
      </c>
      <c r="N642" t="s">
        <v>45</v>
      </c>
      <c r="O642" t="s">
        <v>29</v>
      </c>
      <c r="P642" t="s">
        <v>30</v>
      </c>
      <c r="Q642" t="s">
        <v>31</v>
      </c>
      <c r="R642">
        <v>3.8</v>
      </c>
      <c r="S642">
        <v>5</v>
      </c>
      <c r="T642">
        <f t="shared" ref="T642:T705" si="30">I642-H642</f>
        <v>365</v>
      </c>
      <c r="U642" t="str">
        <f t="shared" ref="U642:U705" si="31">IF(YEAR(H642)=2024, "2024",
 IF(YEAR(H642)=2025, "2025",
 IF(YEAR(H642)=2026, "2026",
 IF(YEAR(H642)=2027, "2027",
 IF(YEAR(H642)=2028, "2028",
 IF(YEAR(H642)=2029, "2029",
 IF(YEAR(H642)=2030, "2030", "")))))))</f>
        <v>2025</v>
      </c>
      <c r="V642" t="str">
        <f t="shared" ref="V642:V705" si="32">IF(MONTH(H642)&lt;=3, "1", IF(MONTH(H642)&lt;=6, "2", IF(MONTH(H642)&lt;=9, "3", "4")))</f>
        <v>4</v>
      </c>
      <c r="W642" s="10" cm="1">
        <f t="array" ref="W642">(INDEX(clv_analysis[[#All],[Customer Lifetime Value]], MATCH(TEXT(U642, "0")&amp;V642, TEXT(clv_analysis[[#All],[Year]], "0")&amp;clv_analysis[[#All],[Quarter]], 0))) /( COUNTIFS(amazon_prime_users[Year], U642, amazon_prime_users[Quarter], V642))</f>
        <v>12.435109472049689</v>
      </c>
    </row>
    <row r="643" spans="1:23" x14ac:dyDescent="0.3">
      <c r="A643" s="2">
        <v>642</v>
      </c>
      <c r="B643" t="s">
        <v>2579</v>
      </c>
      <c r="C643" t="s">
        <v>2580</v>
      </c>
      <c r="D643" t="s">
        <v>2581</v>
      </c>
      <c r="E643" s="3">
        <v>18133</v>
      </c>
      <c r="F643" t="s">
        <v>43</v>
      </c>
      <c r="G643" t="s">
        <v>2582</v>
      </c>
      <c r="H643" s="1">
        <v>45947</v>
      </c>
      <c r="I643" s="1">
        <v>46312</v>
      </c>
      <c r="J643" t="s">
        <v>36</v>
      </c>
      <c r="K643" t="s">
        <v>25</v>
      </c>
      <c r="L643" t="s">
        <v>26</v>
      </c>
      <c r="M643" t="s">
        <v>66</v>
      </c>
      <c r="N643" t="s">
        <v>45</v>
      </c>
      <c r="O643" t="s">
        <v>114</v>
      </c>
      <c r="P643" t="s">
        <v>30</v>
      </c>
      <c r="Q643" t="s">
        <v>47</v>
      </c>
      <c r="R643">
        <v>3</v>
      </c>
      <c r="S643">
        <v>6</v>
      </c>
      <c r="T643">
        <f t="shared" si="30"/>
        <v>365</v>
      </c>
      <c r="U643" t="str">
        <f t="shared" si="31"/>
        <v>2025</v>
      </c>
      <c r="V643" t="str">
        <f t="shared" si="32"/>
        <v>4</v>
      </c>
      <c r="W643" s="10" cm="1">
        <f t="array" ref="W643">(INDEX(clv_analysis[[#All],[Customer Lifetime Value]], MATCH(TEXT(U643, "0")&amp;V643, TEXT(clv_analysis[[#All],[Year]], "0")&amp;clv_analysis[[#All],[Quarter]], 0))) /( COUNTIFS(amazon_prime_users[Year], U643, amazon_prime_users[Quarter], V643))</f>
        <v>12.435109472049689</v>
      </c>
    </row>
    <row r="644" spans="1:23" x14ac:dyDescent="0.3">
      <c r="A644" s="2">
        <v>643</v>
      </c>
      <c r="B644" t="s">
        <v>2583</v>
      </c>
      <c r="C644" t="s">
        <v>2584</v>
      </c>
      <c r="D644" t="s">
        <v>2585</v>
      </c>
      <c r="E644" s="3">
        <v>24530</v>
      </c>
      <c r="F644" t="s">
        <v>22</v>
      </c>
      <c r="G644" t="s">
        <v>2586</v>
      </c>
      <c r="H644" s="1">
        <v>45948</v>
      </c>
      <c r="I644" s="1">
        <v>46313</v>
      </c>
      <c r="J644" t="s">
        <v>36</v>
      </c>
      <c r="K644" t="s">
        <v>25</v>
      </c>
      <c r="L644" t="s">
        <v>26</v>
      </c>
      <c r="M644" t="s">
        <v>66</v>
      </c>
      <c r="N644" t="s">
        <v>28</v>
      </c>
      <c r="O644" t="s">
        <v>38</v>
      </c>
      <c r="P644" t="s">
        <v>68</v>
      </c>
      <c r="Q644" t="s">
        <v>54</v>
      </c>
      <c r="R644">
        <v>4.5999999999999996</v>
      </c>
      <c r="S644">
        <v>0</v>
      </c>
      <c r="T644">
        <f t="shared" si="30"/>
        <v>365</v>
      </c>
      <c r="U644" t="str">
        <f t="shared" si="31"/>
        <v>2025</v>
      </c>
      <c r="V644" t="str">
        <f t="shared" si="32"/>
        <v>4</v>
      </c>
      <c r="W644" s="10" cm="1">
        <f t="array" ref="W644">(INDEX(clv_analysis[[#All],[Customer Lifetime Value]], MATCH(TEXT(U644, "0")&amp;V644, TEXT(clv_analysis[[#All],[Year]], "0")&amp;clv_analysis[[#All],[Quarter]], 0))) /( COUNTIFS(amazon_prime_users[Year], U644, amazon_prime_users[Quarter], V644))</f>
        <v>12.435109472049689</v>
      </c>
    </row>
    <row r="645" spans="1:23" x14ac:dyDescent="0.3">
      <c r="A645" s="2">
        <v>644</v>
      </c>
      <c r="B645" t="s">
        <v>2587</v>
      </c>
      <c r="C645" t="s">
        <v>2588</v>
      </c>
      <c r="D645" t="s">
        <v>2589</v>
      </c>
      <c r="E645" s="3">
        <v>27263</v>
      </c>
      <c r="F645" t="s">
        <v>22</v>
      </c>
      <c r="G645" t="s">
        <v>2590</v>
      </c>
      <c r="H645" s="1">
        <v>45949</v>
      </c>
      <c r="I645" s="1">
        <v>46314</v>
      </c>
      <c r="J645" t="s">
        <v>36</v>
      </c>
      <c r="K645" t="s">
        <v>52</v>
      </c>
      <c r="L645" t="s">
        <v>53</v>
      </c>
      <c r="M645" t="s">
        <v>27</v>
      </c>
      <c r="N645" t="s">
        <v>45</v>
      </c>
      <c r="O645" t="s">
        <v>114</v>
      </c>
      <c r="P645" t="s">
        <v>30</v>
      </c>
      <c r="Q645" t="s">
        <v>54</v>
      </c>
      <c r="R645">
        <v>3.8</v>
      </c>
      <c r="S645">
        <v>8</v>
      </c>
      <c r="T645">
        <f t="shared" si="30"/>
        <v>365</v>
      </c>
      <c r="U645" t="str">
        <f t="shared" si="31"/>
        <v>2025</v>
      </c>
      <c r="V645" t="str">
        <f t="shared" si="32"/>
        <v>4</v>
      </c>
      <c r="W645" s="10" cm="1">
        <f t="array" ref="W645">(INDEX(clv_analysis[[#All],[Customer Lifetime Value]], MATCH(TEXT(U645, "0")&amp;V645, TEXT(clv_analysis[[#All],[Year]], "0")&amp;clv_analysis[[#All],[Quarter]], 0))) /( COUNTIFS(amazon_prime_users[Year], U645, amazon_prime_users[Quarter], V645))</f>
        <v>12.435109472049689</v>
      </c>
    </row>
    <row r="646" spans="1:23" x14ac:dyDescent="0.3">
      <c r="A646" s="2">
        <v>645</v>
      </c>
      <c r="B646" t="s">
        <v>2591</v>
      </c>
      <c r="C646" t="s">
        <v>2592</v>
      </c>
      <c r="D646" t="s">
        <v>2593</v>
      </c>
      <c r="E646" s="3">
        <v>34704</v>
      </c>
      <c r="F646" t="s">
        <v>22</v>
      </c>
      <c r="G646" t="s">
        <v>2594</v>
      </c>
      <c r="H646" s="1">
        <v>45950</v>
      </c>
      <c r="I646" s="1">
        <v>46315</v>
      </c>
      <c r="J646" t="s">
        <v>24</v>
      </c>
      <c r="K646" t="s">
        <v>52</v>
      </c>
      <c r="L646" t="s">
        <v>26</v>
      </c>
      <c r="M646" t="s">
        <v>27</v>
      </c>
      <c r="N646" t="s">
        <v>45</v>
      </c>
      <c r="O646" t="s">
        <v>67</v>
      </c>
      <c r="P646" t="s">
        <v>68</v>
      </c>
      <c r="Q646" t="s">
        <v>31</v>
      </c>
      <c r="R646">
        <v>4.8</v>
      </c>
      <c r="S646">
        <v>0</v>
      </c>
      <c r="T646">
        <f t="shared" si="30"/>
        <v>365</v>
      </c>
      <c r="U646" t="str">
        <f t="shared" si="31"/>
        <v>2025</v>
      </c>
      <c r="V646" t="str">
        <f t="shared" si="32"/>
        <v>4</v>
      </c>
      <c r="W646" s="10" cm="1">
        <f t="array" ref="W646">(INDEX(clv_analysis[[#All],[Customer Lifetime Value]], MATCH(TEXT(U646, "0")&amp;V646, TEXT(clv_analysis[[#All],[Year]], "0")&amp;clv_analysis[[#All],[Quarter]], 0))) /( COUNTIFS(amazon_prime_users[Year], U646, amazon_prime_users[Quarter], V646))</f>
        <v>12.435109472049689</v>
      </c>
    </row>
    <row r="647" spans="1:23" x14ac:dyDescent="0.3">
      <c r="A647" s="2">
        <v>646</v>
      </c>
      <c r="B647" t="s">
        <v>2595</v>
      </c>
      <c r="C647" t="s">
        <v>2596</v>
      </c>
      <c r="D647" t="s">
        <v>2597</v>
      </c>
      <c r="E647" s="3">
        <v>12388</v>
      </c>
      <c r="F647" t="s">
        <v>22</v>
      </c>
      <c r="G647" t="s">
        <v>2598</v>
      </c>
      <c r="H647" s="1">
        <v>45951</v>
      </c>
      <c r="I647" s="1">
        <v>46316</v>
      </c>
      <c r="J647" t="s">
        <v>36</v>
      </c>
      <c r="K647" t="s">
        <v>25</v>
      </c>
      <c r="L647" t="s">
        <v>26</v>
      </c>
      <c r="M647" t="s">
        <v>66</v>
      </c>
      <c r="N647" t="s">
        <v>45</v>
      </c>
      <c r="O647" t="s">
        <v>73</v>
      </c>
      <c r="P647" t="s">
        <v>68</v>
      </c>
      <c r="Q647" t="s">
        <v>47</v>
      </c>
      <c r="R647">
        <v>3.7</v>
      </c>
      <c r="S647">
        <v>4</v>
      </c>
      <c r="T647">
        <f t="shared" si="30"/>
        <v>365</v>
      </c>
      <c r="U647" t="str">
        <f t="shared" si="31"/>
        <v>2025</v>
      </c>
      <c r="V647" t="str">
        <f t="shared" si="32"/>
        <v>4</v>
      </c>
      <c r="W647" s="10" cm="1">
        <f t="array" ref="W647">(INDEX(clv_analysis[[#All],[Customer Lifetime Value]], MATCH(TEXT(U647, "0")&amp;V647, TEXT(clv_analysis[[#All],[Year]], "0")&amp;clv_analysis[[#All],[Quarter]], 0))) /( COUNTIFS(amazon_prime_users[Year], U647, amazon_prime_users[Quarter], V647))</f>
        <v>12.435109472049689</v>
      </c>
    </row>
    <row r="648" spans="1:23" x14ac:dyDescent="0.3">
      <c r="A648" s="2">
        <v>647</v>
      </c>
      <c r="B648" t="s">
        <v>2599</v>
      </c>
      <c r="C648" t="s">
        <v>2600</v>
      </c>
      <c r="D648" t="s">
        <v>2601</v>
      </c>
      <c r="E648" s="3">
        <v>34640</v>
      </c>
      <c r="F648" t="s">
        <v>43</v>
      </c>
      <c r="G648" t="s">
        <v>2602</v>
      </c>
      <c r="H648" s="1">
        <v>45952</v>
      </c>
      <c r="I648" s="1">
        <v>46317</v>
      </c>
      <c r="J648" t="s">
        <v>24</v>
      </c>
      <c r="K648" t="s">
        <v>52</v>
      </c>
      <c r="L648" t="s">
        <v>26</v>
      </c>
      <c r="M648" t="s">
        <v>66</v>
      </c>
      <c r="N648" t="s">
        <v>28</v>
      </c>
      <c r="O648" t="s">
        <v>38</v>
      </c>
      <c r="P648" t="s">
        <v>30</v>
      </c>
      <c r="Q648" t="s">
        <v>47</v>
      </c>
      <c r="R648">
        <v>4</v>
      </c>
      <c r="S648">
        <v>6</v>
      </c>
      <c r="T648">
        <f t="shared" si="30"/>
        <v>365</v>
      </c>
      <c r="U648" t="str">
        <f t="shared" si="31"/>
        <v>2025</v>
      </c>
      <c r="V648" t="str">
        <f t="shared" si="32"/>
        <v>4</v>
      </c>
      <c r="W648" s="10" cm="1">
        <f t="array" ref="W648">(INDEX(clv_analysis[[#All],[Customer Lifetime Value]], MATCH(TEXT(U648, "0")&amp;V648, TEXT(clv_analysis[[#All],[Year]], "0")&amp;clv_analysis[[#All],[Quarter]], 0))) /( COUNTIFS(amazon_prime_users[Year], U648, amazon_prime_users[Quarter], V648))</f>
        <v>12.435109472049689</v>
      </c>
    </row>
    <row r="649" spans="1:23" x14ac:dyDescent="0.3">
      <c r="A649" s="2">
        <v>648</v>
      </c>
      <c r="B649" t="s">
        <v>2603</v>
      </c>
      <c r="C649" t="s">
        <v>2604</v>
      </c>
      <c r="D649" t="s">
        <v>2605</v>
      </c>
      <c r="E649" s="3">
        <v>24924</v>
      </c>
      <c r="F649" t="s">
        <v>22</v>
      </c>
      <c r="G649" t="s">
        <v>2606</v>
      </c>
      <c r="H649" s="1">
        <v>45953</v>
      </c>
      <c r="I649" s="1">
        <v>46318</v>
      </c>
      <c r="J649" t="s">
        <v>36</v>
      </c>
      <c r="K649" t="s">
        <v>25</v>
      </c>
      <c r="L649" t="s">
        <v>53</v>
      </c>
      <c r="M649" t="s">
        <v>59</v>
      </c>
      <c r="N649" t="s">
        <v>45</v>
      </c>
      <c r="O649" t="s">
        <v>73</v>
      </c>
      <c r="P649" t="s">
        <v>39</v>
      </c>
      <c r="Q649" t="s">
        <v>54</v>
      </c>
      <c r="R649">
        <v>4.3</v>
      </c>
      <c r="S649">
        <v>7</v>
      </c>
      <c r="T649">
        <f t="shared" si="30"/>
        <v>365</v>
      </c>
      <c r="U649" t="str">
        <f t="shared" si="31"/>
        <v>2025</v>
      </c>
      <c r="V649" t="str">
        <f t="shared" si="32"/>
        <v>4</v>
      </c>
      <c r="W649" s="10" cm="1">
        <f t="array" ref="W649">(INDEX(clv_analysis[[#All],[Customer Lifetime Value]], MATCH(TEXT(U649, "0")&amp;V649, TEXT(clv_analysis[[#All],[Year]], "0")&amp;clv_analysis[[#All],[Quarter]], 0))) /( COUNTIFS(amazon_prime_users[Year], U649, amazon_prime_users[Quarter], V649))</f>
        <v>12.435109472049689</v>
      </c>
    </row>
    <row r="650" spans="1:23" x14ac:dyDescent="0.3">
      <c r="A650" s="2">
        <v>649</v>
      </c>
      <c r="B650" t="s">
        <v>2607</v>
      </c>
      <c r="C650" t="s">
        <v>2608</v>
      </c>
      <c r="D650" t="s">
        <v>2609</v>
      </c>
      <c r="E650" s="3">
        <v>16467</v>
      </c>
      <c r="F650" t="s">
        <v>43</v>
      </c>
      <c r="G650" t="s">
        <v>2610</v>
      </c>
      <c r="H650" s="1">
        <v>45954</v>
      </c>
      <c r="I650" s="1">
        <v>46319</v>
      </c>
      <c r="J650" t="s">
        <v>36</v>
      </c>
      <c r="K650" t="s">
        <v>52</v>
      </c>
      <c r="L650" t="s">
        <v>53</v>
      </c>
      <c r="M650" t="s">
        <v>27</v>
      </c>
      <c r="N650" t="s">
        <v>28</v>
      </c>
      <c r="O650" t="s">
        <v>114</v>
      </c>
      <c r="P650" t="s">
        <v>30</v>
      </c>
      <c r="Q650" t="s">
        <v>31</v>
      </c>
      <c r="R650">
        <v>3.9</v>
      </c>
      <c r="S650">
        <v>3</v>
      </c>
      <c r="T650">
        <f t="shared" si="30"/>
        <v>365</v>
      </c>
      <c r="U650" t="str">
        <f t="shared" si="31"/>
        <v>2025</v>
      </c>
      <c r="V650" t="str">
        <f t="shared" si="32"/>
        <v>4</v>
      </c>
      <c r="W650" s="10" cm="1">
        <f t="array" ref="W650">(INDEX(clv_analysis[[#All],[Customer Lifetime Value]], MATCH(TEXT(U650, "0")&amp;V650, TEXT(clv_analysis[[#All],[Year]], "0")&amp;clv_analysis[[#All],[Quarter]], 0))) /( COUNTIFS(amazon_prime_users[Year], U650, amazon_prime_users[Quarter], V650))</f>
        <v>12.435109472049689</v>
      </c>
    </row>
    <row r="651" spans="1:23" x14ac:dyDescent="0.3">
      <c r="A651" s="2">
        <v>650</v>
      </c>
      <c r="B651" t="s">
        <v>2611</v>
      </c>
      <c r="C651" t="s">
        <v>2612</v>
      </c>
      <c r="D651" t="s">
        <v>2613</v>
      </c>
      <c r="E651" s="3">
        <v>33425</v>
      </c>
      <c r="F651" t="s">
        <v>43</v>
      </c>
      <c r="G651" t="s">
        <v>2614</v>
      </c>
      <c r="H651" s="1">
        <v>45955</v>
      </c>
      <c r="I651" s="1">
        <v>46320</v>
      </c>
      <c r="J651" t="s">
        <v>24</v>
      </c>
      <c r="K651" t="s">
        <v>25</v>
      </c>
      <c r="L651" t="s">
        <v>26</v>
      </c>
      <c r="M651" t="s">
        <v>66</v>
      </c>
      <c r="N651" t="s">
        <v>60</v>
      </c>
      <c r="O651" t="s">
        <v>114</v>
      </c>
      <c r="P651" t="s">
        <v>30</v>
      </c>
      <c r="Q651" t="s">
        <v>47</v>
      </c>
      <c r="R651">
        <v>4.2</v>
      </c>
      <c r="S651">
        <v>0</v>
      </c>
      <c r="T651">
        <f t="shared" si="30"/>
        <v>365</v>
      </c>
      <c r="U651" t="str">
        <f t="shared" si="31"/>
        <v>2025</v>
      </c>
      <c r="V651" t="str">
        <f t="shared" si="32"/>
        <v>4</v>
      </c>
      <c r="W651" s="10" cm="1">
        <f t="array" ref="W651">(INDEX(clv_analysis[[#All],[Customer Lifetime Value]], MATCH(TEXT(U651, "0")&amp;V651, TEXT(clv_analysis[[#All],[Year]], "0")&amp;clv_analysis[[#All],[Quarter]], 0))) /( COUNTIFS(amazon_prime_users[Year], U651, amazon_prime_users[Quarter], V651))</f>
        <v>12.435109472049689</v>
      </c>
    </row>
    <row r="652" spans="1:23" x14ac:dyDescent="0.3">
      <c r="A652" s="2">
        <v>651</v>
      </c>
      <c r="B652" t="s">
        <v>2615</v>
      </c>
      <c r="C652" t="s">
        <v>2616</v>
      </c>
      <c r="D652" t="s">
        <v>2617</v>
      </c>
      <c r="E652" s="3">
        <v>13271</v>
      </c>
      <c r="F652" t="s">
        <v>22</v>
      </c>
      <c r="G652" t="s">
        <v>2618</v>
      </c>
      <c r="H652" s="1">
        <v>45956</v>
      </c>
      <c r="I652" s="1">
        <v>46321</v>
      </c>
      <c r="J652" t="s">
        <v>24</v>
      </c>
      <c r="K652" t="s">
        <v>25</v>
      </c>
      <c r="L652" t="s">
        <v>26</v>
      </c>
      <c r="M652" t="s">
        <v>66</v>
      </c>
      <c r="N652" t="s">
        <v>45</v>
      </c>
      <c r="O652" t="s">
        <v>38</v>
      </c>
      <c r="P652" t="s">
        <v>68</v>
      </c>
      <c r="Q652" t="s">
        <v>54</v>
      </c>
      <c r="R652">
        <v>4.9000000000000004</v>
      </c>
      <c r="S652">
        <v>1</v>
      </c>
      <c r="T652">
        <f t="shared" si="30"/>
        <v>365</v>
      </c>
      <c r="U652" t="str">
        <f t="shared" si="31"/>
        <v>2025</v>
      </c>
      <c r="V652" t="str">
        <f t="shared" si="32"/>
        <v>4</v>
      </c>
      <c r="W652" s="10" cm="1">
        <f t="array" ref="W652">(INDEX(clv_analysis[[#All],[Customer Lifetime Value]], MATCH(TEXT(U652, "0")&amp;V652, TEXT(clv_analysis[[#All],[Year]], "0")&amp;clv_analysis[[#All],[Quarter]], 0))) /( COUNTIFS(amazon_prime_users[Year], U652, amazon_prime_users[Quarter], V652))</f>
        <v>12.435109472049689</v>
      </c>
    </row>
    <row r="653" spans="1:23" x14ac:dyDescent="0.3">
      <c r="A653" s="2">
        <v>652</v>
      </c>
      <c r="B653" t="s">
        <v>2619</v>
      </c>
      <c r="C653" t="s">
        <v>2620</v>
      </c>
      <c r="D653" t="s">
        <v>2621</v>
      </c>
      <c r="E653" s="3">
        <v>19814</v>
      </c>
      <c r="F653" t="s">
        <v>22</v>
      </c>
      <c r="G653" t="s">
        <v>2622</v>
      </c>
      <c r="H653" s="1">
        <v>45957</v>
      </c>
      <c r="I653" s="1">
        <v>46322</v>
      </c>
      <c r="J653" t="s">
        <v>24</v>
      </c>
      <c r="K653" t="s">
        <v>37</v>
      </c>
      <c r="L653" t="s">
        <v>53</v>
      </c>
      <c r="M653" t="s">
        <v>27</v>
      </c>
      <c r="N653" t="s">
        <v>60</v>
      </c>
      <c r="O653" t="s">
        <v>73</v>
      </c>
      <c r="P653" t="s">
        <v>30</v>
      </c>
      <c r="Q653" t="s">
        <v>31</v>
      </c>
      <c r="R653">
        <v>4.2</v>
      </c>
      <c r="S653">
        <v>2</v>
      </c>
      <c r="T653">
        <f t="shared" si="30"/>
        <v>365</v>
      </c>
      <c r="U653" t="str">
        <f t="shared" si="31"/>
        <v>2025</v>
      </c>
      <c r="V653" t="str">
        <f t="shared" si="32"/>
        <v>4</v>
      </c>
      <c r="W653" s="10" cm="1">
        <f t="array" ref="W653">(INDEX(clv_analysis[[#All],[Customer Lifetime Value]], MATCH(TEXT(U653, "0")&amp;V653, TEXT(clv_analysis[[#All],[Year]], "0")&amp;clv_analysis[[#All],[Quarter]], 0))) /( COUNTIFS(amazon_prime_users[Year], U653, amazon_prime_users[Quarter], V653))</f>
        <v>12.435109472049689</v>
      </c>
    </row>
    <row r="654" spans="1:23" x14ac:dyDescent="0.3">
      <c r="A654" s="2">
        <v>653</v>
      </c>
      <c r="B654" t="s">
        <v>2623</v>
      </c>
      <c r="C654" t="s">
        <v>2624</v>
      </c>
      <c r="D654" t="s">
        <v>2625</v>
      </c>
      <c r="E654" s="3">
        <v>25283</v>
      </c>
      <c r="F654" t="s">
        <v>43</v>
      </c>
      <c r="G654" t="s">
        <v>2626</v>
      </c>
      <c r="H654" s="1">
        <v>45958</v>
      </c>
      <c r="I654" s="1">
        <v>46323</v>
      </c>
      <c r="J654" t="s">
        <v>24</v>
      </c>
      <c r="K654" t="s">
        <v>37</v>
      </c>
      <c r="L654" t="s">
        <v>26</v>
      </c>
      <c r="M654" t="s">
        <v>59</v>
      </c>
      <c r="N654" t="s">
        <v>45</v>
      </c>
      <c r="O654" t="s">
        <v>46</v>
      </c>
      <c r="P654" t="s">
        <v>30</v>
      </c>
      <c r="Q654" t="s">
        <v>31</v>
      </c>
      <c r="R654">
        <v>4.8</v>
      </c>
      <c r="S654">
        <v>10</v>
      </c>
      <c r="T654">
        <f t="shared" si="30"/>
        <v>365</v>
      </c>
      <c r="U654" t="str">
        <f t="shared" si="31"/>
        <v>2025</v>
      </c>
      <c r="V654" t="str">
        <f t="shared" si="32"/>
        <v>4</v>
      </c>
      <c r="W654" s="10" cm="1">
        <f t="array" ref="W654">(INDEX(clv_analysis[[#All],[Customer Lifetime Value]], MATCH(TEXT(U654, "0")&amp;V654, TEXT(clv_analysis[[#All],[Year]], "0")&amp;clv_analysis[[#All],[Quarter]], 0))) /( COUNTIFS(amazon_prime_users[Year], U654, amazon_prime_users[Quarter], V654))</f>
        <v>12.435109472049689</v>
      </c>
    </row>
    <row r="655" spans="1:23" x14ac:dyDescent="0.3">
      <c r="A655" s="2">
        <v>654</v>
      </c>
      <c r="B655" t="s">
        <v>2627</v>
      </c>
      <c r="C655" t="s">
        <v>2628</v>
      </c>
      <c r="D655" t="s">
        <v>2629</v>
      </c>
      <c r="E655" s="3">
        <v>35128</v>
      </c>
      <c r="F655" t="s">
        <v>22</v>
      </c>
      <c r="G655" t="s">
        <v>2630</v>
      </c>
      <c r="H655" s="1">
        <v>45959</v>
      </c>
      <c r="I655" s="1">
        <v>46324</v>
      </c>
      <c r="J655" t="s">
        <v>36</v>
      </c>
      <c r="K655" t="s">
        <v>25</v>
      </c>
      <c r="L655" t="s">
        <v>53</v>
      </c>
      <c r="M655" t="s">
        <v>66</v>
      </c>
      <c r="N655" t="s">
        <v>45</v>
      </c>
      <c r="O655" t="s">
        <v>61</v>
      </c>
      <c r="P655" t="s">
        <v>68</v>
      </c>
      <c r="Q655" t="s">
        <v>31</v>
      </c>
      <c r="R655">
        <v>4.5</v>
      </c>
      <c r="S655">
        <v>8</v>
      </c>
      <c r="T655">
        <f t="shared" si="30"/>
        <v>365</v>
      </c>
      <c r="U655" t="str">
        <f t="shared" si="31"/>
        <v>2025</v>
      </c>
      <c r="V655" t="str">
        <f t="shared" si="32"/>
        <v>4</v>
      </c>
      <c r="W655" s="10" cm="1">
        <f t="array" ref="W655">(INDEX(clv_analysis[[#All],[Customer Lifetime Value]], MATCH(TEXT(U655, "0")&amp;V655, TEXT(clv_analysis[[#All],[Year]], "0")&amp;clv_analysis[[#All],[Quarter]], 0))) /( COUNTIFS(amazon_prime_users[Year], U655, amazon_prime_users[Quarter], V655))</f>
        <v>12.435109472049689</v>
      </c>
    </row>
    <row r="656" spans="1:23" x14ac:dyDescent="0.3">
      <c r="A656" s="2">
        <v>655</v>
      </c>
      <c r="B656" t="s">
        <v>2631</v>
      </c>
      <c r="C656" t="s">
        <v>2632</v>
      </c>
      <c r="D656" t="s">
        <v>2633</v>
      </c>
      <c r="E656" s="3">
        <v>34216</v>
      </c>
      <c r="F656" t="s">
        <v>43</v>
      </c>
      <c r="G656" t="s">
        <v>2634</v>
      </c>
      <c r="H656" s="1">
        <v>45960</v>
      </c>
      <c r="I656" s="1">
        <v>46325</v>
      </c>
      <c r="J656" t="s">
        <v>24</v>
      </c>
      <c r="K656" t="s">
        <v>25</v>
      </c>
      <c r="L656" t="s">
        <v>26</v>
      </c>
      <c r="M656" t="s">
        <v>66</v>
      </c>
      <c r="N656" t="s">
        <v>60</v>
      </c>
      <c r="O656" t="s">
        <v>67</v>
      </c>
      <c r="P656" t="s">
        <v>39</v>
      </c>
      <c r="Q656" t="s">
        <v>31</v>
      </c>
      <c r="R656">
        <v>3.1</v>
      </c>
      <c r="S656">
        <v>3</v>
      </c>
      <c r="T656">
        <f t="shared" si="30"/>
        <v>365</v>
      </c>
      <c r="U656" t="str">
        <f t="shared" si="31"/>
        <v>2025</v>
      </c>
      <c r="V656" t="str">
        <f t="shared" si="32"/>
        <v>4</v>
      </c>
      <c r="W656" s="10" cm="1">
        <f t="array" ref="W656">(INDEX(clv_analysis[[#All],[Customer Lifetime Value]], MATCH(TEXT(U656, "0")&amp;V656, TEXT(clv_analysis[[#All],[Year]], "0")&amp;clv_analysis[[#All],[Quarter]], 0))) /( COUNTIFS(amazon_prime_users[Year], U656, amazon_prime_users[Quarter], V656))</f>
        <v>12.435109472049689</v>
      </c>
    </row>
    <row r="657" spans="1:23" x14ac:dyDescent="0.3">
      <c r="A657" s="2">
        <v>656</v>
      </c>
      <c r="B657" t="s">
        <v>2635</v>
      </c>
      <c r="C657" t="s">
        <v>2636</v>
      </c>
      <c r="D657" t="s">
        <v>2637</v>
      </c>
      <c r="E657" s="3">
        <v>24252</v>
      </c>
      <c r="F657" t="s">
        <v>22</v>
      </c>
      <c r="G657" t="s">
        <v>2428</v>
      </c>
      <c r="H657" s="1">
        <v>45961</v>
      </c>
      <c r="I657" s="1">
        <v>46326</v>
      </c>
      <c r="J657" t="s">
        <v>36</v>
      </c>
      <c r="K657" t="s">
        <v>37</v>
      </c>
      <c r="L657" t="s">
        <v>53</v>
      </c>
      <c r="M657" t="s">
        <v>66</v>
      </c>
      <c r="N657" t="s">
        <v>60</v>
      </c>
      <c r="O657" t="s">
        <v>73</v>
      </c>
      <c r="P657" t="s">
        <v>30</v>
      </c>
      <c r="Q657" t="s">
        <v>47</v>
      </c>
      <c r="R657">
        <v>4.5</v>
      </c>
      <c r="S657">
        <v>10</v>
      </c>
      <c r="T657">
        <f t="shared" si="30"/>
        <v>365</v>
      </c>
      <c r="U657" t="str">
        <f t="shared" si="31"/>
        <v>2025</v>
      </c>
      <c r="V657" t="str">
        <f t="shared" si="32"/>
        <v>4</v>
      </c>
      <c r="W657" s="10" cm="1">
        <f t="array" ref="W657">(INDEX(clv_analysis[[#All],[Customer Lifetime Value]], MATCH(TEXT(U657, "0")&amp;V657, TEXT(clv_analysis[[#All],[Year]], "0")&amp;clv_analysis[[#All],[Quarter]], 0))) /( COUNTIFS(amazon_prime_users[Year], U657, amazon_prime_users[Quarter], V657))</f>
        <v>12.435109472049689</v>
      </c>
    </row>
    <row r="658" spans="1:23" x14ac:dyDescent="0.3">
      <c r="A658" s="2">
        <v>657</v>
      </c>
      <c r="B658" t="s">
        <v>2638</v>
      </c>
      <c r="C658" t="s">
        <v>2639</v>
      </c>
      <c r="D658" t="s">
        <v>2640</v>
      </c>
      <c r="E658" s="3">
        <v>33865</v>
      </c>
      <c r="F658" t="s">
        <v>43</v>
      </c>
      <c r="G658" t="s">
        <v>2294</v>
      </c>
      <c r="H658" s="1">
        <v>45962</v>
      </c>
      <c r="I658" s="1">
        <v>46327</v>
      </c>
      <c r="J658" t="s">
        <v>24</v>
      </c>
      <c r="K658" t="s">
        <v>37</v>
      </c>
      <c r="L658" t="s">
        <v>53</v>
      </c>
      <c r="M658" t="s">
        <v>66</v>
      </c>
      <c r="N658" t="s">
        <v>45</v>
      </c>
      <c r="O658" t="s">
        <v>38</v>
      </c>
      <c r="P658" t="s">
        <v>68</v>
      </c>
      <c r="Q658" t="s">
        <v>47</v>
      </c>
      <c r="R658">
        <v>4.2</v>
      </c>
      <c r="S658">
        <v>3</v>
      </c>
      <c r="T658">
        <f t="shared" si="30"/>
        <v>365</v>
      </c>
      <c r="U658" t="str">
        <f t="shared" si="31"/>
        <v>2025</v>
      </c>
      <c r="V658" t="str">
        <f t="shared" si="32"/>
        <v>4</v>
      </c>
      <c r="W658" s="10" cm="1">
        <f t="array" ref="W658">(INDEX(clv_analysis[[#All],[Customer Lifetime Value]], MATCH(TEXT(U658, "0")&amp;V658, TEXT(clv_analysis[[#All],[Year]], "0")&amp;clv_analysis[[#All],[Quarter]], 0))) /( COUNTIFS(amazon_prime_users[Year], U658, amazon_prime_users[Quarter], V658))</f>
        <v>12.435109472049689</v>
      </c>
    </row>
    <row r="659" spans="1:23" x14ac:dyDescent="0.3">
      <c r="A659" s="2">
        <v>658</v>
      </c>
      <c r="B659" t="s">
        <v>2641</v>
      </c>
      <c r="C659" t="s">
        <v>2642</v>
      </c>
      <c r="D659" t="s">
        <v>2643</v>
      </c>
      <c r="E659" s="3">
        <v>14648</v>
      </c>
      <c r="F659" t="s">
        <v>43</v>
      </c>
      <c r="G659" t="s">
        <v>2644</v>
      </c>
      <c r="H659" s="1">
        <v>45963</v>
      </c>
      <c r="I659" s="1">
        <v>46328</v>
      </c>
      <c r="J659" t="s">
        <v>36</v>
      </c>
      <c r="K659" t="s">
        <v>25</v>
      </c>
      <c r="L659" t="s">
        <v>26</v>
      </c>
      <c r="M659" t="s">
        <v>27</v>
      </c>
      <c r="N659" t="s">
        <v>60</v>
      </c>
      <c r="O659" t="s">
        <v>73</v>
      </c>
      <c r="P659" t="s">
        <v>30</v>
      </c>
      <c r="Q659" t="s">
        <v>54</v>
      </c>
      <c r="R659">
        <v>3.7</v>
      </c>
      <c r="S659">
        <v>5</v>
      </c>
      <c r="T659">
        <f t="shared" si="30"/>
        <v>365</v>
      </c>
      <c r="U659" t="str">
        <f t="shared" si="31"/>
        <v>2025</v>
      </c>
      <c r="V659" t="str">
        <f t="shared" si="32"/>
        <v>4</v>
      </c>
      <c r="W659" s="10" cm="1">
        <f t="array" ref="W659">(INDEX(clv_analysis[[#All],[Customer Lifetime Value]], MATCH(TEXT(U659, "0")&amp;V659, TEXT(clv_analysis[[#All],[Year]], "0")&amp;clv_analysis[[#All],[Quarter]], 0))) /( COUNTIFS(amazon_prime_users[Year], U659, amazon_prime_users[Quarter], V659))</f>
        <v>12.435109472049689</v>
      </c>
    </row>
    <row r="660" spans="1:23" x14ac:dyDescent="0.3">
      <c r="A660" s="2">
        <v>659</v>
      </c>
      <c r="B660" t="s">
        <v>2645</v>
      </c>
      <c r="C660" t="s">
        <v>70</v>
      </c>
      <c r="D660" t="s">
        <v>71</v>
      </c>
      <c r="E660" s="3">
        <v>26807</v>
      </c>
      <c r="F660" t="s">
        <v>43</v>
      </c>
      <c r="G660" t="s">
        <v>2646</v>
      </c>
      <c r="H660" s="1">
        <v>45964</v>
      </c>
      <c r="I660" s="1">
        <v>46329</v>
      </c>
      <c r="J660" t="s">
        <v>36</v>
      </c>
      <c r="K660" t="s">
        <v>25</v>
      </c>
      <c r="L660" t="s">
        <v>26</v>
      </c>
      <c r="M660" t="s">
        <v>59</v>
      </c>
      <c r="N660" t="s">
        <v>45</v>
      </c>
      <c r="O660" t="s">
        <v>61</v>
      </c>
      <c r="P660" t="s">
        <v>30</v>
      </c>
      <c r="Q660" t="s">
        <v>47</v>
      </c>
      <c r="R660">
        <v>4.0999999999999996</v>
      </c>
      <c r="S660">
        <v>5</v>
      </c>
      <c r="T660">
        <f t="shared" si="30"/>
        <v>365</v>
      </c>
      <c r="U660" t="str">
        <f t="shared" si="31"/>
        <v>2025</v>
      </c>
      <c r="V660" t="str">
        <f t="shared" si="32"/>
        <v>4</v>
      </c>
      <c r="W660" s="10" cm="1">
        <f t="array" ref="W660">(INDEX(clv_analysis[[#All],[Customer Lifetime Value]], MATCH(TEXT(U660, "0")&amp;V660, TEXT(clv_analysis[[#All],[Year]], "0")&amp;clv_analysis[[#All],[Quarter]], 0))) /( COUNTIFS(amazon_prime_users[Year], U660, amazon_prime_users[Quarter], V660))</f>
        <v>12.435109472049689</v>
      </c>
    </row>
    <row r="661" spans="1:23" x14ac:dyDescent="0.3">
      <c r="A661" s="2">
        <v>660</v>
      </c>
      <c r="B661" t="s">
        <v>2647</v>
      </c>
      <c r="C661" t="s">
        <v>2648</v>
      </c>
      <c r="D661" t="s">
        <v>2649</v>
      </c>
      <c r="E661" s="3">
        <v>38054</v>
      </c>
      <c r="F661" t="s">
        <v>43</v>
      </c>
      <c r="G661" t="s">
        <v>2650</v>
      </c>
      <c r="H661" s="1">
        <v>45965</v>
      </c>
      <c r="I661" s="1">
        <v>46330</v>
      </c>
      <c r="J661" t="s">
        <v>24</v>
      </c>
      <c r="K661" t="s">
        <v>37</v>
      </c>
      <c r="L661" t="s">
        <v>26</v>
      </c>
      <c r="M661" t="s">
        <v>27</v>
      </c>
      <c r="N661" t="s">
        <v>45</v>
      </c>
      <c r="O661" t="s">
        <v>38</v>
      </c>
      <c r="P661" t="s">
        <v>68</v>
      </c>
      <c r="Q661" t="s">
        <v>31</v>
      </c>
      <c r="R661">
        <v>4.3</v>
      </c>
      <c r="S661">
        <v>5</v>
      </c>
      <c r="T661">
        <f t="shared" si="30"/>
        <v>365</v>
      </c>
      <c r="U661" t="str">
        <f t="shared" si="31"/>
        <v>2025</v>
      </c>
      <c r="V661" t="str">
        <f t="shared" si="32"/>
        <v>4</v>
      </c>
      <c r="W661" s="10" cm="1">
        <f t="array" ref="W661">(INDEX(clv_analysis[[#All],[Customer Lifetime Value]], MATCH(TEXT(U661, "0")&amp;V661, TEXT(clv_analysis[[#All],[Year]], "0")&amp;clv_analysis[[#All],[Quarter]], 0))) /( COUNTIFS(amazon_prime_users[Year], U661, amazon_prime_users[Quarter], V661))</f>
        <v>12.435109472049689</v>
      </c>
    </row>
    <row r="662" spans="1:23" x14ac:dyDescent="0.3">
      <c r="A662" s="2">
        <v>661</v>
      </c>
      <c r="B662" t="s">
        <v>2651</v>
      </c>
      <c r="C662" t="s">
        <v>2652</v>
      </c>
      <c r="D662" t="s">
        <v>2653</v>
      </c>
      <c r="E662" s="3">
        <v>23436</v>
      </c>
      <c r="F662" t="s">
        <v>22</v>
      </c>
      <c r="G662" t="s">
        <v>2654</v>
      </c>
      <c r="H662" s="1">
        <v>45966</v>
      </c>
      <c r="I662" s="1">
        <v>46331</v>
      </c>
      <c r="J662" t="s">
        <v>24</v>
      </c>
      <c r="K662" t="s">
        <v>37</v>
      </c>
      <c r="L662" t="s">
        <v>53</v>
      </c>
      <c r="M662" t="s">
        <v>27</v>
      </c>
      <c r="N662" t="s">
        <v>28</v>
      </c>
      <c r="O662" t="s">
        <v>61</v>
      </c>
      <c r="P662" t="s">
        <v>39</v>
      </c>
      <c r="Q662" t="s">
        <v>54</v>
      </c>
      <c r="R662">
        <v>4.3</v>
      </c>
      <c r="S662">
        <v>2</v>
      </c>
      <c r="T662">
        <f t="shared" si="30"/>
        <v>365</v>
      </c>
      <c r="U662" t="str">
        <f t="shared" si="31"/>
        <v>2025</v>
      </c>
      <c r="V662" t="str">
        <f t="shared" si="32"/>
        <v>4</v>
      </c>
      <c r="W662" s="10" cm="1">
        <f t="array" ref="W662">(INDEX(clv_analysis[[#All],[Customer Lifetime Value]], MATCH(TEXT(U662, "0")&amp;V662, TEXT(clv_analysis[[#All],[Year]], "0")&amp;clv_analysis[[#All],[Quarter]], 0))) /( COUNTIFS(amazon_prime_users[Year], U662, amazon_prime_users[Quarter], V662))</f>
        <v>12.435109472049689</v>
      </c>
    </row>
    <row r="663" spans="1:23" x14ac:dyDescent="0.3">
      <c r="A663" s="2">
        <v>662</v>
      </c>
      <c r="B663" t="s">
        <v>2655</v>
      </c>
      <c r="C663" t="s">
        <v>2656</v>
      </c>
      <c r="D663" t="s">
        <v>2657</v>
      </c>
      <c r="E663" s="3">
        <v>14031</v>
      </c>
      <c r="F663" t="s">
        <v>43</v>
      </c>
      <c r="G663" t="s">
        <v>2658</v>
      </c>
      <c r="H663" s="1">
        <v>45967</v>
      </c>
      <c r="I663" s="1">
        <v>46332</v>
      </c>
      <c r="J663" t="s">
        <v>36</v>
      </c>
      <c r="K663" t="s">
        <v>52</v>
      </c>
      <c r="L663" t="s">
        <v>53</v>
      </c>
      <c r="M663" t="s">
        <v>59</v>
      </c>
      <c r="N663" t="s">
        <v>28</v>
      </c>
      <c r="O663" t="s">
        <v>114</v>
      </c>
      <c r="P663" t="s">
        <v>39</v>
      </c>
      <c r="Q663" t="s">
        <v>54</v>
      </c>
      <c r="R663">
        <v>3.4</v>
      </c>
      <c r="S663">
        <v>10</v>
      </c>
      <c r="T663">
        <f t="shared" si="30"/>
        <v>365</v>
      </c>
      <c r="U663" t="str">
        <f t="shared" si="31"/>
        <v>2025</v>
      </c>
      <c r="V663" t="str">
        <f t="shared" si="32"/>
        <v>4</v>
      </c>
      <c r="W663" s="10" cm="1">
        <f t="array" ref="W663">(INDEX(clv_analysis[[#All],[Customer Lifetime Value]], MATCH(TEXT(U663, "0")&amp;V663, TEXT(clv_analysis[[#All],[Year]], "0")&amp;clv_analysis[[#All],[Quarter]], 0))) /( COUNTIFS(amazon_prime_users[Year], U663, amazon_prime_users[Quarter], V663))</f>
        <v>12.435109472049689</v>
      </c>
    </row>
    <row r="664" spans="1:23" x14ac:dyDescent="0.3">
      <c r="A664" s="2">
        <v>663</v>
      </c>
      <c r="B664" t="s">
        <v>2659</v>
      </c>
      <c r="C664" t="s">
        <v>2660</v>
      </c>
      <c r="D664" t="s">
        <v>2661</v>
      </c>
      <c r="E664" s="3">
        <v>12290</v>
      </c>
      <c r="F664" t="s">
        <v>43</v>
      </c>
      <c r="G664" t="s">
        <v>724</v>
      </c>
      <c r="H664" s="1">
        <v>45968</v>
      </c>
      <c r="I664" s="1">
        <v>46333</v>
      </c>
      <c r="J664" t="s">
        <v>36</v>
      </c>
      <c r="K664" t="s">
        <v>52</v>
      </c>
      <c r="L664" t="s">
        <v>53</v>
      </c>
      <c r="M664" t="s">
        <v>59</v>
      </c>
      <c r="N664" t="s">
        <v>28</v>
      </c>
      <c r="O664" t="s">
        <v>38</v>
      </c>
      <c r="P664" t="s">
        <v>68</v>
      </c>
      <c r="Q664" t="s">
        <v>54</v>
      </c>
      <c r="R664">
        <v>4.8</v>
      </c>
      <c r="S664">
        <v>10</v>
      </c>
      <c r="T664">
        <f t="shared" si="30"/>
        <v>365</v>
      </c>
      <c r="U664" t="str">
        <f t="shared" si="31"/>
        <v>2025</v>
      </c>
      <c r="V664" t="str">
        <f t="shared" si="32"/>
        <v>4</v>
      </c>
      <c r="W664" s="10" cm="1">
        <f t="array" ref="W664">(INDEX(clv_analysis[[#All],[Customer Lifetime Value]], MATCH(TEXT(U664, "0")&amp;V664, TEXT(clv_analysis[[#All],[Year]], "0")&amp;clv_analysis[[#All],[Quarter]], 0))) /( COUNTIFS(amazon_prime_users[Year], U664, amazon_prime_users[Quarter], V664))</f>
        <v>12.435109472049689</v>
      </c>
    </row>
    <row r="665" spans="1:23" x14ac:dyDescent="0.3">
      <c r="A665" s="2">
        <v>664</v>
      </c>
      <c r="B665" t="s">
        <v>2662</v>
      </c>
      <c r="C665" t="s">
        <v>2663</v>
      </c>
      <c r="D665" t="s">
        <v>2664</v>
      </c>
      <c r="E665" s="3">
        <v>16930</v>
      </c>
      <c r="F665" t="s">
        <v>22</v>
      </c>
      <c r="G665" t="s">
        <v>2665</v>
      </c>
      <c r="H665" s="1">
        <v>45969</v>
      </c>
      <c r="I665" s="1">
        <v>46334</v>
      </c>
      <c r="J665" t="s">
        <v>36</v>
      </c>
      <c r="K665" t="s">
        <v>52</v>
      </c>
      <c r="L665" t="s">
        <v>26</v>
      </c>
      <c r="M665" t="s">
        <v>27</v>
      </c>
      <c r="N665" t="s">
        <v>60</v>
      </c>
      <c r="O665" t="s">
        <v>67</v>
      </c>
      <c r="P665" t="s">
        <v>30</v>
      </c>
      <c r="Q665" t="s">
        <v>31</v>
      </c>
      <c r="R665">
        <v>5</v>
      </c>
      <c r="S665">
        <v>1</v>
      </c>
      <c r="T665">
        <f t="shared" si="30"/>
        <v>365</v>
      </c>
      <c r="U665" t="str">
        <f t="shared" si="31"/>
        <v>2025</v>
      </c>
      <c r="V665" t="str">
        <f t="shared" si="32"/>
        <v>4</v>
      </c>
      <c r="W665" s="10" cm="1">
        <f t="array" ref="W665">(INDEX(clv_analysis[[#All],[Customer Lifetime Value]], MATCH(TEXT(U665, "0")&amp;V665, TEXT(clv_analysis[[#All],[Year]], "0")&amp;clv_analysis[[#All],[Quarter]], 0))) /( COUNTIFS(amazon_prime_users[Year], U665, amazon_prime_users[Quarter], V665))</f>
        <v>12.435109472049689</v>
      </c>
    </row>
    <row r="666" spans="1:23" x14ac:dyDescent="0.3">
      <c r="A666" s="2">
        <v>665</v>
      </c>
      <c r="B666" t="s">
        <v>2666</v>
      </c>
      <c r="C666" t="s">
        <v>2667</v>
      </c>
      <c r="D666" t="s">
        <v>2668</v>
      </c>
      <c r="E666" s="3">
        <v>25453</v>
      </c>
      <c r="F666" t="s">
        <v>43</v>
      </c>
      <c r="G666" t="s">
        <v>2669</v>
      </c>
      <c r="H666" s="1">
        <v>45970</v>
      </c>
      <c r="I666" s="1">
        <v>46335</v>
      </c>
      <c r="J666" t="s">
        <v>24</v>
      </c>
      <c r="K666" t="s">
        <v>37</v>
      </c>
      <c r="L666" t="s">
        <v>26</v>
      </c>
      <c r="M666" t="s">
        <v>59</v>
      </c>
      <c r="N666" t="s">
        <v>45</v>
      </c>
      <c r="O666" t="s">
        <v>38</v>
      </c>
      <c r="P666" t="s">
        <v>39</v>
      </c>
      <c r="Q666" t="s">
        <v>31</v>
      </c>
      <c r="R666">
        <v>3.8</v>
      </c>
      <c r="S666">
        <v>6</v>
      </c>
      <c r="T666">
        <f t="shared" si="30"/>
        <v>365</v>
      </c>
      <c r="U666" t="str">
        <f t="shared" si="31"/>
        <v>2025</v>
      </c>
      <c r="V666" t="str">
        <f t="shared" si="32"/>
        <v>4</v>
      </c>
      <c r="W666" s="10" cm="1">
        <f t="array" ref="W666">(INDEX(clv_analysis[[#All],[Customer Lifetime Value]], MATCH(TEXT(U666, "0")&amp;V666, TEXT(clv_analysis[[#All],[Year]], "0")&amp;clv_analysis[[#All],[Quarter]], 0))) /( COUNTIFS(amazon_prime_users[Year], U666, amazon_prime_users[Quarter], V666))</f>
        <v>12.435109472049689</v>
      </c>
    </row>
    <row r="667" spans="1:23" x14ac:dyDescent="0.3">
      <c r="A667" s="2">
        <v>666</v>
      </c>
      <c r="B667" t="s">
        <v>2670</v>
      </c>
      <c r="C667" t="s">
        <v>2671</v>
      </c>
      <c r="D667" t="s">
        <v>2672</v>
      </c>
      <c r="E667" s="3">
        <v>21089</v>
      </c>
      <c r="F667" t="s">
        <v>22</v>
      </c>
      <c r="G667" t="s">
        <v>2673</v>
      </c>
      <c r="H667" s="1">
        <v>45971</v>
      </c>
      <c r="I667" s="1">
        <v>46336</v>
      </c>
      <c r="J667" t="s">
        <v>24</v>
      </c>
      <c r="K667" t="s">
        <v>52</v>
      </c>
      <c r="L667" t="s">
        <v>53</v>
      </c>
      <c r="M667" t="s">
        <v>59</v>
      </c>
      <c r="N667" t="s">
        <v>60</v>
      </c>
      <c r="O667" t="s">
        <v>67</v>
      </c>
      <c r="P667" t="s">
        <v>68</v>
      </c>
      <c r="Q667" t="s">
        <v>47</v>
      </c>
      <c r="R667">
        <v>3.1</v>
      </c>
      <c r="S667">
        <v>8</v>
      </c>
      <c r="T667">
        <f t="shared" si="30"/>
        <v>365</v>
      </c>
      <c r="U667" t="str">
        <f t="shared" si="31"/>
        <v>2025</v>
      </c>
      <c r="V667" t="str">
        <f t="shared" si="32"/>
        <v>4</v>
      </c>
      <c r="W667" s="10" cm="1">
        <f t="array" ref="W667">(INDEX(clv_analysis[[#All],[Customer Lifetime Value]], MATCH(TEXT(U667, "0")&amp;V667, TEXT(clv_analysis[[#All],[Year]], "0")&amp;clv_analysis[[#All],[Quarter]], 0))) /( COUNTIFS(amazon_prime_users[Year], U667, amazon_prime_users[Quarter], V667))</f>
        <v>12.435109472049689</v>
      </c>
    </row>
    <row r="668" spans="1:23" x14ac:dyDescent="0.3">
      <c r="A668" s="2">
        <v>667</v>
      </c>
      <c r="B668" t="s">
        <v>2674</v>
      </c>
      <c r="C668" t="s">
        <v>2675</v>
      </c>
      <c r="D668" t="s">
        <v>2676</v>
      </c>
      <c r="E668" s="3">
        <v>16810</v>
      </c>
      <c r="F668" t="s">
        <v>43</v>
      </c>
      <c r="G668" t="s">
        <v>2677</v>
      </c>
      <c r="H668" s="1">
        <v>45972</v>
      </c>
      <c r="I668" s="1">
        <v>46337</v>
      </c>
      <c r="J668" t="s">
        <v>36</v>
      </c>
      <c r="K668" t="s">
        <v>52</v>
      </c>
      <c r="L668" t="s">
        <v>26</v>
      </c>
      <c r="M668" t="s">
        <v>66</v>
      </c>
      <c r="N668" t="s">
        <v>45</v>
      </c>
      <c r="O668" t="s">
        <v>38</v>
      </c>
      <c r="P668" t="s">
        <v>30</v>
      </c>
      <c r="Q668" t="s">
        <v>31</v>
      </c>
      <c r="R668">
        <v>4.0999999999999996</v>
      </c>
      <c r="S668">
        <v>1</v>
      </c>
      <c r="T668">
        <f t="shared" si="30"/>
        <v>365</v>
      </c>
      <c r="U668" t="str">
        <f t="shared" si="31"/>
        <v>2025</v>
      </c>
      <c r="V668" t="str">
        <f t="shared" si="32"/>
        <v>4</v>
      </c>
      <c r="W668" s="10" cm="1">
        <f t="array" ref="W668">(INDEX(clv_analysis[[#All],[Customer Lifetime Value]], MATCH(TEXT(U668, "0")&amp;V668, TEXT(clv_analysis[[#All],[Year]], "0")&amp;clv_analysis[[#All],[Quarter]], 0))) /( COUNTIFS(amazon_prime_users[Year], U668, amazon_prime_users[Quarter], V668))</f>
        <v>12.435109472049689</v>
      </c>
    </row>
    <row r="669" spans="1:23" x14ac:dyDescent="0.3">
      <c r="A669" s="2">
        <v>668</v>
      </c>
      <c r="B669" t="s">
        <v>2678</v>
      </c>
      <c r="C669" t="s">
        <v>2679</v>
      </c>
      <c r="D669" t="s">
        <v>2680</v>
      </c>
      <c r="E669" s="3">
        <v>34204</v>
      </c>
      <c r="F669" t="s">
        <v>22</v>
      </c>
      <c r="G669" t="s">
        <v>2681</v>
      </c>
      <c r="H669" s="1">
        <v>45973</v>
      </c>
      <c r="I669" s="1">
        <v>46338</v>
      </c>
      <c r="J669" t="s">
        <v>36</v>
      </c>
      <c r="K669" t="s">
        <v>25</v>
      </c>
      <c r="L669" t="s">
        <v>26</v>
      </c>
      <c r="M669" t="s">
        <v>27</v>
      </c>
      <c r="N669" t="s">
        <v>60</v>
      </c>
      <c r="O669" t="s">
        <v>61</v>
      </c>
      <c r="P669" t="s">
        <v>30</v>
      </c>
      <c r="Q669" t="s">
        <v>47</v>
      </c>
      <c r="R669">
        <v>4.5999999999999996</v>
      </c>
      <c r="S669">
        <v>5</v>
      </c>
      <c r="T669">
        <f t="shared" si="30"/>
        <v>365</v>
      </c>
      <c r="U669" t="str">
        <f t="shared" si="31"/>
        <v>2025</v>
      </c>
      <c r="V669" t="str">
        <f t="shared" si="32"/>
        <v>4</v>
      </c>
      <c r="W669" s="10" cm="1">
        <f t="array" ref="W669">(INDEX(clv_analysis[[#All],[Customer Lifetime Value]], MATCH(TEXT(U669, "0")&amp;V669, TEXT(clv_analysis[[#All],[Year]], "0")&amp;clv_analysis[[#All],[Quarter]], 0))) /( COUNTIFS(amazon_prime_users[Year], U669, amazon_prime_users[Quarter], V669))</f>
        <v>12.435109472049689</v>
      </c>
    </row>
    <row r="670" spans="1:23" x14ac:dyDescent="0.3">
      <c r="A670" s="2">
        <v>669</v>
      </c>
      <c r="B670" t="s">
        <v>2682</v>
      </c>
      <c r="C670" t="s">
        <v>2683</v>
      </c>
      <c r="D670" t="s">
        <v>2684</v>
      </c>
      <c r="E670" s="3">
        <v>19161</v>
      </c>
      <c r="F670" t="s">
        <v>22</v>
      </c>
      <c r="G670" t="s">
        <v>2685</v>
      </c>
      <c r="H670" s="1">
        <v>45974</v>
      </c>
      <c r="I670" s="1">
        <v>46339</v>
      </c>
      <c r="J670" t="s">
        <v>36</v>
      </c>
      <c r="K670" t="s">
        <v>37</v>
      </c>
      <c r="L670" t="s">
        <v>53</v>
      </c>
      <c r="M670" t="s">
        <v>66</v>
      </c>
      <c r="N670" t="s">
        <v>45</v>
      </c>
      <c r="O670" t="s">
        <v>38</v>
      </c>
      <c r="P670" t="s">
        <v>68</v>
      </c>
      <c r="Q670" t="s">
        <v>47</v>
      </c>
      <c r="R670">
        <v>4.4000000000000004</v>
      </c>
      <c r="S670">
        <v>8</v>
      </c>
      <c r="T670">
        <f t="shared" si="30"/>
        <v>365</v>
      </c>
      <c r="U670" t="str">
        <f t="shared" si="31"/>
        <v>2025</v>
      </c>
      <c r="V670" t="str">
        <f t="shared" si="32"/>
        <v>4</v>
      </c>
      <c r="W670" s="10" cm="1">
        <f t="array" ref="W670">(INDEX(clv_analysis[[#All],[Customer Lifetime Value]], MATCH(TEXT(U670, "0")&amp;V670, TEXT(clv_analysis[[#All],[Year]], "0")&amp;clv_analysis[[#All],[Quarter]], 0))) /( COUNTIFS(amazon_prime_users[Year], U670, amazon_prime_users[Quarter], V670))</f>
        <v>12.435109472049689</v>
      </c>
    </row>
    <row r="671" spans="1:23" x14ac:dyDescent="0.3">
      <c r="A671" s="2">
        <v>670</v>
      </c>
      <c r="B671" t="s">
        <v>2686</v>
      </c>
      <c r="C671" t="s">
        <v>2687</v>
      </c>
      <c r="D671" t="s">
        <v>2688</v>
      </c>
      <c r="E671" s="3">
        <v>23061</v>
      </c>
      <c r="F671" t="s">
        <v>43</v>
      </c>
      <c r="G671" t="s">
        <v>2689</v>
      </c>
      <c r="H671" s="1">
        <v>45975</v>
      </c>
      <c r="I671" s="1">
        <v>46340</v>
      </c>
      <c r="J671" t="s">
        <v>36</v>
      </c>
      <c r="K671" t="s">
        <v>37</v>
      </c>
      <c r="L671" t="s">
        <v>26</v>
      </c>
      <c r="M671" t="s">
        <v>59</v>
      </c>
      <c r="N671" t="s">
        <v>60</v>
      </c>
      <c r="O671" t="s">
        <v>29</v>
      </c>
      <c r="P671" t="s">
        <v>39</v>
      </c>
      <c r="Q671" t="s">
        <v>47</v>
      </c>
      <c r="R671">
        <v>3</v>
      </c>
      <c r="S671">
        <v>2</v>
      </c>
      <c r="T671">
        <f t="shared" si="30"/>
        <v>365</v>
      </c>
      <c r="U671" t="str">
        <f t="shared" si="31"/>
        <v>2025</v>
      </c>
      <c r="V671" t="str">
        <f t="shared" si="32"/>
        <v>4</v>
      </c>
      <c r="W671" s="10" cm="1">
        <f t="array" ref="W671">(INDEX(clv_analysis[[#All],[Customer Lifetime Value]], MATCH(TEXT(U671, "0")&amp;V671, TEXT(clv_analysis[[#All],[Year]], "0")&amp;clv_analysis[[#All],[Quarter]], 0))) /( COUNTIFS(amazon_prime_users[Year], U671, amazon_prime_users[Quarter], V671))</f>
        <v>12.435109472049689</v>
      </c>
    </row>
    <row r="672" spans="1:23" x14ac:dyDescent="0.3">
      <c r="A672" s="2">
        <v>671</v>
      </c>
      <c r="B672" t="s">
        <v>2690</v>
      </c>
      <c r="C672" t="s">
        <v>2691</v>
      </c>
      <c r="D672" t="s">
        <v>2692</v>
      </c>
      <c r="E672" s="3">
        <v>37574</v>
      </c>
      <c r="F672" t="s">
        <v>43</v>
      </c>
      <c r="G672" t="s">
        <v>2693</v>
      </c>
      <c r="H672" s="1">
        <v>45976</v>
      </c>
      <c r="I672" s="1">
        <v>46341</v>
      </c>
      <c r="J672" t="s">
        <v>36</v>
      </c>
      <c r="K672" t="s">
        <v>25</v>
      </c>
      <c r="L672" t="s">
        <v>53</v>
      </c>
      <c r="M672" t="s">
        <v>59</v>
      </c>
      <c r="N672" t="s">
        <v>28</v>
      </c>
      <c r="O672" t="s">
        <v>114</v>
      </c>
      <c r="P672" t="s">
        <v>39</v>
      </c>
      <c r="Q672" t="s">
        <v>54</v>
      </c>
      <c r="R672">
        <v>3.6</v>
      </c>
      <c r="S672">
        <v>2</v>
      </c>
      <c r="T672">
        <f t="shared" si="30"/>
        <v>365</v>
      </c>
      <c r="U672" t="str">
        <f t="shared" si="31"/>
        <v>2025</v>
      </c>
      <c r="V672" t="str">
        <f t="shared" si="32"/>
        <v>4</v>
      </c>
      <c r="W672" s="10" cm="1">
        <f t="array" ref="W672">(INDEX(clv_analysis[[#All],[Customer Lifetime Value]], MATCH(TEXT(U672, "0")&amp;V672, TEXT(clv_analysis[[#All],[Year]], "0")&amp;clv_analysis[[#All],[Quarter]], 0))) /( COUNTIFS(amazon_prime_users[Year], U672, amazon_prime_users[Quarter], V672))</f>
        <v>12.435109472049689</v>
      </c>
    </row>
    <row r="673" spans="1:23" x14ac:dyDescent="0.3">
      <c r="A673" s="2">
        <v>672</v>
      </c>
      <c r="B673" t="s">
        <v>2694</v>
      </c>
      <c r="C673" t="s">
        <v>2695</v>
      </c>
      <c r="D673" t="s">
        <v>2696</v>
      </c>
      <c r="E673" s="3">
        <v>37304</v>
      </c>
      <c r="F673" t="s">
        <v>22</v>
      </c>
      <c r="G673" t="s">
        <v>2697</v>
      </c>
      <c r="H673" s="1">
        <v>45977</v>
      </c>
      <c r="I673" s="1">
        <v>46342</v>
      </c>
      <c r="J673" t="s">
        <v>36</v>
      </c>
      <c r="K673" t="s">
        <v>52</v>
      </c>
      <c r="L673" t="s">
        <v>26</v>
      </c>
      <c r="M673" t="s">
        <v>66</v>
      </c>
      <c r="N673" t="s">
        <v>45</v>
      </c>
      <c r="O673" t="s">
        <v>46</v>
      </c>
      <c r="P673" t="s">
        <v>30</v>
      </c>
      <c r="Q673" t="s">
        <v>31</v>
      </c>
      <c r="R673">
        <v>4.5999999999999996</v>
      </c>
      <c r="S673">
        <v>5</v>
      </c>
      <c r="T673">
        <f t="shared" si="30"/>
        <v>365</v>
      </c>
      <c r="U673" t="str">
        <f t="shared" si="31"/>
        <v>2025</v>
      </c>
      <c r="V673" t="str">
        <f t="shared" si="32"/>
        <v>4</v>
      </c>
      <c r="W673" s="10" cm="1">
        <f t="array" ref="W673">(INDEX(clv_analysis[[#All],[Customer Lifetime Value]], MATCH(TEXT(U673, "0")&amp;V673, TEXT(clv_analysis[[#All],[Year]], "0")&amp;clv_analysis[[#All],[Quarter]], 0))) /( COUNTIFS(amazon_prime_users[Year], U673, amazon_prime_users[Quarter], V673))</f>
        <v>12.435109472049689</v>
      </c>
    </row>
    <row r="674" spans="1:23" x14ac:dyDescent="0.3">
      <c r="A674" s="2">
        <v>673</v>
      </c>
      <c r="B674" t="s">
        <v>2698</v>
      </c>
      <c r="C674" t="s">
        <v>2699</v>
      </c>
      <c r="D674" t="s">
        <v>2700</v>
      </c>
      <c r="E674" s="3">
        <v>30514</v>
      </c>
      <c r="F674" t="s">
        <v>43</v>
      </c>
      <c r="G674" t="s">
        <v>2701</v>
      </c>
      <c r="H674" s="1">
        <v>45978</v>
      </c>
      <c r="I674" s="1">
        <v>46343</v>
      </c>
      <c r="J674" t="s">
        <v>36</v>
      </c>
      <c r="K674" t="s">
        <v>25</v>
      </c>
      <c r="L674" t="s">
        <v>26</v>
      </c>
      <c r="M674" t="s">
        <v>27</v>
      </c>
      <c r="N674" t="s">
        <v>28</v>
      </c>
      <c r="O674" t="s">
        <v>61</v>
      </c>
      <c r="P674" t="s">
        <v>68</v>
      </c>
      <c r="Q674" t="s">
        <v>54</v>
      </c>
      <c r="R674">
        <v>4.4000000000000004</v>
      </c>
      <c r="S674">
        <v>4</v>
      </c>
      <c r="T674">
        <f t="shared" si="30"/>
        <v>365</v>
      </c>
      <c r="U674" t="str">
        <f t="shared" si="31"/>
        <v>2025</v>
      </c>
      <c r="V674" t="str">
        <f t="shared" si="32"/>
        <v>4</v>
      </c>
      <c r="W674" s="10" cm="1">
        <f t="array" ref="W674">(INDEX(clv_analysis[[#All],[Customer Lifetime Value]], MATCH(TEXT(U674, "0")&amp;V674, TEXT(clv_analysis[[#All],[Year]], "0")&amp;clv_analysis[[#All],[Quarter]], 0))) /( COUNTIFS(amazon_prime_users[Year], U674, amazon_prime_users[Quarter], V674))</f>
        <v>12.435109472049689</v>
      </c>
    </row>
    <row r="675" spans="1:23" x14ac:dyDescent="0.3">
      <c r="A675" s="2">
        <v>674</v>
      </c>
      <c r="B675" t="s">
        <v>2702</v>
      </c>
      <c r="C675" t="s">
        <v>2703</v>
      </c>
      <c r="D675" t="s">
        <v>2704</v>
      </c>
      <c r="E675" s="3">
        <v>21136</v>
      </c>
      <c r="F675" t="s">
        <v>43</v>
      </c>
      <c r="G675" t="s">
        <v>2705</v>
      </c>
      <c r="H675" s="1">
        <v>45979</v>
      </c>
      <c r="I675" s="1">
        <v>46344</v>
      </c>
      <c r="J675" t="s">
        <v>36</v>
      </c>
      <c r="K675" t="s">
        <v>37</v>
      </c>
      <c r="L675" t="s">
        <v>26</v>
      </c>
      <c r="M675" t="s">
        <v>27</v>
      </c>
      <c r="N675" t="s">
        <v>45</v>
      </c>
      <c r="O675" t="s">
        <v>61</v>
      </c>
      <c r="P675" t="s">
        <v>30</v>
      </c>
      <c r="Q675" t="s">
        <v>31</v>
      </c>
      <c r="R675">
        <v>3.5</v>
      </c>
      <c r="S675">
        <v>9</v>
      </c>
      <c r="T675">
        <f t="shared" si="30"/>
        <v>365</v>
      </c>
      <c r="U675" t="str">
        <f t="shared" si="31"/>
        <v>2025</v>
      </c>
      <c r="V675" t="str">
        <f t="shared" si="32"/>
        <v>4</v>
      </c>
      <c r="W675" s="10" cm="1">
        <f t="array" ref="W675">(INDEX(clv_analysis[[#All],[Customer Lifetime Value]], MATCH(TEXT(U675, "0")&amp;V675, TEXT(clv_analysis[[#All],[Year]], "0")&amp;clv_analysis[[#All],[Quarter]], 0))) /( COUNTIFS(amazon_prime_users[Year], U675, amazon_prime_users[Quarter], V675))</f>
        <v>12.435109472049689</v>
      </c>
    </row>
    <row r="676" spans="1:23" x14ac:dyDescent="0.3">
      <c r="A676" s="2">
        <v>675</v>
      </c>
      <c r="B676" t="s">
        <v>2706</v>
      </c>
      <c r="C676" t="s">
        <v>2707</v>
      </c>
      <c r="D676" t="s">
        <v>2708</v>
      </c>
      <c r="E676" s="3">
        <v>22861</v>
      </c>
      <c r="F676" t="s">
        <v>43</v>
      </c>
      <c r="G676" t="s">
        <v>2709</v>
      </c>
      <c r="H676" s="1">
        <v>45980</v>
      </c>
      <c r="I676" s="1">
        <v>46345</v>
      </c>
      <c r="J676" t="s">
        <v>36</v>
      </c>
      <c r="K676" t="s">
        <v>52</v>
      </c>
      <c r="L676" t="s">
        <v>26</v>
      </c>
      <c r="M676" t="s">
        <v>27</v>
      </c>
      <c r="N676" t="s">
        <v>60</v>
      </c>
      <c r="O676" t="s">
        <v>29</v>
      </c>
      <c r="P676" t="s">
        <v>39</v>
      </c>
      <c r="Q676" t="s">
        <v>54</v>
      </c>
      <c r="R676">
        <v>4.8</v>
      </c>
      <c r="S676">
        <v>4</v>
      </c>
      <c r="T676">
        <f t="shared" si="30"/>
        <v>365</v>
      </c>
      <c r="U676" t="str">
        <f t="shared" si="31"/>
        <v>2025</v>
      </c>
      <c r="V676" t="str">
        <f t="shared" si="32"/>
        <v>4</v>
      </c>
      <c r="W676" s="10" cm="1">
        <f t="array" ref="W676">(INDEX(clv_analysis[[#All],[Customer Lifetime Value]], MATCH(TEXT(U676, "0")&amp;V676, TEXT(clv_analysis[[#All],[Year]], "0")&amp;clv_analysis[[#All],[Quarter]], 0))) /( COUNTIFS(amazon_prime_users[Year], U676, amazon_prime_users[Quarter], V676))</f>
        <v>12.435109472049689</v>
      </c>
    </row>
    <row r="677" spans="1:23" x14ac:dyDescent="0.3">
      <c r="A677" s="2">
        <v>676</v>
      </c>
      <c r="B677" t="s">
        <v>2710</v>
      </c>
      <c r="C677" t="s">
        <v>2711</v>
      </c>
      <c r="D677" t="s">
        <v>2712</v>
      </c>
      <c r="E677" s="3">
        <v>13694</v>
      </c>
      <c r="F677" t="s">
        <v>43</v>
      </c>
      <c r="G677" t="s">
        <v>2713</v>
      </c>
      <c r="H677" s="1">
        <v>45981</v>
      </c>
      <c r="I677" s="1">
        <v>46346</v>
      </c>
      <c r="J677" t="s">
        <v>24</v>
      </c>
      <c r="K677" t="s">
        <v>52</v>
      </c>
      <c r="L677" t="s">
        <v>26</v>
      </c>
      <c r="M677" t="s">
        <v>59</v>
      </c>
      <c r="N677" t="s">
        <v>28</v>
      </c>
      <c r="O677" t="s">
        <v>38</v>
      </c>
      <c r="P677" t="s">
        <v>30</v>
      </c>
      <c r="Q677" t="s">
        <v>54</v>
      </c>
      <c r="R677">
        <v>4.9000000000000004</v>
      </c>
      <c r="S677">
        <v>8</v>
      </c>
      <c r="T677">
        <f t="shared" si="30"/>
        <v>365</v>
      </c>
      <c r="U677" t="str">
        <f t="shared" si="31"/>
        <v>2025</v>
      </c>
      <c r="V677" t="str">
        <f t="shared" si="32"/>
        <v>4</v>
      </c>
      <c r="W677" s="10" cm="1">
        <f t="array" ref="W677">(INDEX(clv_analysis[[#All],[Customer Lifetime Value]], MATCH(TEXT(U677, "0")&amp;V677, TEXT(clv_analysis[[#All],[Year]], "0")&amp;clv_analysis[[#All],[Quarter]], 0))) /( COUNTIFS(amazon_prime_users[Year], U677, amazon_prime_users[Quarter], V677))</f>
        <v>12.435109472049689</v>
      </c>
    </row>
    <row r="678" spans="1:23" x14ac:dyDescent="0.3">
      <c r="A678" s="2">
        <v>677</v>
      </c>
      <c r="B678" t="s">
        <v>2714</v>
      </c>
      <c r="C678" t="s">
        <v>2715</v>
      </c>
      <c r="D678" t="s">
        <v>2716</v>
      </c>
      <c r="E678" s="3">
        <v>21564</v>
      </c>
      <c r="F678" t="s">
        <v>43</v>
      </c>
      <c r="G678" t="s">
        <v>2717</v>
      </c>
      <c r="H678" s="1">
        <v>45982</v>
      </c>
      <c r="I678" s="1">
        <v>46347</v>
      </c>
      <c r="J678" t="s">
        <v>24</v>
      </c>
      <c r="K678" t="s">
        <v>52</v>
      </c>
      <c r="L678" t="s">
        <v>53</v>
      </c>
      <c r="M678" t="s">
        <v>59</v>
      </c>
      <c r="N678" t="s">
        <v>45</v>
      </c>
      <c r="O678" t="s">
        <v>61</v>
      </c>
      <c r="P678" t="s">
        <v>68</v>
      </c>
      <c r="Q678" t="s">
        <v>54</v>
      </c>
      <c r="R678">
        <v>4.4000000000000004</v>
      </c>
      <c r="S678">
        <v>2</v>
      </c>
      <c r="T678">
        <f t="shared" si="30"/>
        <v>365</v>
      </c>
      <c r="U678" t="str">
        <f t="shared" si="31"/>
        <v>2025</v>
      </c>
      <c r="V678" t="str">
        <f t="shared" si="32"/>
        <v>4</v>
      </c>
      <c r="W678" s="10" cm="1">
        <f t="array" ref="W678">(INDEX(clv_analysis[[#All],[Customer Lifetime Value]], MATCH(TEXT(U678, "0")&amp;V678, TEXT(clv_analysis[[#All],[Year]], "0")&amp;clv_analysis[[#All],[Quarter]], 0))) /( COUNTIFS(amazon_prime_users[Year], U678, amazon_prime_users[Quarter], V678))</f>
        <v>12.435109472049689</v>
      </c>
    </row>
    <row r="679" spans="1:23" x14ac:dyDescent="0.3">
      <c r="A679" s="2">
        <v>678</v>
      </c>
      <c r="B679" t="s">
        <v>2718</v>
      </c>
      <c r="C679" t="s">
        <v>2719</v>
      </c>
      <c r="D679" t="s">
        <v>2720</v>
      </c>
      <c r="E679" s="3">
        <v>36052</v>
      </c>
      <c r="F679" t="s">
        <v>22</v>
      </c>
      <c r="G679" t="s">
        <v>2721</v>
      </c>
      <c r="H679" s="1">
        <v>45983</v>
      </c>
      <c r="I679" s="1">
        <v>46348</v>
      </c>
      <c r="J679" t="s">
        <v>36</v>
      </c>
      <c r="K679" t="s">
        <v>25</v>
      </c>
      <c r="L679" t="s">
        <v>53</v>
      </c>
      <c r="M679" t="s">
        <v>27</v>
      </c>
      <c r="N679" t="s">
        <v>28</v>
      </c>
      <c r="O679" t="s">
        <v>38</v>
      </c>
      <c r="P679" t="s">
        <v>30</v>
      </c>
      <c r="Q679" t="s">
        <v>54</v>
      </c>
      <c r="R679">
        <v>4.9000000000000004</v>
      </c>
      <c r="S679">
        <v>4</v>
      </c>
      <c r="T679">
        <f t="shared" si="30"/>
        <v>365</v>
      </c>
      <c r="U679" t="str">
        <f t="shared" si="31"/>
        <v>2025</v>
      </c>
      <c r="V679" t="str">
        <f t="shared" si="32"/>
        <v>4</v>
      </c>
      <c r="W679" s="10" cm="1">
        <f t="array" ref="W679">(INDEX(clv_analysis[[#All],[Customer Lifetime Value]], MATCH(TEXT(U679, "0")&amp;V679, TEXT(clv_analysis[[#All],[Year]], "0")&amp;clv_analysis[[#All],[Quarter]], 0))) /( COUNTIFS(amazon_prime_users[Year], U679, amazon_prime_users[Quarter], V679))</f>
        <v>12.435109472049689</v>
      </c>
    </row>
    <row r="680" spans="1:23" x14ac:dyDescent="0.3">
      <c r="A680" s="2">
        <v>679</v>
      </c>
      <c r="B680" t="s">
        <v>2722</v>
      </c>
      <c r="C680" t="s">
        <v>2723</v>
      </c>
      <c r="D680" t="s">
        <v>2724</v>
      </c>
      <c r="E680" s="3">
        <v>22572</v>
      </c>
      <c r="F680" t="s">
        <v>43</v>
      </c>
      <c r="G680" t="s">
        <v>2725</v>
      </c>
      <c r="H680" s="1">
        <v>45984</v>
      </c>
      <c r="I680" s="1">
        <v>46349</v>
      </c>
      <c r="J680" t="s">
        <v>24</v>
      </c>
      <c r="K680" t="s">
        <v>37</v>
      </c>
      <c r="L680" t="s">
        <v>26</v>
      </c>
      <c r="M680" t="s">
        <v>66</v>
      </c>
      <c r="N680" t="s">
        <v>28</v>
      </c>
      <c r="O680" t="s">
        <v>38</v>
      </c>
      <c r="P680" t="s">
        <v>30</v>
      </c>
      <c r="Q680" t="s">
        <v>47</v>
      </c>
      <c r="R680">
        <v>3.4</v>
      </c>
      <c r="S680">
        <v>4</v>
      </c>
      <c r="T680">
        <f t="shared" si="30"/>
        <v>365</v>
      </c>
      <c r="U680" t="str">
        <f t="shared" si="31"/>
        <v>2025</v>
      </c>
      <c r="V680" t="str">
        <f t="shared" si="32"/>
        <v>4</v>
      </c>
      <c r="W680" s="10" cm="1">
        <f t="array" ref="W680">(INDEX(clv_analysis[[#All],[Customer Lifetime Value]], MATCH(TEXT(U680, "0")&amp;V680, TEXT(clv_analysis[[#All],[Year]], "0")&amp;clv_analysis[[#All],[Quarter]], 0))) /( COUNTIFS(amazon_prime_users[Year], U680, amazon_prime_users[Quarter], V680))</f>
        <v>12.435109472049689</v>
      </c>
    </row>
    <row r="681" spans="1:23" x14ac:dyDescent="0.3">
      <c r="A681" s="2">
        <v>680</v>
      </c>
      <c r="B681" t="s">
        <v>2726</v>
      </c>
      <c r="C681" t="s">
        <v>2727</v>
      </c>
      <c r="D681" t="s">
        <v>2728</v>
      </c>
      <c r="E681" s="3">
        <v>33346</v>
      </c>
      <c r="F681" t="s">
        <v>22</v>
      </c>
      <c r="G681" t="s">
        <v>2729</v>
      </c>
      <c r="H681" s="1">
        <v>45985</v>
      </c>
      <c r="I681" s="1">
        <v>46350</v>
      </c>
      <c r="J681" t="s">
        <v>24</v>
      </c>
      <c r="K681" t="s">
        <v>25</v>
      </c>
      <c r="L681" t="s">
        <v>26</v>
      </c>
      <c r="M681" t="s">
        <v>66</v>
      </c>
      <c r="N681" t="s">
        <v>45</v>
      </c>
      <c r="O681" t="s">
        <v>61</v>
      </c>
      <c r="P681" t="s">
        <v>39</v>
      </c>
      <c r="Q681" t="s">
        <v>31</v>
      </c>
      <c r="R681">
        <v>4.9000000000000004</v>
      </c>
      <c r="S681">
        <v>10</v>
      </c>
      <c r="T681">
        <f t="shared" si="30"/>
        <v>365</v>
      </c>
      <c r="U681" t="str">
        <f t="shared" si="31"/>
        <v>2025</v>
      </c>
      <c r="V681" t="str">
        <f t="shared" si="32"/>
        <v>4</v>
      </c>
      <c r="W681" s="10" cm="1">
        <f t="array" ref="W681">(INDEX(clv_analysis[[#All],[Customer Lifetime Value]], MATCH(TEXT(U681, "0")&amp;V681, TEXT(clv_analysis[[#All],[Year]], "0")&amp;clv_analysis[[#All],[Quarter]], 0))) /( COUNTIFS(amazon_prime_users[Year], U681, amazon_prime_users[Quarter], V681))</f>
        <v>12.435109472049689</v>
      </c>
    </row>
    <row r="682" spans="1:23" x14ac:dyDescent="0.3">
      <c r="A682" s="2">
        <v>681</v>
      </c>
      <c r="B682" t="s">
        <v>2730</v>
      </c>
      <c r="C682" t="s">
        <v>2731</v>
      </c>
      <c r="D682" t="s">
        <v>2732</v>
      </c>
      <c r="E682" s="3">
        <v>32166</v>
      </c>
      <c r="F682" t="s">
        <v>22</v>
      </c>
      <c r="G682" t="s">
        <v>2733</v>
      </c>
      <c r="H682" s="1">
        <v>45986</v>
      </c>
      <c r="I682" s="1">
        <v>46351</v>
      </c>
      <c r="J682" t="s">
        <v>36</v>
      </c>
      <c r="K682" t="s">
        <v>37</v>
      </c>
      <c r="L682" t="s">
        <v>53</v>
      </c>
      <c r="M682" t="s">
        <v>59</v>
      </c>
      <c r="N682" t="s">
        <v>60</v>
      </c>
      <c r="O682" t="s">
        <v>73</v>
      </c>
      <c r="P682" t="s">
        <v>39</v>
      </c>
      <c r="Q682" t="s">
        <v>47</v>
      </c>
      <c r="R682">
        <v>4.0999999999999996</v>
      </c>
      <c r="S682">
        <v>6</v>
      </c>
      <c r="T682">
        <f t="shared" si="30"/>
        <v>365</v>
      </c>
      <c r="U682" t="str">
        <f t="shared" si="31"/>
        <v>2025</v>
      </c>
      <c r="V682" t="str">
        <f t="shared" si="32"/>
        <v>4</v>
      </c>
      <c r="W682" s="10" cm="1">
        <f t="array" ref="W682">(INDEX(clv_analysis[[#All],[Customer Lifetime Value]], MATCH(TEXT(U682, "0")&amp;V682, TEXT(clv_analysis[[#All],[Year]], "0")&amp;clv_analysis[[#All],[Quarter]], 0))) /( COUNTIFS(amazon_prime_users[Year], U682, amazon_prime_users[Quarter], V682))</f>
        <v>12.435109472049689</v>
      </c>
    </row>
    <row r="683" spans="1:23" x14ac:dyDescent="0.3">
      <c r="A683" s="2">
        <v>682</v>
      </c>
      <c r="B683" t="s">
        <v>2734</v>
      </c>
      <c r="C683" t="s">
        <v>2735</v>
      </c>
      <c r="D683" t="s">
        <v>2736</v>
      </c>
      <c r="E683" s="3">
        <v>32410</v>
      </c>
      <c r="F683" t="s">
        <v>43</v>
      </c>
      <c r="G683" t="s">
        <v>2737</v>
      </c>
      <c r="H683" s="1">
        <v>45987</v>
      </c>
      <c r="I683" s="1">
        <v>46352</v>
      </c>
      <c r="J683" t="s">
        <v>36</v>
      </c>
      <c r="K683" t="s">
        <v>37</v>
      </c>
      <c r="L683" t="s">
        <v>26</v>
      </c>
      <c r="M683" t="s">
        <v>27</v>
      </c>
      <c r="N683" t="s">
        <v>60</v>
      </c>
      <c r="O683" t="s">
        <v>38</v>
      </c>
      <c r="P683" t="s">
        <v>39</v>
      </c>
      <c r="Q683" t="s">
        <v>47</v>
      </c>
      <c r="R683">
        <v>4.3</v>
      </c>
      <c r="S683">
        <v>3</v>
      </c>
      <c r="T683">
        <f t="shared" si="30"/>
        <v>365</v>
      </c>
      <c r="U683" t="str">
        <f t="shared" si="31"/>
        <v>2025</v>
      </c>
      <c r="V683" t="str">
        <f t="shared" si="32"/>
        <v>4</v>
      </c>
      <c r="W683" s="10" cm="1">
        <f t="array" ref="W683">(INDEX(clv_analysis[[#All],[Customer Lifetime Value]], MATCH(TEXT(U683, "0")&amp;V683, TEXT(clv_analysis[[#All],[Year]], "0")&amp;clv_analysis[[#All],[Quarter]], 0))) /( COUNTIFS(amazon_prime_users[Year], U683, amazon_prime_users[Quarter], V683))</f>
        <v>12.435109472049689</v>
      </c>
    </row>
    <row r="684" spans="1:23" x14ac:dyDescent="0.3">
      <c r="A684" s="2">
        <v>683</v>
      </c>
      <c r="B684" t="s">
        <v>2738</v>
      </c>
      <c r="C684" t="s">
        <v>2739</v>
      </c>
      <c r="D684" t="s">
        <v>2740</v>
      </c>
      <c r="E684" s="3">
        <v>34543</v>
      </c>
      <c r="F684" t="s">
        <v>43</v>
      </c>
      <c r="G684" t="s">
        <v>2741</v>
      </c>
      <c r="H684" s="1">
        <v>45988</v>
      </c>
      <c r="I684" s="1">
        <v>46353</v>
      </c>
      <c r="J684" t="s">
        <v>36</v>
      </c>
      <c r="K684" t="s">
        <v>25</v>
      </c>
      <c r="L684" t="s">
        <v>53</v>
      </c>
      <c r="M684" t="s">
        <v>66</v>
      </c>
      <c r="N684" t="s">
        <v>45</v>
      </c>
      <c r="O684" t="s">
        <v>67</v>
      </c>
      <c r="P684" t="s">
        <v>30</v>
      </c>
      <c r="Q684" t="s">
        <v>31</v>
      </c>
      <c r="R684">
        <v>4.4000000000000004</v>
      </c>
      <c r="S684">
        <v>0</v>
      </c>
      <c r="T684">
        <f t="shared" si="30"/>
        <v>365</v>
      </c>
      <c r="U684" t="str">
        <f t="shared" si="31"/>
        <v>2025</v>
      </c>
      <c r="V684" t="str">
        <f t="shared" si="32"/>
        <v>4</v>
      </c>
      <c r="W684" s="10" cm="1">
        <f t="array" ref="W684">(INDEX(clv_analysis[[#All],[Customer Lifetime Value]], MATCH(TEXT(U684, "0")&amp;V684, TEXT(clv_analysis[[#All],[Year]], "0")&amp;clv_analysis[[#All],[Quarter]], 0))) /( COUNTIFS(amazon_prime_users[Year], U684, amazon_prime_users[Quarter], V684))</f>
        <v>12.435109472049689</v>
      </c>
    </row>
    <row r="685" spans="1:23" x14ac:dyDescent="0.3">
      <c r="A685" s="2">
        <v>684</v>
      </c>
      <c r="B685" t="s">
        <v>2742</v>
      </c>
      <c r="C685" t="s">
        <v>562</v>
      </c>
      <c r="D685" t="s">
        <v>563</v>
      </c>
      <c r="E685" s="3">
        <v>19922</v>
      </c>
      <c r="F685" t="s">
        <v>22</v>
      </c>
      <c r="G685" t="s">
        <v>2743</v>
      </c>
      <c r="H685" s="1">
        <v>45989</v>
      </c>
      <c r="I685" s="1">
        <v>46354</v>
      </c>
      <c r="J685" t="s">
        <v>24</v>
      </c>
      <c r="K685" t="s">
        <v>52</v>
      </c>
      <c r="L685" t="s">
        <v>53</v>
      </c>
      <c r="M685" t="s">
        <v>66</v>
      </c>
      <c r="N685" t="s">
        <v>60</v>
      </c>
      <c r="O685" t="s">
        <v>46</v>
      </c>
      <c r="P685" t="s">
        <v>39</v>
      </c>
      <c r="Q685" t="s">
        <v>54</v>
      </c>
      <c r="R685">
        <v>4.2</v>
      </c>
      <c r="S685">
        <v>8</v>
      </c>
      <c r="T685">
        <f t="shared" si="30"/>
        <v>365</v>
      </c>
      <c r="U685" t="str">
        <f t="shared" si="31"/>
        <v>2025</v>
      </c>
      <c r="V685" t="str">
        <f t="shared" si="32"/>
        <v>4</v>
      </c>
      <c r="W685" s="10" cm="1">
        <f t="array" ref="W685">(INDEX(clv_analysis[[#All],[Customer Lifetime Value]], MATCH(TEXT(U685, "0")&amp;V685, TEXT(clv_analysis[[#All],[Year]], "0")&amp;clv_analysis[[#All],[Quarter]], 0))) /( COUNTIFS(amazon_prime_users[Year], U685, amazon_prime_users[Quarter], V685))</f>
        <v>12.435109472049689</v>
      </c>
    </row>
    <row r="686" spans="1:23" x14ac:dyDescent="0.3">
      <c r="A686" s="2">
        <v>685</v>
      </c>
      <c r="B686" t="s">
        <v>2744</v>
      </c>
      <c r="C686" t="s">
        <v>2745</v>
      </c>
      <c r="D686" t="s">
        <v>2746</v>
      </c>
      <c r="E686" s="3">
        <v>19129</v>
      </c>
      <c r="F686" t="s">
        <v>22</v>
      </c>
      <c r="G686" t="s">
        <v>2747</v>
      </c>
      <c r="H686" s="1">
        <v>45990</v>
      </c>
      <c r="I686" s="1">
        <v>46355</v>
      </c>
      <c r="J686" t="s">
        <v>24</v>
      </c>
      <c r="K686" t="s">
        <v>37</v>
      </c>
      <c r="L686" t="s">
        <v>26</v>
      </c>
      <c r="M686" t="s">
        <v>27</v>
      </c>
      <c r="N686" t="s">
        <v>45</v>
      </c>
      <c r="O686" t="s">
        <v>67</v>
      </c>
      <c r="P686" t="s">
        <v>68</v>
      </c>
      <c r="Q686" t="s">
        <v>54</v>
      </c>
      <c r="R686">
        <v>4.5999999999999996</v>
      </c>
      <c r="S686">
        <v>3</v>
      </c>
      <c r="T686">
        <f t="shared" si="30"/>
        <v>365</v>
      </c>
      <c r="U686" t="str">
        <f t="shared" si="31"/>
        <v>2025</v>
      </c>
      <c r="V686" t="str">
        <f t="shared" si="32"/>
        <v>4</v>
      </c>
      <c r="W686" s="10" cm="1">
        <f t="array" ref="W686">(INDEX(clv_analysis[[#All],[Customer Lifetime Value]], MATCH(TEXT(U686, "0")&amp;V686, TEXT(clv_analysis[[#All],[Year]], "0")&amp;clv_analysis[[#All],[Quarter]], 0))) /( COUNTIFS(amazon_prime_users[Year], U686, amazon_prime_users[Quarter], V686))</f>
        <v>12.435109472049689</v>
      </c>
    </row>
    <row r="687" spans="1:23" x14ac:dyDescent="0.3">
      <c r="A687" s="2">
        <v>686</v>
      </c>
      <c r="B687" t="s">
        <v>2748</v>
      </c>
      <c r="C687" t="s">
        <v>2749</v>
      </c>
      <c r="D687" t="s">
        <v>2750</v>
      </c>
      <c r="E687" s="3">
        <v>31366</v>
      </c>
      <c r="F687" t="s">
        <v>22</v>
      </c>
      <c r="G687" t="s">
        <v>2751</v>
      </c>
      <c r="H687" s="1">
        <v>45991</v>
      </c>
      <c r="I687" s="1">
        <v>46356</v>
      </c>
      <c r="J687" t="s">
        <v>36</v>
      </c>
      <c r="K687" t="s">
        <v>52</v>
      </c>
      <c r="L687" t="s">
        <v>53</v>
      </c>
      <c r="M687" t="s">
        <v>59</v>
      </c>
      <c r="N687" t="s">
        <v>60</v>
      </c>
      <c r="O687" t="s">
        <v>61</v>
      </c>
      <c r="P687" t="s">
        <v>68</v>
      </c>
      <c r="Q687" t="s">
        <v>47</v>
      </c>
      <c r="R687">
        <v>3.5</v>
      </c>
      <c r="S687">
        <v>4</v>
      </c>
      <c r="T687">
        <f t="shared" si="30"/>
        <v>365</v>
      </c>
      <c r="U687" t="str">
        <f t="shared" si="31"/>
        <v>2025</v>
      </c>
      <c r="V687" t="str">
        <f t="shared" si="32"/>
        <v>4</v>
      </c>
      <c r="W687" s="10" cm="1">
        <f t="array" ref="W687">(INDEX(clv_analysis[[#All],[Customer Lifetime Value]], MATCH(TEXT(U687, "0")&amp;V687, TEXT(clv_analysis[[#All],[Year]], "0")&amp;clv_analysis[[#All],[Quarter]], 0))) /( COUNTIFS(amazon_prime_users[Year], U687, amazon_prime_users[Quarter], V687))</f>
        <v>12.435109472049689</v>
      </c>
    </row>
    <row r="688" spans="1:23" x14ac:dyDescent="0.3">
      <c r="A688" s="2">
        <v>687</v>
      </c>
      <c r="B688" t="s">
        <v>2752</v>
      </c>
      <c r="C688" t="s">
        <v>2753</v>
      </c>
      <c r="D688" t="s">
        <v>2754</v>
      </c>
      <c r="E688" s="3">
        <v>12434</v>
      </c>
      <c r="F688" t="s">
        <v>22</v>
      </c>
      <c r="G688" t="s">
        <v>2755</v>
      </c>
      <c r="H688" s="1">
        <v>45992</v>
      </c>
      <c r="I688" s="1">
        <v>46357</v>
      </c>
      <c r="J688" t="s">
        <v>36</v>
      </c>
      <c r="K688" t="s">
        <v>25</v>
      </c>
      <c r="L688" t="s">
        <v>26</v>
      </c>
      <c r="M688" t="s">
        <v>59</v>
      </c>
      <c r="N688" t="s">
        <v>60</v>
      </c>
      <c r="O688" t="s">
        <v>38</v>
      </c>
      <c r="P688" t="s">
        <v>30</v>
      </c>
      <c r="Q688" t="s">
        <v>47</v>
      </c>
      <c r="R688">
        <v>4.8</v>
      </c>
      <c r="S688">
        <v>3</v>
      </c>
      <c r="T688">
        <f t="shared" si="30"/>
        <v>365</v>
      </c>
      <c r="U688" t="str">
        <f t="shared" si="31"/>
        <v>2025</v>
      </c>
      <c r="V688" t="str">
        <f t="shared" si="32"/>
        <v>4</v>
      </c>
      <c r="W688" s="10" cm="1">
        <f t="array" ref="W688">(INDEX(clv_analysis[[#All],[Customer Lifetime Value]], MATCH(TEXT(U688, "0")&amp;V688, TEXT(clv_analysis[[#All],[Year]], "0")&amp;clv_analysis[[#All],[Quarter]], 0))) /( COUNTIFS(amazon_prime_users[Year], U688, amazon_prime_users[Quarter], V688))</f>
        <v>12.435109472049689</v>
      </c>
    </row>
    <row r="689" spans="1:23" x14ac:dyDescent="0.3">
      <c r="A689" s="2">
        <v>688</v>
      </c>
      <c r="B689" t="s">
        <v>2756</v>
      </c>
      <c r="C689" t="s">
        <v>2757</v>
      </c>
      <c r="D689" t="s">
        <v>2758</v>
      </c>
      <c r="E689" s="3">
        <v>36658</v>
      </c>
      <c r="F689" t="s">
        <v>22</v>
      </c>
      <c r="G689" t="s">
        <v>2759</v>
      </c>
      <c r="H689" s="1">
        <v>45993</v>
      </c>
      <c r="I689" s="1">
        <v>46358</v>
      </c>
      <c r="J689" t="s">
        <v>24</v>
      </c>
      <c r="K689" t="s">
        <v>52</v>
      </c>
      <c r="L689" t="s">
        <v>53</v>
      </c>
      <c r="M689" t="s">
        <v>27</v>
      </c>
      <c r="N689" t="s">
        <v>60</v>
      </c>
      <c r="O689" t="s">
        <v>67</v>
      </c>
      <c r="P689" t="s">
        <v>30</v>
      </c>
      <c r="Q689" t="s">
        <v>47</v>
      </c>
      <c r="R689">
        <v>3.7</v>
      </c>
      <c r="S689">
        <v>4</v>
      </c>
      <c r="T689">
        <f t="shared" si="30"/>
        <v>365</v>
      </c>
      <c r="U689" t="str">
        <f t="shared" si="31"/>
        <v>2025</v>
      </c>
      <c r="V689" t="str">
        <f t="shared" si="32"/>
        <v>4</v>
      </c>
      <c r="W689" s="10" cm="1">
        <f t="array" ref="W689">(INDEX(clv_analysis[[#All],[Customer Lifetime Value]], MATCH(TEXT(U689, "0")&amp;V689, TEXT(clv_analysis[[#All],[Year]], "0")&amp;clv_analysis[[#All],[Quarter]], 0))) /( COUNTIFS(amazon_prime_users[Year], U689, amazon_prime_users[Quarter], V689))</f>
        <v>12.435109472049689</v>
      </c>
    </row>
    <row r="690" spans="1:23" x14ac:dyDescent="0.3">
      <c r="A690" s="2">
        <v>689</v>
      </c>
      <c r="B690" t="s">
        <v>1485</v>
      </c>
      <c r="C690" t="s">
        <v>2760</v>
      </c>
      <c r="D690" t="s">
        <v>2761</v>
      </c>
      <c r="E690" s="3">
        <v>29573</v>
      </c>
      <c r="F690" t="s">
        <v>43</v>
      </c>
      <c r="G690" t="s">
        <v>2762</v>
      </c>
      <c r="H690" s="1">
        <v>45994</v>
      </c>
      <c r="I690" s="1">
        <v>46359</v>
      </c>
      <c r="J690" t="s">
        <v>36</v>
      </c>
      <c r="K690" t="s">
        <v>25</v>
      </c>
      <c r="L690" t="s">
        <v>26</v>
      </c>
      <c r="M690" t="s">
        <v>59</v>
      </c>
      <c r="N690" t="s">
        <v>60</v>
      </c>
      <c r="O690" t="s">
        <v>61</v>
      </c>
      <c r="P690" t="s">
        <v>30</v>
      </c>
      <c r="Q690" t="s">
        <v>54</v>
      </c>
      <c r="R690">
        <v>3.3</v>
      </c>
      <c r="S690">
        <v>7</v>
      </c>
      <c r="T690">
        <f t="shared" si="30"/>
        <v>365</v>
      </c>
      <c r="U690" t="str">
        <f t="shared" si="31"/>
        <v>2025</v>
      </c>
      <c r="V690" t="str">
        <f t="shared" si="32"/>
        <v>4</v>
      </c>
      <c r="W690" s="10" cm="1">
        <f t="array" ref="W690">(INDEX(clv_analysis[[#All],[Customer Lifetime Value]], MATCH(TEXT(U690, "0")&amp;V690, TEXT(clv_analysis[[#All],[Year]], "0")&amp;clv_analysis[[#All],[Quarter]], 0))) /( COUNTIFS(amazon_prime_users[Year], U690, amazon_prime_users[Quarter], V690))</f>
        <v>12.435109472049689</v>
      </c>
    </row>
    <row r="691" spans="1:23" x14ac:dyDescent="0.3">
      <c r="A691" s="2">
        <v>690</v>
      </c>
      <c r="B691" t="s">
        <v>2763</v>
      </c>
      <c r="C691" t="s">
        <v>2764</v>
      </c>
      <c r="D691" t="s">
        <v>2765</v>
      </c>
      <c r="E691" s="3">
        <v>19448</v>
      </c>
      <c r="F691" t="s">
        <v>22</v>
      </c>
      <c r="G691" t="s">
        <v>2766</v>
      </c>
      <c r="H691" s="1">
        <v>45995</v>
      </c>
      <c r="I691" s="1">
        <v>46360</v>
      </c>
      <c r="J691" t="s">
        <v>24</v>
      </c>
      <c r="K691" t="s">
        <v>37</v>
      </c>
      <c r="L691" t="s">
        <v>26</v>
      </c>
      <c r="M691" t="s">
        <v>59</v>
      </c>
      <c r="N691" t="s">
        <v>45</v>
      </c>
      <c r="O691" t="s">
        <v>67</v>
      </c>
      <c r="P691" t="s">
        <v>68</v>
      </c>
      <c r="Q691" t="s">
        <v>47</v>
      </c>
      <c r="R691">
        <v>3</v>
      </c>
      <c r="S691">
        <v>2</v>
      </c>
      <c r="T691">
        <f t="shared" si="30"/>
        <v>365</v>
      </c>
      <c r="U691" t="str">
        <f t="shared" si="31"/>
        <v>2025</v>
      </c>
      <c r="V691" t="str">
        <f t="shared" si="32"/>
        <v>4</v>
      </c>
      <c r="W691" s="10" cm="1">
        <f t="array" ref="W691">(INDEX(clv_analysis[[#All],[Customer Lifetime Value]], MATCH(TEXT(U691, "0")&amp;V691, TEXT(clv_analysis[[#All],[Year]], "0")&amp;clv_analysis[[#All],[Quarter]], 0))) /( COUNTIFS(amazon_prime_users[Year], U691, amazon_prime_users[Quarter], V691))</f>
        <v>12.435109472049689</v>
      </c>
    </row>
    <row r="692" spans="1:23" x14ac:dyDescent="0.3">
      <c r="A692" s="2">
        <v>691</v>
      </c>
      <c r="B692" t="s">
        <v>2767</v>
      </c>
      <c r="C692" t="s">
        <v>2768</v>
      </c>
      <c r="D692" t="s">
        <v>2769</v>
      </c>
      <c r="E692" s="3">
        <v>22519</v>
      </c>
      <c r="F692" t="s">
        <v>22</v>
      </c>
      <c r="G692" t="s">
        <v>2770</v>
      </c>
      <c r="H692" s="1">
        <v>45996</v>
      </c>
      <c r="I692" s="1">
        <v>46361</v>
      </c>
      <c r="J692" t="s">
        <v>24</v>
      </c>
      <c r="K692" t="s">
        <v>52</v>
      </c>
      <c r="L692" t="s">
        <v>26</v>
      </c>
      <c r="M692" t="s">
        <v>59</v>
      </c>
      <c r="N692" t="s">
        <v>28</v>
      </c>
      <c r="O692" t="s">
        <v>29</v>
      </c>
      <c r="P692" t="s">
        <v>30</v>
      </c>
      <c r="Q692" t="s">
        <v>31</v>
      </c>
      <c r="R692">
        <v>3.9</v>
      </c>
      <c r="S692">
        <v>0</v>
      </c>
      <c r="T692">
        <f t="shared" si="30"/>
        <v>365</v>
      </c>
      <c r="U692" t="str">
        <f t="shared" si="31"/>
        <v>2025</v>
      </c>
      <c r="V692" t="str">
        <f t="shared" si="32"/>
        <v>4</v>
      </c>
      <c r="W692" s="10" cm="1">
        <f t="array" ref="W692">(INDEX(clv_analysis[[#All],[Customer Lifetime Value]], MATCH(TEXT(U692, "0")&amp;V692, TEXT(clv_analysis[[#All],[Year]], "0")&amp;clv_analysis[[#All],[Quarter]], 0))) /( COUNTIFS(amazon_prime_users[Year], U692, amazon_prime_users[Quarter], V692))</f>
        <v>12.435109472049689</v>
      </c>
    </row>
    <row r="693" spans="1:23" x14ac:dyDescent="0.3">
      <c r="A693" s="2">
        <v>692</v>
      </c>
      <c r="B693" t="s">
        <v>2771</v>
      </c>
      <c r="C693" t="s">
        <v>2772</v>
      </c>
      <c r="D693" t="s">
        <v>2773</v>
      </c>
      <c r="E693" s="3">
        <v>13444</v>
      </c>
      <c r="F693" t="s">
        <v>22</v>
      </c>
      <c r="G693" t="s">
        <v>2774</v>
      </c>
      <c r="H693" s="1">
        <v>45997</v>
      </c>
      <c r="I693" s="1">
        <v>46362</v>
      </c>
      <c r="J693" t="s">
        <v>24</v>
      </c>
      <c r="K693" t="s">
        <v>52</v>
      </c>
      <c r="L693" t="s">
        <v>26</v>
      </c>
      <c r="M693" t="s">
        <v>59</v>
      </c>
      <c r="N693" t="s">
        <v>45</v>
      </c>
      <c r="O693" t="s">
        <v>29</v>
      </c>
      <c r="P693" t="s">
        <v>68</v>
      </c>
      <c r="Q693" t="s">
        <v>54</v>
      </c>
      <c r="R693">
        <v>4.9000000000000004</v>
      </c>
      <c r="S693">
        <v>4</v>
      </c>
      <c r="T693">
        <f t="shared" si="30"/>
        <v>365</v>
      </c>
      <c r="U693" t="str">
        <f t="shared" si="31"/>
        <v>2025</v>
      </c>
      <c r="V693" t="str">
        <f t="shared" si="32"/>
        <v>4</v>
      </c>
      <c r="W693" s="10" cm="1">
        <f t="array" ref="W693">(INDEX(clv_analysis[[#All],[Customer Lifetime Value]], MATCH(TEXT(U693, "0")&amp;V693, TEXT(clv_analysis[[#All],[Year]], "0")&amp;clv_analysis[[#All],[Quarter]], 0))) /( COUNTIFS(amazon_prime_users[Year], U693, amazon_prime_users[Quarter], V693))</f>
        <v>12.435109472049689</v>
      </c>
    </row>
    <row r="694" spans="1:23" x14ac:dyDescent="0.3">
      <c r="A694" s="2">
        <v>693</v>
      </c>
      <c r="B694" t="s">
        <v>2775</v>
      </c>
      <c r="C694" t="s">
        <v>2776</v>
      </c>
      <c r="D694" t="s">
        <v>2777</v>
      </c>
      <c r="E694" s="3">
        <v>28016</v>
      </c>
      <c r="F694" t="s">
        <v>22</v>
      </c>
      <c r="G694" t="s">
        <v>2778</v>
      </c>
      <c r="H694" s="1">
        <v>45998</v>
      </c>
      <c r="I694" s="1">
        <v>46363</v>
      </c>
      <c r="J694" t="s">
        <v>24</v>
      </c>
      <c r="K694" t="s">
        <v>52</v>
      </c>
      <c r="L694" t="s">
        <v>53</v>
      </c>
      <c r="M694" t="s">
        <v>66</v>
      </c>
      <c r="N694" t="s">
        <v>45</v>
      </c>
      <c r="O694" t="s">
        <v>73</v>
      </c>
      <c r="P694" t="s">
        <v>30</v>
      </c>
      <c r="Q694" t="s">
        <v>47</v>
      </c>
      <c r="R694">
        <v>4.5999999999999996</v>
      </c>
      <c r="S694">
        <v>0</v>
      </c>
      <c r="T694">
        <f t="shared" si="30"/>
        <v>365</v>
      </c>
      <c r="U694" t="str">
        <f t="shared" si="31"/>
        <v>2025</v>
      </c>
      <c r="V694" t="str">
        <f t="shared" si="32"/>
        <v>4</v>
      </c>
      <c r="W694" s="10" cm="1">
        <f t="array" ref="W694">(INDEX(clv_analysis[[#All],[Customer Lifetime Value]], MATCH(TEXT(U694, "0")&amp;V694, TEXT(clv_analysis[[#All],[Year]], "0")&amp;clv_analysis[[#All],[Quarter]], 0))) /( COUNTIFS(amazon_prime_users[Year], U694, amazon_prime_users[Quarter], V694))</f>
        <v>12.435109472049689</v>
      </c>
    </row>
    <row r="695" spans="1:23" x14ac:dyDescent="0.3">
      <c r="A695" s="2">
        <v>694</v>
      </c>
      <c r="B695" t="s">
        <v>2779</v>
      </c>
      <c r="C695" t="s">
        <v>2780</v>
      </c>
      <c r="D695" t="s">
        <v>2781</v>
      </c>
      <c r="E695" s="3">
        <v>30483</v>
      </c>
      <c r="F695" t="s">
        <v>43</v>
      </c>
      <c r="G695" t="s">
        <v>2782</v>
      </c>
      <c r="H695" s="1">
        <v>45999</v>
      </c>
      <c r="I695" s="1">
        <v>46364</v>
      </c>
      <c r="J695" t="s">
        <v>36</v>
      </c>
      <c r="K695" t="s">
        <v>37</v>
      </c>
      <c r="L695" t="s">
        <v>53</v>
      </c>
      <c r="M695" t="s">
        <v>27</v>
      </c>
      <c r="N695" t="s">
        <v>45</v>
      </c>
      <c r="O695" t="s">
        <v>29</v>
      </c>
      <c r="P695" t="s">
        <v>68</v>
      </c>
      <c r="Q695" t="s">
        <v>47</v>
      </c>
      <c r="R695">
        <v>3.9</v>
      </c>
      <c r="S695">
        <v>0</v>
      </c>
      <c r="T695">
        <f t="shared" si="30"/>
        <v>365</v>
      </c>
      <c r="U695" t="str">
        <f t="shared" si="31"/>
        <v>2025</v>
      </c>
      <c r="V695" t="str">
        <f t="shared" si="32"/>
        <v>4</v>
      </c>
      <c r="W695" s="10" cm="1">
        <f t="array" ref="W695">(INDEX(clv_analysis[[#All],[Customer Lifetime Value]], MATCH(TEXT(U695, "0")&amp;V695, TEXT(clv_analysis[[#All],[Year]], "0")&amp;clv_analysis[[#All],[Quarter]], 0))) /( COUNTIFS(amazon_prime_users[Year], U695, amazon_prime_users[Quarter], V695))</f>
        <v>12.435109472049689</v>
      </c>
    </row>
    <row r="696" spans="1:23" x14ac:dyDescent="0.3">
      <c r="A696" s="2">
        <v>695</v>
      </c>
      <c r="B696" t="s">
        <v>2783</v>
      </c>
      <c r="C696" t="s">
        <v>2784</v>
      </c>
      <c r="D696" t="s">
        <v>2785</v>
      </c>
      <c r="E696" s="3">
        <v>28502</v>
      </c>
      <c r="F696" t="s">
        <v>43</v>
      </c>
      <c r="G696" t="s">
        <v>2786</v>
      </c>
      <c r="H696" s="1">
        <v>46000</v>
      </c>
      <c r="I696" s="1">
        <v>46365</v>
      </c>
      <c r="J696" t="s">
        <v>24</v>
      </c>
      <c r="K696" t="s">
        <v>52</v>
      </c>
      <c r="L696" t="s">
        <v>53</v>
      </c>
      <c r="M696" t="s">
        <v>59</v>
      </c>
      <c r="N696" t="s">
        <v>28</v>
      </c>
      <c r="O696" t="s">
        <v>114</v>
      </c>
      <c r="P696" t="s">
        <v>68</v>
      </c>
      <c r="Q696" t="s">
        <v>47</v>
      </c>
      <c r="R696">
        <v>4.2</v>
      </c>
      <c r="S696">
        <v>1</v>
      </c>
      <c r="T696">
        <f t="shared" si="30"/>
        <v>365</v>
      </c>
      <c r="U696" t="str">
        <f t="shared" si="31"/>
        <v>2025</v>
      </c>
      <c r="V696" t="str">
        <f t="shared" si="32"/>
        <v>4</v>
      </c>
      <c r="W696" s="10" cm="1">
        <f t="array" ref="W696">(INDEX(clv_analysis[[#All],[Customer Lifetime Value]], MATCH(TEXT(U696, "0")&amp;V696, TEXT(clv_analysis[[#All],[Year]], "0")&amp;clv_analysis[[#All],[Quarter]], 0))) /( COUNTIFS(amazon_prime_users[Year], U696, amazon_prime_users[Quarter], V696))</f>
        <v>12.435109472049689</v>
      </c>
    </row>
    <row r="697" spans="1:23" x14ac:dyDescent="0.3">
      <c r="A697" s="2">
        <v>696</v>
      </c>
      <c r="B697" t="s">
        <v>2787</v>
      </c>
      <c r="C697" t="s">
        <v>2788</v>
      </c>
      <c r="D697" t="s">
        <v>2789</v>
      </c>
      <c r="E697" s="3">
        <v>25011</v>
      </c>
      <c r="F697" t="s">
        <v>43</v>
      </c>
      <c r="G697" t="s">
        <v>2790</v>
      </c>
      <c r="H697" s="1">
        <v>46001</v>
      </c>
      <c r="I697" s="1">
        <v>46366</v>
      </c>
      <c r="J697" t="s">
        <v>24</v>
      </c>
      <c r="K697" t="s">
        <v>52</v>
      </c>
      <c r="L697" t="s">
        <v>53</v>
      </c>
      <c r="M697" t="s">
        <v>66</v>
      </c>
      <c r="N697" t="s">
        <v>28</v>
      </c>
      <c r="O697" t="s">
        <v>61</v>
      </c>
      <c r="P697" t="s">
        <v>30</v>
      </c>
      <c r="Q697" t="s">
        <v>54</v>
      </c>
      <c r="R697">
        <v>4.5</v>
      </c>
      <c r="S697">
        <v>10</v>
      </c>
      <c r="T697">
        <f t="shared" si="30"/>
        <v>365</v>
      </c>
      <c r="U697" t="str">
        <f t="shared" si="31"/>
        <v>2025</v>
      </c>
      <c r="V697" t="str">
        <f t="shared" si="32"/>
        <v>4</v>
      </c>
      <c r="W697" s="10" cm="1">
        <f t="array" ref="W697">(INDEX(clv_analysis[[#All],[Customer Lifetime Value]], MATCH(TEXT(U697, "0")&amp;V697, TEXT(clv_analysis[[#All],[Year]], "0")&amp;clv_analysis[[#All],[Quarter]], 0))) /( COUNTIFS(amazon_prime_users[Year], U697, amazon_prime_users[Quarter], V697))</f>
        <v>12.435109472049689</v>
      </c>
    </row>
    <row r="698" spans="1:23" x14ac:dyDescent="0.3">
      <c r="A698" s="2">
        <v>697</v>
      </c>
      <c r="B698" t="s">
        <v>2791</v>
      </c>
      <c r="C698" t="s">
        <v>2792</v>
      </c>
      <c r="D698" t="s">
        <v>2793</v>
      </c>
      <c r="E698" s="3">
        <v>21403</v>
      </c>
      <c r="F698" t="s">
        <v>22</v>
      </c>
      <c r="G698" t="s">
        <v>2794</v>
      </c>
      <c r="H698" s="1">
        <v>46002</v>
      </c>
      <c r="I698" s="1">
        <v>46367</v>
      </c>
      <c r="J698" t="s">
        <v>24</v>
      </c>
      <c r="K698" t="s">
        <v>25</v>
      </c>
      <c r="L698" t="s">
        <v>26</v>
      </c>
      <c r="M698" t="s">
        <v>59</v>
      </c>
      <c r="N698" t="s">
        <v>45</v>
      </c>
      <c r="O698" t="s">
        <v>73</v>
      </c>
      <c r="P698" t="s">
        <v>39</v>
      </c>
      <c r="Q698" t="s">
        <v>31</v>
      </c>
      <c r="R698">
        <v>4.9000000000000004</v>
      </c>
      <c r="S698">
        <v>5</v>
      </c>
      <c r="T698">
        <f t="shared" si="30"/>
        <v>365</v>
      </c>
      <c r="U698" t="str">
        <f t="shared" si="31"/>
        <v>2025</v>
      </c>
      <c r="V698" t="str">
        <f t="shared" si="32"/>
        <v>4</v>
      </c>
      <c r="W698" s="10" cm="1">
        <f t="array" ref="W698">(INDEX(clv_analysis[[#All],[Customer Lifetime Value]], MATCH(TEXT(U698, "0")&amp;V698, TEXT(clv_analysis[[#All],[Year]], "0")&amp;clv_analysis[[#All],[Quarter]], 0))) /( COUNTIFS(amazon_prime_users[Year], U698, amazon_prime_users[Quarter], V698))</f>
        <v>12.435109472049689</v>
      </c>
    </row>
    <row r="699" spans="1:23" x14ac:dyDescent="0.3">
      <c r="A699" s="2">
        <v>698</v>
      </c>
      <c r="B699" t="s">
        <v>513</v>
      </c>
      <c r="C699" t="s">
        <v>2795</v>
      </c>
      <c r="D699" t="s">
        <v>2796</v>
      </c>
      <c r="E699" s="3">
        <v>14139</v>
      </c>
      <c r="F699" t="s">
        <v>43</v>
      </c>
      <c r="G699" t="s">
        <v>2797</v>
      </c>
      <c r="H699" s="1">
        <v>46003</v>
      </c>
      <c r="I699" s="1">
        <v>46368</v>
      </c>
      <c r="J699" t="s">
        <v>24</v>
      </c>
      <c r="K699" t="s">
        <v>52</v>
      </c>
      <c r="L699" t="s">
        <v>26</v>
      </c>
      <c r="M699" t="s">
        <v>66</v>
      </c>
      <c r="N699" t="s">
        <v>28</v>
      </c>
      <c r="O699" t="s">
        <v>46</v>
      </c>
      <c r="P699" t="s">
        <v>39</v>
      </c>
      <c r="Q699" t="s">
        <v>54</v>
      </c>
      <c r="R699">
        <v>3.7</v>
      </c>
      <c r="S699">
        <v>0</v>
      </c>
      <c r="T699">
        <f t="shared" si="30"/>
        <v>365</v>
      </c>
      <c r="U699" t="str">
        <f t="shared" si="31"/>
        <v>2025</v>
      </c>
      <c r="V699" t="str">
        <f t="shared" si="32"/>
        <v>4</v>
      </c>
      <c r="W699" s="10" cm="1">
        <f t="array" ref="W699">(INDEX(clv_analysis[[#All],[Customer Lifetime Value]], MATCH(TEXT(U699, "0")&amp;V699, TEXT(clv_analysis[[#All],[Year]], "0")&amp;clv_analysis[[#All],[Quarter]], 0))) /( COUNTIFS(amazon_prime_users[Year], U699, amazon_prime_users[Quarter], V699))</f>
        <v>12.435109472049689</v>
      </c>
    </row>
    <row r="700" spans="1:23" x14ac:dyDescent="0.3">
      <c r="A700" s="2">
        <v>699</v>
      </c>
      <c r="B700" t="s">
        <v>2798</v>
      </c>
      <c r="C700" t="s">
        <v>2799</v>
      </c>
      <c r="D700" t="s">
        <v>2800</v>
      </c>
      <c r="E700" s="3">
        <v>36583</v>
      </c>
      <c r="F700" t="s">
        <v>43</v>
      </c>
      <c r="G700" t="s">
        <v>2801</v>
      </c>
      <c r="H700" s="1">
        <v>46004</v>
      </c>
      <c r="I700" s="1">
        <v>46369</v>
      </c>
      <c r="J700" t="s">
        <v>36</v>
      </c>
      <c r="K700" t="s">
        <v>25</v>
      </c>
      <c r="L700" t="s">
        <v>53</v>
      </c>
      <c r="M700" t="s">
        <v>59</v>
      </c>
      <c r="N700" t="s">
        <v>60</v>
      </c>
      <c r="O700" t="s">
        <v>38</v>
      </c>
      <c r="P700" t="s">
        <v>39</v>
      </c>
      <c r="Q700" t="s">
        <v>54</v>
      </c>
      <c r="R700">
        <v>3.9</v>
      </c>
      <c r="S700">
        <v>10</v>
      </c>
      <c r="T700">
        <f t="shared" si="30"/>
        <v>365</v>
      </c>
      <c r="U700" t="str">
        <f t="shared" si="31"/>
        <v>2025</v>
      </c>
      <c r="V700" t="str">
        <f t="shared" si="32"/>
        <v>4</v>
      </c>
      <c r="W700" s="10" cm="1">
        <f t="array" ref="W700">(INDEX(clv_analysis[[#All],[Customer Lifetime Value]], MATCH(TEXT(U700, "0")&amp;V700, TEXT(clv_analysis[[#All],[Year]], "0")&amp;clv_analysis[[#All],[Quarter]], 0))) /( COUNTIFS(amazon_prime_users[Year], U700, amazon_prime_users[Quarter], V700))</f>
        <v>12.435109472049689</v>
      </c>
    </row>
    <row r="701" spans="1:23" x14ac:dyDescent="0.3">
      <c r="A701" s="2">
        <v>700</v>
      </c>
      <c r="B701" t="s">
        <v>2802</v>
      </c>
      <c r="C701" t="s">
        <v>2803</v>
      </c>
      <c r="D701" t="s">
        <v>2804</v>
      </c>
      <c r="E701" s="3">
        <v>22111</v>
      </c>
      <c r="F701" t="s">
        <v>43</v>
      </c>
      <c r="G701" t="s">
        <v>2805</v>
      </c>
      <c r="H701" s="1">
        <v>46005</v>
      </c>
      <c r="I701" s="1">
        <v>46370</v>
      </c>
      <c r="J701" t="s">
        <v>24</v>
      </c>
      <c r="K701" t="s">
        <v>25</v>
      </c>
      <c r="L701" t="s">
        <v>26</v>
      </c>
      <c r="M701" t="s">
        <v>66</v>
      </c>
      <c r="N701" t="s">
        <v>45</v>
      </c>
      <c r="O701" t="s">
        <v>46</v>
      </c>
      <c r="P701" t="s">
        <v>68</v>
      </c>
      <c r="Q701" t="s">
        <v>54</v>
      </c>
      <c r="R701">
        <v>4.3</v>
      </c>
      <c r="S701">
        <v>3</v>
      </c>
      <c r="T701">
        <f t="shared" si="30"/>
        <v>365</v>
      </c>
      <c r="U701" t="str">
        <f t="shared" si="31"/>
        <v>2025</v>
      </c>
      <c r="V701" t="str">
        <f t="shared" si="32"/>
        <v>4</v>
      </c>
      <c r="W701" s="10" cm="1">
        <f t="array" ref="W701">(INDEX(clv_analysis[[#All],[Customer Lifetime Value]], MATCH(TEXT(U701, "0")&amp;V701, TEXT(clv_analysis[[#All],[Year]], "0")&amp;clv_analysis[[#All],[Quarter]], 0))) /( COUNTIFS(amazon_prime_users[Year], U701, amazon_prime_users[Quarter], V701))</f>
        <v>12.435109472049689</v>
      </c>
    </row>
    <row r="702" spans="1:23" x14ac:dyDescent="0.3">
      <c r="A702" s="2">
        <v>701</v>
      </c>
      <c r="B702" t="s">
        <v>2806</v>
      </c>
      <c r="C702" t="s">
        <v>2807</v>
      </c>
      <c r="D702" t="s">
        <v>2808</v>
      </c>
      <c r="E702" s="3">
        <v>30426</v>
      </c>
      <c r="F702" t="s">
        <v>43</v>
      </c>
      <c r="G702" t="s">
        <v>2809</v>
      </c>
      <c r="H702" s="1">
        <v>46006</v>
      </c>
      <c r="I702" s="1">
        <v>46371</v>
      </c>
      <c r="J702" t="s">
        <v>36</v>
      </c>
      <c r="K702" t="s">
        <v>52</v>
      </c>
      <c r="L702" t="s">
        <v>26</v>
      </c>
      <c r="M702" t="s">
        <v>59</v>
      </c>
      <c r="N702" t="s">
        <v>60</v>
      </c>
      <c r="O702" t="s">
        <v>29</v>
      </c>
      <c r="P702" t="s">
        <v>39</v>
      </c>
      <c r="Q702" t="s">
        <v>47</v>
      </c>
      <c r="R702">
        <v>3.5</v>
      </c>
      <c r="S702">
        <v>1</v>
      </c>
      <c r="T702">
        <f t="shared" si="30"/>
        <v>365</v>
      </c>
      <c r="U702" t="str">
        <f t="shared" si="31"/>
        <v>2025</v>
      </c>
      <c r="V702" t="str">
        <f t="shared" si="32"/>
        <v>4</v>
      </c>
      <c r="W702" s="10" cm="1">
        <f t="array" ref="W702">(INDEX(clv_analysis[[#All],[Customer Lifetime Value]], MATCH(TEXT(U702, "0")&amp;V702, TEXT(clv_analysis[[#All],[Year]], "0")&amp;clv_analysis[[#All],[Quarter]], 0))) /( COUNTIFS(amazon_prime_users[Year], U702, amazon_prime_users[Quarter], V702))</f>
        <v>12.435109472049689</v>
      </c>
    </row>
    <row r="703" spans="1:23" x14ac:dyDescent="0.3">
      <c r="A703" s="2">
        <v>702</v>
      </c>
      <c r="B703" t="s">
        <v>2810</v>
      </c>
      <c r="C703" t="s">
        <v>2811</v>
      </c>
      <c r="D703" t="s">
        <v>2812</v>
      </c>
      <c r="E703" s="3">
        <v>28476</v>
      </c>
      <c r="F703" t="s">
        <v>22</v>
      </c>
      <c r="G703" t="s">
        <v>2813</v>
      </c>
      <c r="H703" s="1">
        <v>46007</v>
      </c>
      <c r="I703" s="1">
        <v>46372</v>
      </c>
      <c r="J703" t="s">
        <v>36</v>
      </c>
      <c r="K703" t="s">
        <v>52</v>
      </c>
      <c r="L703" t="s">
        <v>26</v>
      </c>
      <c r="M703" t="s">
        <v>27</v>
      </c>
      <c r="N703" t="s">
        <v>45</v>
      </c>
      <c r="O703" t="s">
        <v>29</v>
      </c>
      <c r="P703" t="s">
        <v>30</v>
      </c>
      <c r="Q703" t="s">
        <v>31</v>
      </c>
      <c r="R703">
        <v>3.6</v>
      </c>
      <c r="S703">
        <v>2</v>
      </c>
      <c r="T703">
        <f t="shared" si="30"/>
        <v>365</v>
      </c>
      <c r="U703" t="str">
        <f t="shared" si="31"/>
        <v>2025</v>
      </c>
      <c r="V703" t="str">
        <f t="shared" si="32"/>
        <v>4</v>
      </c>
      <c r="W703" s="10" cm="1">
        <f t="array" ref="W703">(INDEX(clv_analysis[[#All],[Customer Lifetime Value]], MATCH(TEXT(U703, "0")&amp;V703, TEXT(clv_analysis[[#All],[Year]], "0")&amp;clv_analysis[[#All],[Quarter]], 0))) /( COUNTIFS(amazon_prime_users[Year], U703, amazon_prime_users[Quarter], V703))</f>
        <v>12.435109472049689</v>
      </c>
    </row>
    <row r="704" spans="1:23" x14ac:dyDescent="0.3">
      <c r="A704" s="2">
        <v>703</v>
      </c>
      <c r="B704" t="s">
        <v>2814</v>
      </c>
      <c r="C704" t="s">
        <v>2815</v>
      </c>
      <c r="D704" t="s">
        <v>2816</v>
      </c>
      <c r="E704" s="3">
        <v>26564</v>
      </c>
      <c r="F704" t="s">
        <v>22</v>
      </c>
      <c r="G704" t="s">
        <v>2817</v>
      </c>
      <c r="H704" s="1">
        <v>46008</v>
      </c>
      <c r="I704" s="1">
        <v>46373</v>
      </c>
      <c r="J704" t="s">
        <v>24</v>
      </c>
      <c r="K704" t="s">
        <v>52</v>
      </c>
      <c r="L704" t="s">
        <v>53</v>
      </c>
      <c r="M704" t="s">
        <v>27</v>
      </c>
      <c r="N704" t="s">
        <v>45</v>
      </c>
      <c r="O704" t="s">
        <v>29</v>
      </c>
      <c r="P704" t="s">
        <v>68</v>
      </c>
      <c r="Q704" t="s">
        <v>47</v>
      </c>
      <c r="R704">
        <v>3.9</v>
      </c>
      <c r="S704">
        <v>6</v>
      </c>
      <c r="T704">
        <f t="shared" si="30"/>
        <v>365</v>
      </c>
      <c r="U704" t="str">
        <f t="shared" si="31"/>
        <v>2025</v>
      </c>
      <c r="V704" t="str">
        <f t="shared" si="32"/>
        <v>4</v>
      </c>
      <c r="W704" s="10" cm="1">
        <f t="array" ref="W704">(INDEX(clv_analysis[[#All],[Customer Lifetime Value]], MATCH(TEXT(U704, "0")&amp;V704, TEXT(clv_analysis[[#All],[Year]], "0")&amp;clv_analysis[[#All],[Quarter]], 0))) /( COUNTIFS(amazon_prime_users[Year], U704, amazon_prime_users[Quarter], V704))</f>
        <v>12.435109472049689</v>
      </c>
    </row>
    <row r="705" spans="1:23" x14ac:dyDescent="0.3">
      <c r="A705" s="2">
        <v>704</v>
      </c>
      <c r="B705" t="s">
        <v>2818</v>
      </c>
      <c r="C705" t="s">
        <v>2819</v>
      </c>
      <c r="D705" t="s">
        <v>2820</v>
      </c>
      <c r="E705" s="3">
        <v>19333</v>
      </c>
      <c r="F705" t="s">
        <v>22</v>
      </c>
      <c r="G705" t="s">
        <v>2821</v>
      </c>
      <c r="H705" s="1">
        <v>46009</v>
      </c>
      <c r="I705" s="1">
        <v>46374</v>
      </c>
      <c r="J705" t="s">
        <v>24</v>
      </c>
      <c r="K705" t="s">
        <v>25</v>
      </c>
      <c r="L705" t="s">
        <v>26</v>
      </c>
      <c r="M705" t="s">
        <v>27</v>
      </c>
      <c r="N705" t="s">
        <v>45</v>
      </c>
      <c r="O705" t="s">
        <v>114</v>
      </c>
      <c r="P705" t="s">
        <v>30</v>
      </c>
      <c r="Q705" t="s">
        <v>31</v>
      </c>
      <c r="R705">
        <v>3.4</v>
      </c>
      <c r="S705">
        <v>6</v>
      </c>
      <c r="T705">
        <f t="shared" si="30"/>
        <v>365</v>
      </c>
      <c r="U705" t="str">
        <f t="shared" si="31"/>
        <v>2025</v>
      </c>
      <c r="V705" t="str">
        <f t="shared" si="32"/>
        <v>4</v>
      </c>
      <c r="W705" s="10" cm="1">
        <f t="array" ref="W705">(INDEX(clv_analysis[[#All],[Customer Lifetime Value]], MATCH(TEXT(U705, "0")&amp;V705, TEXT(clv_analysis[[#All],[Year]], "0")&amp;clv_analysis[[#All],[Quarter]], 0))) /( COUNTIFS(amazon_prime_users[Year], U705, amazon_prime_users[Quarter], V705))</f>
        <v>12.435109472049689</v>
      </c>
    </row>
    <row r="706" spans="1:23" x14ac:dyDescent="0.3">
      <c r="A706" s="2">
        <v>705</v>
      </c>
      <c r="B706" t="s">
        <v>2822</v>
      </c>
      <c r="C706" t="s">
        <v>2823</v>
      </c>
      <c r="D706" t="s">
        <v>2824</v>
      </c>
      <c r="E706" s="3">
        <v>25248</v>
      </c>
      <c r="F706" t="s">
        <v>22</v>
      </c>
      <c r="G706" t="s">
        <v>504</v>
      </c>
      <c r="H706" s="1">
        <v>46010</v>
      </c>
      <c r="I706" s="1">
        <v>46375</v>
      </c>
      <c r="J706" t="s">
        <v>24</v>
      </c>
      <c r="K706" t="s">
        <v>52</v>
      </c>
      <c r="L706" t="s">
        <v>26</v>
      </c>
      <c r="M706" t="s">
        <v>66</v>
      </c>
      <c r="N706" t="s">
        <v>45</v>
      </c>
      <c r="O706" t="s">
        <v>73</v>
      </c>
      <c r="P706" t="s">
        <v>68</v>
      </c>
      <c r="Q706" t="s">
        <v>31</v>
      </c>
      <c r="R706">
        <v>3.6</v>
      </c>
      <c r="S706">
        <v>3</v>
      </c>
      <c r="T706">
        <f t="shared" ref="T706:T769" si="33">I706-H706</f>
        <v>365</v>
      </c>
      <c r="U706" t="str">
        <f t="shared" ref="U706:U769" si="34">IF(YEAR(H706)=2024, "2024",
 IF(YEAR(H706)=2025, "2025",
 IF(YEAR(H706)=2026, "2026",
 IF(YEAR(H706)=2027, "2027",
 IF(YEAR(H706)=2028, "2028",
 IF(YEAR(H706)=2029, "2029",
 IF(YEAR(H706)=2030, "2030", "")))))))</f>
        <v>2025</v>
      </c>
      <c r="V706" t="str">
        <f t="shared" ref="V706:V769" si="35">IF(MONTH(H706)&lt;=3, "1", IF(MONTH(H706)&lt;=6, "2", IF(MONTH(H706)&lt;=9, "3", "4")))</f>
        <v>4</v>
      </c>
      <c r="W706" s="10" cm="1">
        <f t="array" ref="W706">(INDEX(clv_analysis[[#All],[Customer Lifetime Value]], MATCH(TEXT(U706, "0")&amp;V706, TEXT(clv_analysis[[#All],[Year]], "0")&amp;clv_analysis[[#All],[Quarter]], 0))) /( COUNTIFS(amazon_prime_users[Year], U706, amazon_prime_users[Quarter], V706))</f>
        <v>12.435109472049689</v>
      </c>
    </row>
    <row r="707" spans="1:23" x14ac:dyDescent="0.3">
      <c r="A707" s="2">
        <v>706</v>
      </c>
      <c r="B707" t="s">
        <v>2825</v>
      </c>
      <c r="C707" t="s">
        <v>2826</v>
      </c>
      <c r="D707" t="s">
        <v>2827</v>
      </c>
      <c r="E707" s="3">
        <v>35249</v>
      </c>
      <c r="F707" t="s">
        <v>22</v>
      </c>
      <c r="G707" t="s">
        <v>2828</v>
      </c>
      <c r="H707" s="1">
        <v>46011</v>
      </c>
      <c r="I707" s="1">
        <v>46376</v>
      </c>
      <c r="J707" t="s">
        <v>36</v>
      </c>
      <c r="K707" t="s">
        <v>25</v>
      </c>
      <c r="L707" t="s">
        <v>53</v>
      </c>
      <c r="M707" t="s">
        <v>66</v>
      </c>
      <c r="N707" t="s">
        <v>28</v>
      </c>
      <c r="O707" t="s">
        <v>29</v>
      </c>
      <c r="P707" t="s">
        <v>39</v>
      </c>
      <c r="Q707" t="s">
        <v>31</v>
      </c>
      <c r="R707">
        <v>4.5999999999999996</v>
      </c>
      <c r="S707">
        <v>5</v>
      </c>
      <c r="T707">
        <f t="shared" si="33"/>
        <v>365</v>
      </c>
      <c r="U707" t="str">
        <f t="shared" si="34"/>
        <v>2025</v>
      </c>
      <c r="V707" t="str">
        <f t="shared" si="35"/>
        <v>4</v>
      </c>
      <c r="W707" s="10" cm="1">
        <f t="array" ref="W707">(INDEX(clv_analysis[[#All],[Customer Lifetime Value]], MATCH(TEXT(U707, "0")&amp;V707, TEXT(clv_analysis[[#All],[Year]], "0")&amp;clv_analysis[[#All],[Quarter]], 0))) /( COUNTIFS(amazon_prime_users[Year], U707, amazon_prime_users[Quarter], V707))</f>
        <v>12.435109472049689</v>
      </c>
    </row>
    <row r="708" spans="1:23" x14ac:dyDescent="0.3">
      <c r="A708" s="2">
        <v>707</v>
      </c>
      <c r="B708" t="s">
        <v>2829</v>
      </c>
      <c r="C708" t="s">
        <v>2830</v>
      </c>
      <c r="D708" t="s">
        <v>2831</v>
      </c>
      <c r="E708" s="3">
        <v>32910</v>
      </c>
      <c r="F708" t="s">
        <v>43</v>
      </c>
      <c r="G708" t="s">
        <v>2832</v>
      </c>
      <c r="H708" s="1">
        <v>46012</v>
      </c>
      <c r="I708" s="1">
        <v>46377</v>
      </c>
      <c r="J708" t="s">
        <v>36</v>
      </c>
      <c r="K708" t="s">
        <v>52</v>
      </c>
      <c r="L708" t="s">
        <v>53</v>
      </c>
      <c r="M708" t="s">
        <v>66</v>
      </c>
      <c r="N708" t="s">
        <v>28</v>
      </c>
      <c r="O708" t="s">
        <v>67</v>
      </c>
      <c r="P708" t="s">
        <v>68</v>
      </c>
      <c r="Q708" t="s">
        <v>47</v>
      </c>
      <c r="R708">
        <v>3.2</v>
      </c>
      <c r="S708">
        <v>0</v>
      </c>
      <c r="T708">
        <f t="shared" si="33"/>
        <v>365</v>
      </c>
      <c r="U708" t="str">
        <f t="shared" si="34"/>
        <v>2025</v>
      </c>
      <c r="V708" t="str">
        <f t="shared" si="35"/>
        <v>4</v>
      </c>
      <c r="W708" s="10" cm="1">
        <f t="array" ref="W708">(INDEX(clv_analysis[[#All],[Customer Lifetime Value]], MATCH(TEXT(U708, "0")&amp;V708, TEXT(clv_analysis[[#All],[Year]], "0")&amp;clv_analysis[[#All],[Quarter]], 0))) /( COUNTIFS(amazon_prime_users[Year], U708, amazon_prime_users[Quarter], V708))</f>
        <v>12.435109472049689</v>
      </c>
    </row>
    <row r="709" spans="1:23" x14ac:dyDescent="0.3">
      <c r="A709" s="2">
        <v>708</v>
      </c>
      <c r="B709" t="s">
        <v>2833</v>
      </c>
      <c r="C709" t="s">
        <v>2834</v>
      </c>
      <c r="D709" t="s">
        <v>2835</v>
      </c>
      <c r="E709" s="3">
        <v>12664</v>
      </c>
      <c r="F709" t="s">
        <v>43</v>
      </c>
      <c r="G709" t="s">
        <v>2836</v>
      </c>
      <c r="H709" s="1">
        <v>46013</v>
      </c>
      <c r="I709" s="1">
        <v>46378</v>
      </c>
      <c r="J709" t="s">
        <v>36</v>
      </c>
      <c r="K709" t="s">
        <v>25</v>
      </c>
      <c r="L709" t="s">
        <v>53</v>
      </c>
      <c r="M709" t="s">
        <v>59</v>
      </c>
      <c r="N709" t="s">
        <v>28</v>
      </c>
      <c r="O709" t="s">
        <v>38</v>
      </c>
      <c r="P709" t="s">
        <v>39</v>
      </c>
      <c r="Q709" t="s">
        <v>54</v>
      </c>
      <c r="R709">
        <v>3.9</v>
      </c>
      <c r="S709">
        <v>8</v>
      </c>
      <c r="T709">
        <f t="shared" si="33"/>
        <v>365</v>
      </c>
      <c r="U709" t="str">
        <f t="shared" si="34"/>
        <v>2025</v>
      </c>
      <c r="V709" t="str">
        <f t="shared" si="35"/>
        <v>4</v>
      </c>
      <c r="W709" s="10" cm="1">
        <f t="array" ref="W709">(INDEX(clv_analysis[[#All],[Customer Lifetime Value]], MATCH(TEXT(U709, "0")&amp;V709, TEXT(clv_analysis[[#All],[Year]], "0")&amp;clv_analysis[[#All],[Quarter]], 0))) /( COUNTIFS(amazon_prime_users[Year], U709, amazon_prime_users[Quarter], V709))</f>
        <v>12.435109472049689</v>
      </c>
    </row>
    <row r="710" spans="1:23" x14ac:dyDescent="0.3">
      <c r="A710" s="2">
        <v>709</v>
      </c>
      <c r="B710" t="s">
        <v>2837</v>
      </c>
      <c r="C710" t="s">
        <v>2838</v>
      </c>
      <c r="D710" t="s">
        <v>2839</v>
      </c>
      <c r="E710" s="3">
        <v>16491</v>
      </c>
      <c r="F710" t="s">
        <v>43</v>
      </c>
      <c r="G710" t="s">
        <v>2840</v>
      </c>
      <c r="H710" s="1">
        <v>46014</v>
      </c>
      <c r="I710" s="1">
        <v>46379</v>
      </c>
      <c r="J710" t="s">
        <v>36</v>
      </c>
      <c r="K710" t="s">
        <v>25</v>
      </c>
      <c r="L710" t="s">
        <v>26</v>
      </c>
      <c r="M710" t="s">
        <v>66</v>
      </c>
      <c r="N710" t="s">
        <v>45</v>
      </c>
      <c r="O710" t="s">
        <v>46</v>
      </c>
      <c r="P710" t="s">
        <v>39</v>
      </c>
      <c r="Q710" t="s">
        <v>54</v>
      </c>
      <c r="R710">
        <v>3.9</v>
      </c>
      <c r="S710">
        <v>0</v>
      </c>
      <c r="T710">
        <f t="shared" si="33"/>
        <v>365</v>
      </c>
      <c r="U710" t="str">
        <f t="shared" si="34"/>
        <v>2025</v>
      </c>
      <c r="V710" t="str">
        <f t="shared" si="35"/>
        <v>4</v>
      </c>
      <c r="W710" s="10" cm="1">
        <f t="array" ref="W710">(INDEX(clv_analysis[[#All],[Customer Lifetime Value]], MATCH(TEXT(U710, "0")&amp;V710, TEXT(clv_analysis[[#All],[Year]], "0")&amp;clv_analysis[[#All],[Quarter]], 0))) /( COUNTIFS(amazon_prime_users[Year], U710, amazon_prime_users[Quarter], V710))</f>
        <v>12.435109472049689</v>
      </c>
    </row>
    <row r="711" spans="1:23" x14ac:dyDescent="0.3">
      <c r="A711" s="2">
        <v>710</v>
      </c>
      <c r="B711" t="s">
        <v>2841</v>
      </c>
      <c r="C711" t="s">
        <v>2842</v>
      </c>
      <c r="D711" t="s">
        <v>2843</v>
      </c>
      <c r="E711" s="3">
        <v>13820</v>
      </c>
      <c r="F711" t="s">
        <v>22</v>
      </c>
      <c r="G711" t="s">
        <v>2844</v>
      </c>
      <c r="H711" s="1">
        <v>46015</v>
      </c>
      <c r="I711" s="1">
        <v>46380</v>
      </c>
      <c r="J711" t="s">
        <v>36</v>
      </c>
      <c r="K711" t="s">
        <v>52</v>
      </c>
      <c r="L711" t="s">
        <v>53</v>
      </c>
      <c r="M711" t="s">
        <v>66</v>
      </c>
      <c r="N711" t="s">
        <v>28</v>
      </c>
      <c r="O711" t="s">
        <v>114</v>
      </c>
      <c r="P711" t="s">
        <v>30</v>
      </c>
      <c r="Q711" t="s">
        <v>31</v>
      </c>
      <c r="R711">
        <v>4</v>
      </c>
      <c r="S711">
        <v>0</v>
      </c>
      <c r="T711">
        <f t="shared" si="33"/>
        <v>365</v>
      </c>
      <c r="U711" t="str">
        <f t="shared" si="34"/>
        <v>2025</v>
      </c>
      <c r="V711" t="str">
        <f t="shared" si="35"/>
        <v>4</v>
      </c>
      <c r="W711" s="10" cm="1">
        <f t="array" ref="W711">(INDEX(clv_analysis[[#All],[Customer Lifetime Value]], MATCH(TEXT(U711, "0")&amp;V711, TEXT(clv_analysis[[#All],[Year]], "0")&amp;clv_analysis[[#All],[Quarter]], 0))) /( COUNTIFS(amazon_prime_users[Year], U711, amazon_prime_users[Quarter], V711))</f>
        <v>12.435109472049689</v>
      </c>
    </row>
    <row r="712" spans="1:23" x14ac:dyDescent="0.3">
      <c r="A712" s="2">
        <v>711</v>
      </c>
      <c r="B712" t="s">
        <v>2845</v>
      </c>
      <c r="C712" t="s">
        <v>2846</v>
      </c>
      <c r="D712" t="s">
        <v>2847</v>
      </c>
      <c r="E712" s="3">
        <v>15860</v>
      </c>
      <c r="F712" t="s">
        <v>22</v>
      </c>
      <c r="G712" t="s">
        <v>2848</v>
      </c>
      <c r="H712" s="1">
        <v>46016</v>
      </c>
      <c r="I712" s="1">
        <v>46381</v>
      </c>
      <c r="J712" t="s">
        <v>36</v>
      </c>
      <c r="K712" t="s">
        <v>25</v>
      </c>
      <c r="L712" t="s">
        <v>26</v>
      </c>
      <c r="M712" t="s">
        <v>27</v>
      </c>
      <c r="N712" t="s">
        <v>60</v>
      </c>
      <c r="O712" t="s">
        <v>46</v>
      </c>
      <c r="P712" t="s">
        <v>39</v>
      </c>
      <c r="Q712" t="s">
        <v>54</v>
      </c>
      <c r="R712">
        <v>3</v>
      </c>
      <c r="S712">
        <v>3</v>
      </c>
      <c r="T712">
        <f t="shared" si="33"/>
        <v>365</v>
      </c>
      <c r="U712" t="str">
        <f t="shared" si="34"/>
        <v>2025</v>
      </c>
      <c r="V712" t="str">
        <f t="shared" si="35"/>
        <v>4</v>
      </c>
      <c r="W712" s="10" cm="1">
        <f t="array" ref="W712">(INDEX(clv_analysis[[#All],[Customer Lifetime Value]], MATCH(TEXT(U712, "0")&amp;V712, TEXT(clv_analysis[[#All],[Year]], "0")&amp;clv_analysis[[#All],[Quarter]], 0))) /( COUNTIFS(amazon_prime_users[Year], U712, amazon_prime_users[Quarter], V712))</f>
        <v>12.435109472049689</v>
      </c>
    </row>
    <row r="713" spans="1:23" x14ac:dyDescent="0.3">
      <c r="A713" s="2">
        <v>712</v>
      </c>
      <c r="B713" t="s">
        <v>2849</v>
      </c>
      <c r="C713" t="s">
        <v>2850</v>
      </c>
      <c r="D713" t="s">
        <v>2851</v>
      </c>
      <c r="E713" s="3">
        <v>24924</v>
      </c>
      <c r="F713" t="s">
        <v>43</v>
      </c>
      <c r="G713" t="s">
        <v>2852</v>
      </c>
      <c r="H713" s="1">
        <v>46017</v>
      </c>
      <c r="I713" s="1">
        <v>46382</v>
      </c>
      <c r="J713" t="s">
        <v>24</v>
      </c>
      <c r="K713" t="s">
        <v>37</v>
      </c>
      <c r="L713" t="s">
        <v>26</v>
      </c>
      <c r="M713" t="s">
        <v>66</v>
      </c>
      <c r="N713" t="s">
        <v>60</v>
      </c>
      <c r="O713" t="s">
        <v>38</v>
      </c>
      <c r="P713" t="s">
        <v>39</v>
      </c>
      <c r="Q713" t="s">
        <v>54</v>
      </c>
      <c r="R713">
        <v>3.7</v>
      </c>
      <c r="S713">
        <v>8</v>
      </c>
      <c r="T713">
        <f t="shared" si="33"/>
        <v>365</v>
      </c>
      <c r="U713" t="str">
        <f t="shared" si="34"/>
        <v>2025</v>
      </c>
      <c r="V713" t="str">
        <f t="shared" si="35"/>
        <v>4</v>
      </c>
      <c r="W713" s="10" cm="1">
        <f t="array" ref="W713">(INDEX(clv_analysis[[#All],[Customer Lifetime Value]], MATCH(TEXT(U713, "0")&amp;V713, TEXT(clv_analysis[[#All],[Year]], "0")&amp;clv_analysis[[#All],[Quarter]], 0))) /( COUNTIFS(amazon_prime_users[Year], U713, amazon_prime_users[Quarter], V713))</f>
        <v>12.435109472049689</v>
      </c>
    </row>
    <row r="714" spans="1:23" x14ac:dyDescent="0.3">
      <c r="A714" s="2">
        <v>713</v>
      </c>
      <c r="B714" t="s">
        <v>2853</v>
      </c>
      <c r="C714" t="s">
        <v>2854</v>
      </c>
      <c r="D714" t="s">
        <v>2855</v>
      </c>
      <c r="E714" s="3">
        <v>17528</v>
      </c>
      <c r="F714" t="s">
        <v>22</v>
      </c>
      <c r="G714" t="s">
        <v>2856</v>
      </c>
      <c r="H714" s="1">
        <v>46018</v>
      </c>
      <c r="I714" s="1">
        <v>46383</v>
      </c>
      <c r="J714" t="s">
        <v>24</v>
      </c>
      <c r="K714" t="s">
        <v>37</v>
      </c>
      <c r="L714" t="s">
        <v>53</v>
      </c>
      <c r="M714" t="s">
        <v>66</v>
      </c>
      <c r="N714" t="s">
        <v>45</v>
      </c>
      <c r="O714" t="s">
        <v>46</v>
      </c>
      <c r="P714" t="s">
        <v>68</v>
      </c>
      <c r="Q714" t="s">
        <v>31</v>
      </c>
      <c r="R714">
        <v>5</v>
      </c>
      <c r="S714">
        <v>5</v>
      </c>
      <c r="T714">
        <f t="shared" si="33"/>
        <v>365</v>
      </c>
      <c r="U714" t="str">
        <f t="shared" si="34"/>
        <v>2025</v>
      </c>
      <c r="V714" t="str">
        <f t="shared" si="35"/>
        <v>4</v>
      </c>
      <c r="W714" s="10" cm="1">
        <f t="array" ref="W714">(INDEX(clv_analysis[[#All],[Customer Lifetime Value]], MATCH(TEXT(U714, "0")&amp;V714, TEXT(clv_analysis[[#All],[Year]], "0")&amp;clv_analysis[[#All],[Quarter]], 0))) /( COUNTIFS(amazon_prime_users[Year], U714, amazon_prime_users[Quarter], V714))</f>
        <v>12.435109472049689</v>
      </c>
    </row>
    <row r="715" spans="1:23" x14ac:dyDescent="0.3">
      <c r="A715" s="2">
        <v>714</v>
      </c>
      <c r="B715" t="s">
        <v>2857</v>
      </c>
      <c r="C715" t="s">
        <v>2858</v>
      </c>
      <c r="D715" t="s">
        <v>2859</v>
      </c>
      <c r="E715" s="3">
        <v>31618</v>
      </c>
      <c r="F715" t="s">
        <v>22</v>
      </c>
      <c r="G715" t="s">
        <v>2860</v>
      </c>
      <c r="H715" s="1">
        <v>46019</v>
      </c>
      <c r="I715" s="1">
        <v>46384</v>
      </c>
      <c r="J715" t="s">
        <v>24</v>
      </c>
      <c r="K715" t="s">
        <v>37</v>
      </c>
      <c r="L715" t="s">
        <v>53</v>
      </c>
      <c r="M715" t="s">
        <v>27</v>
      </c>
      <c r="N715" t="s">
        <v>60</v>
      </c>
      <c r="O715" t="s">
        <v>46</v>
      </c>
      <c r="P715" t="s">
        <v>39</v>
      </c>
      <c r="Q715" t="s">
        <v>31</v>
      </c>
      <c r="R715">
        <v>3.3</v>
      </c>
      <c r="S715">
        <v>7</v>
      </c>
      <c r="T715">
        <f t="shared" si="33"/>
        <v>365</v>
      </c>
      <c r="U715" t="str">
        <f t="shared" si="34"/>
        <v>2025</v>
      </c>
      <c r="V715" t="str">
        <f t="shared" si="35"/>
        <v>4</v>
      </c>
      <c r="W715" s="10" cm="1">
        <f t="array" ref="W715">(INDEX(clv_analysis[[#All],[Customer Lifetime Value]], MATCH(TEXT(U715, "0")&amp;V715, TEXT(clv_analysis[[#All],[Year]], "0")&amp;clv_analysis[[#All],[Quarter]], 0))) /( COUNTIFS(amazon_prime_users[Year], U715, amazon_prime_users[Quarter], V715))</f>
        <v>12.435109472049689</v>
      </c>
    </row>
    <row r="716" spans="1:23" x14ac:dyDescent="0.3">
      <c r="A716" s="2">
        <v>715</v>
      </c>
      <c r="B716" t="s">
        <v>2861</v>
      </c>
      <c r="C716" t="s">
        <v>2862</v>
      </c>
      <c r="D716" t="s">
        <v>2863</v>
      </c>
      <c r="E716" s="3">
        <v>20419</v>
      </c>
      <c r="F716" t="s">
        <v>22</v>
      </c>
      <c r="G716" t="s">
        <v>2864</v>
      </c>
      <c r="H716" s="1">
        <v>46020</v>
      </c>
      <c r="I716" s="1">
        <v>46385</v>
      </c>
      <c r="J716" t="s">
        <v>36</v>
      </c>
      <c r="K716" t="s">
        <v>37</v>
      </c>
      <c r="L716" t="s">
        <v>53</v>
      </c>
      <c r="M716" t="s">
        <v>59</v>
      </c>
      <c r="N716" t="s">
        <v>60</v>
      </c>
      <c r="O716" t="s">
        <v>114</v>
      </c>
      <c r="P716" t="s">
        <v>39</v>
      </c>
      <c r="Q716" t="s">
        <v>54</v>
      </c>
      <c r="R716">
        <v>4.8</v>
      </c>
      <c r="S716">
        <v>7</v>
      </c>
      <c r="T716">
        <f t="shared" si="33"/>
        <v>365</v>
      </c>
      <c r="U716" t="str">
        <f t="shared" si="34"/>
        <v>2025</v>
      </c>
      <c r="V716" t="str">
        <f t="shared" si="35"/>
        <v>4</v>
      </c>
      <c r="W716" s="10" cm="1">
        <f t="array" ref="W716">(INDEX(clv_analysis[[#All],[Customer Lifetime Value]], MATCH(TEXT(U716, "0")&amp;V716, TEXT(clv_analysis[[#All],[Year]], "0")&amp;clv_analysis[[#All],[Quarter]], 0))) /( COUNTIFS(amazon_prime_users[Year], U716, amazon_prime_users[Quarter], V716))</f>
        <v>12.435109472049689</v>
      </c>
    </row>
    <row r="717" spans="1:23" x14ac:dyDescent="0.3">
      <c r="A717" s="2">
        <v>716</v>
      </c>
      <c r="B717" t="s">
        <v>2865</v>
      </c>
      <c r="C717" t="s">
        <v>2866</v>
      </c>
      <c r="D717" t="s">
        <v>2867</v>
      </c>
      <c r="E717" s="3">
        <v>32122</v>
      </c>
      <c r="F717" t="s">
        <v>43</v>
      </c>
      <c r="G717" t="s">
        <v>2868</v>
      </c>
      <c r="H717" s="1">
        <v>46021</v>
      </c>
      <c r="I717" s="1">
        <v>46386</v>
      </c>
      <c r="J717" t="s">
        <v>36</v>
      </c>
      <c r="K717" t="s">
        <v>37</v>
      </c>
      <c r="L717" t="s">
        <v>26</v>
      </c>
      <c r="M717" t="s">
        <v>66</v>
      </c>
      <c r="N717" t="s">
        <v>28</v>
      </c>
      <c r="O717" t="s">
        <v>29</v>
      </c>
      <c r="P717" t="s">
        <v>30</v>
      </c>
      <c r="Q717" t="s">
        <v>54</v>
      </c>
      <c r="R717">
        <v>4.4000000000000004</v>
      </c>
      <c r="S717">
        <v>8</v>
      </c>
      <c r="T717">
        <f t="shared" si="33"/>
        <v>365</v>
      </c>
      <c r="U717" t="str">
        <f t="shared" si="34"/>
        <v>2025</v>
      </c>
      <c r="V717" t="str">
        <f t="shared" si="35"/>
        <v>4</v>
      </c>
      <c r="W717" s="10" cm="1">
        <f t="array" ref="W717">(INDEX(clv_analysis[[#All],[Customer Lifetime Value]], MATCH(TEXT(U717, "0")&amp;V717, TEXT(clv_analysis[[#All],[Year]], "0")&amp;clv_analysis[[#All],[Quarter]], 0))) /( COUNTIFS(amazon_prime_users[Year], U717, amazon_prime_users[Quarter], V717))</f>
        <v>12.435109472049689</v>
      </c>
    </row>
    <row r="718" spans="1:23" x14ac:dyDescent="0.3">
      <c r="A718" s="2">
        <v>717</v>
      </c>
      <c r="B718" t="s">
        <v>2869</v>
      </c>
      <c r="C718" t="s">
        <v>2870</v>
      </c>
      <c r="D718" t="s">
        <v>2871</v>
      </c>
      <c r="E718" s="3">
        <v>27257</v>
      </c>
      <c r="F718" t="s">
        <v>22</v>
      </c>
      <c r="G718" t="s">
        <v>2872</v>
      </c>
      <c r="H718" s="1">
        <v>46022</v>
      </c>
      <c r="I718" s="1">
        <v>46387</v>
      </c>
      <c r="J718" t="s">
        <v>36</v>
      </c>
      <c r="K718" t="s">
        <v>37</v>
      </c>
      <c r="L718" t="s">
        <v>26</v>
      </c>
      <c r="M718" t="s">
        <v>66</v>
      </c>
      <c r="N718" t="s">
        <v>28</v>
      </c>
      <c r="O718" t="s">
        <v>29</v>
      </c>
      <c r="P718" t="s">
        <v>39</v>
      </c>
      <c r="Q718" t="s">
        <v>54</v>
      </c>
      <c r="R718">
        <v>4.5</v>
      </c>
      <c r="S718">
        <v>9</v>
      </c>
      <c r="T718">
        <f t="shared" si="33"/>
        <v>365</v>
      </c>
      <c r="U718" t="str">
        <f t="shared" si="34"/>
        <v>2025</v>
      </c>
      <c r="V718" t="str">
        <f t="shared" si="35"/>
        <v>4</v>
      </c>
      <c r="W718" s="10" cm="1">
        <f t="array" ref="W718">(INDEX(clv_analysis[[#All],[Customer Lifetime Value]], MATCH(TEXT(U718, "0")&amp;V718, TEXT(clv_analysis[[#All],[Year]], "0")&amp;clv_analysis[[#All],[Quarter]], 0))) /( COUNTIFS(amazon_prime_users[Year], U718, amazon_prime_users[Quarter], V718))</f>
        <v>12.435109472049689</v>
      </c>
    </row>
    <row r="719" spans="1:23" x14ac:dyDescent="0.3">
      <c r="A719" s="2">
        <v>718</v>
      </c>
      <c r="B719" t="s">
        <v>2873</v>
      </c>
      <c r="C719" t="s">
        <v>2874</v>
      </c>
      <c r="D719" t="s">
        <v>2875</v>
      </c>
      <c r="E719" s="3">
        <v>22454</v>
      </c>
      <c r="F719" t="s">
        <v>43</v>
      </c>
      <c r="G719" t="s">
        <v>2876</v>
      </c>
      <c r="H719" s="1">
        <v>46023</v>
      </c>
      <c r="I719" s="1">
        <v>46388</v>
      </c>
      <c r="J719" t="s">
        <v>24</v>
      </c>
      <c r="K719" t="s">
        <v>25</v>
      </c>
      <c r="L719" t="s">
        <v>26</v>
      </c>
      <c r="M719" t="s">
        <v>59</v>
      </c>
      <c r="N719" t="s">
        <v>28</v>
      </c>
      <c r="O719" t="s">
        <v>38</v>
      </c>
      <c r="P719" t="s">
        <v>30</v>
      </c>
      <c r="Q719" t="s">
        <v>54</v>
      </c>
      <c r="R719">
        <v>4.4000000000000004</v>
      </c>
      <c r="S719">
        <v>3</v>
      </c>
      <c r="T719">
        <f t="shared" si="33"/>
        <v>365</v>
      </c>
      <c r="U719" t="str">
        <f t="shared" si="34"/>
        <v>2026</v>
      </c>
      <c r="V719" t="str">
        <f t="shared" si="35"/>
        <v>1</v>
      </c>
      <c r="W719" s="10" cm="1">
        <f t="array" ref="W719">(INDEX(clv_analysis[[#All],[Customer Lifetime Value]], MATCH(TEXT(U719, "0")&amp;V719, TEXT(clv_analysis[[#All],[Year]], "0")&amp;clv_analysis[[#All],[Quarter]], 0))) /( COUNTIFS(amazon_prime_users[Year], U719, amazon_prime_users[Quarter], V719))</f>
        <v>58.408554057428219</v>
      </c>
    </row>
    <row r="720" spans="1:23" x14ac:dyDescent="0.3">
      <c r="A720" s="2">
        <v>719</v>
      </c>
      <c r="B720" t="s">
        <v>2877</v>
      </c>
      <c r="C720" t="s">
        <v>2878</v>
      </c>
      <c r="D720" t="s">
        <v>2879</v>
      </c>
      <c r="E720" s="3">
        <v>29228</v>
      </c>
      <c r="F720" t="s">
        <v>43</v>
      </c>
      <c r="G720" t="s">
        <v>2880</v>
      </c>
      <c r="H720" s="1">
        <v>46024</v>
      </c>
      <c r="I720" s="1">
        <v>46389</v>
      </c>
      <c r="J720" t="s">
        <v>24</v>
      </c>
      <c r="K720" t="s">
        <v>25</v>
      </c>
      <c r="L720" t="s">
        <v>53</v>
      </c>
      <c r="M720" t="s">
        <v>66</v>
      </c>
      <c r="N720" t="s">
        <v>28</v>
      </c>
      <c r="O720" t="s">
        <v>114</v>
      </c>
      <c r="P720" t="s">
        <v>68</v>
      </c>
      <c r="Q720" t="s">
        <v>31</v>
      </c>
      <c r="R720">
        <v>3.9</v>
      </c>
      <c r="S720">
        <v>2</v>
      </c>
      <c r="T720">
        <f t="shared" si="33"/>
        <v>365</v>
      </c>
      <c r="U720" t="str">
        <f t="shared" si="34"/>
        <v>2026</v>
      </c>
      <c r="V720" t="str">
        <f t="shared" si="35"/>
        <v>1</v>
      </c>
      <c r="W720" s="10" cm="1">
        <f t="array" ref="W720">(INDEX(clv_analysis[[#All],[Customer Lifetime Value]], MATCH(TEXT(U720, "0")&amp;V720, TEXT(clv_analysis[[#All],[Year]], "0")&amp;clv_analysis[[#All],[Quarter]], 0))) /( COUNTIFS(amazon_prime_users[Year], U720, amazon_prime_users[Quarter], V720))</f>
        <v>58.408554057428219</v>
      </c>
    </row>
    <row r="721" spans="1:23" x14ac:dyDescent="0.3">
      <c r="A721" s="2">
        <v>720</v>
      </c>
      <c r="B721" t="s">
        <v>2881</v>
      </c>
      <c r="C721" t="s">
        <v>2882</v>
      </c>
      <c r="D721" t="s">
        <v>2883</v>
      </c>
      <c r="E721" s="3">
        <v>26471</v>
      </c>
      <c r="F721" t="s">
        <v>43</v>
      </c>
      <c r="G721" t="s">
        <v>2884</v>
      </c>
      <c r="H721" s="1">
        <v>46025</v>
      </c>
      <c r="I721" s="1">
        <v>46390</v>
      </c>
      <c r="J721" t="s">
        <v>24</v>
      </c>
      <c r="K721" t="s">
        <v>25</v>
      </c>
      <c r="L721" t="s">
        <v>53</v>
      </c>
      <c r="M721" t="s">
        <v>66</v>
      </c>
      <c r="N721" t="s">
        <v>28</v>
      </c>
      <c r="O721" t="s">
        <v>38</v>
      </c>
      <c r="P721" t="s">
        <v>30</v>
      </c>
      <c r="Q721" t="s">
        <v>47</v>
      </c>
      <c r="R721">
        <v>5</v>
      </c>
      <c r="S721">
        <v>5</v>
      </c>
      <c r="T721">
        <f t="shared" si="33"/>
        <v>365</v>
      </c>
      <c r="U721" t="str">
        <f t="shared" si="34"/>
        <v>2026</v>
      </c>
      <c r="V721" t="str">
        <f t="shared" si="35"/>
        <v>1</v>
      </c>
      <c r="W721" s="10" cm="1">
        <f t="array" ref="W721">(INDEX(clv_analysis[[#All],[Customer Lifetime Value]], MATCH(TEXT(U721, "0")&amp;V721, TEXT(clv_analysis[[#All],[Year]], "0")&amp;clv_analysis[[#All],[Quarter]], 0))) /( COUNTIFS(amazon_prime_users[Year], U721, amazon_prime_users[Quarter], V721))</f>
        <v>58.408554057428219</v>
      </c>
    </row>
    <row r="722" spans="1:23" x14ac:dyDescent="0.3">
      <c r="A722" s="2">
        <v>721</v>
      </c>
      <c r="B722" t="s">
        <v>2885</v>
      </c>
      <c r="C722" t="s">
        <v>2886</v>
      </c>
      <c r="D722" t="s">
        <v>2887</v>
      </c>
      <c r="E722" s="3">
        <v>26545</v>
      </c>
      <c r="F722" t="s">
        <v>43</v>
      </c>
      <c r="G722" t="s">
        <v>2888</v>
      </c>
      <c r="H722" s="1">
        <v>46026</v>
      </c>
      <c r="I722" s="1">
        <v>46391</v>
      </c>
      <c r="J722" t="s">
        <v>24</v>
      </c>
      <c r="K722" t="s">
        <v>25</v>
      </c>
      <c r="L722" t="s">
        <v>26</v>
      </c>
      <c r="M722" t="s">
        <v>66</v>
      </c>
      <c r="N722" t="s">
        <v>60</v>
      </c>
      <c r="O722" t="s">
        <v>67</v>
      </c>
      <c r="P722" t="s">
        <v>30</v>
      </c>
      <c r="Q722" t="s">
        <v>54</v>
      </c>
      <c r="R722">
        <v>3.5</v>
      </c>
      <c r="S722">
        <v>0</v>
      </c>
      <c r="T722">
        <f t="shared" si="33"/>
        <v>365</v>
      </c>
      <c r="U722" t="str">
        <f t="shared" si="34"/>
        <v>2026</v>
      </c>
      <c r="V722" t="str">
        <f t="shared" si="35"/>
        <v>1</v>
      </c>
      <c r="W722" s="10" cm="1">
        <f t="array" ref="W722">(INDEX(clv_analysis[[#All],[Customer Lifetime Value]], MATCH(TEXT(U722, "0")&amp;V722, TEXT(clv_analysis[[#All],[Year]], "0")&amp;clv_analysis[[#All],[Quarter]], 0))) /( COUNTIFS(amazon_prime_users[Year], U722, amazon_prime_users[Quarter], V722))</f>
        <v>58.408554057428219</v>
      </c>
    </row>
    <row r="723" spans="1:23" x14ac:dyDescent="0.3">
      <c r="A723" s="2">
        <v>722</v>
      </c>
      <c r="B723" t="s">
        <v>2889</v>
      </c>
      <c r="C723" t="s">
        <v>2890</v>
      </c>
      <c r="D723" t="s">
        <v>2891</v>
      </c>
      <c r="E723" s="3">
        <v>18990</v>
      </c>
      <c r="F723" t="s">
        <v>43</v>
      </c>
      <c r="G723" t="s">
        <v>2892</v>
      </c>
      <c r="H723" s="1">
        <v>46027</v>
      </c>
      <c r="I723" s="1">
        <v>46392</v>
      </c>
      <c r="J723" t="s">
        <v>24</v>
      </c>
      <c r="K723" t="s">
        <v>52</v>
      </c>
      <c r="L723" t="s">
        <v>53</v>
      </c>
      <c r="M723" t="s">
        <v>66</v>
      </c>
      <c r="N723" t="s">
        <v>28</v>
      </c>
      <c r="O723" t="s">
        <v>114</v>
      </c>
      <c r="P723" t="s">
        <v>30</v>
      </c>
      <c r="Q723" t="s">
        <v>31</v>
      </c>
      <c r="R723">
        <v>4.0999999999999996</v>
      </c>
      <c r="S723">
        <v>6</v>
      </c>
      <c r="T723">
        <f t="shared" si="33"/>
        <v>365</v>
      </c>
      <c r="U723" t="str">
        <f t="shared" si="34"/>
        <v>2026</v>
      </c>
      <c r="V723" t="str">
        <f t="shared" si="35"/>
        <v>1</v>
      </c>
      <c r="W723" s="10" cm="1">
        <f t="array" ref="W723">(INDEX(clv_analysis[[#All],[Customer Lifetime Value]], MATCH(TEXT(U723, "0")&amp;V723, TEXT(clv_analysis[[#All],[Year]], "0")&amp;clv_analysis[[#All],[Quarter]], 0))) /( COUNTIFS(amazon_prime_users[Year], U723, amazon_prime_users[Quarter], V723))</f>
        <v>58.408554057428219</v>
      </c>
    </row>
    <row r="724" spans="1:23" x14ac:dyDescent="0.3">
      <c r="A724" s="2">
        <v>723</v>
      </c>
      <c r="B724" t="s">
        <v>2893</v>
      </c>
      <c r="C724" t="s">
        <v>2894</v>
      </c>
      <c r="D724" t="s">
        <v>2895</v>
      </c>
      <c r="E724" s="3">
        <v>19131</v>
      </c>
      <c r="F724" t="s">
        <v>43</v>
      </c>
      <c r="G724" t="s">
        <v>2896</v>
      </c>
      <c r="H724" s="1">
        <v>46028</v>
      </c>
      <c r="I724" s="1">
        <v>46393</v>
      </c>
      <c r="J724" t="s">
        <v>36</v>
      </c>
      <c r="K724" t="s">
        <v>52</v>
      </c>
      <c r="L724" t="s">
        <v>53</v>
      </c>
      <c r="M724" t="s">
        <v>66</v>
      </c>
      <c r="N724" t="s">
        <v>60</v>
      </c>
      <c r="O724" t="s">
        <v>73</v>
      </c>
      <c r="P724" t="s">
        <v>39</v>
      </c>
      <c r="Q724" t="s">
        <v>47</v>
      </c>
      <c r="R724">
        <v>4.4000000000000004</v>
      </c>
      <c r="S724">
        <v>10</v>
      </c>
      <c r="T724">
        <f t="shared" si="33"/>
        <v>365</v>
      </c>
      <c r="U724" t="str">
        <f t="shared" si="34"/>
        <v>2026</v>
      </c>
      <c r="V724" t="str">
        <f t="shared" si="35"/>
        <v>1</v>
      </c>
      <c r="W724" s="10" cm="1">
        <f t="array" ref="W724">(INDEX(clv_analysis[[#All],[Customer Lifetime Value]], MATCH(TEXT(U724, "0")&amp;V724, TEXT(clv_analysis[[#All],[Year]], "0")&amp;clv_analysis[[#All],[Quarter]], 0))) /( COUNTIFS(amazon_prime_users[Year], U724, amazon_prime_users[Quarter], V724))</f>
        <v>58.408554057428219</v>
      </c>
    </row>
    <row r="725" spans="1:23" x14ac:dyDescent="0.3">
      <c r="A725" s="2">
        <v>724</v>
      </c>
      <c r="B725" t="s">
        <v>2897</v>
      </c>
      <c r="C725" t="s">
        <v>2898</v>
      </c>
      <c r="D725" t="s">
        <v>2899</v>
      </c>
      <c r="E725" s="3">
        <v>28881</v>
      </c>
      <c r="F725" t="s">
        <v>22</v>
      </c>
      <c r="G725" t="s">
        <v>2900</v>
      </c>
      <c r="H725" s="1">
        <v>46029</v>
      </c>
      <c r="I725" s="1">
        <v>46394</v>
      </c>
      <c r="J725" t="s">
        <v>24</v>
      </c>
      <c r="K725" t="s">
        <v>52</v>
      </c>
      <c r="L725" t="s">
        <v>53</v>
      </c>
      <c r="M725" t="s">
        <v>59</v>
      </c>
      <c r="N725" t="s">
        <v>28</v>
      </c>
      <c r="O725" t="s">
        <v>38</v>
      </c>
      <c r="P725" t="s">
        <v>39</v>
      </c>
      <c r="Q725" t="s">
        <v>47</v>
      </c>
      <c r="R725">
        <v>4</v>
      </c>
      <c r="S725">
        <v>4</v>
      </c>
      <c r="T725">
        <f t="shared" si="33"/>
        <v>365</v>
      </c>
      <c r="U725" t="str">
        <f t="shared" si="34"/>
        <v>2026</v>
      </c>
      <c r="V725" t="str">
        <f t="shared" si="35"/>
        <v>1</v>
      </c>
      <c r="W725" s="10" cm="1">
        <f t="array" ref="W725">(INDEX(clv_analysis[[#All],[Customer Lifetime Value]], MATCH(TEXT(U725, "0")&amp;V725, TEXT(clv_analysis[[#All],[Year]], "0")&amp;clv_analysis[[#All],[Quarter]], 0))) /( COUNTIFS(amazon_prime_users[Year], U725, amazon_prime_users[Quarter], V725))</f>
        <v>58.408554057428219</v>
      </c>
    </row>
    <row r="726" spans="1:23" x14ac:dyDescent="0.3">
      <c r="A726" s="2">
        <v>725</v>
      </c>
      <c r="B726" t="s">
        <v>2901</v>
      </c>
      <c r="C726" t="s">
        <v>2902</v>
      </c>
      <c r="D726" t="s">
        <v>2903</v>
      </c>
      <c r="E726" s="3">
        <v>27449</v>
      </c>
      <c r="F726" t="s">
        <v>43</v>
      </c>
      <c r="G726" t="s">
        <v>2904</v>
      </c>
      <c r="H726" s="1">
        <v>46030</v>
      </c>
      <c r="I726" s="1">
        <v>46395</v>
      </c>
      <c r="J726" t="s">
        <v>24</v>
      </c>
      <c r="K726" t="s">
        <v>52</v>
      </c>
      <c r="L726" t="s">
        <v>26</v>
      </c>
      <c r="M726" t="s">
        <v>59</v>
      </c>
      <c r="N726" t="s">
        <v>60</v>
      </c>
      <c r="O726" t="s">
        <v>114</v>
      </c>
      <c r="P726" t="s">
        <v>68</v>
      </c>
      <c r="Q726" t="s">
        <v>54</v>
      </c>
      <c r="R726">
        <v>3.9</v>
      </c>
      <c r="S726">
        <v>10</v>
      </c>
      <c r="T726">
        <f t="shared" si="33"/>
        <v>365</v>
      </c>
      <c r="U726" t="str">
        <f t="shared" si="34"/>
        <v>2026</v>
      </c>
      <c r="V726" t="str">
        <f t="shared" si="35"/>
        <v>1</v>
      </c>
      <c r="W726" s="10" cm="1">
        <f t="array" ref="W726">(INDEX(clv_analysis[[#All],[Customer Lifetime Value]], MATCH(TEXT(U726, "0")&amp;V726, TEXT(clv_analysis[[#All],[Year]], "0")&amp;clv_analysis[[#All],[Quarter]], 0))) /( COUNTIFS(amazon_prime_users[Year], U726, amazon_prime_users[Quarter], V726))</f>
        <v>58.408554057428219</v>
      </c>
    </row>
    <row r="727" spans="1:23" x14ac:dyDescent="0.3">
      <c r="A727" s="2">
        <v>726</v>
      </c>
      <c r="B727" t="s">
        <v>2905</v>
      </c>
      <c r="C727" t="s">
        <v>2906</v>
      </c>
      <c r="D727" t="s">
        <v>2907</v>
      </c>
      <c r="E727" s="3">
        <v>28316</v>
      </c>
      <c r="F727" t="s">
        <v>43</v>
      </c>
      <c r="G727" t="s">
        <v>2908</v>
      </c>
      <c r="H727" s="1">
        <v>46031</v>
      </c>
      <c r="I727" s="1">
        <v>46396</v>
      </c>
      <c r="J727" t="s">
        <v>24</v>
      </c>
      <c r="K727" t="s">
        <v>37</v>
      </c>
      <c r="L727" t="s">
        <v>53</v>
      </c>
      <c r="M727" t="s">
        <v>59</v>
      </c>
      <c r="N727" t="s">
        <v>28</v>
      </c>
      <c r="O727" t="s">
        <v>38</v>
      </c>
      <c r="P727" t="s">
        <v>30</v>
      </c>
      <c r="Q727" t="s">
        <v>54</v>
      </c>
      <c r="R727">
        <v>4.3</v>
      </c>
      <c r="S727">
        <v>8</v>
      </c>
      <c r="T727">
        <f t="shared" si="33"/>
        <v>365</v>
      </c>
      <c r="U727" t="str">
        <f t="shared" si="34"/>
        <v>2026</v>
      </c>
      <c r="V727" t="str">
        <f t="shared" si="35"/>
        <v>1</v>
      </c>
      <c r="W727" s="10" cm="1">
        <f t="array" ref="W727">(INDEX(clv_analysis[[#All],[Customer Lifetime Value]], MATCH(TEXT(U727, "0")&amp;V727, TEXT(clv_analysis[[#All],[Year]], "0")&amp;clv_analysis[[#All],[Quarter]], 0))) /( COUNTIFS(amazon_prime_users[Year], U727, amazon_prime_users[Quarter], V727))</f>
        <v>58.408554057428219</v>
      </c>
    </row>
    <row r="728" spans="1:23" x14ac:dyDescent="0.3">
      <c r="A728" s="2">
        <v>727</v>
      </c>
      <c r="B728" t="s">
        <v>2909</v>
      </c>
      <c r="C728" t="s">
        <v>2910</v>
      </c>
      <c r="D728" t="s">
        <v>2911</v>
      </c>
      <c r="E728" s="3">
        <v>25394</v>
      </c>
      <c r="F728" t="s">
        <v>43</v>
      </c>
      <c r="G728" t="s">
        <v>2912</v>
      </c>
      <c r="H728" s="1">
        <v>46032</v>
      </c>
      <c r="I728" s="1">
        <v>46397</v>
      </c>
      <c r="J728" t="s">
        <v>24</v>
      </c>
      <c r="K728" t="s">
        <v>52</v>
      </c>
      <c r="L728" t="s">
        <v>53</v>
      </c>
      <c r="M728" t="s">
        <v>27</v>
      </c>
      <c r="N728" t="s">
        <v>60</v>
      </c>
      <c r="O728" t="s">
        <v>46</v>
      </c>
      <c r="P728" t="s">
        <v>68</v>
      </c>
      <c r="Q728" t="s">
        <v>47</v>
      </c>
      <c r="R728">
        <v>3.8</v>
      </c>
      <c r="S728">
        <v>5</v>
      </c>
      <c r="T728">
        <f t="shared" si="33"/>
        <v>365</v>
      </c>
      <c r="U728" t="str">
        <f t="shared" si="34"/>
        <v>2026</v>
      </c>
      <c r="V728" t="str">
        <f t="shared" si="35"/>
        <v>1</v>
      </c>
      <c r="W728" s="10" cm="1">
        <f t="array" ref="W728">(INDEX(clv_analysis[[#All],[Customer Lifetime Value]], MATCH(TEXT(U728, "0")&amp;V728, TEXT(clv_analysis[[#All],[Year]], "0")&amp;clv_analysis[[#All],[Quarter]], 0))) /( COUNTIFS(amazon_prime_users[Year], U728, amazon_prime_users[Quarter], V728))</f>
        <v>58.408554057428219</v>
      </c>
    </row>
    <row r="729" spans="1:23" x14ac:dyDescent="0.3">
      <c r="A729" s="2">
        <v>728</v>
      </c>
      <c r="B729" t="s">
        <v>2913</v>
      </c>
      <c r="C729" t="s">
        <v>2914</v>
      </c>
      <c r="D729" t="s">
        <v>2915</v>
      </c>
      <c r="E729" s="3">
        <v>32652</v>
      </c>
      <c r="F729" t="s">
        <v>43</v>
      </c>
      <c r="G729" t="s">
        <v>2916</v>
      </c>
      <c r="H729" s="1">
        <v>46033</v>
      </c>
      <c r="I729" s="1">
        <v>46398</v>
      </c>
      <c r="J729" t="s">
        <v>36</v>
      </c>
      <c r="K729" t="s">
        <v>25</v>
      </c>
      <c r="L729" t="s">
        <v>53</v>
      </c>
      <c r="M729" t="s">
        <v>27</v>
      </c>
      <c r="N729" t="s">
        <v>45</v>
      </c>
      <c r="O729" t="s">
        <v>114</v>
      </c>
      <c r="P729" t="s">
        <v>68</v>
      </c>
      <c r="Q729" t="s">
        <v>54</v>
      </c>
      <c r="R729">
        <v>3.8</v>
      </c>
      <c r="S729">
        <v>7</v>
      </c>
      <c r="T729">
        <f t="shared" si="33"/>
        <v>365</v>
      </c>
      <c r="U729" t="str">
        <f t="shared" si="34"/>
        <v>2026</v>
      </c>
      <c r="V729" t="str">
        <f t="shared" si="35"/>
        <v>1</v>
      </c>
      <c r="W729" s="10" cm="1">
        <f t="array" ref="W729">(INDEX(clv_analysis[[#All],[Customer Lifetime Value]], MATCH(TEXT(U729, "0")&amp;V729, TEXT(clv_analysis[[#All],[Year]], "0")&amp;clv_analysis[[#All],[Quarter]], 0))) /( COUNTIFS(amazon_prime_users[Year], U729, amazon_prime_users[Quarter], V729))</f>
        <v>58.408554057428219</v>
      </c>
    </row>
    <row r="730" spans="1:23" x14ac:dyDescent="0.3">
      <c r="A730" s="2">
        <v>729</v>
      </c>
      <c r="B730" t="s">
        <v>2917</v>
      </c>
      <c r="C730" t="s">
        <v>2918</v>
      </c>
      <c r="D730" t="s">
        <v>2919</v>
      </c>
      <c r="E730" s="3">
        <v>17629</v>
      </c>
      <c r="F730" t="s">
        <v>22</v>
      </c>
      <c r="G730" t="s">
        <v>2920</v>
      </c>
      <c r="H730" s="1">
        <v>46034</v>
      </c>
      <c r="I730" s="1">
        <v>46399</v>
      </c>
      <c r="J730" t="s">
        <v>24</v>
      </c>
      <c r="K730" t="s">
        <v>52</v>
      </c>
      <c r="L730" t="s">
        <v>53</v>
      </c>
      <c r="M730" t="s">
        <v>59</v>
      </c>
      <c r="N730" t="s">
        <v>60</v>
      </c>
      <c r="O730" t="s">
        <v>67</v>
      </c>
      <c r="P730" t="s">
        <v>30</v>
      </c>
      <c r="Q730" t="s">
        <v>31</v>
      </c>
      <c r="R730">
        <v>3.8</v>
      </c>
      <c r="S730">
        <v>9</v>
      </c>
      <c r="T730">
        <f t="shared" si="33"/>
        <v>365</v>
      </c>
      <c r="U730" t="str">
        <f t="shared" si="34"/>
        <v>2026</v>
      </c>
      <c r="V730" t="str">
        <f t="shared" si="35"/>
        <v>1</v>
      </c>
      <c r="W730" s="10" cm="1">
        <f t="array" ref="W730">(INDEX(clv_analysis[[#All],[Customer Lifetime Value]], MATCH(TEXT(U730, "0")&amp;V730, TEXT(clv_analysis[[#All],[Year]], "0")&amp;clv_analysis[[#All],[Quarter]], 0))) /( COUNTIFS(amazon_prime_users[Year], U730, amazon_prime_users[Quarter], V730))</f>
        <v>58.408554057428219</v>
      </c>
    </row>
    <row r="731" spans="1:23" x14ac:dyDescent="0.3">
      <c r="A731" s="2">
        <v>730</v>
      </c>
      <c r="B731" t="s">
        <v>2921</v>
      </c>
      <c r="C731" t="s">
        <v>2922</v>
      </c>
      <c r="D731" t="s">
        <v>2923</v>
      </c>
      <c r="E731" s="3">
        <v>26291</v>
      </c>
      <c r="F731" t="s">
        <v>22</v>
      </c>
      <c r="G731" t="s">
        <v>2924</v>
      </c>
      <c r="H731" s="1">
        <v>46035</v>
      </c>
      <c r="I731" s="1">
        <v>46400</v>
      </c>
      <c r="J731" t="s">
        <v>24</v>
      </c>
      <c r="K731" t="s">
        <v>52</v>
      </c>
      <c r="L731" t="s">
        <v>53</v>
      </c>
      <c r="M731" t="s">
        <v>59</v>
      </c>
      <c r="N731" t="s">
        <v>45</v>
      </c>
      <c r="O731" t="s">
        <v>73</v>
      </c>
      <c r="P731" t="s">
        <v>30</v>
      </c>
      <c r="Q731" t="s">
        <v>47</v>
      </c>
      <c r="R731">
        <v>3.2</v>
      </c>
      <c r="S731">
        <v>3</v>
      </c>
      <c r="T731">
        <f t="shared" si="33"/>
        <v>365</v>
      </c>
      <c r="U731" t="str">
        <f t="shared" si="34"/>
        <v>2026</v>
      </c>
      <c r="V731" t="str">
        <f t="shared" si="35"/>
        <v>1</v>
      </c>
      <c r="W731" s="10" cm="1">
        <f t="array" ref="W731">(INDEX(clv_analysis[[#All],[Customer Lifetime Value]], MATCH(TEXT(U731, "0")&amp;V731, TEXT(clv_analysis[[#All],[Year]], "0")&amp;clv_analysis[[#All],[Quarter]], 0))) /( COUNTIFS(amazon_prime_users[Year], U731, amazon_prime_users[Quarter], V731))</f>
        <v>58.408554057428219</v>
      </c>
    </row>
    <row r="732" spans="1:23" x14ac:dyDescent="0.3">
      <c r="A732" s="2">
        <v>731</v>
      </c>
      <c r="B732" t="s">
        <v>2925</v>
      </c>
      <c r="C732" t="s">
        <v>2926</v>
      </c>
      <c r="D732" t="s">
        <v>2927</v>
      </c>
      <c r="E732" s="3">
        <v>31517</v>
      </c>
      <c r="F732" t="s">
        <v>22</v>
      </c>
      <c r="G732" t="s">
        <v>2928</v>
      </c>
      <c r="H732" s="1">
        <v>46036</v>
      </c>
      <c r="I732" s="1">
        <v>46401</v>
      </c>
      <c r="J732" t="s">
        <v>24</v>
      </c>
      <c r="K732" t="s">
        <v>25</v>
      </c>
      <c r="L732" t="s">
        <v>26</v>
      </c>
      <c r="M732" t="s">
        <v>66</v>
      </c>
      <c r="N732" t="s">
        <v>45</v>
      </c>
      <c r="O732" t="s">
        <v>46</v>
      </c>
      <c r="P732" t="s">
        <v>68</v>
      </c>
      <c r="Q732" t="s">
        <v>54</v>
      </c>
      <c r="R732">
        <v>3.8</v>
      </c>
      <c r="S732">
        <v>6</v>
      </c>
      <c r="T732">
        <f t="shared" si="33"/>
        <v>365</v>
      </c>
      <c r="U732" t="str">
        <f t="shared" si="34"/>
        <v>2026</v>
      </c>
      <c r="V732" t="str">
        <f t="shared" si="35"/>
        <v>1</v>
      </c>
      <c r="W732" s="10" cm="1">
        <f t="array" ref="W732">(INDEX(clv_analysis[[#All],[Customer Lifetime Value]], MATCH(TEXT(U732, "0")&amp;V732, TEXT(clv_analysis[[#All],[Year]], "0")&amp;clv_analysis[[#All],[Quarter]], 0))) /( COUNTIFS(amazon_prime_users[Year], U732, amazon_prime_users[Quarter], V732))</f>
        <v>58.408554057428219</v>
      </c>
    </row>
    <row r="733" spans="1:23" x14ac:dyDescent="0.3">
      <c r="A733" s="2">
        <v>732</v>
      </c>
      <c r="B733" t="s">
        <v>2929</v>
      </c>
      <c r="C733" t="s">
        <v>2930</v>
      </c>
      <c r="D733" t="s">
        <v>2931</v>
      </c>
      <c r="E733" s="3">
        <v>16253</v>
      </c>
      <c r="F733" t="s">
        <v>22</v>
      </c>
      <c r="G733" t="s">
        <v>2932</v>
      </c>
      <c r="H733" s="1">
        <v>46037</v>
      </c>
      <c r="I733" s="1">
        <v>46402</v>
      </c>
      <c r="J733" t="s">
        <v>36</v>
      </c>
      <c r="K733" t="s">
        <v>25</v>
      </c>
      <c r="L733" t="s">
        <v>26</v>
      </c>
      <c r="M733" t="s">
        <v>27</v>
      </c>
      <c r="N733" t="s">
        <v>28</v>
      </c>
      <c r="O733" t="s">
        <v>67</v>
      </c>
      <c r="P733" t="s">
        <v>68</v>
      </c>
      <c r="Q733" t="s">
        <v>31</v>
      </c>
      <c r="R733">
        <v>3.1</v>
      </c>
      <c r="S733">
        <v>9</v>
      </c>
      <c r="T733">
        <f t="shared" si="33"/>
        <v>365</v>
      </c>
      <c r="U733" t="str">
        <f t="shared" si="34"/>
        <v>2026</v>
      </c>
      <c r="V733" t="str">
        <f t="shared" si="35"/>
        <v>1</v>
      </c>
      <c r="W733" s="10" cm="1">
        <f t="array" ref="W733">(INDEX(clv_analysis[[#All],[Customer Lifetime Value]], MATCH(TEXT(U733, "0")&amp;V733, TEXT(clv_analysis[[#All],[Year]], "0")&amp;clv_analysis[[#All],[Quarter]], 0))) /( COUNTIFS(amazon_prime_users[Year], U733, amazon_prime_users[Quarter], V733))</f>
        <v>58.408554057428219</v>
      </c>
    </row>
    <row r="734" spans="1:23" x14ac:dyDescent="0.3">
      <c r="A734" s="2">
        <v>733</v>
      </c>
      <c r="B734" t="s">
        <v>2933</v>
      </c>
      <c r="C734" t="s">
        <v>2934</v>
      </c>
      <c r="D734" t="s">
        <v>2935</v>
      </c>
      <c r="E734" s="3">
        <v>37524</v>
      </c>
      <c r="F734" t="s">
        <v>22</v>
      </c>
      <c r="G734" t="s">
        <v>2936</v>
      </c>
      <c r="H734" s="1">
        <v>46038</v>
      </c>
      <c r="I734" s="1">
        <v>46403</v>
      </c>
      <c r="J734" t="s">
        <v>24</v>
      </c>
      <c r="K734" t="s">
        <v>25</v>
      </c>
      <c r="L734" t="s">
        <v>26</v>
      </c>
      <c r="M734" t="s">
        <v>27</v>
      </c>
      <c r="N734" t="s">
        <v>28</v>
      </c>
      <c r="O734" t="s">
        <v>46</v>
      </c>
      <c r="P734" t="s">
        <v>68</v>
      </c>
      <c r="Q734" t="s">
        <v>54</v>
      </c>
      <c r="R734">
        <v>3.8</v>
      </c>
      <c r="S734">
        <v>6</v>
      </c>
      <c r="T734">
        <f t="shared" si="33"/>
        <v>365</v>
      </c>
      <c r="U734" t="str">
        <f t="shared" si="34"/>
        <v>2026</v>
      </c>
      <c r="V734" t="str">
        <f t="shared" si="35"/>
        <v>1</v>
      </c>
      <c r="W734" s="10" cm="1">
        <f t="array" ref="W734">(INDEX(clv_analysis[[#All],[Customer Lifetime Value]], MATCH(TEXT(U734, "0")&amp;V734, TEXT(clv_analysis[[#All],[Year]], "0")&amp;clv_analysis[[#All],[Quarter]], 0))) /( COUNTIFS(amazon_prime_users[Year], U734, amazon_prime_users[Quarter], V734))</f>
        <v>58.408554057428219</v>
      </c>
    </row>
    <row r="735" spans="1:23" x14ac:dyDescent="0.3">
      <c r="A735" s="2">
        <v>734</v>
      </c>
      <c r="B735" t="s">
        <v>2937</v>
      </c>
      <c r="C735" t="s">
        <v>2938</v>
      </c>
      <c r="D735" t="s">
        <v>2939</v>
      </c>
      <c r="E735" s="3">
        <v>28914</v>
      </c>
      <c r="F735" t="s">
        <v>22</v>
      </c>
      <c r="G735" t="s">
        <v>2940</v>
      </c>
      <c r="H735" s="1">
        <v>46039</v>
      </c>
      <c r="I735" s="1">
        <v>46404</v>
      </c>
      <c r="J735" t="s">
        <v>36</v>
      </c>
      <c r="K735" t="s">
        <v>37</v>
      </c>
      <c r="L735" t="s">
        <v>53</v>
      </c>
      <c r="M735" t="s">
        <v>59</v>
      </c>
      <c r="N735" t="s">
        <v>28</v>
      </c>
      <c r="O735" t="s">
        <v>46</v>
      </c>
      <c r="P735" t="s">
        <v>68</v>
      </c>
      <c r="Q735" t="s">
        <v>54</v>
      </c>
      <c r="R735">
        <v>3.1</v>
      </c>
      <c r="S735">
        <v>4</v>
      </c>
      <c r="T735">
        <f t="shared" si="33"/>
        <v>365</v>
      </c>
      <c r="U735" t="str">
        <f t="shared" si="34"/>
        <v>2026</v>
      </c>
      <c r="V735" t="str">
        <f t="shared" si="35"/>
        <v>1</v>
      </c>
      <c r="W735" s="10" cm="1">
        <f t="array" ref="W735">(INDEX(clv_analysis[[#All],[Customer Lifetime Value]], MATCH(TEXT(U735, "0")&amp;V735, TEXT(clv_analysis[[#All],[Year]], "0")&amp;clv_analysis[[#All],[Quarter]], 0))) /( COUNTIFS(amazon_prime_users[Year], U735, amazon_prime_users[Quarter], V735))</f>
        <v>58.408554057428219</v>
      </c>
    </row>
    <row r="736" spans="1:23" x14ac:dyDescent="0.3">
      <c r="A736" s="2">
        <v>735</v>
      </c>
      <c r="B736" t="s">
        <v>2941</v>
      </c>
      <c r="C736" t="s">
        <v>2942</v>
      </c>
      <c r="D736" t="s">
        <v>2943</v>
      </c>
      <c r="E736" s="3">
        <v>26101</v>
      </c>
      <c r="F736" t="s">
        <v>43</v>
      </c>
      <c r="G736" t="s">
        <v>2944</v>
      </c>
      <c r="H736" s="1">
        <v>46040</v>
      </c>
      <c r="I736" s="1">
        <v>46405</v>
      </c>
      <c r="J736" t="s">
        <v>24</v>
      </c>
      <c r="K736" t="s">
        <v>52</v>
      </c>
      <c r="L736" t="s">
        <v>26</v>
      </c>
      <c r="M736" t="s">
        <v>59</v>
      </c>
      <c r="N736" t="s">
        <v>28</v>
      </c>
      <c r="O736" t="s">
        <v>61</v>
      </c>
      <c r="P736" t="s">
        <v>39</v>
      </c>
      <c r="Q736" t="s">
        <v>47</v>
      </c>
      <c r="R736">
        <v>3.4</v>
      </c>
      <c r="S736">
        <v>9</v>
      </c>
      <c r="T736">
        <f t="shared" si="33"/>
        <v>365</v>
      </c>
      <c r="U736" t="str">
        <f t="shared" si="34"/>
        <v>2026</v>
      </c>
      <c r="V736" t="str">
        <f t="shared" si="35"/>
        <v>1</v>
      </c>
      <c r="W736" s="10" cm="1">
        <f t="array" ref="W736">(INDEX(clv_analysis[[#All],[Customer Lifetime Value]], MATCH(TEXT(U736, "0")&amp;V736, TEXT(clv_analysis[[#All],[Year]], "0")&amp;clv_analysis[[#All],[Quarter]], 0))) /( COUNTIFS(amazon_prime_users[Year], U736, amazon_prime_users[Quarter], V736))</f>
        <v>58.408554057428219</v>
      </c>
    </row>
    <row r="737" spans="1:23" x14ac:dyDescent="0.3">
      <c r="A737" s="2">
        <v>736</v>
      </c>
      <c r="B737" t="s">
        <v>2945</v>
      </c>
      <c r="C737" t="s">
        <v>2946</v>
      </c>
      <c r="D737" t="s">
        <v>2947</v>
      </c>
      <c r="E737" s="3">
        <v>22947</v>
      </c>
      <c r="F737" t="s">
        <v>22</v>
      </c>
      <c r="G737" t="s">
        <v>2948</v>
      </c>
      <c r="H737" s="1">
        <v>46041</v>
      </c>
      <c r="I737" s="1">
        <v>46406</v>
      </c>
      <c r="J737" t="s">
        <v>36</v>
      </c>
      <c r="K737" t="s">
        <v>37</v>
      </c>
      <c r="L737" t="s">
        <v>53</v>
      </c>
      <c r="M737" t="s">
        <v>27</v>
      </c>
      <c r="N737" t="s">
        <v>28</v>
      </c>
      <c r="O737" t="s">
        <v>38</v>
      </c>
      <c r="P737" t="s">
        <v>68</v>
      </c>
      <c r="Q737" t="s">
        <v>54</v>
      </c>
      <c r="R737">
        <v>4.4000000000000004</v>
      </c>
      <c r="S737">
        <v>1</v>
      </c>
      <c r="T737">
        <f t="shared" si="33"/>
        <v>365</v>
      </c>
      <c r="U737" t="str">
        <f t="shared" si="34"/>
        <v>2026</v>
      </c>
      <c r="V737" t="str">
        <f t="shared" si="35"/>
        <v>1</v>
      </c>
      <c r="W737" s="10" cm="1">
        <f t="array" ref="W737">(INDEX(clv_analysis[[#All],[Customer Lifetime Value]], MATCH(TEXT(U737, "0")&amp;V737, TEXT(clv_analysis[[#All],[Year]], "0")&amp;clv_analysis[[#All],[Quarter]], 0))) /( COUNTIFS(amazon_prime_users[Year], U737, amazon_prime_users[Quarter], V737))</f>
        <v>58.408554057428219</v>
      </c>
    </row>
    <row r="738" spans="1:23" x14ac:dyDescent="0.3">
      <c r="A738" s="2">
        <v>737</v>
      </c>
      <c r="B738" t="s">
        <v>2949</v>
      </c>
      <c r="C738" t="s">
        <v>2950</v>
      </c>
      <c r="D738" t="s">
        <v>2951</v>
      </c>
      <c r="E738" s="3">
        <v>38517</v>
      </c>
      <c r="F738" t="s">
        <v>22</v>
      </c>
      <c r="G738" t="s">
        <v>2952</v>
      </c>
      <c r="H738" s="1">
        <v>46042</v>
      </c>
      <c r="I738" s="1">
        <v>46407</v>
      </c>
      <c r="J738" t="s">
        <v>24</v>
      </c>
      <c r="K738" t="s">
        <v>37</v>
      </c>
      <c r="L738" t="s">
        <v>53</v>
      </c>
      <c r="M738" t="s">
        <v>66</v>
      </c>
      <c r="N738" t="s">
        <v>45</v>
      </c>
      <c r="O738" t="s">
        <v>73</v>
      </c>
      <c r="P738" t="s">
        <v>39</v>
      </c>
      <c r="Q738" t="s">
        <v>47</v>
      </c>
      <c r="R738">
        <v>4.8</v>
      </c>
      <c r="S738">
        <v>4</v>
      </c>
      <c r="T738">
        <f t="shared" si="33"/>
        <v>365</v>
      </c>
      <c r="U738" t="str">
        <f t="shared" si="34"/>
        <v>2026</v>
      </c>
      <c r="V738" t="str">
        <f t="shared" si="35"/>
        <v>1</v>
      </c>
      <c r="W738" s="10" cm="1">
        <f t="array" ref="W738">(INDEX(clv_analysis[[#All],[Customer Lifetime Value]], MATCH(TEXT(U738, "0")&amp;V738, TEXT(clv_analysis[[#All],[Year]], "0")&amp;clv_analysis[[#All],[Quarter]], 0))) /( COUNTIFS(amazon_prime_users[Year], U738, amazon_prime_users[Quarter], V738))</f>
        <v>58.408554057428219</v>
      </c>
    </row>
    <row r="739" spans="1:23" x14ac:dyDescent="0.3">
      <c r="A739" s="2">
        <v>738</v>
      </c>
      <c r="B739" t="s">
        <v>2953</v>
      </c>
      <c r="C739" t="s">
        <v>2954</v>
      </c>
      <c r="D739" t="s">
        <v>2955</v>
      </c>
      <c r="E739" s="3">
        <v>29206</v>
      </c>
      <c r="F739" t="s">
        <v>43</v>
      </c>
      <c r="G739" t="s">
        <v>2956</v>
      </c>
      <c r="H739" s="1">
        <v>46043</v>
      </c>
      <c r="I739" s="1">
        <v>46408</v>
      </c>
      <c r="J739" t="s">
        <v>36</v>
      </c>
      <c r="K739" t="s">
        <v>25</v>
      </c>
      <c r="L739" t="s">
        <v>53</v>
      </c>
      <c r="M739" t="s">
        <v>27</v>
      </c>
      <c r="N739" t="s">
        <v>28</v>
      </c>
      <c r="O739" t="s">
        <v>38</v>
      </c>
      <c r="P739" t="s">
        <v>30</v>
      </c>
      <c r="Q739" t="s">
        <v>54</v>
      </c>
      <c r="R739">
        <v>3.6</v>
      </c>
      <c r="S739">
        <v>9</v>
      </c>
      <c r="T739">
        <f t="shared" si="33"/>
        <v>365</v>
      </c>
      <c r="U739" t="str">
        <f t="shared" si="34"/>
        <v>2026</v>
      </c>
      <c r="V739" t="str">
        <f t="shared" si="35"/>
        <v>1</v>
      </c>
      <c r="W739" s="10" cm="1">
        <f t="array" ref="W739">(INDEX(clv_analysis[[#All],[Customer Lifetime Value]], MATCH(TEXT(U739, "0")&amp;V739, TEXT(clv_analysis[[#All],[Year]], "0")&amp;clv_analysis[[#All],[Quarter]], 0))) /( COUNTIFS(amazon_prime_users[Year], U739, amazon_prime_users[Quarter], V739))</f>
        <v>58.408554057428219</v>
      </c>
    </row>
    <row r="740" spans="1:23" x14ac:dyDescent="0.3">
      <c r="A740" s="2">
        <v>739</v>
      </c>
      <c r="B740" t="s">
        <v>2957</v>
      </c>
      <c r="C740" t="s">
        <v>2958</v>
      </c>
      <c r="D740" t="s">
        <v>2959</v>
      </c>
      <c r="E740" s="3">
        <v>12833</v>
      </c>
      <c r="F740" t="s">
        <v>22</v>
      </c>
      <c r="G740" t="s">
        <v>2960</v>
      </c>
      <c r="H740" s="1">
        <v>46044</v>
      </c>
      <c r="I740" s="1">
        <v>46409</v>
      </c>
      <c r="J740" t="s">
        <v>24</v>
      </c>
      <c r="K740" t="s">
        <v>25</v>
      </c>
      <c r="L740" t="s">
        <v>53</v>
      </c>
      <c r="M740" t="s">
        <v>59</v>
      </c>
      <c r="N740" t="s">
        <v>28</v>
      </c>
      <c r="O740" t="s">
        <v>67</v>
      </c>
      <c r="P740" t="s">
        <v>39</v>
      </c>
      <c r="Q740" t="s">
        <v>47</v>
      </c>
      <c r="R740">
        <v>4.7</v>
      </c>
      <c r="S740">
        <v>3</v>
      </c>
      <c r="T740">
        <f t="shared" si="33"/>
        <v>365</v>
      </c>
      <c r="U740" t="str">
        <f t="shared" si="34"/>
        <v>2026</v>
      </c>
      <c r="V740" t="str">
        <f t="shared" si="35"/>
        <v>1</v>
      </c>
      <c r="W740" s="10" cm="1">
        <f t="array" ref="W740">(INDEX(clv_analysis[[#All],[Customer Lifetime Value]], MATCH(TEXT(U740, "0")&amp;V740, TEXT(clv_analysis[[#All],[Year]], "0")&amp;clv_analysis[[#All],[Quarter]], 0))) /( COUNTIFS(amazon_prime_users[Year], U740, amazon_prime_users[Quarter], V740))</f>
        <v>58.408554057428219</v>
      </c>
    </row>
    <row r="741" spans="1:23" x14ac:dyDescent="0.3">
      <c r="A741" s="2">
        <v>740</v>
      </c>
      <c r="B741" t="s">
        <v>2961</v>
      </c>
      <c r="C741" t="s">
        <v>2962</v>
      </c>
      <c r="D741" t="s">
        <v>2963</v>
      </c>
      <c r="E741" s="3">
        <v>18672</v>
      </c>
      <c r="F741" t="s">
        <v>22</v>
      </c>
      <c r="G741" t="s">
        <v>2964</v>
      </c>
      <c r="H741" s="1">
        <v>46045</v>
      </c>
      <c r="I741" s="1">
        <v>46410</v>
      </c>
      <c r="J741" t="s">
        <v>24</v>
      </c>
      <c r="K741" t="s">
        <v>25</v>
      </c>
      <c r="L741" t="s">
        <v>26</v>
      </c>
      <c r="M741" t="s">
        <v>27</v>
      </c>
      <c r="N741" t="s">
        <v>60</v>
      </c>
      <c r="O741" t="s">
        <v>67</v>
      </c>
      <c r="P741" t="s">
        <v>39</v>
      </c>
      <c r="Q741" t="s">
        <v>47</v>
      </c>
      <c r="R741">
        <v>3.9</v>
      </c>
      <c r="S741">
        <v>5</v>
      </c>
      <c r="T741">
        <f t="shared" si="33"/>
        <v>365</v>
      </c>
      <c r="U741" t="str">
        <f t="shared" si="34"/>
        <v>2026</v>
      </c>
      <c r="V741" t="str">
        <f t="shared" si="35"/>
        <v>1</v>
      </c>
      <c r="W741" s="10" cm="1">
        <f t="array" ref="W741">(INDEX(clv_analysis[[#All],[Customer Lifetime Value]], MATCH(TEXT(U741, "0")&amp;V741, TEXT(clv_analysis[[#All],[Year]], "0")&amp;clv_analysis[[#All],[Quarter]], 0))) /( COUNTIFS(amazon_prime_users[Year], U741, amazon_prime_users[Quarter], V741))</f>
        <v>58.408554057428219</v>
      </c>
    </row>
    <row r="742" spans="1:23" x14ac:dyDescent="0.3">
      <c r="A742" s="2">
        <v>741</v>
      </c>
      <c r="B742" t="s">
        <v>2965</v>
      </c>
      <c r="C742" t="s">
        <v>2966</v>
      </c>
      <c r="D742" t="s">
        <v>2967</v>
      </c>
      <c r="E742" s="3">
        <v>24574</v>
      </c>
      <c r="F742" t="s">
        <v>43</v>
      </c>
      <c r="G742" t="s">
        <v>2968</v>
      </c>
      <c r="H742" s="1">
        <v>46046</v>
      </c>
      <c r="I742" s="1">
        <v>46411</v>
      </c>
      <c r="J742" t="s">
        <v>24</v>
      </c>
      <c r="K742" t="s">
        <v>25</v>
      </c>
      <c r="L742" t="s">
        <v>53</v>
      </c>
      <c r="M742" t="s">
        <v>27</v>
      </c>
      <c r="N742" t="s">
        <v>28</v>
      </c>
      <c r="O742" t="s">
        <v>61</v>
      </c>
      <c r="P742" t="s">
        <v>39</v>
      </c>
      <c r="Q742" t="s">
        <v>31</v>
      </c>
      <c r="R742">
        <v>3.4</v>
      </c>
      <c r="S742">
        <v>0</v>
      </c>
      <c r="T742">
        <f t="shared" si="33"/>
        <v>365</v>
      </c>
      <c r="U742" t="str">
        <f t="shared" si="34"/>
        <v>2026</v>
      </c>
      <c r="V742" t="str">
        <f t="shared" si="35"/>
        <v>1</v>
      </c>
      <c r="W742" s="10" cm="1">
        <f t="array" ref="W742">(INDEX(clv_analysis[[#All],[Customer Lifetime Value]], MATCH(TEXT(U742, "0")&amp;V742, TEXT(clv_analysis[[#All],[Year]], "0")&amp;clv_analysis[[#All],[Quarter]], 0))) /( COUNTIFS(amazon_prime_users[Year], U742, amazon_prime_users[Quarter], V742))</f>
        <v>58.408554057428219</v>
      </c>
    </row>
    <row r="743" spans="1:23" x14ac:dyDescent="0.3">
      <c r="A743" s="2">
        <v>742</v>
      </c>
      <c r="B743" t="s">
        <v>2969</v>
      </c>
      <c r="C743" t="s">
        <v>2970</v>
      </c>
      <c r="D743" t="s">
        <v>2971</v>
      </c>
      <c r="E743" s="3">
        <v>15484</v>
      </c>
      <c r="F743" t="s">
        <v>22</v>
      </c>
      <c r="G743" t="s">
        <v>2972</v>
      </c>
      <c r="H743" s="1">
        <v>46047</v>
      </c>
      <c r="I743" s="1">
        <v>46412</v>
      </c>
      <c r="J743" t="s">
        <v>24</v>
      </c>
      <c r="K743" t="s">
        <v>25</v>
      </c>
      <c r="L743" t="s">
        <v>53</v>
      </c>
      <c r="M743" t="s">
        <v>59</v>
      </c>
      <c r="N743" t="s">
        <v>60</v>
      </c>
      <c r="O743" t="s">
        <v>46</v>
      </c>
      <c r="P743" t="s">
        <v>39</v>
      </c>
      <c r="Q743" t="s">
        <v>54</v>
      </c>
      <c r="R743">
        <v>3.1</v>
      </c>
      <c r="S743">
        <v>10</v>
      </c>
      <c r="T743">
        <f t="shared" si="33"/>
        <v>365</v>
      </c>
      <c r="U743" t="str">
        <f t="shared" si="34"/>
        <v>2026</v>
      </c>
      <c r="V743" t="str">
        <f t="shared" si="35"/>
        <v>1</v>
      </c>
      <c r="W743" s="10" cm="1">
        <f t="array" ref="W743">(INDEX(clv_analysis[[#All],[Customer Lifetime Value]], MATCH(TEXT(U743, "0")&amp;V743, TEXT(clv_analysis[[#All],[Year]], "0")&amp;clv_analysis[[#All],[Quarter]], 0))) /( COUNTIFS(amazon_prime_users[Year], U743, amazon_prime_users[Quarter], V743))</f>
        <v>58.408554057428219</v>
      </c>
    </row>
    <row r="744" spans="1:23" x14ac:dyDescent="0.3">
      <c r="A744" s="2">
        <v>743</v>
      </c>
      <c r="B744" t="s">
        <v>2973</v>
      </c>
      <c r="C744" t="s">
        <v>2974</v>
      </c>
      <c r="D744" t="s">
        <v>2975</v>
      </c>
      <c r="E744" s="3">
        <v>17205</v>
      </c>
      <c r="F744" t="s">
        <v>22</v>
      </c>
      <c r="G744" t="s">
        <v>2976</v>
      </c>
      <c r="H744" s="1">
        <v>46048</v>
      </c>
      <c r="I744" s="1">
        <v>46413</v>
      </c>
      <c r="J744" t="s">
        <v>24</v>
      </c>
      <c r="K744" t="s">
        <v>37</v>
      </c>
      <c r="L744" t="s">
        <v>26</v>
      </c>
      <c r="M744" t="s">
        <v>66</v>
      </c>
      <c r="N744" t="s">
        <v>28</v>
      </c>
      <c r="O744" t="s">
        <v>38</v>
      </c>
      <c r="P744" t="s">
        <v>30</v>
      </c>
      <c r="Q744" t="s">
        <v>31</v>
      </c>
      <c r="R744">
        <v>3.6</v>
      </c>
      <c r="S744">
        <v>9</v>
      </c>
      <c r="T744">
        <f t="shared" si="33"/>
        <v>365</v>
      </c>
      <c r="U744" t="str">
        <f t="shared" si="34"/>
        <v>2026</v>
      </c>
      <c r="V744" t="str">
        <f t="shared" si="35"/>
        <v>1</v>
      </c>
      <c r="W744" s="10" cm="1">
        <f t="array" ref="W744">(INDEX(clv_analysis[[#All],[Customer Lifetime Value]], MATCH(TEXT(U744, "0")&amp;V744, TEXT(clv_analysis[[#All],[Year]], "0")&amp;clv_analysis[[#All],[Quarter]], 0))) /( COUNTIFS(amazon_prime_users[Year], U744, amazon_prime_users[Quarter], V744))</f>
        <v>58.408554057428219</v>
      </c>
    </row>
    <row r="745" spans="1:23" x14ac:dyDescent="0.3">
      <c r="A745" s="2">
        <v>744</v>
      </c>
      <c r="B745" t="s">
        <v>2977</v>
      </c>
      <c r="C745" t="s">
        <v>2978</v>
      </c>
      <c r="D745" t="s">
        <v>2979</v>
      </c>
      <c r="E745" s="3">
        <v>26859</v>
      </c>
      <c r="F745" t="s">
        <v>22</v>
      </c>
      <c r="G745" t="s">
        <v>2980</v>
      </c>
      <c r="H745" s="1">
        <v>46049</v>
      </c>
      <c r="I745" s="1">
        <v>46414</v>
      </c>
      <c r="J745" t="s">
        <v>24</v>
      </c>
      <c r="K745" t="s">
        <v>52</v>
      </c>
      <c r="L745" t="s">
        <v>53</v>
      </c>
      <c r="M745" t="s">
        <v>59</v>
      </c>
      <c r="N745" t="s">
        <v>28</v>
      </c>
      <c r="O745" t="s">
        <v>67</v>
      </c>
      <c r="P745" t="s">
        <v>30</v>
      </c>
      <c r="Q745" t="s">
        <v>31</v>
      </c>
      <c r="R745">
        <v>4.8</v>
      </c>
      <c r="S745">
        <v>7</v>
      </c>
      <c r="T745">
        <f t="shared" si="33"/>
        <v>365</v>
      </c>
      <c r="U745" t="str">
        <f t="shared" si="34"/>
        <v>2026</v>
      </c>
      <c r="V745" t="str">
        <f t="shared" si="35"/>
        <v>1</v>
      </c>
      <c r="W745" s="10" cm="1">
        <f t="array" ref="W745">(INDEX(clv_analysis[[#All],[Customer Lifetime Value]], MATCH(TEXT(U745, "0")&amp;V745, TEXT(clv_analysis[[#All],[Year]], "0")&amp;clv_analysis[[#All],[Quarter]], 0))) /( COUNTIFS(amazon_prime_users[Year], U745, amazon_prime_users[Quarter], V745))</f>
        <v>58.408554057428219</v>
      </c>
    </row>
    <row r="746" spans="1:23" x14ac:dyDescent="0.3">
      <c r="A746" s="2">
        <v>745</v>
      </c>
      <c r="B746" t="s">
        <v>2981</v>
      </c>
      <c r="C746" t="s">
        <v>2982</v>
      </c>
      <c r="D746" t="s">
        <v>2983</v>
      </c>
      <c r="E746" s="3">
        <v>32702</v>
      </c>
      <c r="F746" t="s">
        <v>22</v>
      </c>
      <c r="G746" t="s">
        <v>2984</v>
      </c>
      <c r="H746" s="1">
        <v>46050</v>
      </c>
      <c r="I746" s="1">
        <v>46415</v>
      </c>
      <c r="J746" t="s">
        <v>24</v>
      </c>
      <c r="K746" t="s">
        <v>52</v>
      </c>
      <c r="L746" t="s">
        <v>26</v>
      </c>
      <c r="M746" t="s">
        <v>59</v>
      </c>
      <c r="N746" t="s">
        <v>60</v>
      </c>
      <c r="O746" t="s">
        <v>38</v>
      </c>
      <c r="P746" t="s">
        <v>30</v>
      </c>
      <c r="Q746" t="s">
        <v>54</v>
      </c>
      <c r="R746">
        <v>4.2</v>
      </c>
      <c r="S746">
        <v>5</v>
      </c>
      <c r="T746">
        <f t="shared" si="33"/>
        <v>365</v>
      </c>
      <c r="U746" t="str">
        <f t="shared" si="34"/>
        <v>2026</v>
      </c>
      <c r="V746" t="str">
        <f t="shared" si="35"/>
        <v>1</v>
      </c>
      <c r="W746" s="10" cm="1">
        <f t="array" ref="W746">(INDEX(clv_analysis[[#All],[Customer Lifetime Value]], MATCH(TEXT(U746, "0")&amp;V746, TEXT(clv_analysis[[#All],[Year]], "0")&amp;clv_analysis[[#All],[Quarter]], 0))) /( COUNTIFS(amazon_prime_users[Year], U746, amazon_prime_users[Quarter], V746))</f>
        <v>58.408554057428219</v>
      </c>
    </row>
    <row r="747" spans="1:23" x14ac:dyDescent="0.3">
      <c r="A747" s="2">
        <v>746</v>
      </c>
      <c r="B747" t="s">
        <v>2985</v>
      </c>
      <c r="C747" t="s">
        <v>2986</v>
      </c>
      <c r="D747" t="s">
        <v>2987</v>
      </c>
      <c r="E747" s="3">
        <v>33740</v>
      </c>
      <c r="F747" t="s">
        <v>22</v>
      </c>
      <c r="G747" t="s">
        <v>2988</v>
      </c>
      <c r="H747" s="1">
        <v>46051</v>
      </c>
      <c r="I747" s="1">
        <v>46416</v>
      </c>
      <c r="J747" t="s">
        <v>24</v>
      </c>
      <c r="K747" t="s">
        <v>52</v>
      </c>
      <c r="L747" t="s">
        <v>26</v>
      </c>
      <c r="M747" t="s">
        <v>66</v>
      </c>
      <c r="N747" t="s">
        <v>60</v>
      </c>
      <c r="O747" t="s">
        <v>73</v>
      </c>
      <c r="P747" t="s">
        <v>39</v>
      </c>
      <c r="Q747" t="s">
        <v>54</v>
      </c>
      <c r="R747">
        <v>3.8</v>
      </c>
      <c r="S747">
        <v>6</v>
      </c>
      <c r="T747">
        <f t="shared" si="33"/>
        <v>365</v>
      </c>
      <c r="U747" t="str">
        <f t="shared" si="34"/>
        <v>2026</v>
      </c>
      <c r="V747" t="str">
        <f t="shared" si="35"/>
        <v>1</v>
      </c>
      <c r="W747" s="10" cm="1">
        <f t="array" ref="W747">(INDEX(clv_analysis[[#All],[Customer Lifetime Value]], MATCH(TEXT(U747, "0")&amp;V747, TEXT(clv_analysis[[#All],[Year]], "0")&amp;clv_analysis[[#All],[Quarter]], 0))) /( COUNTIFS(amazon_prime_users[Year], U747, amazon_prime_users[Quarter], V747))</f>
        <v>58.408554057428219</v>
      </c>
    </row>
    <row r="748" spans="1:23" x14ac:dyDescent="0.3">
      <c r="A748" s="2">
        <v>747</v>
      </c>
      <c r="B748" t="s">
        <v>2989</v>
      </c>
      <c r="C748" t="s">
        <v>2990</v>
      </c>
      <c r="D748" t="s">
        <v>2991</v>
      </c>
      <c r="E748" s="3">
        <v>23704</v>
      </c>
      <c r="F748" t="s">
        <v>22</v>
      </c>
      <c r="G748" t="s">
        <v>2992</v>
      </c>
      <c r="H748" s="1">
        <v>46052</v>
      </c>
      <c r="I748" s="1">
        <v>46417</v>
      </c>
      <c r="J748" t="s">
        <v>36</v>
      </c>
      <c r="K748" t="s">
        <v>37</v>
      </c>
      <c r="L748" t="s">
        <v>26</v>
      </c>
      <c r="M748" t="s">
        <v>59</v>
      </c>
      <c r="N748" t="s">
        <v>45</v>
      </c>
      <c r="O748" t="s">
        <v>73</v>
      </c>
      <c r="P748" t="s">
        <v>39</v>
      </c>
      <c r="Q748" t="s">
        <v>54</v>
      </c>
      <c r="R748">
        <v>4.9000000000000004</v>
      </c>
      <c r="S748">
        <v>2</v>
      </c>
      <c r="T748">
        <f t="shared" si="33"/>
        <v>365</v>
      </c>
      <c r="U748" t="str">
        <f t="shared" si="34"/>
        <v>2026</v>
      </c>
      <c r="V748" t="str">
        <f t="shared" si="35"/>
        <v>1</v>
      </c>
      <c r="W748" s="10" cm="1">
        <f t="array" ref="W748">(INDEX(clv_analysis[[#All],[Customer Lifetime Value]], MATCH(TEXT(U748, "0")&amp;V748, TEXT(clv_analysis[[#All],[Year]], "0")&amp;clv_analysis[[#All],[Quarter]], 0))) /( COUNTIFS(amazon_prime_users[Year], U748, amazon_prime_users[Quarter], V748))</f>
        <v>58.408554057428219</v>
      </c>
    </row>
    <row r="749" spans="1:23" x14ac:dyDescent="0.3">
      <c r="A749" s="2">
        <v>748</v>
      </c>
      <c r="B749" t="s">
        <v>2993</v>
      </c>
      <c r="C749" t="s">
        <v>2994</v>
      </c>
      <c r="D749" t="s">
        <v>2995</v>
      </c>
      <c r="E749" s="3">
        <v>33284</v>
      </c>
      <c r="F749" t="s">
        <v>22</v>
      </c>
      <c r="G749" t="s">
        <v>2996</v>
      </c>
      <c r="H749" s="1">
        <v>46053</v>
      </c>
      <c r="I749" s="1">
        <v>46418</v>
      </c>
      <c r="J749" t="s">
        <v>24</v>
      </c>
      <c r="K749" t="s">
        <v>25</v>
      </c>
      <c r="L749" t="s">
        <v>26</v>
      </c>
      <c r="M749" t="s">
        <v>27</v>
      </c>
      <c r="N749" t="s">
        <v>28</v>
      </c>
      <c r="O749" t="s">
        <v>67</v>
      </c>
      <c r="P749" t="s">
        <v>39</v>
      </c>
      <c r="Q749" t="s">
        <v>54</v>
      </c>
      <c r="R749">
        <v>3.8</v>
      </c>
      <c r="S749">
        <v>1</v>
      </c>
      <c r="T749">
        <f t="shared" si="33"/>
        <v>365</v>
      </c>
      <c r="U749" t="str">
        <f t="shared" si="34"/>
        <v>2026</v>
      </c>
      <c r="V749" t="str">
        <f t="shared" si="35"/>
        <v>1</v>
      </c>
      <c r="W749" s="10" cm="1">
        <f t="array" ref="W749">(INDEX(clv_analysis[[#All],[Customer Lifetime Value]], MATCH(TEXT(U749, "0")&amp;V749, TEXT(clv_analysis[[#All],[Year]], "0")&amp;clv_analysis[[#All],[Quarter]], 0))) /( COUNTIFS(amazon_prime_users[Year], U749, amazon_prime_users[Quarter], V749))</f>
        <v>58.408554057428219</v>
      </c>
    </row>
    <row r="750" spans="1:23" x14ac:dyDescent="0.3">
      <c r="A750" s="2">
        <v>749</v>
      </c>
      <c r="B750" t="s">
        <v>2997</v>
      </c>
      <c r="C750" t="s">
        <v>2998</v>
      </c>
      <c r="D750" t="s">
        <v>2999</v>
      </c>
      <c r="E750" s="3">
        <v>17439</v>
      </c>
      <c r="F750" t="s">
        <v>43</v>
      </c>
      <c r="G750" t="s">
        <v>3000</v>
      </c>
      <c r="H750" s="1">
        <v>46054</v>
      </c>
      <c r="I750" s="1">
        <v>46419</v>
      </c>
      <c r="J750" t="s">
        <v>36</v>
      </c>
      <c r="K750" t="s">
        <v>25</v>
      </c>
      <c r="L750" t="s">
        <v>26</v>
      </c>
      <c r="M750" t="s">
        <v>27</v>
      </c>
      <c r="N750" t="s">
        <v>45</v>
      </c>
      <c r="O750" t="s">
        <v>29</v>
      </c>
      <c r="P750" t="s">
        <v>39</v>
      </c>
      <c r="Q750" t="s">
        <v>47</v>
      </c>
      <c r="R750">
        <v>4.8</v>
      </c>
      <c r="S750">
        <v>5</v>
      </c>
      <c r="T750">
        <f t="shared" si="33"/>
        <v>365</v>
      </c>
      <c r="U750" t="str">
        <f t="shared" si="34"/>
        <v>2026</v>
      </c>
      <c r="V750" t="str">
        <f t="shared" si="35"/>
        <v>1</v>
      </c>
      <c r="W750" s="10" cm="1">
        <f t="array" ref="W750">(INDEX(clv_analysis[[#All],[Customer Lifetime Value]], MATCH(TEXT(U750, "0")&amp;V750, TEXT(clv_analysis[[#All],[Year]], "0")&amp;clv_analysis[[#All],[Quarter]], 0))) /( COUNTIFS(amazon_prime_users[Year], U750, amazon_prime_users[Quarter], V750))</f>
        <v>58.408554057428219</v>
      </c>
    </row>
    <row r="751" spans="1:23" x14ac:dyDescent="0.3">
      <c r="A751" s="2">
        <v>750</v>
      </c>
      <c r="B751" t="s">
        <v>3001</v>
      </c>
      <c r="C751" t="s">
        <v>3002</v>
      </c>
      <c r="D751" t="s">
        <v>3003</v>
      </c>
      <c r="E751" s="3">
        <v>23861</v>
      </c>
      <c r="F751" t="s">
        <v>43</v>
      </c>
      <c r="G751" t="s">
        <v>3004</v>
      </c>
      <c r="H751" s="1">
        <v>46055</v>
      </c>
      <c r="I751" s="1">
        <v>46420</v>
      </c>
      <c r="J751" t="s">
        <v>36</v>
      </c>
      <c r="K751" t="s">
        <v>52</v>
      </c>
      <c r="L751" t="s">
        <v>26</v>
      </c>
      <c r="M751" t="s">
        <v>27</v>
      </c>
      <c r="N751" t="s">
        <v>45</v>
      </c>
      <c r="O751" t="s">
        <v>61</v>
      </c>
      <c r="P751" t="s">
        <v>39</v>
      </c>
      <c r="Q751" t="s">
        <v>47</v>
      </c>
      <c r="R751">
        <v>4.5</v>
      </c>
      <c r="S751">
        <v>0</v>
      </c>
      <c r="T751">
        <f t="shared" si="33"/>
        <v>365</v>
      </c>
      <c r="U751" t="str">
        <f t="shared" si="34"/>
        <v>2026</v>
      </c>
      <c r="V751" t="str">
        <f t="shared" si="35"/>
        <v>1</v>
      </c>
      <c r="W751" s="10" cm="1">
        <f t="array" ref="W751">(INDEX(clv_analysis[[#All],[Customer Lifetime Value]], MATCH(TEXT(U751, "0")&amp;V751, TEXT(clv_analysis[[#All],[Year]], "0")&amp;clv_analysis[[#All],[Quarter]], 0))) /( COUNTIFS(amazon_prime_users[Year], U751, amazon_prime_users[Quarter], V751))</f>
        <v>58.408554057428219</v>
      </c>
    </row>
    <row r="752" spans="1:23" x14ac:dyDescent="0.3">
      <c r="A752" s="2">
        <v>751</v>
      </c>
      <c r="B752" t="s">
        <v>3005</v>
      </c>
      <c r="C752" t="s">
        <v>3006</v>
      </c>
      <c r="D752" t="s">
        <v>3007</v>
      </c>
      <c r="E752" s="3">
        <v>13041</v>
      </c>
      <c r="F752" t="s">
        <v>43</v>
      </c>
      <c r="G752" t="s">
        <v>2872</v>
      </c>
      <c r="H752" s="1">
        <v>46056</v>
      </c>
      <c r="I752" s="1">
        <v>46421</v>
      </c>
      <c r="J752" t="s">
        <v>24</v>
      </c>
      <c r="K752" t="s">
        <v>37</v>
      </c>
      <c r="L752" t="s">
        <v>53</v>
      </c>
      <c r="M752" t="s">
        <v>66</v>
      </c>
      <c r="N752" t="s">
        <v>45</v>
      </c>
      <c r="O752" t="s">
        <v>73</v>
      </c>
      <c r="P752" t="s">
        <v>68</v>
      </c>
      <c r="Q752" t="s">
        <v>54</v>
      </c>
      <c r="R752">
        <v>3.8</v>
      </c>
      <c r="S752">
        <v>3</v>
      </c>
      <c r="T752">
        <f t="shared" si="33"/>
        <v>365</v>
      </c>
      <c r="U752" t="str">
        <f t="shared" si="34"/>
        <v>2026</v>
      </c>
      <c r="V752" t="str">
        <f t="shared" si="35"/>
        <v>1</v>
      </c>
      <c r="W752" s="10" cm="1">
        <f t="array" ref="W752">(INDEX(clv_analysis[[#All],[Customer Lifetime Value]], MATCH(TEXT(U752, "0")&amp;V752, TEXT(clv_analysis[[#All],[Year]], "0")&amp;clv_analysis[[#All],[Quarter]], 0))) /( COUNTIFS(amazon_prime_users[Year], U752, amazon_prime_users[Quarter], V752))</f>
        <v>58.408554057428219</v>
      </c>
    </row>
    <row r="753" spans="1:23" x14ac:dyDescent="0.3">
      <c r="A753" s="2">
        <v>752</v>
      </c>
      <c r="B753" t="s">
        <v>3008</v>
      </c>
      <c r="C753" t="s">
        <v>3009</v>
      </c>
      <c r="D753" t="s">
        <v>3010</v>
      </c>
      <c r="E753" s="3">
        <v>17209</v>
      </c>
      <c r="F753" t="s">
        <v>43</v>
      </c>
      <c r="G753" t="s">
        <v>3011</v>
      </c>
      <c r="H753" s="1">
        <v>46057</v>
      </c>
      <c r="I753" s="1">
        <v>46422</v>
      </c>
      <c r="J753" t="s">
        <v>36</v>
      </c>
      <c r="K753" t="s">
        <v>52</v>
      </c>
      <c r="L753" t="s">
        <v>26</v>
      </c>
      <c r="M753" t="s">
        <v>27</v>
      </c>
      <c r="N753" t="s">
        <v>45</v>
      </c>
      <c r="O753" t="s">
        <v>114</v>
      </c>
      <c r="P753" t="s">
        <v>39</v>
      </c>
      <c r="Q753" t="s">
        <v>31</v>
      </c>
      <c r="R753">
        <v>4.8</v>
      </c>
      <c r="S753">
        <v>4</v>
      </c>
      <c r="T753">
        <f t="shared" si="33"/>
        <v>365</v>
      </c>
      <c r="U753" t="str">
        <f t="shared" si="34"/>
        <v>2026</v>
      </c>
      <c r="V753" t="str">
        <f t="shared" si="35"/>
        <v>1</v>
      </c>
      <c r="W753" s="10" cm="1">
        <f t="array" ref="W753">(INDEX(clv_analysis[[#All],[Customer Lifetime Value]], MATCH(TEXT(U753, "0")&amp;V753, TEXT(clv_analysis[[#All],[Year]], "0")&amp;clv_analysis[[#All],[Quarter]], 0))) /( COUNTIFS(amazon_prime_users[Year], U753, amazon_prime_users[Quarter], V753))</f>
        <v>58.408554057428219</v>
      </c>
    </row>
    <row r="754" spans="1:23" x14ac:dyDescent="0.3">
      <c r="A754" s="2">
        <v>753</v>
      </c>
      <c r="B754" t="s">
        <v>3012</v>
      </c>
      <c r="C754" t="s">
        <v>3013</v>
      </c>
      <c r="D754" t="s">
        <v>3014</v>
      </c>
      <c r="E754" s="3">
        <v>12825</v>
      </c>
      <c r="F754" t="s">
        <v>43</v>
      </c>
      <c r="G754" t="s">
        <v>3015</v>
      </c>
      <c r="H754" s="1">
        <v>46058</v>
      </c>
      <c r="I754" s="1">
        <v>46423</v>
      </c>
      <c r="J754" t="s">
        <v>36</v>
      </c>
      <c r="K754" t="s">
        <v>52</v>
      </c>
      <c r="L754" t="s">
        <v>26</v>
      </c>
      <c r="M754" t="s">
        <v>66</v>
      </c>
      <c r="N754" t="s">
        <v>45</v>
      </c>
      <c r="O754" t="s">
        <v>73</v>
      </c>
      <c r="P754" t="s">
        <v>39</v>
      </c>
      <c r="Q754" t="s">
        <v>31</v>
      </c>
      <c r="R754">
        <v>4</v>
      </c>
      <c r="S754">
        <v>8</v>
      </c>
      <c r="T754">
        <f t="shared" si="33"/>
        <v>365</v>
      </c>
      <c r="U754" t="str">
        <f t="shared" si="34"/>
        <v>2026</v>
      </c>
      <c r="V754" t="str">
        <f t="shared" si="35"/>
        <v>1</v>
      </c>
      <c r="W754" s="10" cm="1">
        <f t="array" ref="W754">(INDEX(clv_analysis[[#All],[Customer Lifetime Value]], MATCH(TEXT(U754, "0")&amp;V754, TEXT(clv_analysis[[#All],[Year]], "0")&amp;clv_analysis[[#All],[Quarter]], 0))) /( COUNTIFS(amazon_prime_users[Year], U754, amazon_prime_users[Quarter], V754))</f>
        <v>58.408554057428219</v>
      </c>
    </row>
    <row r="755" spans="1:23" x14ac:dyDescent="0.3">
      <c r="A755" s="2">
        <v>754</v>
      </c>
      <c r="B755" t="s">
        <v>3016</v>
      </c>
      <c r="C755" t="s">
        <v>3017</v>
      </c>
      <c r="D755" t="s">
        <v>3018</v>
      </c>
      <c r="E755" s="3">
        <v>37985</v>
      </c>
      <c r="F755" t="s">
        <v>22</v>
      </c>
      <c r="G755" t="s">
        <v>3019</v>
      </c>
      <c r="H755" s="1">
        <v>46059</v>
      </c>
      <c r="I755" s="1">
        <v>46424</v>
      </c>
      <c r="J755" t="s">
        <v>24</v>
      </c>
      <c r="K755" t="s">
        <v>37</v>
      </c>
      <c r="L755" t="s">
        <v>26</v>
      </c>
      <c r="M755" t="s">
        <v>66</v>
      </c>
      <c r="N755" t="s">
        <v>28</v>
      </c>
      <c r="O755" t="s">
        <v>29</v>
      </c>
      <c r="P755" t="s">
        <v>39</v>
      </c>
      <c r="Q755" t="s">
        <v>47</v>
      </c>
      <c r="R755">
        <v>3.8</v>
      </c>
      <c r="S755">
        <v>9</v>
      </c>
      <c r="T755">
        <f t="shared" si="33"/>
        <v>365</v>
      </c>
      <c r="U755" t="str">
        <f t="shared" si="34"/>
        <v>2026</v>
      </c>
      <c r="V755" t="str">
        <f t="shared" si="35"/>
        <v>1</v>
      </c>
      <c r="W755" s="10" cm="1">
        <f t="array" ref="W755">(INDEX(clv_analysis[[#All],[Customer Lifetime Value]], MATCH(TEXT(U755, "0")&amp;V755, TEXT(clv_analysis[[#All],[Year]], "0")&amp;clv_analysis[[#All],[Quarter]], 0))) /( COUNTIFS(amazon_prime_users[Year], U755, amazon_prime_users[Quarter], V755))</f>
        <v>58.408554057428219</v>
      </c>
    </row>
    <row r="756" spans="1:23" x14ac:dyDescent="0.3">
      <c r="A756" s="2">
        <v>755</v>
      </c>
      <c r="B756" t="s">
        <v>3020</v>
      </c>
      <c r="C756" t="s">
        <v>3021</v>
      </c>
      <c r="D756" t="s">
        <v>3022</v>
      </c>
      <c r="E756" s="3">
        <v>26964</v>
      </c>
      <c r="F756" t="s">
        <v>43</v>
      </c>
      <c r="G756" t="s">
        <v>3023</v>
      </c>
      <c r="H756" s="1">
        <v>46060</v>
      </c>
      <c r="I756" s="1">
        <v>46425</v>
      </c>
      <c r="J756" t="s">
        <v>24</v>
      </c>
      <c r="K756" t="s">
        <v>37</v>
      </c>
      <c r="L756" t="s">
        <v>26</v>
      </c>
      <c r="M756" t="s">
        <v>27</v>
      </c>
      <c r="N756" t="s">
        <v>45</v>
      </c>
      <c r="O756" t="s">
        <v>46</v>
      </c>
      <c r="P756" t="s">
        <v>68</v>
      </c>
      <c r="Q756" t="s">
        <v>47</v>
      </c>
      <c r="R756">
        <v>4</v>
      </c>
      <c r="S756">
        <v>6</v>
      </c>
      <c r="T756">
        <f t="shared" si="33"/>
        <v>365</v>
      </c>
      <c r="U756" t="str">
        <f t="shared" si="34"/>
        <v>2026</v>
      </c>
      <c r="V756" t="str">
        <f t="shared" si="35"/>
        <v>1</v>
      </c>
      <c r="W756" s="10" cm="1">
        <f t="array" ref="W756">(INDEX(clv_analysis[[#All],[Customer Lifetime Value]], MATCH(TEXT(U756, "0")&amp;V756, TEXT(clv_analysis[[#All],[Year]], "0")&amp;clv_analysis[[#All],[Quarter]], 0))) /( COUNTIFS(amazon_prime_users[Year], U756, amazon_prime_users[Quarter], V756))</f>
        <v>58.408554057428219</v>
      </c>
    </row>
    <row r="757" spans="1:23" x14ac:dyDescent="0.3">
      <c r="A757" s="2">
        <v>756</v>
      </c>
      <c r="B757" t="s">
        <v>3024</v>
      </c>
      <c r="C757" t="s">
        <v>3025</v>
      </c>
      <c r="D757" t="s">
        <v>3026</v>
      </c>
      <c r="E757" s="3">
        <v>36837</v>
      </c>
      <c r="F757" t="s">
        <v>22</v>
      </c>
      <c r="G757" t="s">
        <v>3027</v>
      </c>
      <c r="H757" s="1">
        <v>46061</v>
      </c>
      <c r="I757" s="1">
        <v>46426</v>
      </c>
      <c r="J757" t="s">
        <v>24</v>
      </c>
      <c r="K757" t="s">
        <v>52</v>
      </c>
      <c r="L757" t="s">
        <v>53</v>
      </c>
      <c r="M757" t="s">
        <v>27</v>
      </c>
      <c r="N757" t="s">
        <v>45</v>
      </c>
      <c r="O757" t="s">
        <v>61</v>
      </c>
      <c r="P757" t="s">
        <v>30</v>
      </c>
      <c r="Q757" t="s">
        <v>47</v>
      </c>
      <c r="R757">
        <v>4.0999999999999996</v>
      </c>
      <c r="S757">
        <v>5</v>
      </c>
      <c r="T757">
        <f t="shared" si="33"/>
        <v>365</v>
      </c>
      <c r="U757" t="str">
        <f t="shared" si="34"/>
        <v>2026</v>
      </c>
      <c r="V757" t="str">
        <f t="shared" si="35"/>
        <v>1</v>
      </c>
      <c r="W757" s="10" cm="1">
        <f t="array" ref="W757">(INDEX(clv_analysis[[#All],[Customer Lifetime Value]], MATCH(TEXT(U757, "0")&amp;V757, TEXT(clv_analysis[[#All],[Year]], "0")&amp;clv_analysis[[#All],[Quarter]], 0))) /( COUNTIFS(amazon_prime_users[Year], U757, amazon_prime_users[Quarter], V757))</f>
        <v>58.408554057428219</v>
      </c>
    </row>
    <row r="758" spans="1:23" x14ac:dyDescent="0.3">
      <c r="A758" s="2">
        <v>757</v>
      </c>
      <c r="B758" t="s">
        <v>3028</v>
      </c>
      <c r="C758" t="s">
        <v>3029</v>
      </c>
      <c r="D758" t="s">
        <v>3030</v>
      </c>
      <c r="E758" s="3">
        <v>34456</v>
      </c>
      <c r="F758" t="s">
        <v>22</v>
      </c>
      <c r="G758" t="s">
        <v>3031</v>
      </c>
      <c r="H758" s="1">
        <v>46062</v>
      </c>
      <c r="I758" s="1">
        <v>46427</v>
      </c>
      <c r="J758" t="s">
        <v>24</v>
      </c>
      <c r="K758" t="s">
        <v>37</v>
      </c>
      <c r="L758" t="s">
        <v>26</v>
      </c>
      <c r="M758" t="s">
        <v>27</v>
      </c>
      <c r="N758" t="s">
        <v>60</v>
      </c>
      <c r="O758" t="s">
        <v>114</v>
      </c>
      <c r="P758" t="s">
        <v>39</v>
      </c>
      <c r="Q758" t="s">
        <v>47</v>
      </c>
      <c r="R758">
        <v>4.5999999999999996</v>
      </c>
      <c r="S758">
        <v>0</v>
      </c>
      <c r="T758">
        <f t="shared" si="33"/>
        <v>365</v>
      </c>
      <c r="U758" t="str">
        <f t="shared" si="34"/>
        <v>2026</v>
      </c>
      <c r="V758" t="str">
        <f t="shared" si="35"/>
        <v>1</v>
      </c>
      <c r="W758" s="10" cm="1">
        <f t="array" ref="W758">(INDEX(clv_analysis[[#All],[Customer Lifetime Value]], MATCH(TEXT(U758, "0")&amp;V758, TEXT(clv_analysis[[#All],[Year]], "0")&amp;clv_analysis[[#All],[Quarter]], 0))) /( COUNTIFS(amazon_prime_users[Year], U758, amazon_prime_users[Quarter], V758))</f>
        <v>58.408554057428219</v>
      </c>
    </row>
    <row r="759" spans="1:23" x14ac:dyDescent="0.3">
      <c r="A759" s="2">
        <v>758</v>
      </c>
      <c r="B759" t="s">
        <v>3032</v>
      </c>
      <c r="C759" t="s">
        <v>3033</v>
      </c>
      <c r="D759" t="s">
        <v>3034</v>
      </c>
      <c r="E759" s="3">
        <v>18792</v>
      </c>
      <c r="F759" t="s">
        <v>22</v>
      </c>
      <c r="G759" t="s">
        <v>3035</v>
      </c>
      <c r="H759" s="1">
        <v>46063</v>
      </c>
      <c r="I759" s="1">
        <v>46428</v>
      </c>
      <c r="J759" t="s">
        <v>24</v>
      </c>
      <c r="K759" t="s">
        <v>25</v>
      </c>
      <c r="L759" t="s">
        <v>26</v>
      </c>
      <c r="M759" t="s">
        <v>59</v>
      </c>
      <c r="N759" t="s">
        <v>45</v>
      </c>
      <c r="O759" t="s">
        <v>61</v>
      </c>
      <c r="P759" t="s">
        <v>68</v>
      </c>
      <c r="Q759" t="s">
        <v>54</v>
      </c>
      <c r="R759">
        <v>4.8</v>
      </c>
      <c r="S759">
        <v>10</v>
      </c>
      <c r="T759">
        <f t="shared" si="33"/>
        <v>365</v>
      </c>
      <c r="U759" t="str">
        <f t="shared" si="34"/>
        <v>2026</v>
      </c>
      <c r="V759" t="str">
        <f t="shared" si="35"/>
        <v>1</v>
      </c>
      <c r="W759" s="10" cm="1">
        <f t="array" ref="W759">(INDEX(clv_analysis[[#All],[Customer Lifetime Value]], MATCH(TEXT(U759, "0")&amp;V759, TEXT(clv_analysis[[#All],[Year]], "0")&amp;clv_analysis[[#All],[Quarter]], 0))) /( COUNTIFS(amazon_prime_users[Year], U759, amazon_prime_users[Quarter], V759))</f>
        <v>58.408554057428219</v>
      </c>
    </row>
    <row r="760" spans="1:23" x14ac:dyDescent="0.3">
      <c r="A760" s="2">
        <v>759</v>
      </c>
      <c r="B760" t="s">
        <v>3036</v>
      </c>
      <c r="C760" t="s">
        <v>3037</v>
      </c>
      <c r="D760" t="s">
        <v>3038</v>
      </c>
      <c r="E760" s="3">
        <v>20621</v>
      </c>
      <c r="F760" t="s">
        <v>43</v>
      </c>
      <c r="G760" t="s">
        <v>3039</v>
      </c>
      <c r="H760" s="1">
        <v>46064</v>
      </c>
      <c r="I760" s="1">
        <v>46429</v>
      </c>
      <c r="J760" t="s">
        <v>24</v>
      </c>
      <c r="K760" t="s">
        <v>37</v>
      </c>
      <c r="L760" t="s">
        <v>26</v>
      </c>
      <c r="M760" t="s">
        <v>66</v>
      </c>
      <c r="N760" t="s">
        <v>45</v>
      </c>
      <c r="O760" t="s">
        <v>46</v>
      </c>
      <c r="P760" t="s">
        <v>39</v>
      </c>
      <c r="Q760" t="s">
        <v>54</v>
      </c>
      <c r="R760">
        <v>3.8</v>
      </c>
      <c r="S760">
        <v>9</v>
      </c>
      <c r="T760">
        <f t="shared" si="33"/>
        <v>365</v>
      </c>
      <c r="U760" t="str">
        <f t="shared" si="34"/>
        <v>2026</v>
      </c>
      <c r="V760" t="str">
        <f t="shared" si="35"/>
        <v>1</v>
      </c>
      <c r="W760" s="10" cm="1">
        <f t="array" ref="W760">(INDEX(clv_analysis[[#All],[Customer Lifetime Value]], MATCH(TEXT(U760, "0")&amp;V760, TEXT(clv_analysis[[#All],[Year]], "0")&amp;clv_analysis[[#All],[Quarter]], 0))) /( COUNTIFS(amazon_prime_users[Year], U760, amazon_prime_users[Quarter], V760))</f>
        <v>58.408554057428219</v>
      </c>
    </row>
    <row r="761" spans="1:23" x14ac:dyDescent="0.3">
      <c r="A761" s="2">
        <v>760</v>
      </c>
      <c r="B761" t="s">
        <v>3040</v>
      </c>
      <c r="C761" t="s">
        <v>3041</v>
      </c>
      <c r="D761" t="s">
        <v>3042</v>
      </c>
      <c r="E761" s="3">
        <v>27787</v>
      </c>
      <c r="F761" t="s">
        <v>22</v>
      </c>
      <c r="G761" t="s">
        <v>3043</v>
      </c>
      <c r="H761" s="1">
        <v>46065</v>
      </c>
      <c r="I761" s="1">
        <v>46430</v>
      </c>
      <c r="J761" t="s">
        <v>24</v>
      </c>
      <c r="K761" t="s">
        <v>52</v>
      </c>
      <c r="L761" t="s">
        <v>53</v>
      </c>
      <c r="M761" t="s">
        <v>59</v>
      </c>
      <c r="N761" t="s">
        <v>45</v>
      </c>
      <c r="O761" t="s">
        <v>61</v>
      </c>
      <c r="P761" t="s">
        <v>68</v>
      </c>
      <c r="Q761" t="s">
        <v>31</v>
      </c>
      <c r="R761">
        <v>3.5</v>
      </c>
      <c r="S761">
        <v>10</v>
      </c>
      <c r="T761">
        <f t="shared" si="33"/>
        <v>365</v>
      </c>
      <c r="U761" t="str">
        <f t="shared" si="34"/>
        <v>2026</v>
      </c>
      <c r="V761" t="str">
        <f t="shared" si="35"/>
        <v>1</v>
      </c>
      <c r="W761" s="10" cm="1">
        <f t="array" ref="W761">(INDEX(clv_analysis[[#All],[Customer Lifetime Value]], MATCH(TEXT(U761, "0")&amp;V761, TEXT(clv_analysis[[#All],[Year]], "0")&amp;clv_analysis[[#All],[Quarter]], 0))) /( COUNTIFS(amazon_prime_users[Year], U761, amazon_prime_users[Quarter], V761))</f>
        <v>58.408554057428219</v>
      </c>
    </row>
    <row r="762" spans="1:23" x14ac:dyDescent="0.3">
      <c r="A762" s="2">
        <v>761</v>
      </c>
      <c r="B762" t="s">
        <v>3044</v>
      </c>
      <c r="C762" t="s">
        <v>3045</v>
      </c>
      <c r="D762" t="s">
        <v>3046</v>
      </c>
      <c r="E762" s="3">
        <v>28108</v>
      </c>
      <c r="F762" t="s">
        <v>22</v>
      </c>
      <c r="G762" t="s">
        <v>3047</v>
      </c>
      <c r="H762" s="1">
        <v>46066</v>
      </c>
      <c r="I762" s="1">
        <v>46431</v>
      </c>
      <c r="J762" t="s">
        <v>24</v>
      </c>
      <c r="K762" t="s">
        <v>52</v>
      </c>
      <c r="L762" t="s">
        <v>53</v>
      </c>
      <c r="M762" t="s">
        <v>59</v>
      </c>
      <c r="N762" t="s">
        <v>60</v>
      </c>
      <c r="O762" t="s">
        <v>114</v>
      </c>
      <c r="P762" t="s">
        <v>68</v>
      </c>
      <c r="Q762" t="s">
        <v>54</v>
      </c>
      <c r="R762">
        <v>4.0999999999999996</v>
      </c>
      <c r="S762">
        <v>2</v>
      </c>
      <c r="T762">
        <f t="shared" si="33"/>
        <v>365</v>
      </c>
      <c r="U762" t="str">
        <f t="shared" si="34"/>
        <v>2026</v>
      </c>
      <c r="V762" t="str">
        <f t="shared" si="35"/>
        <v>1</v>
      </c>
      <c r="W762" s="10" cm="1">
        <f t="array" ref="W762">(INDEX(clv_analysis[[#All],[Customer Lifetime Value]], MATCH(TEXT(U762, "0")&amp;V762, TEXT(clv_analysis[[#All],[Year]], "0")&amp;clv_analysis[[#All],[Quarter]], 0))) /( COUNTIFS(amazon_prime_users[Year], U762, amazon_prime_users[Quarter], V762))</f>
        <v>58.408554057428219</v>
      </c>
    </row>
    <row r="763" spans="1:23" x14ac:dyDescent="0.3">
      <c r="A763" s="2">
        <v>762</v>
      </c>
      <c r="B763" t="s">
        <v>3048</v>
      </c>
      <c r="C763" t="s">
        <v>3049</v>
      </c>
      <c r="D763" t="s">
        <v>3050</v>
      </c>
      <c r="E763" s="3">
        <v>13459</v>
      </c>
      <c r="F763" t="s">
        <v>43</v>
      </c>
      <c r="G763" t="s">
        <v>3051</v>
      </c>
      <c r="H763" s="1">
        <v>46067</v>
      </c>
      <c r="I763" s="1">
        <v>46432</v>
      </c>
      <c r="J763" t="s">
        <v>24</v>
      </c>
      <c r="K763" t="s">
        <v>37</v>
      </c>
      <c r="L763" t="s">
        <v>53</v>
      </c>
      <c r="M763" t="s">
        <v>27</v>
      </c>
      <c r="N763" t="s">
        <v>28</v>
      </c>
      <c r="O763" t="s">
        <v>73</v>
      </c>
      <c r="P763" t="s">
        <v>68</v>
      </c>
      <c r="Q763" t="s">
        <v>54</v>
      </c>
      <c r="R763">
        <v>3.9</v>
      </c>
      <c r="S763">
        <v>4</v>
      </c>
      <c r="T763">
        <f t="shared" si="33"/>
        <v>365</v>
      </c>
      <c r="U763" t="str">
        <f t="shared" si="34"/>
        <v>2026</v>
      </c>
      <c r="V763" t="str">
        <f t="shared" si="35"/>
        <v>1</v>
      </c>
      <c r="W763" s="10" cm="1">
        <f t="array" ref="W763">(INDEX(clv_analysis[[#All],[Customer Lifetime Value]], MATCH(TEXT(U763, "0")&amp;V763, TEXT(clv_analysis[[#All],[Year]], "0")&amp;clv_analysis[[#All],[Quarter]], 0))) /( COUNTIFS(amazon_prime_users[Year], U763, amazon_prime_users[Quarter], V763))</f>
        <v>58.408554057428219</v>
      </c>
    </row>
    <row r="764" spans="1:23" x14ac:dyDescent="0.3">
      <c r="A764" s="2">
        <v>763</v>
      </c>
      <c r="B764" t="s">
        <v>3052</v>
      </c>
      <c r="C764" t="s">
        <v>3053</v>
      </c>
      <c r="D764" t="s">
        <v>3054</v>
      </c>
      <c r="E764" s="3">
        <v>19128</v>
      </c>
      <c r="F764" t="s">
        <v>43</v>
      </c>
      <c r="G764" t="s">
        <v>3055</v>
      </c>
      <c r="H764" s="1">
        <v>46068</v>
      </c>
      <c r="I764" s="1">
        <v>46433</v>
      </c>
      <c r="J764" t="s">
        <v>24</v>
      </c>
      <c r="K764" t="s">
        <v>37</v>
      </c>
      <c r="L764" t="s">
        <v>53</v>
      </c>
      <c r="M764" t="s">
        <v>27</v>
      </c>
      <c r="N764" t="s">
        <v>28</v>
      </c>
      <c r="O764" t="s">
        <v>73</v>
      </c>
      <c r="P764" t="s">
        <v>39</v>
      </c>
      <c r="Q764" t="s">
        <v>31</v>
      </c>
      <c r="R764">
        <v>3.3</v>
      </c>
      <c r="S764">
        <v>6</v>
      </c>
      <c r="T764">
        <f t="shared" si="33"/>
        <v>365</v>
      </c>
      <c r="U764" t="str">
        <f t="shared" si="34"/>
        <v>2026</v>
      </c>
      <c r="V764" t="str">
        <f t="shared" si="35"/>
        <v>1</v>
      </c>
      <c r="W764" s="10" cm="1">
        <f t="array" ref="W764">(INDEX(clv_analysis[[#All],[Customer Lifetime Value]], MATCH(TEXT(U764, "0")&amp;V764, TEXT(clv_analysis[[#All],[Year]], "0")&amp;clv_analysis[[#All],[Quarter]], 0))) /( COUNTIFS(amazon_prime_users[Year], U764, amazon_prime_users[Quarter], V764))</f>
        <v>58.408554057428219</v>
      </c>
    </row>
    <row r="765" spans="1:23" x14ac:dyDescent="0.3">
      <c r="A765" s="2">
        <v>764</v>
      </c>
      <c r="B765" t="s">
        <v>3056</v>
      </c>
      <c r="C765" t="s">
        <v>3057</v>
      </c>
      <c r="D765" t="s">
        <v>3058</v>
      </c>
      <c r="E765" s="3">
        <v>23976</v>
      </c>
      <c r="F765" t="s">
        <v>43</v>
      </c>
      <c r="G765" t="s">
        <v>3059</v>
      </c>
      <c r="H765" s="1">
        <v>46069</v>
      </c>
      <c r="I765" s="1">
        <v>46434</v>
      </c>
      <c r="J765" t="s">
        <v>24</v>
      </c>
      <c r="K765" t="s">
        <v>37</v>
      </c>
      <c r="L765" t="s">
        <v>53</v>
      </c>
      <c r="M765" t="s">
        <v>27</v>
      </c>
      <c r="N765" t="s">
        <v>28</v>
      </c>
      <c r="O765" t="s">
        <v>29</v>
      </c>
      <c r="P765" t="s">
        <v>39</v>
      </c>
      <c r="Q765" t="s">
        <v>31</v>
      </c>
      <c r="R765">
        <v>3.1</v>
      </c>
      <c r="S765">
        <v>6</v>
      </c>
      <c r="T765">
        <f t="shared" si="33"/>
        <v>365</v>
      </c>
      <c r="U765" t="str">
        <f t="shared" si="34"/>
        <v>2026</v>
      </c>
      <c r="V765" t="str">
        <f t="shared" si="35"/>
        <v>1</v>
      </c>
      <c r="W765" s="10" cm="1">
        <f t="array" ref="W765">(INDEX(clv_analysis[[#All],[Customer Lifetime Value]], MATCH(TEXT(U765, "0")&amp;V765, TEXT(clv_analysis[[#All],[Year]], "0")&amp;clv_analysis[[#All],[Quarter]], 0))) /( COUNTIFS(amazon_prime_users[Year], U765, amazon_prime_users[Quarter], V765))</f>
        <v>58.408554057428219</v>
      </c>
    </row>
    <row r="766" spans="1:23" x14ac:dyDescent="0.3">
      <c r="A766" s="2">
        <v>765</v>
      </c>
      <c r="B766" t="s">
        <v>3060</v>
      </c>
      <c r="C766" t="s">
        <v>3061</v>
      </c>
      <c r="D766" t="s">
        <v>3062</v>
      </c>
      <c r="E766" s="3">
        <v>12701</v>
      </c>
      <c r="F766" t="s">
        <v>22</v>
      </c>
      <c r="G766" t="s">
        <v>3063</v>
      </c>
      <c r="H766" s="1">
        <v>46070</v>
      </c>
      <c r="I766" s="1">
        <v>46435</v>
      </c>
      <c r="J766" t="s">
        <v>24</v>
      </c>
      <c r="K766" t="s">
        <v>52</v>
      </c>
      <c r="L766" t="s">
        <v>26</v>
      </c>
      <c r="M766" t="s">
        <v>27</v>
      </c>
      <c r="N766" t="s">
        <v>60</v>
      </c>
      <c r="O766" t="s">
        <v>46</v>
      </c>
      <c r="P766" t="s">
        <v>30</v>
      </c>
      <c r="Q766" t="s">
        <v>47</v>
      </c>
      <c r="R766">
        <v>4.4000000000000004</v>
      </c>
      <c r="S766">
        <v>10</v>
      </c>
      <c r="T766">
        <f t="shared" si="33"/>
        <v>365</v>
      </c>
      <c r="U766" t="str">
        <f t="shared" si="34"/>
        <v>2026</v>
      </c>
      <c r="V766" t="str">
        <f t="shared" si="35"/>
        <v>1</v>
      </c>
      <c r="W766" s="10" cm="1">
        <f t="array" ref="W766">(INDEX(clv_analysis[[#All],[Customer Lifetime Value]], MATCH(TEXT(U766, "0")&amp;V766, TEXT(clv_analysis[[#All],[Year]], "0")&amp;clv_analysis[[#All],[Quarter]], 0))) /( COUNTIFS(amazon_prime_users[Year], U766, amazon_prime_users[Quarter], V766))</f>
        <v>58.408554057428219</v>
      </c>
    </row>
    <row r="767" spans="1:23" x14ac:dyDescent="0.3">
      <c r="A767" s="2">
        <v>766</v>
      </c>
      <c r="B767" t="s">
        <v>3064</v>
      </c>
      <c r="C767" t="s">
        <v>3065</v>
      </c>
      <c r="D767" t="s">
        <v>3066</v>
      </c>
      <c r="E767" s="3">
        <v>31089</v>
      </c>
      <c r="F767" t="s">
        <v>43</v>
      </c>
      <c r="G767" t="s">
        <v>3067</v>
      </c>
      <c r="H767" s="1">
        <v>46071</v>
      </c>
      <c r="I767" s="1">
        <v>46436</v>
      </c>
      <c r="J767" t="s">
        <v>36</v>
      </c>
      <c r="K767" t="s">
        <v>25</v>
      </c>
      <c r="L767" t="s">
        <v>53</v>
      </c>
      <c r="M767" t="s">
        <v>59</v>
      </c>
      <c r="N767" t="s">
        <v>28</v>
      </c>
      <c r="O767" t="s">
        <v>67</v>
      </c>
      <c r="P767" t="s">
        <v>68</v>
      </c>
      <c r="Q767" t="s">
        <v>31</v>
      </c>
      <c r="R767">
        <v>4.2</v>
      </c>
      <c r="S767">
        <v>8</v>
      </c>
      <c r="T767">
        <f t="shared" si="33"/>
        <v>365</v>
      </c>
      <c r="U767" t="str">
        <f t="shared" si="34"/>
        <v>2026</v>
      </c>
      <c r="V767" t="str">
        <f t="shared" si="35"/>
        <v>1</v>
      </c>
      <c r="W767" s="10" cm="1">
        <f t="array" ref="W767">(INDEX(clv_analysis[[#All],[Customer Lifetime Value]], MATCH(TEXT(U767, "0")&amp;V767, TEXT(clv_analysis[[#All],[Year]], "0")&amp;clv_analysis[[#All],[Quarter]], 0))) /( COUNTIFS(amazon_prime_users[Year], U767, amazon_prime_users[Quarter], V767))</f>
        <v>58.408554057428219</v>
      </c>
    </row>
    <row r="768" spans="1:23" x14ac:dyDescent="0.3">
      <c r="A768" s="2">
        <v>767</v>
      </c>
      <c r="B768" t="s">
        <v>3068</v>
      </c>
      <c r="C768" t="s">
        <v>3069</v>
      </c>
      <c r="D768" t="s">
        <v>3070</v>
      </c>
      <c r="E768" s="3">
        <v>18983</v>
      </c>
      <c r="F768" t="s">
        <v>22</v>
      </c>
      <c r="G768" t="s">
        <v>3071</v>
      </c>
      <c r="H768" s="1">
        <v>46072</v>
      </c>
      <c r="I768" s="1">
        <v>46437</v>
      </c>
      <c r="J768" t="s">
        <v>36</v>
      </c>
      <c r="K768" t="s">
        <v>52</v>
      </c>
      <c r="L768" t="s">
        <v>53</v>
      </c>
      <c r="M768" t="s">
        <v>27</v>
      </c>
      <c r="N768" t="s">
        <v>45</v>
      </c>
      <c r="O768" t="s">
        <v>46</v>
      </c>
      <c r="P768" t="s">
        <v>39</v>
      </c>
      <c r="Q768" t="s">
        <v>54</v>
      </c>
      <c r="R768">
        <v>3.8</v>
      </c>
      <c r="S768">
        <v>4</v>
      </c>
      <c r="T768">
        <f t="shared" si="33"/>
        <v>365</v>
      </c>
      <c r="U768" t="str">
        <f t="shared" si="34"/>
        <v>2026</v>
      </c>
      <c r="V768" t="str">
        <f t="shared" si="35"/>
        <v>1</v>
      </c>
      <c r="W768" s="10" cm="1">
        <f t="array" ref="W768">(INDEX(clv_analysis[[#All],[Customer Lifetime Value]], MATCH(TEXT(U768, "0")&amp;V768, TEXT(clv_analysis[[#All],[Year]], "0")&amp;clv_analysis[[#All],[Quarter]], 0))) /( COUNTIFS(amazon_prime_users[Year], U768, amazon_prime_users[Quarter], V768))</f>
        <v>58.408554057428219</v>
      </c>
    </row>
    <row r="769" spans="1:23" x14ac:dyDescent="0.3">
      <c r="A769" s="2">
        <v>768</v>
      </c>
      <c r="B769" t="s">
        <v>3072</v>
      </c>
      <c r="C769" t="s">
        <v>3073</v>
      </c>
      <c r="D769" t="s">
        <v>3074</v>
      </c>
      <c r="E769" s="3">
        <v>36350</v>
      </c>
      <c r="F769" t="s">
        <v>22</v>
      </c>
      <c r="G769" t="s">
        <v>3075</v>
      </c>
      <c r="H769" s="1">
        <v>46073</v>
      </c>
      <c r="I769" s="1">
        <v>46438</v>
      </c>
      <c r="J769" t="s">
        <v>24</v>
      </c>
      <c r="K769" t="s">
        <v>37</v>
      </c>
      <c r="L769" t="s">
        <v>53</v>
      </c>
      <c r="M769" t="s">
        <v>27</v>
      </c>
      <c r="N769" t="s">
        <v>45</v>
      </c>
      <c r="O769" t="s">
        <v>67</v>
      </c>
      <c r="P769" t="s">
        <v>68</v>
      </c>
      <c r="Q769" t="s">
        <v>31</v>
      </c>
      <c r="R769">
        <v>3.5</v>
      </c>
      <c r="S769">
        <v>8</v>
      </c>
      <c r="T769">
        <f t="shared" si="33"/>
        <v>365</v>
      </c>
      <c r="U769" t="str">
        <f t="shared" si="34"/>
        <v>2026</v>
      </c>
      <c r="V769" t="str">
        <f t="shared" si="35"/>
        <v>1</v>
      </c>
      <c r="W769" s="10" cm="1">
        <f t="array" ref="W769">(INDEX(clv_analysis[[#All],[Customer Lifetime Value]], MATCH(TEXT(U769, "0")&amp;V769, TEXT(clv_analysis[[#All],[Year]], "0")&amp;clv_analysis[[#All],[Quarter]], 0))) /( COUNTIFS(amazon_prime_users[Year], U769, amazon_prime_users[Quarter], V769))</f>
        <v>58.408554057428219</v>
      </c>
    </row>
    <row r="770" spans="1:23" x14ac:dyDescent="0.3">
      <c r="A770" s="2">
        <v>769</v>
      </c>
      <c r="B770" t="s">
        <v>3076</v>
      </c>
      <c r="C770" t="s">
        <v>3077</v>
      </c>
      <c r="D770" t="s">
        <v>3078</v>
      </c>
      <c r="E770" s="3">
        <v>19353</v>
      </c>
      <c r="F770" t="s">
        <v>22</v>
      </c>
      <c r="G770" t="s">
        <v>3079</v>
      </c>
      <c r="H770" s="1">
        <v>46074</v>
      </c>
      <c r="I770" s="1">
        <v>46439</v>
      </c>
      <c r="J770" t="s">
        <v>36</v>
      </c>
      <c r="K770" t="s">
        <v>52</v>
      </c>
      <c r="L770" t="s">
        <v>53</v>
      </c>
      <c r="M770" t="s">
        <v>59</v>
      </c>
      <c r="N770" t="s">
        <v>45</v>
      </c>
      <c r="O770" t="s">
        <v>29</v>
      </c>
      <c r="P770" t="s">
        <v>39</v>
      </c>
      <c r="Q770" t="s">
        <v>47</v>
      </c>
      <c r="R770">
        <v>4.8</v>
      </c>
      <c r="S770">
        <v>10</v>
      </c>
      <c r="T770">
        <f t="shared" ref="T770:T833" si="36">I770-H770</f>
        <v>365</v>
      </c>
      <c r="U770" t="str">
        <f t="shared" ref="U770:U833" si="37">IF(YEAR(H770)=2024, "2024",
 IF(YEAR(H770)=2025, "2025",
 IF(YEAR(H770)=2026, "2026",
 IF(YEAR(H770)=2027, "2027",
 IF(YEAR(H770)=2028, "2028",
 IF(YEAR(H770)=2029, "2029",
 IF(YEAR(H770)=2030, "2030", "")))))))</f>
        <v>2026</v>
      </c>
      <c r="V770" t="str">
        <f t="shared" ref="V770:V833" si="38">IF(MONTH(H770)&lt;=3, "1", IF(MONTH(H770)&lt;=6, "2", IF(MONTH(H770)&lt;=9, "3", "4")))</f>
        <v>1</v>
      </c>
      <c r="W770" s="10" cm="1">
        <f t="array" ref="W770">(INDEX(clv_analysis[[#All],[Customer Lifetime Value]], MATCH(TEXT(U770, "0")&amp;V770, TEXT(clv_analysis[[#All],[Year]], "0")&amp;clv_analysis[[#All],[Quarter]], 0))) /( COUNTIFS(amazon_prime_users[Year], U770, amazon_prime_users[Quarter], V770))</f>
        <v>58.408554057428219</v>
      </c>
    </row>
    <row r="771" spans="1:23" x14ac:dyDescent="0.3">
      <c r="A771" s="2">
        <v>770</v>
      </c>
      <c r="B771" t="s">
        <v>3080</v>
      </c>
      <c r="C771" t="s">
        <v>3081</v>
      </c>
      <c r="D771" t="s">
        <v>3082</v>
      </c>
      <c r="E771" s="3">
        <v>27276</v>
      </c>
      <c r="F771" t="s">
        <v>22</v>
      </c>
      <c r="G771" t="s">
        <v>3083</v>
      </c>
      <c r="H771" s="1">
        <v>46075</v>
      </c>
      <c r="I771" s="1">
        <v>46440</v>
      </c>
      <c r="J771" t="s">
        <v>36</v>
      </c>
      <c r="K771" t="s">
        <v>52</v>
      </c>
      <c r="L771" t="s">
        <v>53</v>
      </c>
      <c r="M771" t="s">
        <v>59</v>
      </c>
      <c r="N771" t="s">
        <v>45</v>
      </c>
      <c r="O771" t="s">
        <v>29</v>
      </c>
      <c r="P771" t="s">
        <v>39</v>
      </c>
      <c r="Q771" t="s">
        <v>47</v>
      </c>
      <c r="R771">
        <v>3.8</v>
      </c>
      <c r="S771">
        <v>7</v>
      </c>
      <c r="T771">
        <f t="shared" si="36"/>
        <v>365</v>
      </c>
      <c r="U771" t="str">
        <f t="shared" si="37"/>
        <v>2026</v>
      </c>
      <c r="V771" t="str">
        <f t="shared" si="38"/>
        <v>1</v>
      </c>
      <c r="W771" s="10" cm="1">
        <f t="array" ref="W771">(INDEX(clv_analysis[[#All],[Customer Lifetime Value]], MATCH(TEXT(U771, "0")&amp;V771, TEXT(clv_analysis[[#All],[Year]], "0")&amp;clv_analysis[[#All],[Quarter]], 0))) /( COUNTIFS(amazon_prime_users[Year], U771, amazon_prime_users[Quarter], V771))</f>
        <v>58.408554057428219</v>
      </c>
    </row>
    <row r="772" spans="1:23" x14ac:dyDescent="0.3">
      <c r="A772" s="2">
        <v>771</v>
      </c>
      <c r="B772" t="s">
        <v>3084</v>
      </c>
      <c r="C772" t="s">
        <v>3085</v>
      </c>
      <c r="D772" t="s">
        <v>3086</v>
      </c>
      <c r="E772" s="3">
        <v>18748</v>
      </c>
      <c r="F772" t="s">
        <v>22</v>
      </c>
      <c r="G772" t="s">
        <v>3087</v>
      </c>
      <c r="H772" s="1">
        <v>46076</v>
      </c>
      <c r="I772" s="1">
        <v>46441</v>
      </c>
      <c r="J772" t="s">
        <v>36</v>
      </c>
      <c r="K772" t="s">
        <v>37</v>
      </c>
      <c r="L772" t="s">
        <v>53</v>
      </c>
      <c r="M772" t="s">
        <v>27</v>
      </c>
      <c r="N772" t="s">
        <v>28</v>
      </c>
      <c r="O772" t="s">
        <v>46</v>
      </c>
      <c r="P772" t="s">
        <v>30</v>
      </c>
      <c r="Q772" t="s">
        <v>31</v>
      </c>
      <c r="R772">
        <v>4.8</v>
      </c>
      <c r="S772">
        <v>0</v>
      </c>
      <c r="T772">
        <f t="shared" si="36"/>
        <v>365</v>
      </c>
      <c r="U772" t="str">
        <f t="shared" si="37"/>
        <v>2026</v>
      </c>
      <c r="V772" t="str">
        <f t="shared" si="38"/>
        <v>1</v>
      </c>
      <c r="W772" s="10" cm="1">
        <f t="array" ref="W772">(INDEX(clv_analysis[[#All],[Customer Lifetime Value]], MATCH(TEXT(U772, "0")&amp;V772, TEXT(clv_analysis[[#All],[Year]], "0")&amp;clv_analysis[[#All],[Quarter]], 0))) /( COUNTIFS(amazon_prime_users[Year], U772, amazon_prime_users[Quarter], V772))</f>
        <v>58.408554057428219</v>
      </c>
    </row>
    <row r="773" spans="1:23" x14ac:dyDescent="0.3">
      <c r="A773" s="2">
        <v>772</v>
      </c>
      <c r="B773" t="s">
        <v>3088</v>
      </c>
      <c r="C773" t="s">
        <v>3089</v>
      </c>
      <c r="D773" t="s">
        <v>3090</v>
      </c>
      <c r="E773" s="3">
        <v>29001</v>
      </c>
      <c r="F773" t="s">
        <v>22</v>
      </c>
      <c r="G773" t="s">
        <v>3091</v>
      </c>
      <c r="H773" s="1">
        <v>46077</v>
      </c>
      <c r="I773" s="1">
        <v>46442</v>
      </c>
      <c r="J773" t="s">
        <v>24</v>
      </c>
      <c r="K773" t="s">
        <v>52</v>
      </c>
      <c r="L773" t="s">
        <v>53</v>
      </c>
      <c r="M773" t="s">
        <v>27</v>
      </c>
      <c r="N773" t="s">
        <v>45</v>
      </c>
      <c r="O773" t="s">
        <v>29</v>
      </c>
      <c r="P773" t="s">
        <v>68</v>
      </c>
      <c r="Q773" t="s">
        <v>54</v>
      </c>
      <c r="R773">
        <v>4</v>
      </c>
      <c r="S773">
        <v>4</v>
      </c>
      <c r="T773">
        <f t="shared" si="36"/>
        <v>365</v>
      </c>
      <c r="U773" t="str">
        <f t="shared" si="37"/>
        <v>2026</v>
      </c>
      <c r="V773" t="str">
        <f t="shared" si="38"/>
        <v>1</v>
      </c>
      <c r="W773" s="10" cm="1">
        <f t="array" ref="W773">(INDEX(clv_analysis[[#All],[Customer Lifetime Value]], MATCH(TEXT(U773, "0")&amp;V773, TEXT(clv_analysis[[#All],[Year]], "0")&amp;clv_analysis[[#All],[Quarter]], 0))) /( COUNTIFS(amazon_prime_users[Year], U773, amazon_prime_users[Quarter], V773))</f>
        <v>58.408554057428219</v>
      </c>
    </row>
    <row r="774" spans="1:23" x14ac:dyDescent="0.3">
      <c r="A774" s="2">
        <v>773</v>
      </c>
      <c r="B774" t="s">
        <v>3092</v>
      </c>
      <c r="C774" t="s">
        <v>3093</v>
      </c>
      <c r="D774" t="s">
        <v>3094</v>
      </c>
      <c r="E774" s="3">
        <v>35520</v>
      </c>
      <c r="F774" t="s">
        <v>43</v>
      </c>
      <c r="G774" t="s">
        <v>816</v>
      </c>
      <c r="H774" s="1">
        <v>46078</v>
      </c>
      <c r="I774" s="1">
        <v>46443</v>
      </c>
      <c r="J774" t="s">
        <v>24</v>
      </c>
      <c r="K774" t="s">
        <v>25</v>
      </c>
      <c r="L774" t="s">
        <v>26</v>
      </c>
      <c r="M774" t="s">
        <v>59</v>
      </c>
      <c r="N774" t="s">
        <v>60</v>
      </c>
      <c r="O774" t="s">
        <v>38</v>
      </c>
      <c r="P774" t="s">
        <v>39</v>
      </c>
      <c r="Q774" t="s">
        <v>47</v>
      </c>
      <c r="R774">
        <v>4.8</v>
      </c>
      <c r="S774">
        <v>0</v>
      </c>
      <c r="T774">
        <f t="shared" si="36"/>
        <v>365</v>
      </c>
      <c r="U774" t="str">
        <f t="shared" si="37"/>
        <v>2026</v>
      </c>
      <c r="V774" t="str">
        <f t="shared" si="38"/>
        <v>1</v>
      </c>
      <c r="W774" s="10" cm="1">
        <f t="array" ref="W774">(INDEX(clv_analysis[[#All],[Customer Lifetime Value]], MATCH(TEXT(U774, "0")&amp;V774, TEXT(clv_analysis[[#All],[Year]], "0")&amp;clv_analysis[[#All],[Quarter]], 0))) /( COUNTIFS(amazon_prime_users[Year], U774, amazon_prime_users[Quarter], V774))</f>
        <v>58.408554057428219</v>
      </c>
    </row>
    <row r="775" spans="1:23" x14ac:dyDescent="0.3">
      <c r="A775" s="2">
        <v>774</v>
      </c>
      <c r="B775" t="s">
        <v>3095</v>
      </c>
      <c r="C775" t="s">
        <v>3096</v>
      </c>
      <c r="D775" t="s">
        <v>3097</v>
      </c>
      <c r="E775" s="3">
        <v>37289</v>
      </c>
      <c r="F775" t="s">
        <v>22</v>
      </c>
      <c r="G775" t="s">
        <v>3098</v>
      </c>
      <c r="H775" s="1">
        <v>46079</v>
      </c>
      <c r="I775" s="1">
        <v>46444</v>
      </c>
      <c r="J775" t="s">
        <v>24</v>
      </c>
      <c r="K775" t="s">
        <v>37</v>
      </c>
      <c r="L775" t="s">
        <v>53</v>
      </c>
      <c r="M775" t="s">
        <v>66</v>
      </c>
      <c r="N775" t="s">
        <v>45</v>
      </c>
      <c r="O775" t="s">
        <v>114</v>
      </c>
      <c r="P775" t="s">
        <v>39</v>
      </c>
      <c r="Q775" t="s">
        <v>31</v>
      </c>
      <c r="R775">
        <v>4.9000000000000004</v>
      </c>
      <c r="S775">
        <v>1</v>
      </c>
      <c r="T775">
        <f t="shared" si="36"/>
        <v>365</v>
      </c>
      <c r="U775" t="str">
        <f t="shared" si="37"/>
        <v>2026</v>
      </c>
      <c r="V775" t="str">
        <f t="shared" si="38"/>
        <v>1</v>
      </c>
      <c r="W775" s="10" cm="1">
        <f t="array" ref="W775">(INDEX(clv_analysis[[#All],[Customer Lifetime Value]], MATCH(TEXT(U775, "0")&amp;V775, TEXT(clv_analysis[[#All],[Year]], "0")&amp;clv_analysis[[#All],[Quarter]], 0))) /( COUNTIFS(amazon_prime_users[Year], U775, amazon_prime_users[Quarter], V775))</f>
        <v>58.408554057428219</v>
      </c>
    </row>
    <row r="776" spans="1:23" x14ac:dyDescent="0.3">
      <c r="A776" s="2">
        <v>775</v>
      </c>
      <c r="B776" t="s">
        <v>3099</v>
      </c>
      <c r="C776" t="s">
        <v>3100</v>
      </c>
      <c r="D776" t="s">
        <v>3101</v>
      </c>
      <c r="E776" s="3">
        <v>32874</v>
      </c>
      <c r="F776" t="s">
        <v>22</v>
      </c>
      <c r="G776" t="s">
        <v>3102</v>
      </c>
      <c r="H776" s="1">
        <v>46080</v>
      </c>
      <c r="I776" s="1">
        <v>46445</v>
      </c>
      <c r="J776" t="s">
        <v>24</v>
      </c>
      <c r="K776" t="s">
        <v>52</v>
      </c>
      <c r="L776" t="s">
        <v>53</v>
      </c>
      <c r="M776" t="s">
        <v>27</v>
      </c>
      <c r="N776" t="s">
        <v>45</v>
      </c>
      <c r="O776" t="s">
        <v>73</v>
      </c>
      <c r="P776" t="s">
        <v>30</v>
      </c>
      <c r="Q776" t="s">
        <v>47</v>
      </c>
      <c r="R776">
        <v>3.5</v>
      </c>
      <c r="S776">
        <v>2</v>
      </c>
      <c r="T776">
        <f t="shared" si="36"/>
        <v>365</v>
      </c>
      <c r="U776" t="str">
        <f t="shared" si="37"/>
        <v>2026</v>
      </c>
      <c r="V776" t="str">
        <f t="shared" si="38"/>
        <v>1</v>
      </c>
      <c r="W776" s="10" cm="1">
        <f t="array" ref="W776">(INDEX(clv_analysis[[#All],[Customer Lifetime Value]], MATCH(TEXT(U776, "0")&amp;V776, TEXT(clv_analysis[[#All],[Year]], "0")&amp;clv_analysis[[#All],[Quarter]], 0))) /( COUNTIFS(amazon_prime_users[Year], U776, amazon_prime_users[Quarter], V776))</f>
        <v>58.408554057428219</v>
      </c>
    </row>
    <row r="777" spans="1:23" x14ac:dyDescent="0.3">
      <c r="A777" s="2">
        <v>776</v>
      </c>
      <c r="B777" t="s">
        <v>3103</v>
      </c>
      <c r="C777" t="s">
        <v>3104</v>
      </c>
      <c r="D777" t="s">
        <v>3105</v>
      </c>
      <c r="E777" s="3">
        <v>24938</v>
      </c>
      <c r="F777" t="s">
        <v>22</v>
      </c>
      <c r="G777" t="s">
        <v>3106</v>
      </c>
      <c r="H777" s="1">
        <v>46081</v>
      </c>
      <c r="I777" s="1">
        <v>46446</v>
      </c>
      <c r="J777" t="s">
        <v>24</v>
      </c>
      <c r="K777" t="s">
        <v>52</v>
      </c>
      <c r="L777" t="s">
        <v>53</v>
      </c>
      <c r="M777" t="s">
        <v>59</v>
      </c>
      <c r="N777" t="s">
        <v>45</v>
      </c>
      <c r="O777" t="s">
        <v>29</v>
      </c>
      <c r="P777" t="s">
        <v>68</v>
      </c>
      <c r="Q777" t="s">
        <v>31</v>
      </c>
      <c r="R777">
        <v>3.9</v>
      </c>
      <c r="S777">
        <v>7</v>
      </c>
      <c r="T777">
        <f t="shared" si="36"/>
        <v>365</v>
      </c>
      <c r="U777" t="str">
        <f t="shared" si="37"/>
        <v>2026</v>
      </c>
      <c r="V777" t="str">
        <f t="shared" si="38"/>
        <v>1</v>
      </c>
      <c r="W777" s="10" cm="1">
        <f t="array" ref="W777">(INDEX(clv_analysis[[#All],[Customer Lifetime Value]], MATCH(TEXT(U777, "0")&amp;V777, TEXT(clv_analysis[[#All],[Year]], "0")&amp;clv_analysis[[#All],[Quarter]], 0))) /( COUNTIFS(amazon_prime_users[Year], U777, amazon_prime_users[Quarter], V777))</f>
        <v>58.408554057428219</v>
      </c>
    </row>
    <row r="778" spans="1:23" x14ac:dyDescent="0.3">
      <c r="A778" s="2">
        <v>777</v>
      </c>
      <c r="B778" t="s">
        <v>3107</v>
      </c>
      <c r="C778" t="s">
        <v>3108</v>
      </c>
      <c r="D778" t="s">
        <v>3109</v>
      </c>
      <c r="E778" s="3">
        <v>26423</v>
      </c>
      <c r="F778" t="s">
        <v>22</v>
      </c>
      <c r="G778" t="s">
        <v>3110</v>
      </c>
      <c r="H778" s="1">
        <v>46082</v>
      </c>
      <c r="I778" s="1">
        <v>46447</v>
      </c>
      <c r="J778" t="s">
        <v>36</v>
      </c>
      <c r="K778" t="s">
        <v>25</v>
      </c>
      <c r="L778" t="s">
        <v>26</v>
      </c>
      <c r="M778" t="s">
        <v>66</v>
      </c>
      <c r="N778" t="s">
        <v>28</v>
      </c>
      <c r="O778" t="s">
        <v>38</v>
      </c>
      <c r="P778" t="s">
        <v>39</v>
      </c>
      <c r="Q778" t="s">
        <v>31</v>
      </c>
      <c r="R778">
        <v>3.1</v>
      </c>
      <c r="S778">
        <v>5</v>
      </c>
      <c r="T778">
        <f t="shared" si="36"/>
        <v>365</v>
      </c>
      <c r="U778" t="str">
        <f t="shared" si="37"/>
        <v>2026</v>
      </c>
      <c r="V778" t="str">
        <f t="shared" si="38"/>
        <v>1</v>
      </c>
      <c r="W778" s="10" cm="1">
        <f t="array" ref="W778">(INDEX(clv_analysis[[#All],[Customer Lifetime Value]], MATCH(TEXT(U778, "0")&amp;V778, TEXT(clv_analysis[[#All],[Year]], "0")&amp;clv_analysis[[#All],[Quarter]], 0))) /( COUNTIFS(amazon_prime_users[Year], U778, amazon_prime_users[Quarter], V778))</f>
        <v>58.408554057428219</v>
      </c>
    </row>
    <row r="779" spans="1:23" x14ac:dyDescent="0.3">
      <c r="A779" s="2">
        <v>778</v>
      </c>
      <c r="B779" t="s">
        <v>3111</v>
      </c>
      <c r="C779" t="s">
        <v>3112</v>
      </c>
      <c r="D779" t="s">
        <v>3113</v>
      </c>
      <c r="E779" s="3">
        <v>28533</v>
      </c>
      <c r="F779" t="s">
        <v>22</v>
      </c>
      <c r="G779" t="s">
        <v>3114</v>
      </c>
      <c r="H779" s="1">
        <v>46083</v>
      </c>
      <c r="I779" s="1">
        <v>46448</v>
      </c>
      <c r="J779" t="s">
        <v>24</v>
      </c>
      <c r="K779" t="s">
        <v>52</v>
      </c>
      <c r="L779" t="s">
        <v>26</v>
      </c>
      <c r="M779" t="s">
        <v>66</v>
      </c>
      <c r="N779" t="s">
        <v>45</v>
      </c>
      <c r="O779" t="s">
        <v>38</v>
      </c>
      <c r="P779" t="s">
        <v>39</v>
      </c>
      <c r="Q779" t="s">
        <v>47</v>
      </c>
      <c r="R779">
        <v>3.2</v>
      </c>
      <c r="S779">
        <v>4</v>
      </c>
      <c r="T779">
        <f t="shared" si="36"/>
        <v>365</v>
      </c>
      <c r="U779" t="str">
        <f t="shared" si="37"/>
        <v>2026</v>
      </c>
      <c r="V779" t="str">
        <f t="shared" si="38"/>
        <v>1</v>
      </c>
      <c r="W779" s="10" cm="1">
        <f t="array" ref="W779">(INDEX(clv_analysis[[#All],[Customer Lifetime Value]], MATCH(TEXT(U779, "0")&amp;V779, TEXT(clv_analysis[[#All],[Year]], "0")&amp;clv_analysis[[#All],[Quarter]], 0))) /( COUNTIFS(amazon_prime_users[Year], U779, amazon_prime_users[Quarter], V779))</f>
        <v>58.408554057428219</v>
      </c>
    </row>
    <row r="780" spans="1:23" x14ac:dyDescent="0.3">
      <c r="A780" s="2">
        <v>779</v>
      </c>
      <c r="B780" t="s">
        <v>3115</v>
      </c>
      <c r="C780" t="s">
        <v>3116</v>
      </c>
      <c r="D780" t="s">
        <v>3117</v>
      </c>
      <c r="E780" s="3">
        <v>37215</v>
      </c>
      <c r="F780" t="s">
        <v>43</v>
      </c>
      <c r="G780" t="s">
        <v>3118</v>
      </c>
      <c r="H780" s="1">
        <v>46084</v>
      </c>
      <c r="I780" s="1">
        <v>46449</v>
      </c>
      <c r="J780" t="s">
        <v>24</v>
      </c>
      <c r="K780" t="s">
        <v>25</v>
      </c>
      <c r="L780" t="s">
        <v>53</v>
      </c>
      <c r="M780" t="s">
        <v>27</v>
      </c>
      <c r="N780" t="s">
        <v>60</v>
      </c>
      <c r="O780" t="s">
        <v>114</v>
      </c>
      <c r="P780" t="s">
        <v>30</v>
      </c>
      <c r="Q780" t="s">
        <v>31</v>
      </c>
      <c r="R780">
        <v>3.9</v>
      </c>
      <c r="S780">
        <v>9</v>
      </c>
      <c r="T780">
        <f t="shared" si="36"/>
        <v>365</v>
      </c>
      <c r="U780" t="str">
        <f t="shared" si="37"/>
        <v>2026</v>
      </c>
      <c r="V780" t="str">
        <f t="shared" si="38"/>
        <v>1</v>
      </c>
      <c r="W780" s="10" cm="1">
        <f t="array" ref="W780">(INDEX(clv_analysis[[#All],[Customer Lifetime Value]], MATCH(TEXT(U780, "0")&amp;V780, TEXT(clv_analysis[[#All],[Year]], "0")&amp;clv_analysis[[#All],[Quarter]], 0))) /( COUNTIFS(amazon_prime_users[Year], U780, amazon_prime_users[Quarter], V780))</f>
        <v>58.408554057428219</v>
      </c>
    </row>
    <row r="781" spans="1:23" x14ac:dyDescent="0.3">
      <c r="A781" s="2">
        <v>780</v>
      </c>
      <c r="B781" t="s">
        <v>3119</v>
      </c>
      <c r="C781" t="s">
        <v>3120</v>
      </c>
      <c r="D781" t="s">
        <v>3121</v>
      </c>
      <c r="E781" s="3">
        <v>20453</v>
      </c>
      <c r="F781" t="s">
        <v>43</v>
      </c>
      <c r="G781" t="s">
        <v>3122</v>
      </c>
      <c r="H781" s="1">
        <v>46085</v>
      </c>
      <c r="I781" s="1">
        <v>46450</v>
      </c>
      <c r="J781" t="s">
        <v>24</v>
      </c>
      <c r="K781" t="s">
        <v>37</v>
      </c>
      <c r="L781" t="s">
        <v>53</v>
      </c>
      <c r="M781" t="s">
        <v>59</v>
      </c>
      <c r="N781" t="s">
        <v>28</v>
      </c>
      <c r="O781" t="s">
        <v>38</v>
      </c>
      <c r="P781" t="s">
        <v>68</v>
      </c>
      <c r="Q781" t="s">
        <v>47</v>
      </c>
      <c r="R781">
        <v>4.3</v>
      </c>
      <c r="S781">
        <v>10</v>
      </c>
      <c r="T781">
        <f t="shared" si="36"/>
        <v>365</v>
      </c>
      <c r="U781" t="str">
        <f t="shared" si="37"/>
        <v>2026</v>
      </c>
      <c r="V781" t="str">
        <f t="shared" si="38"/>
        <v>1</v>
      </c>
      <c r="W781" s="10" cm="1">
        <f t="array" ref="W781">(INDEX(clv_analysis[[#All],[Customer Lifetime Value]], MATCH(TEXT(U781, "0")&amp;V781, TEXT(clv_analysis[[#All],[Year]], "0")&amp;clv_analysis[[#All],[Quarter]], 0))) /( COUNTIFS(amazon_prime_users[Year], U781, amazon_prime_users[Quarter], V781))</f>
        <v>58.408554057428219</v>
      </c>
    </row>
    <row r="782" spans="1:23" x14ac:dyDescent="0.3">
      <c r="A782" s="2">
        <v>781</v>
      </c>
      <c r="B782" t="s">
        <v>3123</v>
      </c>
      <c r="C782" t="s">
        <v>3124</v>
      </c>
      <c r="D782" t="s">
        <v>3125</v>
      </c>
      <c r="E782" s="3">
        <v>25050</v>
      </c>
      <c r="F782" t="s">
        <v>43</v>
      </c>
      <c r="G782" t="s">
        <v>3126</v>
      </c>
      <c r="H782" s="1">
        <v>46086</v>
      </c>
      <c r="I782" s="1">
        <v>46451</v>
      </c>
      <c r="J782" t="s">
        <v>36</v>
      </c>
      <c r="K782" t="s">
        <v>52</v>
      </c>
      <c r="L782" t="s">
        <v>53</v>
      </c>
      <c r="M782" t="s">
        <v>27</v>
      </c>
      <c r="N782" t="s">
        <v>45</v>
      </c>
      <c r="O782" t="s">
        <v>61</v>
      </c>
      <c r="P782" t="s">
        <v>39</v>
      </c>
      <c r="Q782" t="s">
        <v>54</v>
      </c>
      <c r="R782">
        <v>3.9</v>
      </c>
      <c r="S782">
        <v>4</v>
      </c>
      <c r="T782">
        <f t="shared" si="36"/>
        <v>365</v>
      </c>
      <c r="U782" t="str">
        <f t="shared" si="37"/>
        <v>2026</v>
      </c>
      <c r="V782" t="str">
        <f t="shared" si="38"/>
        <v>1</v>
      </c>
      <c r="W782" s="10" cm="1">
        <f t="array" ref="W782">(INDEX(clv_analysis[[#All],[Customer Lifetime Value]], MATCH(TEXT(U782, "0")&amp;V782, TEXT(clv_analysis[[#All],[Year]], "0")&amp;clv_analysis[[#All],[Quarter]], 0))) /( COUNTIFS(amazon_prime_users[Year], U782, amazon_prime_users[Quarter], V782))</f>
        <v>58.408554057428219</v>
      </c>
    </row>
    <row r="783" spans="1:23" x14ac:dyDescent="0.3">
      <c r="A783" s="2">
        <v>782</v>
      </c>
      <c r="B783" t="s">
        <v>3127</v>
      </c>
      <c r="C783" t="s">
        <v>3128</v>
      </c>
      <c r="D783" t="s">
        <v>3129</v>
      </c>
      <c r="E783" s="3">
        <v>34926</v>
      </c>
      <c r="F783" t="s">
        <v>43</v>
      </c>
      <c r="G783" t="s">
        <v>3130</v>
      </c>
      <c r="H783" s="1">
        <v>46087</v>
      </c>
      <c r="I783" s="1">
        <v>46452</v>
      </c>
      <c r="J783" t="s">
        <v>36</v>
      </c>
      <c r="K783" t="s">
        <v>37</v>
      </c>
      <c r="L783" t="s">
        <v>26</v>
      </c>
      <c r="M783" t="s">
        <v>27</v>
      </c>
      <c r="N783" t="s">
        <v>45</v>
      </c>
      <c r="O783" t="s">
        <v>114</v>
      </c>
      <c r="P783" t="s">
        <v>39</v>
      </c>
      <c r="Q783" t="s">
        <v>54</v>
      </c>
      <c r="R783">
        <v>4.5</v>
      </c>
      <c r="S783">
        <v>5</v>
      </c>
      <c r="T783">
        <f t="shared" si="36"/>
        <v>365</v>
      </c>
      <c r="U783" t="str">
        <f t="shared" si="37"/>
        <v>2026</v>
      </c>
      <c r="V783" t="str">
        <f t="shared" si="38"/>
        <v>1</v>
      </c>
      <c r="W783" s="10" cm="1">
        <f t="array" ref="W783">(INDEX(clv_analysis[[#All],[Customer Lifetime Value]], MATCH(TEXT(U783, "0")&amp;V783, TEXT(clv_analysis[[#All],[Year]], "0")&amp;clv_analysis[[#All],[Quarter]], 0))) /( COUNTIFS(amazon_prime_users[Year], U783, amazon_prime_users[Quarter], V783))</f>
        <v>58.408554057428219</v>
      </c>
    </row>
    <row r="784" spans="1:23" x14ac:dyDescent="0.3">
      <c r="A784" s="2">
        <v>783</v>
      </c>
      <c r="B784" t="s">
        <v>3131</v>
      </c>
      <c r="C784" t="s">
        <v>3132</v>
      </c>
      <c r="D784" t="s">
        <v>3133</v>
      </c>
      <c r="E784" s="3">
        <v>37326</v>
      </c>
      <c r="F784" t="s">
        <v>22</v>
      </c>
      <c r="G784" t="s">
        <v>3134</v>
      </c>
      <c r="H784" s="1">
        <v>46088</v>
      </c>
      <c r="I784" s="1">
        <v>46453</v>
      </c>
      <c r="J784" t="s">
        <v>36</v>
      </c>
      <c r="K784" t="s">
        <v>37</v>
      </c>
      <c r="L784" t="s">
        <v>53</v>
      </c>
      <c r="M784" t="s">
        <v>27</v>
      </c>
      <c r="N784" t="s">
        <v>28</v>
      </c>
      <c r="O784" t="s">
        <v>73</v>
      </c>
      <c r="P784" t="s">
        <v>30</v>
      </c>
      <c r="Q784" t="s">
        <v>47</v>
      </c>
      <c r="R784">
        <v>3.8</v>
      </c>
      <c r="S784">
        <v>10</v>
      </c>
      <c r="T784">
        <f t="shared" si="36"/>
        <v>365</v>
      </c>
      <c r="U784" t="str">
        <f t="shared" si="37"/>
        <v>2026</v>
      </c>
      <c r="V784" t="str">
        <f t="shared" si="38"/>
        <v>1</v>
      </c>
      <c r="W784" s="10" cm="1">
        <f t="array" ref="W784">(INDEX(clv_analysis[[#All],[Customer Lifetime Value]], MATCH(TEXT(U784, "0")&amp;V784, TEXT(clv_analysis[[#All],[Year]], "0")&amp;clv_analysis[[#All],[Quarter]], 0))) /( COUNTIFS(amazon_prime_users[Year], U784, amazon_prime_users[Quarter], V784))</f>
        <v>58.408554057428219</v>
      </c>
    </row>
    <row r="785" spans="1:23" x14ac:dyDescent="0.3">
      <c r="A785" s="2">
        <v>784</v>
      </c>
      <c r="B785" t="s">
        <v>3135</v>
      </c>
      <c r="C785" t="s">
        <v>3136</v>
      </c>
      <c r="D785" t="s">
        <v>3137</v>
      </c>
      <c r="E785" s="3">
        <v>12938</v>
      </c>
      <c r="F785" t="s">
        <v>43</v>
      </c>
      <c r="G785" t="s">
        <v>3138</v>
      </c>
      <c r="H785" s="1">
        <v>46089</v>
      </c>
      <c r="I785" s="1">
        <v>46454</v>
      </c>
      <c r="J785" t="s">
        <v>36</v>
      </c>
      <c r="K785" t="s">
        <v>25</v>
      </c>
      <c r="L785" t="s">
        <v>53</v>
      </c>
      <c r="M785" t="s">
        <v>27</v>
      </c>
      <c r="N785" t="s">
        <v>60</v>
      </c>
      <c r="O785" t="s">
        <v>61</v>
      </c>
      <c r="P785" t="s">
        <v>68</v>
      </c>
      <c r="Q785" t="s">
        <v>54</v>
      </c>
      <c r="R785">
        <v>3.5</v>
      </c>
      <c r="S785">
        <v>1</v>
      </c>
      <c r="T785">
        <f t="shared" si="36"/>
        <v>365</v>
      </c>
      <c r="U785" t="str">
        <f t="shared" si="37"/>
        <v>2026</v>
      </c>
      <c r="V785" t="str">
        <f t="shared" si="38"/>
        <v>1</v>
      </c>
      <c r="W785" s="10" cm="1">
        <f t="array" ref="W785">(INDEX(clv_analysis[[#All],[Customer Lifetime Value]], MATCH(TEXT(U785, "0")&amp;V785, TEXT(clv_analysis[[#All],[Year]], "0")&amp;clv_analysis[[#All],[Quarter]], 0))) /( COUNTIFS(amazon_prime_users[Year], U785, amazon_prime_users[Quarter], V785))</f>
        <v>58.408554057428219</v>
      </c>
    </row>
    <row r="786" spans="1:23" x14ac:dyDescent="0.3">
      <c r="A786" s="2">
        <v>785</v>
      </c>
      <c r="B786" t="s">
        <v>3139</v>
      </c>
      <c r="C786" t="s">
        <v>3140</v>
      </c>
      <c r="D786" t="s">
        <v>3141</v>
      </c>
      <c r="E786" s="3">
        <v>23343</v>
      </c>
      <c r="F786" t="s">
        <v>22</v>
      </c>
      <c r="G786" t="s">
        <v>2085</v>
      </c>
      <c r="H786" s="1">
        <v>46090</v>
      </c>
      <c r="I786" s="1">
        <v>46455</v>
      </c>
      <c r="J786" t="s">
        <v>24</v>
      </c>
      <c r="K786" t="s">
        <v>52</v>
      </c>
      <c r="L786" t="s">
        <v>53</v>
      </c>
      <c r="M786" t="s">
        <v>27</v>
      </c>
      <c r="N786" t="s">
        <v>28</v>
      </c>
      <c r="O786" t="s">
        <v>38</v>
      </c>
      <c r="P786" t="s">
        <v>68</v>
      </c>
      <c r="Q786" t="s">
        <v>47</v>
      </c>
      <c r="R786">
        <v>3.1</v>
      </c>
      <c r="S786">
        <v>7</v>
      </c>
      <c r="T786">
        <f t="shared" si="36"/>
        <v>365</v>
      </c>
      <c r="U786" t="str">
        <f t="shared" si="37"/>
        <v>2026</v>
      </c>
      <c r="V786" t="str">
        <f t="shared" si="38"/>
        <v>1</v>
      </c>
      <c r="W786" s="10" cm="1">
        <f t="array" ref="W786">(INDEX(clv_analysis[[#All],[Customer Lifetime Value]], MATCH(TEXT(U786, "0")&amp;V786, TEXT(clv_analysis[[#All],[Year]], "0")&amp;clv_analysis[[#All],[Quarter]], 0))) /( COUNTIFS(amazon_prime_users[Year], U786, amazon_prime_users[Quarter], V786))</f>
        <v>58.408554057428219</v>
      </c>
    </row>
    <row r="787" spans="1:23" x14ac:dyDescent="0.3">
      <c r="A787" s="2">
        <v>786</v>
      </c>
      <c r="B787" t="s">
        <v>3142</v>
      </c>
      <c r="C787" t="s">
        <v>3143</v>
      </c>
      <c r="D787" t="s">
        <v>3144</v>
      </c>
      <c r="E787" s="3">
        <v>34451</v>
      </c>
      <c r="F787" t="s">
        <v>22</v>
      </c>
      <c r="G787" t="s">
        <v>3145</v>
      </c>
      <c r="H787" s="1">
        <v>46091</v>
      </c>
      <c r="I787" s="1">
        <v>46456</v>
      </c>
      <c r="J787" t="s">
        <v>24</v>
      </c>
      <c r="K787" t="s">
        <v>25</v>
      </c>
      <c r="L787" t="s">
        <v>53</v>
      </c>
      <c r="M787" t="s">
        <v>27</v>
      </c>
      <c r="N787" t="s">
        <v>45</v>
      </c>
      <c r="O787" t="s">
        <v>46</v>
      </c>
      <c r="P787" t="s">
        <v>39</v>
      </c>
      <c r="Q787" t="s">
        <v>31</v>
      </c>
      <c r="R787">
        <v>3.6</v>
      </c>
      <c r="S787">
        <v>8</v>
      </c>
      <c r="T787">
        <f t="shared" si="36"/>
        <v>365</v>
      </c>
      <c r="U787" t="str">
        <f t="shared" si="37"/>
        <v>2026</v>
      </c>
      <c r="V787" t="str">
        <f t="shared" si="38"/>
        <v>1</v>
      </c>
      <c r="W787" s="10" cm="1">
        <f t="array" ref="W787">(INDEX(clv_analysis[[#All],[Customer Lifetime Value]], MATCH(TEXT(U787, "0")&amp;V787, TEXT(clv_analysis[[#All],[Year]], "0")&amp;clv_analysis[[#All],[Quarter]], 0))) /( COUNTIFS(amazon_prime_users[Year], U787, amazon_prime_users[Quarter], V787))</f>
        <v>58.408554057428219</v>
      </c>
    </row>
    <row r="788" spans="1:23" x14ac:dyDescent="0.3">
      <c r="A788" s="2">
        <v>787</v>
      </c>
      <c r="B788" t="s">
        <v>3146</v>
      </c>
      <c r="C788" t="s">
        <v>3147</v>
      </c>
      <c r="D788" t="s">
        <v>3148</v>
      </c>
      <c r="E788" s="3">
        <v>33523</v>
      </c>
      <c r="F788" t="s">
        <v>43</v>
      </c>
      <c r="G788" t="s">
        <v>3149</v>
      </c>
      <c r="H788" s="1">
        <v>46092</v>
      </c>
      <c r="I788" s="1">
        <v>46457</v>
      </c>
      <c r="J788" t="s">
        <v>24</v>
      </c>
      <c r="K788" t="s">
        <v>37</v>
      </c>
      <c r="L788" t="s">
        <v>53</v>
      </c>
      <c r="M788" t="s">
        <v>66</v>
      </c>
      <c r="N788" t="s">
        <v>60</v>
      </c>
      <c r="O788" t="s">
        <v>61</v>
      </c>
      <c r="P788" t="s">
        <v>39</v>
      </c>
      <c r="Q788" t="s">
        <v>54</v>
      </c>
      <c r="R788">
        <v>3.3</v>
      </c>
      <c r="S788">
        <v>8</v>
      </c>
      <c r="T788">
        <f t="shared" si="36"/>
        <v>365</v>
      </c>
      <c r="U788" t="str">
        <f t="shared" si="37"/>
        <v>2026</v>
      </c>
      <c r="V788" t="str">
        <f t="shared" si="38"/>
        <v>1</v>
      </c>
      <c r="W788" s="10" cm="1">
        <f t="array" ref="W788">(INDEX(clv_analysis[[#All],[Customer Lifetime Value]], MATCH(TEXT(U788, "0")&amp;V788, TEXT(clv_analysis[[#All],[Year]], "0")&amp;clv_analysis[[#All],[Quarter]], 0))) /( COUNTIFS(amazon_prime_users[Year], U788, amazon_prime_users[Quarter], V788))</f>
        <v>58.408554057428219</v>
      </c>
    </row>
    <row r="789" spans="1:23" x14ac:dyDescent="0.3">
      <c r="A789" s="2">
        <v>788</v>
      </c>
      <c r="B789" t="s">
        <v>3150</v>
      </c>
      <c r="C789" t="s">
        <v>3151</v>
      </c>
      <c r="D789" t="s">
        <v>3152</v>
      </c>
      <c r="E789" s="3">
        <v>28330</v>
      </c>
      <c r="F789" t="s">
        <v>22</v>
      </c>
      <c r="G789" t="s">
        <v>3153</v>
      </c>
      <c r="H789" s="1">
        <v>46093</v>
      </c>
      <c r="I789" s="1">
        <v>46458</v>
      </c>
      <c r="J789" t="s">
        <v>24</v>
      </c>
      <c r="K789" t="s">
        <v>37</v>
      </c>
      <c r="L789" t="s">
        <v>26</v>
      </c>
      <c r="M789" t="s">
        <v>66</v>
      </c>
      <c r="N789" t="s">
        <v>60</v>
      </c>
      <c r="O789" t="s">
        <v>29</v>
      </c>
      <c r="P789" t="s">
        <v>39</v>
      </c>
      <c r="Q789" t="s">
        <v>54</v>
      </c>
      <c r="R789">
        <v>3</v>
      </c>
      <c r="S789">
        <v>3</v>
      </c>
      <c r="T789">
        <f t="shared" si="36"/>
        <v>365</v>
      </c>
      <c r="U789" t="str">
        <f t="shared" si="37"/>
        <v>2026</v>
      </c>
      <c r="V789" t="str">
        <f t="shared" si="38"/>
        <v>1</v>
      </c>
      <c r="W789" s="10" cm="1">
        <f t="array" ref="W789">(INDEX(clv_analysis[[#All],[Customer Lifetime Value]], MATCH(TEXT(U789, "0")&amp;V789, TEXT(clv_analysis[[#All],[Year]], "0")&amp;clv_analysis[[#All],[Quarter]], 0))) /( COUNTIFS(amazon_prime_users[Year], U789, amazon_prime_users[Quarter], V789))</f>
        <v>58.408554057428219</v>
      </c>
    </row>
    <row r="790" spans="1:23" x14ac:dyDescent="0.3">
      <c r="A790" s="2">
        <v>789</v>
      </c>
      <c r="B790" t="s">
        <v>3154</v>
      </c>
      <c r="C790" t="s">
        <v>3155</v>
      </c>
      <c r="D790" t="s">
        <v>3156</v>
      </c>
      <c r="E790" s="3">
        <v>15226</v>
      </c>
      <c r="F790" t="s">
        <v>43</v>
      </c>
      <c r="G790" t="s">
        <v>3157</v>
      </c>
      <c r="H790" s="1">
        <v>46094</v>
      </c>
      <c r="I790" s="1">
        <v>46459</v>
      </c>
      <c r="J790" t="s">
        <v>36</v>
      </c>
      <c r="K790" t="s">
        <v>37</v>
      </c>
      <c r="L790" t="s">
        <v>53</v>
      </c>
      <c r="M790" t="s">
        <v>27</v>
      </c>
      <c r="N790" t="s">
        <v>28</v>
      </c>
      <c r="O790" t="s">
        <v>114</v>
      </c>
      <c r="P790" t="s">
        <v>68</v>
      </c>
      <c r="Q790" t="s">
        <v>47</v>
      </c>
      <c r="R790">
        <v>4.3</v>
      </c>
      <c r="S790">
        <v>10</v>
      </c>
      <c r="T790">
        <f t="shared" si="36"/>
        <v>365</v>
      </c>
      <c r="U790" t="str">
        <f t="shared" si="37"/>
        <v>2026</v>
      </c>
      <c r="V790" t="str">
        <f t="shared" si="38"/>
        <v>1</v>
      </c>
      <c r="W790" s="10" cm="1">
        <f t="array" ref="W790">(INDEX(clv_analysis[[#All],[Customer Lifetime Value]], MATCH(TEXT(U790, "0")&amp;V790, TEXT(clv_analysis[[#All],[Year]], "0")&amp;clv_analysis[[#All],[Quarter]], 0))) /( COUNTIFS(amazon_prime_users[Year], U790, amazon_prime_users[Quarter], V790))</f>
        <v>58.408554057428219</v>
      </c>
    </row>
    <row r="791" spans="1:23" x14ac:dyDescent="0.3">
      <c r="A791" s="2">
        <v>790</v>
      </c>
      <c r="B791" t="s">
        <v>3158</v>
      </c>
      <c r="C791" t="s">
        <v>3159</v>
      </c>
      <c r="D791" t="s">
        <v>3160</v>
      </c>
      <c r="E791" s="3">
        <v>35515</v>
      </c>
      <c r="F791" t="s">
        <v>22</v>
      </c>
      <c r="G791" t="s">
        <v>3161</v>
      </c>
      <c r="H791" s="1">
        <v>46095</v>
      </c>
      <c r="I791" s="1">
        <v>46460</v>
      </c>
      <c r="J791" t="s">
        <v>24</v>
      </c>
      <c r="K791" t="s">
        <v>37</v>
      </c>
      <c r="L791" t="s">
        <v>53</v>
      </c>
      <c r="M791" t="s">
        <v>27</v>
      </c>
      <c r="N791" t="s">
        <v>45</v>
      </c>
      <c r="O791" t="s">
        <v>61</v>
      </c>
      <c r="P791" t="s">
        <v>68</v>
      </c>
      <c r="Q791" t="s">
        <v>54</v>
      </c>
      <c r="R791">
        <v>3.1</v>
      </c>
      <c r="S791">
        <v>7</v>
      </c>
      <c r="T791">
        <f t="shared" si="36"/>
        <v>365</v>
      </c>
      <c r="U791" t="str">
        <f t="shared" si="37"/>
        <v>2026</v>
      </c>
      <c r="V791" t="str">
        <f t="shared" si="38"/>
        <v>1</v>
      </c>
      <c r="W791" s="10" cm="1">
        <f t="array" ref="W791">(INDEX(clv_analysis[[#All],[Customer Lifetime Value]], MATCH(TEXT(U791, "0")&amp;V791, TEXT(clv_analysis[[#All],[Year]], "0")&amp;clv_analysis[[#All],[Quarter]], 0))) /( COUNTIFS(amazon_prime_users[Year], U791, amazon_prime_users[Quarter], V791))</f>
        <v>58.408554057428219</v>
      </c>
    </row>
    <row r="792" spans="1:23" x14ac:dyDescent="0.3">
      <c r="A792" s="2">
        <v>791</v>
      </c>
      <c r="B792" t="s">
        <v>3162</v>
      </c>
      <c r="C792" t="s">
        <v>3163</v>
      </c>
      <c r="D792" t="s">
        <v>3164</v>
      </c>
      <c r="E792" s="3">
        <v>34468</v>
      </c>
      <c r="F792" t="s">
        <v>22</v>
      </c>
      <c r="G792" t="s">
        <v>3165</v>
      </c>
      <c r="H792" s="1">
        <v>46096</v>
      </c>
      <c r="I792" s="1">
        <v>46461</v>
      </c>
      <c r="J792" t="s">
        <v>24</v>
      </c>
      <c r="K792" t="s">
        <v>37</v>
      </c>
      <c r="L792" t="s">
        <v>53</v>
      </c>
      <c r="M792" t="s">
        <v>66</v>
      </c>
      <c r="N792" t="s">
        <v>28</v>
      </c>
      <c r="O792" t="s">
        <v>67</v>
      </c>
      <c r="P792" t="s">
        <v>39</v>
      </c>
      <c r="Q792" t="s">
        <v>54</v>
      </c>
      <c r="R792">
        <v>4.0999999999999996</v>
      </c>
      <c r="S792">
        <v>2</v>
      </c>
      <c r="T792">
        <f t="shared" si="36"/>
        <v>365</v>
      </c>
      <c r="U792" t="str">
        <f t="shared" si="37"/>
        <v>2026</v>
      </c>
      <c r="V792" t="str">
        <f t="shared" si="38"/>
        <v>1</v>
      </c>
      <c r="W792" s="10" cm="1">
        <f t="array" ref="W792">(INDEX(clv_analysis[[#All],[Customer Lifetime Value]], MATCH(TEXT(U792, "0")&amp;V792, TEXT(clv_analysis[[#All],[Year]], "0")&amp;clv_analysis[[#All],[Quarter]], 0))) /( COUNTIFS(amazon_prime_users[Year], U792, amazon_prime_users[Quarter], V792))</f>
        <v>58.408554057428219</v>
      </c>
    </row>
    <row r="793" spans="1:23" x14ac:dyDescent="0.3">
      <c r="A793" s="2">
        <v>792</v>
      </c>
      <c r="B793" t="s">
        <v>3166</v>
      </c>
      <c r="C793" t="s">
        <v>3167</v>
      </c>
      <c r="D793" t="s">
        <v>3168</v>
      </c>
      <c r="E793" s="3">
        <v>23886</v>
      </c>
      <c r="F793" t="s">
        <v>43</v>
      </c>
      <c r="G793" t="s">
        <v>3169</v>
      </c>
      <c r="H793" s="1">
        <v>46097</v>
      </c>
      <c r="I793" s="1">
        <v>46462</v>
      </c>
      <c r="J793" t="s">
        <v>24</v>
      </c>
      <c r="K793" t="s">
        <v>25</v>
      </c>
      <c r="L793" t="s">
        <v>26</v>
      </c>
      <c r="M793" t="s">
        <v>27</v>
      </c>
      <c r="N793" t="s">
        <v>28</v>
      </c>
      <c r="O793" t="s">
        <v>114</v>
      </c>
      <c r="P793" t="s">
        <v>39</v>
      </c>
      <c r="Q793" t="s">
        <v>54</v>
      </c>
      <c r="R793">
        <v>3.7</v>
      </c>
      <c r="S793">
        <v>7</v>
      </c>
      <c r="T793">
        <f t="shared" si="36"/>
        <v>365</v>
      </c>
      <c r="U793" t="str">
        <f t="shared" si="37"/>
        <v>2026</v>
      </c>
      <c r="V793" t="str">
        <f t="shared" si="38"/>
        <v>1</v>
      </c>
      <c r="W793" s="10" cm="1">
        <f t="array" ref="W793">(INDEX(clv_analysis[[#All],[Customer Lifetime Value]], MATCH(TEXT(U793, "0")&amp;V793, TEXT(clv_analysis[[#All],[Year]], "0")&amp;clv_analysis[[#All],[Quarter]], 0))) /( COUNTIFS(amazon_prime_users[Year], U793, amazon_prime_users[Quarter], V793))</f>
        <v>58.408554057428219</v>
      </c>
    </row>
    <row r="794" spans="1:23" x14ac:dyDescent="0.3">
      <c r="A794" s="2">
        <v>793</v>
      </c>
      <c r="B794" t="s">
        <v>3170</v>
      </c>
      <c r="C794" t="s">
        <v>3171</v>
      </c>
      <c r="D794" t="s">
        <v>3172</v>
      </c>
      <c r="E794" s="3">
        <v>23936</v>
      </c>
      <c r="F794" t="s">
        <v>43</v>
      </c>
      <c r="G794" t="s">
        <v>3173</v>
      </c>
      <c r="H794" s="1">
        <v>46098</v>
      </c>
      <c r="I794" s="1">
        <v>46463</v>
      </c>
      <c r="J794" t="s">
        <v>24</v>
      </c>
      <c r="K794" t="s">
        <v>37</v>
      </c>
      <c r="L794" t="s">
        <v>26</v>
      </c>
      <c r="M794" t="s">
        <v>27</v>
      </c>
      <c r="N794" t="s">
        <v>60</v>
      </c>
      <c r="O794" t="s">
        <v>73</v>
      </c>
      <c r="P794" t="s">
        <v>30</v>
      </c>
      <c r="Q794" t="s">
        <v>47</v>
      </c>
      <c r="R794">
        <v>3.8</v>
      </c>
      <c r="S794">
        <v>3</v>
      </c>
      <c r="T794">
        <f t="shared" si="36"/>
        <v>365</v>
      </c>
      <c r="U794" t="str">
        <f t="shared" si="37"/>
        <v>2026</v>
      </c>
      <c r="V794" t="str">
        <f t="shared" si="38"/>
        <v>1</v>
      </c>
      <c r="W794" s="10" cm="1">
        <f t="array" ref="W794">(INDEX(clv_analysis[[#All],[Customer Lifetime Value]], MATCH(TEXT(U794, "0")&amp;V794, TEXT(clv_analysis[[#All],[Year]], "0")&amp;clv_analysis[[#All],[Quarter]], 0))) /( COUNTIFS(amazon_prime_users[Year], U794, amazon_prime_users[Quarter], V794))</f>
        <v>58.408554057428219</v>
      </c>
    </row>
    <row r="795" spans="1:23" x14ac:dyDescent="0.3">
      <c r="A795" s="2">
        <v>794</v>
      </c>
      <c r="B795" t="s">
        <v>3174</v>
      </c>
      <c r="C795" t="s">
        <v>3175</v>
      </c>
      <c r="D795" t="s">
        <v>3176</v>
      </c>
      <c r="E795" s="3">
        <v>25625</v>
      </c>
      <c r="F795" t="s">
        <v>43</v>
      </c>
      <c r="G795" t="s">
        <v>3177</v>
      </c>
      <c r="H795" s="1">
        <v>46099</v>
      </c>
      <c r="I795" s="1">
        <v>46464</v>
      </c>
      <c r="J795" t="s">
        <v>36</v>
      </c>
      <c r="K795" t="s">
        <v>25</v>
      </c>
      <c r="L795" t="s">
        <v>53</v>
      </c>
      <c r="M795" t="s">
        <v>66</v>
      </c>
      <c r="N795" t="s">
        <v>45</v>
      </c>
      <c r="O795" t="s">
        <v>114</v>
      </c>
      <c r="P795" t="s">
        <v>30</v>
      </c>
      <c r="Q795" t="s">
        <v>47</v>
      </c>
      <c r="R795">
        <v>4.4000000000000004</v>
      </c>
      <c r="S795">
        <v>6</v>
      </c>
      <c r="T795">
        <f t="shared" si="36"/>
        <v>365</v>
      </c>
      <c r="U795" t="str">
        <f t="shared" si="37"/>
        <v>2026</v>
      </c>
      <c r="V795" t="str">
        <f t="shared" si="38"/>
        <v>1</v>
      </c>
      <c r="W795" s="10" cm="1">
        <f t="array" ref="W795">(INDEX(clv_analysis[[#All],[Customer Lifetime Value]], MATCH(TEXT(U795, "0")&amp;V795, TEXT(clv_analysis[[#All],[Year]], "0")&amp;clv_analysis[[#All],[Quarter]], 0))) /( COUNTIFS(amazon_prime_users[Year], U795, amazon_prime_users[Quarter], V795))</f>
        <v>58.408554057428219</v>
      </c>
    </row>
    <row r="796" spans="1:23" x14ac:dyDescent="0.3">
      <c r="A796" s="2">
        <v>795</v>
      </c>
      <c r="B796" t="s">
        <v>3178</v>
      </c>
      <c r="C796" t="s">
        <v>3179</v>
      </c>
      <c r="D796" t="s">
        <v>3180</v>
      </c>
      <c r="E796" s="3">
        <v>17577</v>
      </c>
      <c r="F796" t="s">
        <v>22</v>
      </c>
      <c r="G796" t="s">
        <v>3181</v>
      </c>
      <c r="H796" s="1">
        <v>46100</v>
      </c>
      <c r="I796" s="1">
        <v>46465</v>
      </c>
      <c r="J796" t="s">
        <v>24</v>
      </c>
      <c r="K796" t="s">
        <v>25</v>
      </c>
      <c r="L796" t="s">
        <v>26</v>
      </c>
      <c r="M796" t="s">
        <v>59</v>
      </c>
      <c r="N796" t="s">
        <v>45</v>
      </c>
      <c r="O796" t="s">
        <v>29</v>
      </c>
      <c r="P796" t="s">
        <v>39</v>
      </c>
      <c r="Q796" t="s">
        <v>31</v>
      </c>
      <c r="R796">
        <v>4.7</v>
      </c>
      <c r="S796">
        <v>8</v>
      </c>
      <c r="T796">
        <f t="shared" si="36"/>
        <v>365</v>
      </c>
      <c r="U796" t="str">
        <f t="shared" si="37"/>
        <v>2026</v>
      </c>
      <c r="V796" t="str">
        <f t="shared" si="38"/>
        <v>1</v>
      </c>
      <c r="W796" s="10" cm="1">
        <f t="array" ref="W796">(INDEX(clv_analysis[[#All],[Customer Lifetime Value]], MATCH(TEXT(U796, "0")&amp;V796, TEXT(clv_analysis[[#All],[Year]], "0")&amp;clv_analysis[[#All],[Quarter]], 0))) /( COUNTIFS(amazon_prime_users[Year], U796, amazon_prime_users[Quarter], V796))</f>
        <v>58.408554057428219</v>
      </c>
    </row>
    <row r="797" spans="1:23" x14ac:dyDescent="0.3">
      <c r="A797" s="2">
        <v>796</v>
      </c>
      <c r="B797" t="s">
        <v>3182</v>
      </c>
      <c r="C797" t="s">
        <v>3183</v>
      </c>
      <c r="D797" t="s">
        <v>3184</v>
      </c>
      <c r="E797" s="3">
        <v>33307</v>
      </c>
      <c r="F797" t="s">
        <v>22</v>
      </c>
      <c r="G797" t="s">
        <v>3185</v>
      </c>
      <c r="H797" s="1">
        <v>46101</v>
      </c>
      <c r="I797" s="1">
        <v>46466</v>
      </c>
      <c r="J797" t="s">
        <v>36</v>
      </c>
      <c r="K797" t="s">
        <v>52</v>
      </c>
      <c r="L797" t="s">
        <v>53</v>
      </c>
      <c r="M797" t="s">
        <v>66</v>
      </c>
      <c r="N797" t="s">
        <v>28</v>
      </c>
      <c r="O797" t="s">
        <v>67</v>
      </c>
      <c r="P797" t="s">
        <v>68</v>
      </c>
      <c r="Q797" t="s">
        <v>31</v>
      </c>
      <c r="R797">
        <v>3.9</v>
      </c>
      <c r="S797">
        <v>2</v>
      </c>
      <c r="T797">
        <f t="shared" si="36"/>
        <v>365</v>
      </c>
      <c r="U797" t="str">
        <f t="shared" si="37"/>
        <v>2026</v>
      </c>
      <c r="V797" t="str">
        <f t="shared" si="38"/>
        <v>1</v>
      </c>
      <c r="W797" s="10" cm="1">
        <f t="array" ref="W797">(INDEX(clv_analysis[[#All],[Customer Lifetime Value]], MATCH(TEXT(U797, "0")&amp;V797, TEXT(clv_analysis[[#All],[Year]], "0")&amp;clv_analysis[[#All],[Quarter]], 0))) /( COUNTIFS(amazon_prime_users[Year], U797, amazon_prime_users[Quarter], V797))</f>
        <v>58.408554057428219</v>
      </c>
    </row>
    <row r="798" spans="1:23" x14ac:dyDescent="0.3">
      <c r="A798" s="2">
        <v>797</v>
      </c>
      <c r="B798" t="s">
        <v>3186</v>
      </c>
      <c r="C798" t="s">
        <v>3187</v>
      </c>
      <c r="D798" t="s">
        <v>3188</v>
      </c>
      <c r="E798" s="3">
        <v>14609</v>
      </c>
      <c r="F798" t="s">
        <v>43</v>
      </c>
      <c r="G798" t="s">
        <v>3189</v>
      </c>
      <c r="H798" s="1">
        <v>46102</v>
      </c>
      <c r="I798" s="1">
        <v>46467</v>
      </c>
      <c r="J798" t="s">
        <v>36</v>
      </c>
      <c r="K798" t="s">
        <v>25</v>
      </c>
      <c r="L798" t="s">
        <v>53</v>
      </c>
      <c r="M798" t="s">
        <v>66</v>
      </c>
      <c r="N798" t="s">
        <v>60</v>
      </c>
      <c r="O798" t="s">
        <v>29</v>
      </c>
      <c r="P798" t="s">
        <v>68</v>
      </c>
      <c r="Q798" t="s">
        <v>31</v>
      </c>
      <c r="R798">
        <v>3.1</v>
      </c>
      <c r="S798">
        <v>7</v>
      </c>
      <c r="T798">
        <f t="shared" si="36"/>
        <v>365</v>
      </c>
      <c r="U798" t="str">
        <f t="shared" si="37"/>
        <v>2026</v>
      </c>
      <c r="V798" t="str">
        <f t="shared" si="38"/>
        <v>1</v>
      </c>
      <c r="W798" s="10" cm="1">
        <f t="array" ref="W798">(INDEX(clv_analysis[[#All],[Customer Lifetime Value]], MATCH(TEXT(U798, "0")&amp;V798, TEXT(clv_analysis[[#All],[Year]], "0")&amp;clv_analysis[[#All],[Quarter]], 0))) /( COUNTIFS(amazon_prime_users[Year], U798, amazon_prime_users[Quarter], V798))</f>
        <v>58.408554057428219</v>
      </c>
    </row>
    <row r="799" spans="1:23" x14ac:dyDescent="0.3">
      <c r="A799" s="2">
        <v>798</v>
      </c>
      <c r="B799" t="s">
        <v>577</v>
      </c>
      <c r="C799" t="s">
        <v>3190</v>
      </c>
      <c r="D799" t="s">
        <v>3191</v>
      </c>
      <c r="E799" s="3">
        <v>23697</v>
      </c>
      <c r="F799" t="s">
        <v>43</v>
      </c>
      <c r="G799" t="s">
        <v>3192</v>
      </c>
      <c r="H799" s="1">
        <v>46103</v>
      </c>
      <c r="I799" s="1">
        <v>46468</v>
      </c>
      <c r="J799" t="s">
        <v>36</v>
      </c>
      <c r="K799" t="s">
        <v>52</v>
      </c>
      <c r="L799" t="s">
        <v>53</v>
      </c>
      <c r="M799" t="s">
        <v>66</v>
      </c>
      <c r="N799" t="s">
        <v>45</v>
      </c>
      <c r="O799" t="s">
        <v>73</v>
      </c>
      <c r="P799" t="s">
        <v>39</v>
      </c>
      <c r="Q799" t="s">
        <v>31</v>
      </c>
      <c r="R799">
        <v>3</v>
      </c>
      <c r="S799">
        <v>1</v>
      </c>
      <c r="T799">
        <f t="shared" si="36"/>
        <v>365</v>
      </c>
      <c r="U799" t="str">
        <f t="shared" si="37"/>
        <v>2026</v>
      </c>
      <c r="V799" t="str">
        <f t="shared" si="38"/>
        <v>1</v>
      </c>
      <c r="W799" s="10" cm="1">
        <f t="array" ref="W799">(INDEX(clv_analysis[[#All],[Customer Lifetime Value]], MATCH(TEXT(U799, "0")&amp;V799, TEXT(clv_analysis[[#All],[Year]], "0")&amp;clv_analysis[[#All],[Quarter]], 0))) /( COUNTIFS(amazon_prime_users[Year], U799, amazon_prime_users[Quarter], V799))</f>
        <v>58.408554057428219</v>
      </c>
    </row>
    <row r="800" spans="1:23" x14ac:dyDescent="0.3">
      <c r="A800" s="2">
        <v>799</v>
      </c>
      <c r="B800" t="s">
        <v>3193</v>
      </c>
      <c r="C800" t="s">
        <v>3194</v>
      </c>
      <c r="D800" t="s">
        <v>3195</v>
      </c>
      <c r="E800" s="3">
        <v>34036</v>
      </c>
      <c r="F800" t="s">
        <v>22</v>
      </c>
      <c r="G800" t="s">
        <v>3196</v>
      </c>
      <c r="H800" s="1">
        <v>46104</v>
      </c>
      <c r="I800" s="1">
        <v>46469</v>
      </c>
      <c r="J800" t="s">
        <v>24</v>
      </c>
      <c r="K800" t="s">
        <v>25</v>
      </c>
      <c r="L800" t="s">
        <v>26</v>
      </c>
      <c r="M800" t="s">
        <v>59</v>
      </c>
      <c r="N800" t="s">
        <v>45</v>
      </c>
      <c r="O800" t="s">
        <v>67</v>
      </c>
      <c r="P800" t="s">
        <v>30</v>
      </c>
      <c r="Q800" t="s">
        <v>54</v>
      </c>
      <c r="R800">
        <v>4.3</v>
      </c>
      <c r="S800">
        <v>3</v>
      </c>
      <c r="T800">
        <f t="shared" si="36"/>
        <v>365</v>
      </c>
      <c r="U800" t="str">
        <f t="shared" si="37"/>
        <v>2026</v>
      </c>
      <c r="V800" t="str">
        <f t="shared" si="38"/>
        <v>1</v>
      </c>
      <c r="W800" s="10" cm="1">
        <f t="array" ref="W800">(INDEX(clv_analysis[[#All],[Customer Lifetime Value]], MATCH(TEXT(U800, "0")&amp;V800, TEXT(clv_analysis[[#All],[Year]], "0")&amp;clv_analysis[[#All],[Quarter]], 0))) /( COUNTIFS(amazon_prime_users[Year], U800, amazon_prime_users[Quarter], V800))</f>
        <v>58.408554057428219</v>
      </c>
    </row>
    <row r="801" spans="1:23" x14ac:dyDescent="0.3">
      <c r="A801" s="2">
        <v>800</v>
      </c>
      <c r="B801" t="s">
        <v>3197</v>
      </c>
      <c r="C801" t="s">
        <v>3198</v>
      </c>
      <c r="D801" t="s">
        <v>3199</v>
      </c>
      <c r="E801" s="3">
        <v>12170</v>
      </c>
      <c r="F801" t="s">
        <v>22</v>
      </c>
      <c r="G801" t="s">
        <v>3200</v>
      </c>
      <c r="H801" s="1">
        <v>46105</v>
      </c>
      <c r="I801" s="1">
        <v>46470</v>
      </c>
      <c r="J801" t="s">
        <v>36</v>
      </c>
      <c r="K801" t="s">
        <v>25</v>
      </c>
      <c r="L801" t="s">
        <v>53</v>
      </c>
      <c r="M801" t="s">
        <v>66</v>
      </c>
      <c r="N801" t="s">
        <v>45</v>
      </c>
      <c r="O801" t="s">
        <v>61</v>
      </c>
      <c r="P801" t="s">
        <v>30</v>
      </c>
      <c r="Q801" t="s">
        <v>31</v>
      </c>
      <c r="R801">
        <v>3.2</v>
      </c>
      <c r="S801">
        <v>6</v>
      </c>
      <c r="T801">
        <f t="shared" si="36"/>
        <v>365</v>
      </c>
      <c r="U801" t="str">
        <f t="shared" si="37"/>
        <v>2026</v>
      </c>
      <c r="V801" t="str">
        <f t="shared" si="38"/>
        <v>1</v>
      </c>
      <c r="W801" s="10" cm="1">
        <f t="array" ref="W801">(INDEX(clv_analysis[[#All],[Customer Lifetime Value]], MATCH(TEXT(U801, "0")&amp;V801, TEXT(clv_analysis[[#All],[Year]], "0")&amp;clv_analysis[[#All],[Quarter]], 0))) /( COUNTIFS(amazon_prime_users[Year], U801, amazon_prime_users[Quarter], V801))</f>
        <v>58.408554057428219</v>
      </c>
    </row>
    <row r="802" spans="1:23" x14ac:dyDescent="0.3">
      <c r="A802" s="2">
        <v>801</v>
      </c>
      <c r="B802" t="s">
        <v>3201</v>
      </c>
      <c r="C802" t="s">
        <v>3202</v>
      </c>
      <c r="D802" t="s">
        <v>3203</v>
      </c>
      <c r="E802" s="3">
        <v>21893</v>
      </c>
      <c r="F802" t="s">
        <v>22</v>
      </c>
      <c r="G802" t="s">
        <v>3204</v>
      </c>
      <c r="H802" s="1">
        <v>46106</v>
      </c>
      <c r="I802" s="1">
        <v>46471</v>
      </c>
      <c r="J802" t="s">
        <v>24</v>
      </c>
      <c r="K802" t="s">
        <v>37</v>
      </c>
      <c r="L802" t="s">
        <v>26</v>
      </c>
      <c r="M802" t="s">
        <v>27</v>
      </c>
      <c r="N802" t="s">
        <v>28</v>
      </c>
      <c r="O802" t="s">
        <v>114</v>
      </c>
      <c r="P802" t="s">
        <v>39</v>
      </c>
      <c r="Q802" t="s">
        <v>31</v>
      </c>
      <c r="R802">
        <v>4.8</v>
      </c>
      <c r="S802">
        <v>9</v>
      </c>
      <c r="T802">
        <f t="shared" si="36"/>
        <v>365</v>
      </c>
      <c r="U802" t="str">
        <f t="shared" si="37"/>
        <v>2026</v>
      </c>
      <c r="V802" t="str">
        <f t="shared" si="38"/>
        <v>1</v>
      </c>
      <c r="W802" s="10" cm="1">
        <f t="array" ref="W802">(INDEX(clv_analysis[[#All],[Customer Lifetime Value]], MATCH(TEXT(U802, "0")&amp;V802, TEXT(clv_analysis[[#All],[Year]], "0")&amp;clv_analysis[[#All],[Quarter]], 0))) /( COUNTIFS(amazon_prime_users[Year], U802, amazon_prime_users[Quarter], V802))</f>
        <v>58.408554057428219</v>
      </c>
    </row>
    <row r="803" spans="1:23" x14ac:dyDescent="0.3">
      <c r="A803" s="2">
        <v>802</v>
      </c>
      <c r="B803" t="s">
        <v>3205</v>
      </c>
      <c r="C803" t="s">
        <v>3206</v>
      </c>
      <c r="D803" t="s">
        <v>3207</v>
      </c>
      <c r="E803" s="3">
        <v>22289</v>
      </c>
      <c r="F803" t="s">
        <v>22</v>
      </c>
      <c r="G803" t="s">
        <v>3208</v>
      </c>
      <c r="H803" s="1">
        <v>46107</v>
      </c>
      <c r="I803" s="1">
        <v>46472</v>
      </c>
      <c r="J803" t="s">
        <v>24</v>
      </c>
      <c r="K803" t="s">
        <v>37</v>
      </c>
      <c r="L803" t="s">
        <v>53</v>
      </c>
      <c r="M803" t="s">
        <v>66</v>
      </c>
      <c r="N803" t="s">
        <v>45</v>
      </c>
      <c r="O803" t="s">
        <v>73</v>
      </c>
      <c r="P803" t="s">
        <v>30</v>
      </c>
      <c r="Q803" t="s">
        <v>31</v>
      </c>
      <c r="R803">
        <v>4</v>
      </c>
      <c r="S803">
        <v>2</v>
      </c>
      <c r="T803">
        <f t="shared" si="36"/>
        <v>365</v>
      </c>
      <c r="U803" t="str">
        <f t="shared" si="37"/>
        <v>2026</v>
      </c>
      <c r="V803" t="str">
        <f t="shared" si="38"/>
        <v>1</v>
      </c>
      <c r="W803" s="10" cm="1">
        <f t="array" ref="W803">(INDEX(clv_analysis[[#All],[Customer Lifetime Value]], MATCH(TEXT(U803, "0")&amp;V803, TEXT(clv_analysis[[#All],[Year]], "0")&amp;clv_analysis[[#All],[Quarter]], 0))) /( COUNTIFS(amazon_prime_users[Year], U803, amazon_prime_users[Quarter], V803))</f>
        <v>58.408554057428219</v>
      </c>
    </row>
    <row r="804" spans="1:23" x14ac:dyDescent="0.3">
      <c r="A804" s="2">
        <v>803</v>
      </c>
      <c r="B804" t="s">
        <v>3209</v>
      </c>
      <c r="C804" t="s">
        <v>3210</v>
      </c>
      <c r="D804" t="s">
        <v>3211</v>
      </c>
      <c r="E804" s="3">
        <v>33159</v>
      </c>
      <c r="F804" t="s">
        <v>22</v>
      </c>
      <c r="G804" t="s">
        <v>3212</v>
      </c>
      <c r="H804" s="1">
        <v>46108</v>
      </c>
      <c r="I804" s="1">
        <v>46473</v>
      </c>
      <c r="J804" t="s">
        <v>24</v>
      </c>
      <c r="K804" t="s">
        <v>52</v>
      </c>
      <c r="L804" t="s">
        <v>26</v>
      </c>
      <c r="M804" t="s">
        <v>59</v>
      </c>
      <c r="N804" t="s">
        <v>45</v>
      </c>
      <c r="O804" t="s">
        <v>114</v>
      </c>
      <c r="P804" t="s">
        <v>30</v>
      </c>
      <c r="Q804" t="s">
        <v>47</v>
      </c>
      <c r="R804">
        <v>4.8</v>
      </c>
      <c r="S804">
        <v>3</v>
      </c>
      <c r="T804">
        <f t="shared" si="36"/>
        <v>365</v>
      </c>
      <c r="U804" t="str">
        <f t="shared" si="37"/>
        <v>2026</v>
      </c>
      <c r="V804" t="str">
        <f t="shared" si="38"/>
        <v>1</v>
      </c>
      <c r="W804" s="10" cm="1">
        <f t="array" ref="W804">(INDEX(clv_analysis[[#All],[Customer Lifetime Value]], MATCH(TEXT(U804, "0")&amp;V804, TEXT(clv_analysis[[#All],[Year]], "0")&amp;clv_analysis[[#All],[Quarter]], 0))) /( COUNTIFS(amazon_prime_users[Year], U804, amazon_prime_users[Quarter], V804))</f>
        <v>58.408554057428219</v>
      </c>
    </row>
    <row r="805" spans="1:23" x14ac:dyDescent="0.3">
      <c r="A805" s="2">
        <v>804</v>
      </c>
      <c r="B805" t="s">
        <v>3213</v>
      </c>
      <c r="C805" t="s">
        <v>3214</v>
      </c>
      <c r="D805" t="s">
        <v>3215</v>
      </c>
      <c r="E805" s="3">
        <v>14767</v>
      </c>
      <c r="F805" t="s">
        <v>43</v>
      </c>
      <c r="G805" t="s">
        <v>3216</v>
      </c>
      <c r="H805" s="1">
        <v>46109</v>
      </c>
      <c r="I805" s="1">
        <v>46474</v>
      </c>
      <c r="J805" t="s">
        <v>36</v>
      </c>
      <c r="K805" t="s">
        <v>52</v>
      </c>
      <c r="L805" t="s">
        <v>53</v>
      </c>
      <c r="M805" t="s">
        <v>27</v>
      </c>
      <c r="N805" t="s">
        <v>28</v>
      </c>
      <c r="O805" t="s">
        <v>67</v>
      </c>
      <c r="P805" t="s">
        <v>30</v>
      </c>
      <c r="Q805" t="s">
        <v>54</v>
      </c>
      <c r="R805">
        <v>3.9</v>
      </c>
      <c r="S805">
        <v>10</v>
      </c>
      <c r="T805">
        <f t="shared" si="36"/>
        <v>365</v>
      </c>
      <c r="U805" t="str">
        <f t="shared" si="37"/>
        <v>2026</v>
      </c>
      <c r="V805" t="str">
        <f t="shared" si="38"/>
        <v>1</v>
      </c>
      <c r="W805" s="10" cm="1">
        <f t="array" ref="W805">(INDEX(clv_analysis[[#All],[Customer Lifetime Value]], MATCH(TEXT(U805, "0")&amp;V805, TEXT(clv_analysis[[#All],[Year]], "0")&amp;clv_analysis[[#All],[Quarter]], 0))) /( COUNTIFS(amazon_prime_users[Year], U805, amazon_prime_users[Quarter], V805))</f>
        <v>58.408554057428219</v>
      </c>
    </row>
    <row r="806" spans="1:23" x14ac:dyDescent="0.3">
      <c r="A806" s="2">
        <v>805</v>
      </c>
      <c r="B806" t="s">
        <v>3217</v>
      </c>
      <c r="C806" t="s">
        <v>3218</v>
      </c>
      <c r="D806" t="s">
        <v>3219</v>
      </c>
      <c r="E806" s="3">
        <v>35717</v>
      </c>
      <c r="F806" t="s">
        <v>22</v>
      </c>
      <c r="G806" t="s">
        <v>3220</v>
      </c>
      <c r="H806" s="1">
        <v>46110</v>
      </c>
      <c r="I806" s="1">
        <v>46475</v>
      </c>
      <c r="J806" t="s">
        <v>36</v>
      </c>
      <c r="K806" t="s">
        <v>37</v>
      </c>
      <c r="L806" t="s">
        <v>26</v>
      </c>
      <c r="M806" t="s">
        <v>66</v>
      </c>
      <c r="N806" t="s">
        <v>60</v>
      </c>
      <c r="O806" t="s">
        <v>46</v>
      </c>
      <c r="P806" t="s">
        <v>39</v>
      </c>
      <c r="Q806" t="s">
        <v>54</v>
      </c>
      <c r="R806">
        <v>4.7</v>
      </c>
      <c r="S806">
        <v>6</v>
      </c>
      <c r="T806">
        <f t="shared" si="36"/>
        <v>365</v>
      </c>
      <c r="U806" t="str">
        <f t="shared" si="37"/>
        <v>2026</v>
      </c>
      <c r="V806" t="str">
        <f t="shared" si="38"/>
        <v>1</v>
      </c>
      <c r="W806" s="10" cm="1">
        <f t="array" ref="W806">(INDEX(clv_analysis[[#All],[Customer Lifetime Value]], MATCH(TEXT(U806, "0")&amp;V806, TEXT(clv_analysis[[#All],[Year]], "0")&amp;clv_analysis[[#All],[Quarter]], 0))) /( COUNTIFS(amazon_prime_users[Year], U806, amazon_prime_users[Quarter], V806))</f>
        <v>58.408554057428219</v>
      </c>
    </row>
    <row r="807" spans="1:23" x14ac:dyDescent="0.3">
      <c r="A807" s="2">
        <v>806</v>
      </c>
      <c r="B807" t="s">
        <v>3221</v>
      </c>
      <c r="C807" t="s">
        <v>3222</v>
      </c>
      <c r="D807" t="s">
        <v>3223</v>
      </c>
      <c r="E807" s="3">
        <v>28488</v>
      </c>
      <c r="F807" t="s">
        <v>22</v>
      </c>
      <c r="G807" t="s">
        <v>1357</v>
      </c>
      <c r="H807" s="1">
        <v>46111</v>
      </c>
      <c r="I807" s="1">
        <v>46476</v>
      </c>
      <c r="J807" t="s">
        <v>36</v>
      </c>
      <c r="K807" t="s">
        <v>25</v>
      </c>
      <c r="L807" t="s">
        <v>26</v>
      </c>
      <c r="M807" t="s">
        <v>27</v>
      </c>
      <c r="N807" t="s">
        <v>45</v>
      </c>
      <c r="O807" t="s">
        <v>29</v>
      </c>
      <c r="P807" t="s">
        <v>68</v>
      </c>
      <c r="Q807" t="s">
        <v>47</v>
      </c>
      <c r="R807">
        <v>4.9000000000000004</v>
      </c>
      <c r="S807">
        <v>6</v>
      </c>
      <c r="T807">
        <f t="shared" si="36"/>
        <v>365</v>
      </c>
      <c r="U807" t="str">
        <f t="shared" si="37"/>
        <v>2026</v>
      </c>
      <c r="V807" t="str">
        <f t="shared" si="38"/>
        <v>1</v>
      </c>
      <c r="W807" s="10" cm="1">
        <f t="array" ref="W807">(INDEX(clv_analysis[[#All],[Customer Lifetime Value]], MATCH(TEXT(U807, "0")&amp;V807, TEXT(clv_analysis[[#All],[Year]], "0")&amp;clv_analysis[[#All],[Quarter]], 0))) /( COUNTIFS(amazon_prime_users[Year], U807, amazon_prime_users[Quarter], V807))</f>
        <v>58.408554057428219</v>
      </c>
    </row>
    <row r="808" spans="1:23" x14ac:dyDescent="0.3">
      <c r="A808" s="2">
        <v>807</v>
      </c>
      <c r="B808" t="s">
        <v>3224</v>
      </c>
      <c r="C808" t="s">
        <v>3225</v>
      </c>
      <c r="D808" t="s">
        <v>3226</v>
      </c>
      <c r="E808" s="3">
        <v>37920</v>
      </c>
      <c r="F808" t="s">
        <v>22</v>
      </c>
      <c r="G808" t="s">
        <v>3227</v>
      </c>
      <c r="H808" s="1">
        <v>46112</v>
      </c>
      <c r="I808" s="1">
        <v>46477</v>
      </c>
      <c r="J808" t="s">
        <v>36</v>
      </c>
      <c r="K808" t="s">
        <v>52</v>
      </c>
      <c r="L808" t="s">
        <v>26</v>
      </c>
      <c r="M808" t="s">
        <v>59</v>
      </c>
      <c r="N808" t="s">
        <v>28</v>
      </c>
      <c r="O808" t="s">
        <v>61</v>
      </c>
      <c r="P808" t="s">
        <v>68</v>
      </c>
      <c r="Q808" t="s">
        <v>54</v>
      </c>
      <c r="R808">
        <v>3</v>
      </c>
      <c r="S808">
        <v>8</v>
      </c>
      <c r="T808">
        <f t="shared" si="36"/>
        <v>365</v>
      </c>
      <c r="U808" t="str">
        <f t="shared" si="37"/>
        <v>2026</v>
      </c>
      <c r="V808" t="str">
        <f t="shared" si="38"/>
        <v>1</v>
      </c>
      <c r="W808" s="10" cm="1">
        <f t="array" ref="W808">(INDEX(clv_analysis[[#All],[Customer Lifetime Value]], MATCH(TEXT(U808, "0")&amp;V808, TEXT(clv_analysis[[#All],[Year]], "0")&amp;clv_analysis[[#All],[Quarter]], 0))) /( COUNTIFS(amazon_prime_users[Year], U808, amazon_prime_users[Quarter], V808))</f>
        <v>58.408554057428219</v>
      </c>
    </row>
    <row r="809" spans="1:23" x14ac:dyDescent="0.3">
      <c r="A809" s="2">
        <v>808</v>
      </c>
      <c r="B809" t="s">
        <v>3228</v>
      </c>
      <c r="C809" t="s">
        <v>3229</v>
      </c>
      <c r="D809" t="s">
        <v>3230</v>
      </c>
      <c r="E809" s="3">
        <v>26830</v>
      </c>
      <c r="F809" t="s">
        <v>43</v>
      </c>
      <c r="G809" t="s">
        <v>3231</v>
      </c>
      <c r="H809" s="1">
        <v>46113</v>
      </c>
      <c r="I809" s="1">
        <v>46478</v>
      </c>
      <c r="J809" t="s">
        <v>24</v>
      </c>
      <c r="K809" t="s">
        <v>52</v>
      </c>
      <c r="L809" t="s">
        <v>53</v>
      </c>
      <c r="M809" t="s">
        <v>66</v>
      </c>
      <c r="N809" t="s">
        <v>45</v>
      </c>
      <c r="O809" t="s">
        <v>114</v>
      </c>
      <c r="P809" t="s">
        <v>30</v>
      </c>
      <c r="Q809" t="s">
        <v>31</v>
      </c>
      <c r="R809">
        <v>3.8</v>
      </c>
      <c r="S809">
        <v>2</v>
      </c>
      <c r="T809">
        <f t="shared" si="36"/>
        <v>365</v>
      </c>
      <c r="U809" t="str">
        <f t="shared" si="37"/>
        <v>2026</v>
      </c>
      <c r="V809" t="str">
        <f t="shared" si="38"/>
        <v>2</v>
      </c>
      <c r="W809" s="10" cm="1">
        <f t="array" ref="W809">(INDEX(clv_analysis[[#All],[Customer Lifetime Value]], MATCH(TEXT(U809, "0")&amp;V809, TEXT(clv_analysis[[#All],[Year]], "0")&amp;clv_analysis[[#All],[Quarter]], 0))) /( COUNTIFS(amazon_prime_users[Year], U809, amazon_prime_users[Quarter], V809))</f>
        <v>31.786177777777784</v>
      </c>
    </row>
    <row r="810" spans="1:23" x14ac:dyDescent="0.3">
      <c r="A810" s="2">
        <v>809</v>
      </c>
      <c r="B810" t="s">
        <v>3232</v>
      </c>
      <c r="C810" t="s">
        <v>3233</v>
      </c>
      <c r="D810" t="s">
        <v>3234</v>
      </c>
      <c r="E810" s="3">
        <v>28812</v>
      </c>
      <c r="F810" t="s">
        <v>43</v>
      </c>
      <c r="G810" t="s">
        <v>3235</v>
      </c>
      <c r="H810" s="1">
        <v>46114</v>
      </c>
      <c r="I810" s="1">
        <v>46479</v>
      </c>
      <c r="J810" t="s">
        <v>24</v>
      </c>
      <c r="K810" t="s">
        <v>52</v>
      </c>
      <c r="L810" t="s">
        <v>26</v>
      </c>
      <c r="M810" t="s">
        <v>66</v>
      </c>
      <c r="N810" t="s">
        <v>45</v>
      </c>
      <c r="O810" t="s">
        <v>114</v>
      </c>
      <c r="P810" t="s">
        <v>68</v>
      </c>
      <c r="Q810" t="s">
        <v>47</v>
      </c>
      <c r="R810">
        <v>4.5</v>
      </c>
      <c r="S810">
        <v>2</v>
      </c>
      <c r="T810">
        <f t="shared" si="36"/>
        <v>365</v>
      </c>
      <c r="U810" t="str">
        <f t="shared" si="37"/>
        <v>2026</v>
      </c>
      <c r="V810" t="str">
        <f t="shared" si="38"/>
        <v>2</v>
      </c>
      <c r="W810" s="10" cm="1">
        <f t="array" ref="W810">(INDEX(clv_analysis[[#All],[Customer Lifetime Value]], MATCH(TEXT(U810, "0")&amp;V810, TEXT(clv_analysis[[#All],[Year]], "0")&amp;clv_analysis[[#All],[Quarter]], 0))) /( COUNTIFS(amazon_prime_users[Year], U810, amazon_prime_users[Quarter], V810))</f>
        <v>31.786177777777784</v>
      </c>
    </row>
    <row r="811" spans="1:23" x14ac:dyDescent="0.3">
      <c r="A811" s="2">
        <v>810</v>
      </c>
      <c r="B811" t="s">
        <v>3236</v>
      </c>
      <c r="C811" t="s">
        <v>3237</v>
      </c>
      <c r="D811" t="s">
        <v>3238</v>
      </c>
      <c r="E811" s="3">
        <v>33932</v>
      </c>
      <c r="F811" t="s">
        <v>43</v>
      </c>
      <c r="G811" t="s">
        <v>3239</v>
      </c>
      <c r="H811" s="1">
        <v>46115</v>
      </c>
      <c r="I811" s="1">
        <v>46480</v>
      </c>
      <c r="J811" t="s">
        <v>24</v>
      </c>
      <c r="K811" t="s">
        <v>37</v>
      </c>
      <c r="L811" t="s">
        <v>26</v>
      </c>
      <c r="M811" t="s">
        <v>27</v>
      </c>
      <c r="N811" t="s">
        <v>28</v>
      </c>
      <c r="O811" t="s">
        <v>29</v>
      </c>
      <c r="P811" t="s">
        <v>39</v>
      </c>
      <c r="Q811" t="s">
        <v>54</v>
      </c>
      <c r="R811">
        <v>3</v>
      </c>
      <c r="S811">
        <v>2</v>
      </c>
      <c r="T811">
        <f t="shared" si="36"/>
        <v>365</v>
      </c>
      <c r="U811" t="str">
        <f t="shared" si="37"/>
        <v>2026</v>
      </c>
      <c r="V811" t="str">
        <f t="shared" si="38"/>
        <v>2</v>
      </c>
      <c r="W811" s="10" cm="1">
        <f t="array" ref="W811">(INDEX(clv_analysis[[#All],[Customer Lifetime Value]], MATCH(TEXT(U811, "0")&amp;V811, TEXT(clv_analysis[[#All],[Year]], "0")&amp;clv_analysis[[#All],[Quarter]], 0))) /( COUNTIFS(amazon_prime_users[Year], U811, amazon_prime_users[Quarter], V811))</f>
        <v>31.786177777777784</v>
      </c>
    </row>
    <row r="812" spans="1:23" x14ac:dyDescent="0.3">
      <c r="A812" s="2">
        <v>811</v>
      </c>
      <c r="B812" t="s">
        <v>3240</v>
      </c>
      <c r="C812" t="s">
        <v>3241</v>
      </c>
      <c r="D812" t="s">
        <v>3242</v>
      </c>
      <c r="E812" s="3">
        <v>15427</v>
      </c>
      <c r="F812" t="s">
        <v>22</v>
      </c>
      <c r="G812" t="s">
        <v>3243</v>
      </c>
      <c r="H812" s="1">
        <v>46116</v>
      </c>
      <c r="I812" s="1">
        <v>46481</v>
      </c>
      <c r="J812" t="s">
        <v>24</v>
      </c>
      <c r="K812" t="s">
        <v>52</v>
      </c>
      <c r="L812" t="s">
        <v>53</v>
      </c>
      <c r="M812" t="s">
        <v>66</v>
      </c>
      <c r="N812" t="s">
        <v>45</v>
      </c>
      <c r="O812" t="s">
        <v>29</v>
      </c>
      <c r="P812" t="s">
        <v>39</v>
      </c>
      <c r="Q812" t="s">
        <v>54</v>
      </c>
      <c r="R812">
        <v>4.5</v>
      </c>
      <c r="S812">
        <v>0</v>
      </c>
      <c r="T812">
        <f t="shared" si="36"/>
        <v>365</v>
      </c>
      <c r="U812" t="str">
        <f t="shared" si="37"/>
        <v>2026</v>
      </c>
      <c r="V812" t="str">
        <f t="shared" si="38"/>
        <v>2</v>
      </c>
      <c r="W812" s="10" cm="1">
        <f t="array" ref="W812">(INDEX(clv_analysis[[#All],[Customer Lifetime Value]], MATCH(TEXT(U812, "0")&amp;V812, TEXT(clv_analysis[[#All],[Year]], "0")&amp;clv_analysis[[#All],[Quarter]], 0))) /( COUNTIFS(amazon_prime_users[Year], U812, amazon_prime_users[Quarter], V812))</f>
        <v>31.786177777777784</v>
      </c>
    </row>
    <row r="813" spans="1:23" x14ac:dyDescent="0.3">
      <c r="A813" s="2">
        <v>812</v>
      </c>
      <c r="B813" t="s">
        <v>3244</v>
      </c>
      <c r="C813" t="s">
        <v>3245</v>
      </c>
      <c r="D813" t="s">
        <v>3246</v>
      </c>
      <c r="E813" s="3">
        <v>17436</v>
      </c>
      <c r="F813" t="s">
        <v>22</v>
      </c>
      <c r="G813" t="s">
        <v>2130</v>
      </c>
      <c r="H813" s="1">
        <v>46117</v>
      </c>
      <c r="I813" s="1">
        <v>46482</v>
      </c>
      <c r="J813" t="s">
        <v>36</v>
      </c>
      <c r="K813" t="s">
        <v>52</v>
      </c>
      <c r="L813" t="s">
        <v>26</v>
      </c>
      <c r="M813" t="s">
        <v>59</v>
      </c>
      <c r="N813" t="s">
        <v>28</v>
      </c>
      <c r="O813" t="s">
        <v>29</v>
      </c>
      <c r="P813" t="s">
        <v>39</v>
      </c>
      <c r="Q813" t="s">
        <v>47</v>
      </c>
      <c r="R813">
        <v>3.9</v>
      </c>
      <c r="S813">
        <v>6</v>
      </c>
      <c r="T813">
        <f t="shared" si="36"/>
        <v>365</v>
      </c>
      <c r="U813" t="str">
        <f t="shared" si="37"/>
        <v>2026</v>
      </c>
      <c r="V813" t="str">
        <f t="shared" si="38"/>
        <v>2</v>
      </c>
      <c r="W813" s="10" cm="1">
        <f t="array" ref="W813">(INDEX(clv_analysis[[#All],[Customer Lifetime Value]], MATCH(TEXT(U813, "0")&amp;V813, TEXT(clv_analysis[[#All],[Year]], "0")&amp;clv_analysis[[#All],[Quarter]], 0))) /( COUNTIFS(amazon_prime_users[Year], U813, amazon_prime_users[Quarter], V813))</f>
        <v>31.786177777777784</v>
      </c>
    </row>
    <row r="814" spans="1:23" x14ac:dyDescent="0.3">
      <c r="A814" s="2">
        <v>813</v>
      </c>
      <c r="B814" t="s">
        <v>3247</v>
      </c>
      <c r="C814" t="s">
        <v>3248</v>
      </c>
      <c r="D814" t="s">
        <v>3249</v>
      </c>
      <c r="E814" s="3">
        <v>22870</v>
      </c>
      <c r="F814" t="s">
        <v>43</v>
      </c>
      <c r="G814" t="s">
        <v>3250</v>
      </c>
      <c r="H814" s="1">
        <v>46118</v>
      </c>
      <c r="I814" s="1">
        <v>46483</v>
      </c>
      <c r="J814" t="s">
        <v>24</v>
      </c>
      <c r="K814" t="s">
        <v>52</v>
      </c>
      <c r="L814" t="s">
        <v>53</v>
      </c>
      <c r="M814" t="s">
        <v>27</v>
      </c>
      <c r="N814" t="s">
        <v>45</v>
      </c>
      <c r="O814" t="s">
        <v>38</v>
      </c>
      <c r="P814" t="s">
        <v>30</v>
      </c>
      <c r="Q814" t="s">
        <v>54</v>
      </c>
      <c r="R814">
        <v>3.7</v>
      </c>
      <c r="S814">
        <v>9</v>
      </c>
      <c r="T814">
        <f t="shared" si="36"/>
        <v>365</v>
      </c>
      <c r="U814" t="str">
        <f t="shared" si="37"/>
        <v>2026</v>
      </c>
      <c r="V814" t="str">
        <f t="shared" si="38"/>
        <v>2</v>
      </c>
      <c r="W814" s="10" cm="1">
        <f t="array" ref="W814">(INDEX(clv_analysis[[#All],[Customer Lifetime Value]], MATCH(TEXT(U814, "0")&amp;V814, TEXT(clv_analysis[[#All],[Year]], "0")&amp;clv_analysis[[#All],[Quarter]], 0))) /( COUNTIFS(amazon_prime_users[Year], U814, amazon_prime_users[Quarter], V814))</f>
        <v>31.786177777777784</v>
      </c>
    </row>
    <row r="815" spans="1:23" x14ac:dyDescent="0.3">
      <c r="A815" s="2">
        <v>814</v>
      </c>
      <c r="B815" t="s">
        <v>3251</v>
      </c>
      <c r="C815" t="s">
        <v>3252</v>
      </c>
      <c r="D815" t="s">
        <v>3253</v>
      </c>
      <c r="E815" s="3">
        <v>34441</v>
      </c>
      <c r="F815" t="s">
        <v>22</v>
      </c>
      <c r="G815" t="s">
        <v>3254</v>
      </c>
      <c r="H815" s="1">
        <v>46119</v>
      </c>
      <c r="I815" s="1">
        <v>46484</v>
      </c>
      <c r="J815" t="s">
        <v>36</v>
      </c>
      <c r="K815" t="s">
        <v>25</v>
      </c>
      <c r="L815" t="s">
        <v>53</v>
      </c>
      <c r="M815" t="s">
        <v>59</v>
      </c>
      <c r="N815" t="s">
        <v>45</v>
      </c>
      <c r="O815" t="s">
        <v>46</v>
      </c>
      <c r="P815" t="s">
        <v>68</v>
      </c>
      <c r="Q815" t="s">
        <v>31</v>
      </c>
      <c r="R815">
        <v>5</v>
      </c>
      <c r="S815">
        <v>6</v>
      </c>
      <c r="T815">
        <f t="shared" si="36"/>
        <v>365</v>
      </c>
      <c r="U815" t="str">
        <f t="shared" si="37"/>
        <v>2026</v>
      </c>
      <c r="V815" t="str">
        <f t="shared" si="38"/>
        <v>2</v>
      </c>
      <c r="W815" s="10" cm="1">
        <f t="array" ref="W815">(INDEX(clv_analysis[[#All],[Customer Lifetime Value]], MATCH(TEXT(U815, "0")&amp;V815, TEXT(clv_analysis[[#All],[Year]], "0")&amp;clv_analysis[[#All],[Quarter]], 0))) /( COUNTIFS(amazon_prime_users[Year], U815, amazon_prime_users[Quarter], V815))</f>
        <v>31.786177777777784</v>
      </c>
    </row>
    <row r="816" spans="1:23" x14ac:dyDescent="0.3">
      <c r="A816" s="2">
        <v>815</v>
      </c>
      <c r="B816" t="s">
        <v>3255</v>
      </c>
      <c r="C816" t="s">
        <v>3256</v>
      </c>
      <c r="D816" t="s">
        <v>3257</v>
      </c>
      <c r="E816" s="3">
        <v>19718</v>
      </c>
      <c r="F816" t="s">
        <v>22</v>
      </c>
      <c r="G816" t="s">
        <v>3258</v>
      </c>
      <c r="H816" s="1">
        <v>46120</v>
      </c>
      <c r="I816" s="1">
        <v>46485</v>
      </c>
      <c r="J816" t="s">
        <v>36</v>
      </c>
      <c r="K816" t="s">
        <v>37</v>
      </c>
      <c r="L816" t="s">
        <v>53</v>
      </c>
      <c r="M816" t="s">
        <v>66</v>
      </c>
      <c r="N816" t="s">
        <v>28</v>
      </c>
      <c r="O816" t="s">
        <v>29</v>
      </c>
      <c r="P816" t="s">
        <v>39</v>
      </c>
      <c r="Q816" t="s">
        <v>31</v>
      </c>
      <c r="R816">
        <v>4.9000000000000004</v>
      </c>
      <c r="S816">
        <v>8</v>
      </c>
      <c r="T816">
        <f t="shared" si="36"/>
        <v>365</v>
      </c>
      <c r="U816" t="str">
        <f t="shared" si="37"/>
        <v>2026</v>
      </c>
      <c r="V816" t="str">
        <f t="shared" si="38"/>
        <v>2</v>
      </c>
      <c r="W816" s="10" cm="1">
        <f t="array" ref="W816">(INDEX(clv_analysis[[#All],[Customer Lifetime Value]], MATCH(TEXT(U816, "0")&amp;V816, TEXT(clv_analysis[[#All],[Year]], "0")&amp;clv_analysis[[#All],[Quarter]], 0))) /( COUNTIFS(amazon_prime_users[Year], U816, amazon_prime_users[Quarter], V816))</f>
        <v>31.786177777777784</v>
      </c>
    </row>
    <row r="817" spans="1:23" x14ac:dyDescent="0.3">
      <c r="A817" s="2">
        <v>816</v>
      </c>
      <c r="B817" t="s">
        <v>3259</v>
      </c>
      <c r="C817" t="s">
        <v>3260</v>
      </c>
      <c r="D817" t="s">
        <v>3261</v>
      </c>
      <c r="E817" s="3">
        <v>15228</v>
      </c>
      <c r="F817" t="s">
        <v>22</v>
      </c>
      <c r="G817" t="s">
        <v>3262</v>
      </c>
      <c r="H817" s="1">
        <v>46121</v>
      </c>
      <c r="I817" s="1">
        <v>46486</v>
      </c>
      <c r="J817" t="s">
        <v>36</v>
      </c>
      <c r="K817" t="s">
        <v>25</v>
      </c>
      <c r="L817" t="s">
        <v>53</v>
      </c>
      <c r="M817" t="s">
        <v>66</v>
      </c>
      <c r="N817" t="s">
        <v>45</v>
      </c>
      <c r="O817" t="s">
        <v>38</v>
      </c>
      <c r="P817" t="s">
        <v>68</v>
      </c>
      <c r="Q817" t="s">
        <v>54</v>
      </c>
      <c r="R817">
        <v>4.5</v>
      </c>
      <c r="S817">
        <v>6</v>
      </c>
      <c r="T817">
        <f t="shared" si="36"/>
        <v>365</v>
      </c>
      <c r="U817" t="str">
        <f t="shared" si="37"/>
        <v>2026</v>
      </c>
      <c r="V817" t="str">
        <f t="shared" si="38"/>
        <v>2</v>
      </c>
      <c r="W817" s="10" cm="1">
        <f t="array" ref="W817">(INDEX(clv_analysis[[#All],[Customer Lifetime Value]], MATCH(TEXT(U817, "0")&amp;V817, TEXT(clv_analysis[[#All],[Year]], "0")&amp;clv_analysis[[#All],[Quarter]], 0))) /( COUNTIFS(amazon_prime_users[Year], U817, amazon_prime_users[Quarter], V817))</f>
        <v>31.786177777777784</v>
      </c>
    </row>
    <row r="818" spans="1:23" x14ac:dyDescent="0.3">
      <c r="A818" s="2">
        <v>817</v>
      </c>
      <c r="B818" t="s">
        <v>3263</v>
      </c>
      <c r="C818" t="s">
        <v>3264</v>
      </c>
      <c r="D818" t="s">
        <v>3265</v>
      </c>
      <c r="E818" s="3">
        <v>14607</v>
      </c>
      <c r="F818" t="s">
        <v>43</v>
      </c>
      <c r="G818" t="s">
        <v>3266</v>
      </c>
      <c r="H818" s="1">
        <v>46122</v>
      </c>
      <c r="I818" s="1">
        <v>46487</v>
      </c>
      <c r="J818" t="s">
        <v>24</v>
      </c>
      <c r="K818" t="s">
        <v>25</v>
      </c>
      <c r="L818" t="s">
        <v>53</v>
      </c>
      <c r="M818" t="s">
        <v>66</v>
      </c>
      <c r="N818" t="s">
        <v>45</v>
      </c>
      <c r="O818" t="s">
        <v>61</v>
      </c>
      <c r="P818" t="s">
        <v>30</v>
      </c>
      <c r="Q818" t="s">
        <v>54</v>
      </c>
      <c r="R818">
        <v>4.4000000000000004</v>
      </c>
      <c r="S818">
        <v>5</v>
      </c>
      <c r="T818">
        <f t="shared" si="36"/>
        <v>365</v>
      </c>
      <c r="U818" t="str">
        <f t="shared" si="37"/>
        <v>2026</v>
      </c>
      <c r="V818" t="str">
        <f t="shared" si="38"/>
        <v>2</v>
      </c>
      <c r="W818" s="10" cm="1">
        <f t="array" ref="W818">(INDEX(clv_analysis[[#All],[Customer Lifetime Value]], MATCH(TEXT(U818, "0")&amp;V818, TEXT(clv_analysis[[#All],[Year]], "0")&amp;clv_analysis[[#All],[Quarter]], 0))) /( COUNTIFS(amazon_prime_users[Year], U818, amazon_prime_users[Quarter], V818))</f>
        <v>31.786177777777784</v>
      </c>
    </row>
    <row r="819" spans="1:23" x14ac:dyDescent="0.3">
      <c r="A819" s="2">
        <v>818</v>
      </c>
      <c r="B819" t="s">
        <v>3267</v>
      </c>
      <c r="C819" t="s">
        <v>3268</v>
      </c>
      <c r="D819" t="s">
        <v>3269</v>
      </c>
      <c r="E819" s="3">
        <v>35517</v>
      </c>
      <c r="F819" t="s">
        <v>43</v>
      </c>
      <c r="G819" t="s">
        <v>3270</v>
      </c>
      <c r="H819" s="1">
        <v>46123</v>
      </c>
      <c r="I819" s="1">
        <v>46488</v>
      </c>
      <c r="J819" t="s">
        <v>36</v>
      </c>
      <c r="K819" t="s">
        <v>25</v>
      </c>
      <c r="L819" t="s">
        <v>26</v>
      </c>
      <c r="M819" t="s">
        <v>59</v>
      </c>
      <c r="N819" t="s">
        <v>45</v>
      </c>
      <c r="O819" t="s">
        <v>73</v>
      </c>
      <c r="P819" t="s">
        <v>68</v>
      </c>
      <c r="Q819" t="s">
        <v>31</v>
      </c>
      <c r="R819">
        <v>4.9000000000000004</v>
      </c>
      <c r="S819">
        <v>3</v>
      </c>
      <c r="T819">
        <f t="shared" si="36"/>
        <v>365</v>
      </c>
      <c r="U819" t="str">
        <f t="shared" si="37"/>
        <v>2026</v>
      </c>
      <c r="V819" t="str">
        <f t="shared" si="38"/>
        <v>2</v>
      </c>
      <c r="W819" s="10" cm="1">
        <f t="array" ref="W819">(INDEX(clv_analysis[[#All],[Customer Lifetime Value]], MATCH(TEXT(U819, "0")&amp;V819, TEXT(clv_analysis[[#All],[Year]], "0")&amp;clv_analysis[[#All],[Quarter]], 0))) /( COUNTIFS(amazon_prime_users[Year], U819, amazon_prime_users[Quarter], V819))</f>
        <v>31.786177777777784</v>
      </c>
    </row>
    <row r="820" spans="1:23" x14ac:dyDescent="0.3">
      <c r="A820" s="2">
        <v>819</v>
      </c>
      <c r="B820" t="s">
        <v>3271</v>
      </c>
      <c r="C820" t="s">
        <v>3272</v>
      </c>
      <c r="D820" t="s">
        <v>3273</v>
      </c>
      <c r="E820" s="3">
        <v>25332</v>
      </c>
      <c r="F820" t="s">
        <v>22</v>
      </c>
      <c r="G820" t="s">
        <v>3274</v>
      </c>
      <c r="H820" s="1">
        <v>46124</v>
      </c>
      <c r="I820" s="1">
        <v>46489</v>
      </c>
      <c r="J820" t="s">
        <v>36</v>
      </c>
      <c r="K820" t="s">
        <v>52</v>
      </c>
      <c r="L820" t="s">
        <v>53</v>
      </c>
      <c r="M820" t="s">
        <v>66</v>
      </c>
      <c r="N820" t="s">
        <v>45</v>
      </c>
      <c r="O820" t="s">
        <v>46</v>
      </c>
      <c r="P820" t="s">
        <v>68</v>
      </c>
      <c r="Q820" t="s">
        <v>31</v>
      </c>
      <c r="R820">
        <v>3.8</v>
      </c>
      <c r="S820">
        <v>8</v>
      </c>
      <c r="T820">
        <f t="shared" si="36"/>
        <v>365</v>
      </c>
      <c r="U820" t="str">
        <f t="shared" si="37"/>
        <v>2026</v>
      </c>
      <c r="V820" t="str">
        <f t="shared" si="38"/>
        <v>2</v>
      </c>
      <c r="W820" s="10" cm="1">
        <f t="array" ref="W820">(INDEX(clv_analysis[[#All],[Customer Lifetime Value]], MATCH(TEXT(U820, "0")&amp;V820, TEXT(clv_analysis[[#All],[Year]], "0")&amp;clv_analysis[[#All],[Quarter]], 0))) /( COUNTIFS(amazon_prime_users[Year], U820, amazon_prime_users[Quarter], V820))</f>
        <v>31.786177777777784</v>
      </c>
    </row>
    <row r="821" spans="1:23" x14ac:dyDescent="0.3">
      <c r="A821" s="2">
        <v>820</v>
      </c>
      <c r="B821" t="s">
        <v>3275</v>
      </c>
      <c r="C821" t="s">
        <v>3276</v>
      </c>
      <c r="D821" t="s">
        <v>3277</v>
      </c>
      <c r="E821" s="3">
        <v>30140</v>
      </c>
      <c r="F821" t="s">
        <v>22</v>
      </c>
      <c r="G821" t="s">
        <v>3278</v>
      </c>
      <c r="H821" s="1">
        <v>46125</v>
      </c>
      <c r="I821" s="1">
        <v>46490</v>
      </c>
      <c r="J821" t="s">
        <v>36</v>
      </c>
      <c r="K821" t="s">
        <v>25</v>
      </c>
      <c r="L821" t="s">
        <v>26</v>
      </c>
      <c r="M821" t="s">
        <v>66</v>
      </c>
      <c r="N821" t="s">
        <v>45</v>
      </c>
      <c r="O821" t="s">
        <v>29</v>
      </c>
      <c r="P821" t="s">
        <v>30</v>
      </c>
      <c r="Q821" t="s">
        <v>47</v>
      </c>
      <c r="R821">
        <v>3.6</v>
      </c>
      <c r="S821">
        <v>7</v>
      </c>
      <c r="T821">
        <f t="shared" si="36"/>
        <v>365</v>
      </c>
      <c r="U821" t="str">
        <f t="shared" si="37"/>
        <v>2026</v>
      </c>
      <c r="V821" t="str">
        <f t="shared" si="38"/>
        <v>2</v>
      </c>
      <c r="W821" s="10" cm="1">
        <f t="array" ref="W821">(INDEX(clv_analysis[[#All],[Customer Lifetime Value]], MATCH(TEXT(U821, "0")&amp;V821, TEXT(clv_analysis[[#All],[Year]], "0")&amp;clv_analysis[[#All],[Quarter]], 0))) /( COUNTIFS(amazon_prime_users[Year], U821, amazon_prime_users[Quarter], V821))</f>
        <v>31.786177777777784</v>
      </c>
    </row>
    <row r="822" spans="1:23" x14ac:dyDescent="0.3">
      <c r="A822" s="2">
        <v>821</v>
      </c>
      <c r="B822" t="s">
        <v>3279</v>
      </c>
      <c r="C822" t="s">
        <v>3280</v>
      </c>
      <c r="D822" t="s">
        <v>3281</v>
      </c>
      <c r="E822" s="3">
        <v>31802</v>
      </c>
      <c r="F822" t="s">
        <v>43</v>
      </c>
      <c r="G822" t="s">
        <v>3282</v>
      </c>
      <c r="H822" s="1">
        <v>46126</v>
      </c>
      <c r="I822" s="1">
        <v>46491</v>
      </c>
      <c r="J822" t="s">
        <v>24</v>
      </c>
      <c r="K822" t="s">
        <v>37</v>
      </c>
      <c r="L822" t="s">
        <v>26</v>
      </c>
      <c r="M822" t="s">
        <v>59</v>
      </c>
      <c r="N822" t="s">
        <v>60</v>
      </c>
      <c r="O822" t="s">
        <v>38</v>
      </c>
      <c r="P822" t="s">
        <v>39</v>
      </c>
      <c r="Q822" t="s">
        <v>47</v>
      </c>
      <c r="R822">
        <v>5</v>
      </c>
      <c r="S822">
        <v>6</v>
      </c>
      <c r="T822">
        <f t="shared" si="36"/>
        <v>365</v>
      </c>
      <c r="U822" t="str">
        <f t="shared" si="37"/>
        <v>2026</v>
      </c>
      <c r="V822" t="str">
        <f t="shared" si="38"/>
        <v>2</v>
      </c>
      <c r="W822" s="10" cm="1">
        <f t="array" ref="W822">(INDEX(clv_analysis[[#All],[Customer Lifetime Value]], MATCH(TEXT(U822, "0")&amp;V822, TEXT(clv_analysis[[#All],[Year]], "0")&amp;clv_analysis[[#All],[Quarter]], 0))) /( COUNTIFS(amazon_prime_users[Year], U822, amazon_prime_users[Quarter], V822))</f>
        <v>31.786177777777784</v>
      </c>
    </row>
    <row r="823" spans="1:23" x14ac:dyDescent="0.3">
      <c r="A823" s="2">
        <v>822</v>
      </c>
      <c r="B823" t="s">
        <v>3283</v>
      </c>
      <c r="C823" t="s">
        <v>3284</v>
      </c>
      <c r="D823" t="s">
        <v>3285</v>
      </c>
      <c r="E823" s="3">
        <v>29613</v>
      </c>
      <c r="F823" t="s">
        <v>43</v>
      </c>
      <c r="G823" t="s">
        <v>3286</v>
      </c>
      <c r="H823" s="1">
        <v>46127</v>
      </c>
      <c r="I823" s="1">
        <v>46492</v>
      </c>
      <c r="J823" t="s">
        <v>24</v>
      </c>
      <c r="K823" t="s">
        <v>37</v>
      </c>
      <c r="L823" t="s">
        <v>53</v>
      </c>
      <c r="M823" t="s">
        <v>66</v>
      </c>
      <c r="N823" t="s">
        <v>60</v>
      </c>
      <c r="O823" t="s">
        <v>46</v>
      </c>
      <c r="P823" t="s">
        <v>30</v>
      </c>
      <c r="Q823" t="s">
        <v>47</v>
      </c>
      <c r="R823">
        <v>4.9000000000000004</v>
      </c>
      <c r="S823">
        <v>1</v>
      </c>
      <c r="T823">
        <f t="shared" si="36"/>
        <v>365</v>
      </c>
      <c r="U823" t="str">
        <f t="shared" si="37"/>
        <v>2026</v>
      </c>
      <c r="V823" t="str">
        <f t="shared" si="38"/>
        <v>2</v>
      </c>
      <c r="W823" s="10" cm="1">
        <f t="array" ref="W823">(INDEX(clv_analysis[[#All],[Customer Lifetime Value]], MATCH(TEXT(U823, "0")&amp;V823, TEXT(clv_analysis[[#All],[Year]], "0")&amp;clv_analysis[[#All],[Quarter]], 0))) /( COUNTIFS(amazon_prime_users[Year], U823, amazon_prime_users[Quarter], V823))</f>
        <v>31.786177777777784</v>
      </c>
    </row>
    <row r="824" spans="1:23" x14ac:dyDescent="0.3">
      <c r="A824" s="2">
        <v>823</v>
      </c>
      <c r="B824" t="s">
        <v>3287</v>
      </c>
      <c r="C824" t="s">
        <v>3288</v>
      </c>
      <c r="D824" t="s">
        <v>3289</v>
      </c>
      <c r="E824" s="3">
        <v>37349</v>
      </c>
      <c r="F824" t="s">
        <v>22</v>
      </c>
      <c r="G824" t="s">
        <v>3290</v>
      </c>
      <c r="H824" s="1">
        <v>46128</v>
      </c>
      <c r="I824" s="1">
        <v>46493</v>
      </c>
      <c r="J824" t="s">
        <v>24</v>
      </c>
      <c r="K824" t="s">
        <v>25</v>
      </c>
      <c r="L824" t="s">
        <v>53</v>
      </c>
      <c r="M824" t="s">
        <v>66</v>
      </c>
      <c r="N824" t="s">
        <v>60</v>
      </c>
      <c r="O824" t="s">
        <v>67</v>
      </c>
      <c r="P824" t="s">
        <v>39</v>
      </c>
      <c r="Q824" t="s">
        <v>31</v>
      </c>
      <c r="R824">
        <v>3.3</v>
      </c>
      <c r="S824">
        <v>3</v>
      </c>
      <c r="T824">
        <f t="shared" si="36"/>
        <v>365</v>
      </c>
      <c r="U824" t="str">
        <f t="shared" si="37"/>
        <v>2026</v>
      </c>
      <c r="V824" t="str">
        <f t="shared" si="38"/>
        <v>2</v>
      </c>
      <c r="W824" s="10" cm="1">
        <f t="array" ref="W824">(INDEX(clv_analysis[[#All],[Customer Lifetime Value]], MATCH(TEXT(U824, "0")&amp;V824, TEXT(clv_analysis[[#All],[Year]], "0")&amp;clv_analysis[[#All],[Quarter]], 0))) /( COUNTIFS(amazon_prime_users[Year], U824, amazon_prime_users[Quarter], V824))</f>
        <v>31.786177777777784</v>
      </c>
    </row>
    <row r="825" spans="1:23" x14ac:dyDescent="0.3">
      <c r="A825" s="2">
        <v>824</v>
      </c>
      <c r="B825" t="s">
        <v>3291</v>
      </c>
      <c r="C825" t="s">
        <v>3292</v>
      </c>
      <c r="D825" t="s">
        <v>3293</v>
      </c>
      <c r="E825" s="3">
        <v>31490</v>
      </c>
      <c r="F825" t="s">
        <v>43</v>
      </c>
      <c r="G825" t="s">
        <v>3294</v>
      </c>
      <c r="H825" s="1">
        <v>46129</v>
      </c>
      <c r="I825" s="1">
        <v>46494</v>
      </c>
      <c r="J825" t="s">
        <v>36</v>
      </c>
      <c r="K825" t="s">
        <v>52</v>
      </c>
      <c r="L825" t="s">
        <v>53</v>
      </c>
      <c r="M825" t="s">
        <v>27</v>
      </c>
      <c r="N825" t="s">
        <v>45</v>
      </c>
      <c r="O825" t="s">
        <v>46</v>
      </c>
      <c r="P825" t="s">
        <v>68</v>
      </c>
      <c r="Q825" t="s">
        <v>31</v>
      </c>
      <c r="R825">
        <v>4.3</v>
      </c>
      <c r="S825">
        <v>9</v>
      </c>
      <c r="T825">
        <f t="shared" si="36"/>
        <v>365</v>
      </c>
      <c r="U825" t="str">
        <f t="shared" si="37"/>
        <v>2026</v>
      </c>
      <c r="V825" t="str">
        <f t="shared" si="38"/>
        <v>2</v>
      </c>
      <c r="W825" s="10" cm="1">
        <f t="array" ref="W825">(INDEX(clv_analysis[[#All],[Customer Lifetime Value]], MATCH(TEXT(U825, "0")&amp;V825, TEXT(clv_analysis[[#All],[Year]], "0")&amp;clv_analysis[[#All],[Quarter]], 0))) /( COUNTIFS(amazon_prime_users[Year], U825, amazon_prime_users[Quarter], V825))</f>
        <v>31.786177777777784</v>
      </c>
    </row>
    <row r="826" spans="1:23" x14ac:dyDescent="0.3">
      <c r="A826" s="2">
        <v>825</v>
      </c>
      <c r="B826" t="s">
        <v>3295</v>
      </c>
      <c r="C826" t="s">
        <v>3296</v>
      </c>
      <c r="D826" t="s">
        <v>3297</v>
      </c>
      <c r="E826" s="3">
        <v>19785</v>
      </c>
      <c r="F826" t="s">
        <v>43</v>
      </c>
      <c r="G826" t="s">
        <v>3298</v>
      </c>
      <c r="H826" s="1">
        <v>46130</v>
      </c>
      <c r="I826" s="1">
        <v>46495</v>
      </c>
      <c r="J826" t="s">
        <v>24</v>
      </c>
      <c r="K826" t="s">
        <v>52</v>
      </c>
      <c r="L826" t="s">
        <v>53</v>
      </c>
      <c r="M826" t="s">
        <v>27</v>
      </c>
      <c r="N826" t="s">
        <v>28</v>
      </c>
      <c r="O826" t="s">
        <v>61</v>
      </c>
      <c r="P826" t="s">
        <v>68</v>
      </c>
      <c r="Q826" t="s">
        <v>54</v>
      </c>
      <c r="R826">
        <v>3.9</v>
      </c>
      <c r="S826">
        <v>4</v>
      </c>
      <c r="T826">
        <f t="shared" si="36"/>
        <v>365</v>
      </c>
      <c r="U826" t="str">
        <f t="shared" si="37"/>
        <v>2026</v>
      </c>
      <c r="V826" t="str">
        <f t="shared" si="38"/>
        <v>2</v>
      </c>
      <c r="W826" s="10" cm="1">
        <f t="array" ref="W826">(INDEX(clv_analysis[[#All],[Customer Lifetime Value]], MATCH(TEXT(U826, "0")&amp;V826, TEXT(clv_analysis[[#All],[Year]], "0")&amp;clv_analysis[[#All],[Quarter]], 0))) /( COUNTIFS(amazon_prime_users[Year], U826, amazon_prime_users[Quarter], V826))</f>
        <v>31.786177777777784</v>
      </c>
    </row>
    <row r="827" spans="1:23" x14ac:dyDescent="0.3">
      <c r="A827" s="2">
        <v>826</v>
      </c>
      <c r="B827" t="s">
        <v>3299</v>
      </c>
      <c r="C827" t="s">
        <v>3300</v>
      </c>
      <c r="D827" t="s">
        <v>3301</v>
      </c>
      <c r="E827" s="3">
        <v>38026</v>
      </c>
      <c r="F827" t="s">
        <v>43</v>
      </c>
      <c r="G827" t="s">
        <v>3302</v>
      </c>
      <c r="H827" s="1">
        <v>46131</v>
      </c>
      <c r="I827" s="1">
        <v>46496</v>
      </c>
      <c r="J827" t="s">
        <v>36</v>
      </c>
      <c r="K827" t="s">
        <v>37</v>
      </c>
      <c r="L827" t="s">
        <v>26</v>
      </c>
      <c r="M827" t="s">
        <v>59</v>
      </c>
      <c r="N827" t="s">
        <v>60</v>
      </c>
      <c r="O827" t="s">
        <v>73</v>
      </c>
      <c r="P827" t="s">
        <v>68</v>
      </c>
      <c r="Q827" t="s">
        <v>54</v>
      </c>
      <c r="R827">
        <v>3.8</v>
      </c>
      <c r="S827">
        <v>0</v>
      </c>
      <c r="T827">
        <f t="shared" si="36"/>
        <v>365</v>
      </c>
      <c r="U827" t="str">
        <f t="shared" si="37"/>
        <v>2026</v>
      </c>
      <c r="V827" t="str">
        <f t="shared" si="38"/>
        <v>2</v>
      </c>
      <c r="W827" s="10" cm="1">
        <f t="array" ref="W827">(INDEX(clv_analysis[[#All],[Customer Lifetime Value]], MATCH(TEXT(U827, "0")&amp;V827, TEXT(clv_analysis[[#All],[Year]], "0")&amp;clv_analysis[[#All],[Quarter]], 0))) /( COUNTIFS(amazon_prime_users[Year], U827, amazon_prime_users[Quarter], V827))</f>
        <v>31.786177777777784</v>
      </c>
    </row>
    <row r="828" spans="1:23" x14ac:dyDescent="0.3">
      <c r="A828" s="2">
        <v>827</v>
      </c>
      <c r="B828" t="s">
        <v>3303</v>
      </c>
      <c r="C828" t="s">
        <v>3304</v>
      </c>
      <c r="D828" t="s">
        <v>3305</v>
      </c>
      <c r="E828" s="3">
        <v>23630</v>
      </c>
      <c r="F828" t="s">
        <v>43</v>
      </c>
      <c r="G828" t="s">
        <v>3306</v>
      </c>
      <c r="H828" s="1">
        <v>46132</v>
      </c>
      <c r="I828" s="1">
        <v>46497</v>
      </c>
      <c r="J828" t="s">
        <v>36</v>
      </c>
      <c r="K828" t="s">
        <v>37</v>
      </c>
      <c r="L828" t="s">
        <v>53</v>
      </c>
      <c r="M828" t="s">
        <v>66</v>
      </c>
      <c r="N828" t="s">
        <v>60</v>
      </c>
      <c r="O828" t="s">
        <v>38</v>
      </c>
      <c r="P828" t="s">
        <v>39</v>
      </c>
      <c r="Q828" t="s">
        <v>47</v>
      </c>
      <c r="R828">
        <v>4</v>
      </c>
      <c r="S828">
        <v>6</v>
      </c>
      <c r="T828">
        <f t="shared" si="36"/>
        <v>365</v>
      </c>
      <c r="U828" t="str">
        <f t="shared" si="37"/>
        <v>2026</v>
      </c>
      <c r="V828" t="str">
        <f t="shared" si="38"/>
        <v>2</v>
      </c>
      <c r="W828" s="10" cm="1">
        <f t="array" ref="W828">(INDEX(clv_analysis[[#All],[Customer Lifetime Value]], MATCH(TEXT(U828, "0")&amp;V828, TEXT(clv_analysis[[#All],[Year]], "0")&amp;clv_analysis[[#All],[Quarter]], 0))) /( COUNTIFS(amazon_prime_users[Year], U828, amazon_prime_users[Quarter], V828))</f>
        <v>31.786177777777784</v>
      </c>
    </row>
    <row r="829" spans="1:23" x14ac:dyDescent="0.3">
      <c r="A829" s="2">
        <v>828</v>
      </c>
      <c r="B829" t="s">
        <v>3307</v>
      </c>
      <c r="C829" t="s">
        <v>3308</v>
      </c>
      <c r="D829" t="s">
        <v>3309</v>
      </c>
      <c r="E829" s="3">
        <v>14467</v>
      </c>
      <c r="F829" t="s">
        <v>22</v>
      </c>
      <c r="G829" t="s">
        <v>3310</v>
      </c>
      <c r="H829" s="1">
        <v>46133</v>
      </c>
      <c r="I829" s="1">
        <v>46498</v>
      </c>
      <c r="J829" t="s">
        <v>24</v>
      </c>
      <c r="K829" t="s">
        <v>25</v>
      </c>
      <c r="L829" t="s">
        <v>26</v>
      </c>
      <c r="M829" t="s">
        <v>27</v>
      </c>
      <c r="N829" t="s">
        <v>28</v>
      </c>
      <c r="O829" t="s">
        <v>46</v>
      </c>
      <c r="P829" t="s">
        <v>30</v>
      </c>
      <c r="Q829" t="s">
        <v>31</v>
      </c>
      <c r="R829">
        <v>4.7</v>
      </c>
      <c r="S829">
        <v>7</v>
      </c>
      <c r="T829">
        <f t="shared" si="36"/>
        <v>365</v>
      </c>
      <c r="U829" t="str">
        <f t="shared" si="37"/>
        <v>2026</v>
      </c>
      <c r="V829" t="str">
        <f t="shared" si="38"/>
        <v>2</v>
      </c>
      <c r="W829" s="10" cm="1">
        <f t="array" ref="W829">(INDEX(clv_analysis[[#All],[Customer Lifetime Value]], MATCH(TEXT(U829, "0")&amp;V829, TEXT(clv_analysis[[#All],[Year]], "0")&amp;clv_analysis[[#All],[Quarter]], 0))) /( COUNTIFS(amazon_prime_users[Year], U829, amazon_prime_users[Quarter], V829))</f>
        <v>31.786177777777784</v>
      </c>
    </row>
    <row r="830" spans="1:23" x14ac:dyDescent="0.3">
      <c r="A830" s="2">
        <v>829</v>
      </c>
      <c r="B830" t="s">
        <v>3311</v>
      </c>
      <c r="C830" t="s">
        <v>3312</v>
      </c>
      <c r="D830" t="s">
        <v>3313</v>
      </c>
      <c r="E830" s="3">
        <v>37444</v>
      </c>
      <c r="F830" t="s">
        <v>22</v>
      </c>
      <c r="G830" t="s">
        <v>3314</v>
      </c>
      <c r="H830" s="1">
        <v>46134</v>
      </c>
      <c r="I830" s="1">
        <v>46499</v>
      </c>
      <c r="J830" t="s">
        <v>36</v>
      </c>
      <c r="K830" t="s">
        <v>25</v>
      </c>
      <c r="L830" t="s">
        <v>53</v>
      </c>
      <c r="M830" t="s">
        <v>66</v>
      </c>
      <c r="N830" t="s">
        <v>45</v>
      </c>
      <c r="O830" t="s">
        <v>67</v>
      </c>
      <c r="P830" t="s">
        <v>30</v>
      </c>
      <c r="Q830" t="s">
        <v>47</v>
      </c>
      <c r="R830">
        <v>4.3</v>
      </c>
      <c r="S830">
        <v>9</v>
      </c>
      <c r="T830">
        <f t="shared" si="36"/>
        <v>365</v>
      </c>
      <c r="U830" t="str">
        <f t="shared" si="37"/>
        <v>2026</v>
      </c>
      <c r="V830" t="str">
        <f t="shared" si="38"/>
        <v>2</v>
      </c>
      <c r="W830" s="10" cm="1">
        <f t="array" ref="W830">(INDEX(clv_analysis[[#All],[Customer Lifetime Value]], MATCH(TEXT(U830, "0")&amp;V830, TEXT(clv_analysis[[#All],[Year]], "0")&amp;clv_analysis[[#All],[Quarter]], 0))) /( COUNTIFS(amazon_prime_users[Year], U830, amazon_prime_users[Quarter], V830))</f>
        <v>31.786177777777784</v>
      </c>
    </row>
    <row r="831" spans="1:23" x14ac:dyDescent="0.3">
      <c r="A831" s="2">
        <v>830</v>
      </c>
      <c r="B831" t="s">
        <v>3315</v>
      </c>
      <c r="C831" t="s">
        <v>3316</v>
      </c>
      <c r="D831" t="s">
        <v>3317</v>
      </c>
      <c r="E831" s="3">
        <v>15357</v>
      </c>
      <c r="F831" t="s">
        <v>43</v>
      </c>
      <c r="G831" t="s">
        <v>3318</v>
      </c>
      <c r="H831" s="1">
        <v>46135</v>
      </c>
      <c r="I831" s="1">
        <v>46500</v>
      </c>
      <c r="J831" t="s">
        <v>24</v>
      </c>
      <c r="K831" t="s">
        <v>37</v>
      </c>
      <c r="L831" t="s">
        <v>53</v>
      </c>
      <c r="M831" t="s">
        <v>59</v>
      </c>
      <c r="N831" t="s">
        <v>60</v>
      </c>
      <c r="O831" t="s">
        <v>73</v>
      </c>
      <c r="P831" t="s">
        <v>39</v>
      </c>
      <c r="Q831" t="s">
        <v>31</v>
      </c>
      <c r="R831">
        <v>3.1</v>
      </c>
      <c r="S831">
        <v>10</v>
      </c>
      <c r="T831">
        <f t="shared" si="36"/>
        <v>365</v>
      </c>
      <c r="U831" t="str">
        <f t="shared" si="37"/>
        <v>2026</v>
      </c>
      <c r="V831" t="str">
        <f t="shared" si="38"/>
        <v>2</v>
      </c>
      <c r="W831" s="10" cm="1">
        <f t="array" ref="W831">(INDEX(clv_analysis[[#All],[Customer Lifetime Value]], MATCH(TEXT(U831, "0")&amp;V831, TEXT(clv_analysis[[#All],[Year]], "0")&amp;clv_analysis[[#All],[Quarter]], 0))) /( COUNTIFS(amazon_prime_users[Year], U831, amazon_prime_users[Quarter], V831))</f>
        <v>31.786177777777784</v>
      </c>
    </row>
    <row r="832" spans="1:23" x14ac:dyDescent="0.3">
      <c r="A832" s="2">
        <v>831</v>
      </c>
      <c r="B832" t="s">
        <v>3319</v>
      </c>
      <c r="C832" t="s">
        <v>3320</v>
      </c>
      <c r="D832" t="s">
        <v>3321</v>
      </c>
      <c r="E832" s="3">
        <v>31311</v>
      </c>
      <c r="F832" t="s">
        <v>43</v>
      </c>
      <c r="G832" t="s">
        <v>3322</v>
      </c>
      <c r="H832" s="1">
        <v>46136</v>
      </c>
      <c r="I832" s="1">
        <v>46501</v>
      </c>
      <c r="J832" t="s">
        <v>36</v>
      </c>
      <c r="K832" t="s">
        <v>37</v>
      </c>
      <c r="L832" t="s">
        <v>53</v>
      </c>
      <c r="M832" t="s">
        <v>27</v>
      </c>
      <c r="N832" t="s">
        <v>28</v>
      </c>
      <c r="O832" t="s">
        <v>29</v>
      </c>
      <c r="P832" t="s">
        <v>39</v>
      </c>
      <c r="Q832" t="s">
        <v>54</v>
      </c>
      <c r="R832">
        <v>4.7</v>
      </c>
      <c r="S832">
        <v>10</v>
      </c>
      <c r="T832">
        <f t="shared" si="36"/>
        <v>365</v>
      </c>
      <c r="U832" t="str">
        <f t="shared" si="37"/>
        <v>2026</v>
      </c>
      <c r="V832" t="str">
        <f t="shared" si="38"/>
        <v>2</v>
      </c>
      <c r="W832" s="10" cm="1">
        <f t="array" ref="W832">(INDEX(clv_analysis[[#All],[Customer Lifetime Value]], MATCH(TEXT(U832, "0")&amp;V832, TEXT(clv_analysis[[#All],[Year]], "0")&amp;clv_analysis[[#All],[Quarter]], 0))) /( COUNTIFS(amazon_prime_users[Year], U832, amazon_prime_users[Quarter], V832))</f>
        <v>31.786177777777784</v>
      </c>
    </row>
    <row r="833" spans="1:23" x14ac:dyDescent="0.3">
      <c r="A833" s="2">
        <v>832</v>
      </c>
      <c r="B833" t="s">
        <v>3323</v>
      </c>
      <c r="C833" t="s">
        <v>3324</v>
      </c>
      <c r="D833" t="s">
        <v>3325</v>
      </c>
      <c r="E833" s="3">
        <v>38099</v>
      </c>
      <c r="F833" t="s">
        <v>22</v>
      </c>
      <c r="G833" t="s">
        <v>3326</v>
      </c>
      <c r="H833" s="1">
        <v>46137</v>
      </c>
      <c r="I833" s="1">
        <v>46502</v>
      </c>
      <c r="J833" t="s">
        <v>36</v>
      </c>
      <c r="K833" t="s">
        <v>52</v>
      </c>
      <c r="L833" t="s">
        <v>26</v>
      </c>
      <c r="M833" t="s">
        <v>66</v>
      </c>
      <c r="N833" t="s">
        <v>60</v>
      </c>
      <c r="O833" t="s">
        <v>29</v>
      </c>
      <c r="P833" t="s">
        <v>39</v>
      </c>
      <c r="Q833" t="s">
        <v>31</v>
      </c>
      <c r="R833">
        <v>3.1</v>
      </c>
      <c r="S833">
        <v>10</v>
      </c>
      <c r="T833">
        <f t="shared" si="36"/>
        <v>365</v>
      </c>
      <c r="U833" t="str">
        <f t="shared" si="37"/>
        <v>2026</v>
      </c>
      <c r="V833" t="str">
        <f t="shared" si="38"/>
        <v>2</v>
      </c>
      <c r="W833" s="10" cm="1">
        <f t="array" ref="W833">(INDEX(clv_analysis[[#All],[Customer Lifetime Value]], MATCH(TEXT(U833, "0")&amp;V833, TEXT(clv_analysis[[#All],[Year]], "0")&amp;clv_analysis[[#All],[Quarter]], 0))) /( COUNTIFS(amazon_prime_users[Year], U833, amazon_prime_users[Quarter], V833))</f>
        <v>31.786177777777784</v>
      </c>
    </row>
    <row r="834" spans="1:23" x14ac:dyDescent="0.3">
      <c r="A834" s="2">
        <v>833</v>
      </c>
      <c r="B834" t="s">
        <v>3327</v>
      </c>
      <c r="C834" t="s">
        <v>3328</v>
      </c>
      <c r="D834" t="s">
        <v>3329</v>
      </c>
      <c r="E834" s="3">
        <v>22190</v>
      </c>
      <c r="F834" t="s">
        <v>43</v>
      </c>
      <c r="G834" t="s">
        <v>3330</v>
      </c>
      <c r="H834" s="1">
        <v>46138</v>
      </c>
      <c r="I834" s="1">
        <v>46503</v>
      </c>
      <c r="J834" t="s">
        <v>36</v>
      </c>
      <c r="K834" t="s">
        <v>52</v>
      </c>
      <c r="L834" t="s">
        <v>26</v>
      </c>
      <c r="M834" t="s">
        <v>27</v>
      </c>
      <c r="N834" t="s">
        <v>60</v>
      </c>
      <c r="O834" t="s">
        <v>67</v>
      </c>
      <c r="P834" t="s">
        <v>68</v>
      </c>
      <c r="Q834" t="s">
        <v>47</v>
      </c>
      <c r="R834">
        <v>3.6</v>
      </c>
      <c r="S834">
        <v>10</v>
      </c>
      <c r="T834">
        <f t="shared" ref="T834:T897" si="39">I834-H834</f>
        <v>365</v>
      </c>
      <c r="U834" t="str">
        <f t="shared" ref="U834:U897" si="40">IF(YEAR(H834)=2024, "2024",
 IF(YEAR(H834)=2025, "2025",
 IF(YEAR(H834)=2026, "2026",
 IF(YEAR(H834)=2027, "2027",
 IF(YEAR(H834)=2028, "2028",
 IF(YEAR(H834)=2029, "2029",
 IF(YEAR(H834)=2030, "2030", "")))))))</f>
        <v>2026</v>
      </c>
      <c r="V834" t="str">
        <f t="shared" ref="V834:V897" si="41">IF(MONTH(H834)&lt;=3, "1", IF(MONTH(H834)&lt;=6, "2", IF(MONTH(H834)&lt;=9, "3", "4")))</f>
        <v>2</v>
      </c>
      <c r="W834" s="10" cm="1">
        <f t="array" ref="W834">(INDEX(clv_analysis[[#All],[Customer Lifetime Value]], MATCH(TEXT(U834, "0")&amp;V834, TEXT(clv_analysis[[#All],[Year]], "0")&amp;clv_analysis[[#All],[Quarter]], 0))) /( COUNTIFS(amazon_prime_users[Year], U834, amazon_prime_users[Quarter], V834))</f>
        <v>31.786177777777784</v>
      </c>
    </row>
    <row r="835" spans="1:23" x14ac:dyDescent="0.3">
      <c r="A835" s="2">
        <v>834</v>
      </c>
      <c r="B835" t="s">
        <v>3331</v>
      </c>
      <c r="C835" t="s">
        <v>3332</v>
      </c>
      <c r="D835" t="s">
        <v>3333</v>
      </c>
      <c r="E835" s="3">
        <v>26714</v>
      </c>
      <c r="F835" t="s">
        <v>22</v>
      </c>
      <c r="G835" t="s">
        <v>3334</v>
      </c>
      <c r="H835" s="1">
        <v>46139</v>
      </c>
      <c r="I835" s="1">
        <v>46504</v>
      </c>
      <c r="J835" t="s">
        <v>36</v>
      </c>
      <c r="K835" t="s">
        <v>52</v>
      </c>
      <c r="L835" t="s">
        <v>26</v>
      </c>
      <c r="M835" t="s">
        <v>66</v>
      </c>
      <c r="N835" t="s">
        <v>45</v>
      </c>
      <c r="O835" t="s">
        <v>29</v>
      </c>
      <c r="P835" t="s">
        <v>68</v>
      </c>
      <c r="Q835" t="s">
        <v>31</v>
      </c>
      <c r="R835">
        <v>3.3</v>
      </c>
      <c r="S835">
        <v>5</v>
      </c>
      <c r="T835">
        <f t="shared" si="39"/>
        <v>365</v>
      </c>
      <c r="U835" t="str">
        <f t="shared" si="40"/>
        <v>2026</v>
      </c>
      <c r="V835" t="str">
        <f t="shared" si="41"/>
        <v>2</v>
      </c>
      <c r="W835" s="10" cm="1">
        <f t="array" ref="W835">(INDEX(clv_analysis[[#All],[Customer Lifetime Value]], MATCH(TEXT(U835, "0")&amp;V835, TEXT(clv_analysis[[#All],[Year]], "0")&amp;clv_analysis[[#All],[Quarter]], 0))) /( COUNTIFS(amazon_prime_users[Year], U835, amazon_prime_users[Quarter], V835))</f>
        <v>31.786177777777784</v>
      </c>
    </row>
    <row r="836" spans="1:23" x14ac:dyDescent="0.3">
      <c r="A836" s="2">
        <v>835</v>
      </c>
      <c r="B836" t="s">
        <v>3335</v>
      </c>
      <c r="C836" t="s">
        <v>3336</v>
      </c>
      <c r="D836" t="s">
        <v>3337</v>
      </c>
      <c r="E836" s="3">
        <v>32686</v>
      </c>
      <c r="F836" t="s">
        <v>43</v>
      </c>
      <c r="G836" t="s">
        <v>3338</v>
      </c>
      <c r="H836" s="1">
        <v>46140</v>
      </c>
      <c r="I836" s="1">
        <v>46505</v>
      </c>
      <c r="J836" t="s">
        <v>24</v>
      </c>
      <c r="K836" t="s">
        <v>52</v>
      </c>
      <c r="L836" t="s">
        <v>26</v>
      </c>
      <c r="M836" t="s">
        <v>66</v>
      </c>
      <c r="N836" t="s">
        <v>60</v>
      </c>
      <c r="O836" t="s">
        <v>73</v>
      </c>
      <c r="P836" t="s">
        <v>30</v>
      </c>
      <c r="Q836" t="s">
        <v>31</v>
      </c>
      <c r="R836">
        <v>3.6</v>
      </c>
      <c r="S836">
        <v>9</v>
      </c>
      <c r="T836">
        <f t="shared" si="39"/>
        <v>365</v>
      </c>
      <c r="U836" t="str">
        <f t="shared" si="40"/>
        <v>2026</v>
      </c>
      <c r="V836" t="str">
        <f t="shared" si="41"/>
        <v>2</v>
      </c>
      <c r="W836" s="10" cm="1">
        <f t="array" ref="W836">(INDEX(clv_analysis[[#All],[Customer Lifetime Value]], MATCH(TEXT(U836, "0")&amp;V836, TEXT(clv_analysis[[#All],[Year]], "0")&amp;clv_analysis[[#All],[Quarter]], 0))) /( COUNTIFS(amazon_prime_users[Year], U836, amazon_prime_users[Quarter], V836))</f>
        <v>31.786177777777784</v>
      </c>
    </row>
    <row r="837" spans="1:23" x14ac:dyDescent="0.3">
      <c r="A837" s="2">
        <v>836</v>
      </c>
      <c r="B837" t="s">
        <v>3339</v>
      </c>
      <c r="C837" t="s">
        <v>3340</v>
      </c>
      <c r="D837" t="s">
        <v>3341</v>
      </c>
      <c r="E837" s="3">
        <v>28384</v>
      </c>
      <c r="F837" t="s">
        <v>43</v>
      </c>
      <c r="G837" t="s">
        <v>2202</v>
      </c>
      <c r="H837" s="1">
        <v>46141</v>
      </c>
      <c r="I837" s="1">
        <v>46506</v>
      </c>
      <c r="J837" t="s">
        <v>24</v>
      </c>
      <c r="K837" t="s">
        <v>37</v>
      </c>
      <c r="L837" t="s">
        <v>26</v>
      </c>
      <c r="M837" t="s">
        <v>59</v>
      </c>
      <c r="N837" t="s">
        <v>60</v>
      </c>
      <c r="O837" t="s">
        <v>46</v>
      </c>
      <c r="P837" t="s">
        <v>68</v>
      </c>
      <c r="Q837" t="s">
        <v>31</v>
      </c>
      <c r="R837">
        <v>4.2</v>
      </c>
      <c r="S837">
        <v>1</v>
      </c>
      <c r="T837">
        <f t="shared" si="39"/>
        <v>365</v>
      </c>
      <c r="U837" t="str">
        <f t="shared" si="40"/>
        <v>2026</v>
      </c>
      <c r="V837" t="str">
        <f t="shared" si="41"/>
        <v>2</v>
      </c>
      <c r="W837" s="10" cm="1">
        <f t="array" ref="W837">(INDEX(clv_analysis[[#All],[Customer Lifetime Value]], MATCH(TEXT(U837, "0")&amp;V837, TEXT(clv_analysis[[#All],[Year]], "0")&amp;clv_analysis[[#All],[Quarter]], 0))) /( COUNTIFS(amazon_prime_users[Year], U837, amazon_prime_users[Quarter], V837))</f>
        <v>31.786177777777784</v>
      </c>
    </row>
    <row r="838" spans="1:23" x14ac:dyDescent="0.3">
      <c r="A838" s="2">
        <v>837</v>
      </c>
      <c r="B838" t="s">
        <v>3342</v>
      </c>
      <c r="C838" t="s">
        <v>3343</v>
      </c>
      <c r="D838" t="s">
        <v>3344</v>
      </c>
      <c r="E838" s="3">
        <v>20946</v>
      </c>
      <c r="F838" t="s">
        <v>22</v>
      </c>
      <c r="G838" t="s">
        <v>3345</v>
      </c>
      <c r="H838" s="1">
        <v>46142</v>
      </c>
      <c r="I838" s="1">
        <v>46507</v>
      </c>
      <c r="J838" t="s">
        <v>24</v>
      </c>
      <c r="K838" t="s">
        <v>25</v>
      </c>
      <c r="L838" t="s">
        <v>53</v>
      </c>
      <c r="M838" t="s">
        <v>27</v>
      </c>
      <c r="N838" t="s">
        <v>28</v>
      </c>
      <c r="O838" t="s">
        <v>61</v>
      </c>
      <c r="P838" t="s">
        <v>68</v>
      </c>
      <c r="Q838" t="s">
        <v>47</v>
      </c>
      <c r="R838">
        <v>3.8</v>
      </c>
      <c r="S838">
        <v>1</v>
      </c>
      <c r="T838">
        <f t="shared" si="39"/>
        <v>365</v>
      </c>
      <c r="U838" t="str">
        <f t="shared" si="40"/>
        <v>2026</v>
      </c>
      <c r="V838" t="str">
        <f t="shared" si="41"/>
        <v>2</v>
      </c>
      <c r="W838" s="10" cm="1">
        <f t="array" ref="W838">(INDEX(clv_analysis[[#All],[Customer Lifetime Value]], MATCH(TEXT(U838, "0")&amp;V838, TEXT(clv_analysis[[#All],[Year]], "0")&amp;clv_analysis[[#All],[Quarter]], 0))) /( COUNTIFS(amazon_prime_users[Year], U838, amazon_prime_users[Quarter], V838))</f>
        <v>31.786177777777784</v>
      </c>
    </row>
    <row r="839" spans="1:23" x14ac:dyDescent="0.3">
      <c r="A839" s="2">
        <v>838</v>
      </c>
      <c r="B839" t="s">
        <v>3346</v>
      </c>
      <c r="C839" t="s">
        <v>3347</v>
      </c>
      <c r="D839" t="s">
        <v>3348</v>
      </c>
      <c r="E839" s="3">
        <v>32593</v>
      </c>
      <c r="F839" t="s">
        <v>22</v>
      </c>
      <c r="G839" t="s">
        <v>3349</v>
      </c>
      <c r="H839" s="1">
        <v>46143</v>
      </c>
      <c r="I839" s="1">
        <v>46508</v>
      </c>
      <c r="J839" t="s">
        <v>36</v>
      </c>
      <c r="K839" t="s">
        <v>25</v>
      </c>
      <c r="L839" t="s">
        <v>53</v>
      </c>
      <c r="M839" t="s">
        <v>59</v>
      </c>
      <c r="N839" t="s">
        <v>45</v>
      </c>
      <c r="O839" t="s">
        <v>38</v>
      </c>
      <c r="P839" t="s">
        <v>68</v>
      </c>
      <c r="Q839" t="s">
        <v>31</v>
      </c>
      <c r="R839">
        <v>3.5</v>
      </c>
      <c r="S839">
        <v>5</v>
      </c>
      <c r="T839">
        <f t="shared" si="39"/>
        <v>365</v>
      </c>
      <c r="U839" t="str">
        <f t="shared" si="40"/>
        <v>2026</v>
      </c>
      <c r="V839" t="str">
        <f t="shared" si="41"/>
        <v>2</v>
      </c>
      <c r="W839" s="10" cm="1">
        <f t="array" ref="W839">(INDEX(clv_analysis[[#All],[Customer Lifetime Value]], MATCH(TEXT(U839, "0")&amp;V839, TEXT(clv_analysis[[#All],[Year]], "0")&amp;clv_analysis[[#All],[Quarter]], 0))) /( COUNTIFS(amazon_prime_users[Year], U839, amazon_prime_users[Quarter], V839))</f>
        <v>31.786177777777784</v>
      </c>
    </row>
    <row r="840" spans="1:23" x14ac:dyDescent="0.3">
      <c r="A840" s="2">
        <v>839</v>
      </c>
      <c r="B840" t="s">
        <v>3350</v>
      </c>
      <c r="C840" t="s">
        <v>3351</v>
      </c>
      <c r="D840" t="s">
        <v>3352</v>
      </c>
      <c r="E840" s="3">
        <v>35936</v>
      </c>
      <c r="F840" t="s">
        <v>43</v>
      </c>
      <c r="G840" t="s">
        <v>3353</v>
      </c>
      <c r="H840" s="1">
        <v>46144</v>
      </c>
      <c r="I840" s="1">
        <v>46509</v>
      </c>
      <c r="J840" t="s">
        <v>24</v>
      </c>
      <c r="K840" t="s">
        <v>25</v>
      </c>
      <c r="L840" t="s">
        <v>26</v>
      </c>
      <c r="M840" t="s">
        <v>59</v>
      </c>
      <c r="N840" t="s">
        <v>45</v>
      </c>
      <c r="O840" t="s">
        <v>73</v>
      </c>
      <c r="P840" t="s">
        <v>30</v>
      </c>
      <c r="Q840" t="s">
        <v>54</v>
      </c>
      <c r="R840">
        <v>3.7</v>
      </c>
      <c r="S840">
        <v>4</v>
      </c>
      <c r="T840">
        <f t="shared" si="39"/>
        <v>365</v>
      </c>
      <c r="U840" t="str">
        <f t="shared" si="40"/>
        <v>2026</v>
      </c>
      <c r="V840" t="str">
        <f t="shared" si="41"/>
        <v>2</v>
      </c>
      <c r="W840" s="10" cm="1">
        <f t="array" ref="W840">(INDEX(clv_analysis[[#All],[Customer Lifetime Value]], MATCH(TEXT(U840, "0")&amp;V840, TEXT(clv_analysis[[#All],[Year]], "0")&amp;clv_analysis[[#All],[Quarter]], 0))) /( COUNTIFS(amazon_prime_users[Year], U840, amazon_prime_users[Quarter], V840))</f>
        <v>31.786177777777784</v>
      </c>
    </row>
    <row r="841" spans="1:23" x14ac:dyDescent="0.3">
      <c r="A841" s="2">
        <v>840</v>
      </c>
      <c r="B841" t="s">
        <v>3354</v>
      </c>
      <c r="C841" t="s">
        <v>3355</v>
      </c>
      <c r="D841" t="s">
        <v>3356</v>
      </c>
      <c r="E841" s="3">
        <v>22663</v>
      </c>
      <c r="F841" t="s">
        <v>43</v>
      </c>
      <c r="G841" t="s">
        <v>3357</v>
      </c>
      <c r="H841" s="1">
        <v>46145</v>
      </c>
      <c r="I841" s="1">
        <v>46510</v>
      </c>
      <c r="J841" t="s">
        <v>36</v>
      </c>
      <c r="K841" t="s">
        <v>52</v>
      </c>
      <c r="L841" t="s">
        <v>26</v>
      </c>
      <c r="M841" t="s">
        <v>59</v>
      </c>
      <c r="N841" t="s">
        <v>28</v>
      </c>
      <c r="O841" t="s">
        <v>114</v>
      </c>
      <c r="P841" t="s">
        <v>30</v>
      </c>
      <c r="Q841" t="s">
        <v>31</v>
      </c>
      <c r="R841">
        <v>3.8</v>
      </c>
      <c r="S841">
        <v>10</v>
      </c>
      <c r="T841">
        <f t="shared" si="39"/>
        <v>365</v>
      </c>
      <c r="U841" t="str">
        <f t="shared" si="40"/>
        <v>2026</v>
      </c>
      <c r="V841" t="str">
        <f t="shared" si="41"/>
        <v>2</v>
      </c>
      <c r="W841" s="10" cm="1">
        <f t="array" ref="W841">(INDEX(clv_analysis[[#All],[Customer Lifetime Value]], MATCH(TEXT(U841, "0")&amp;V841, TEXT(clv_analysis[[#All],[Year]], "0")&amp;clv_analysis[[#All],[Quarter]], 0))) /( COUNTIFS(amazon_prime_users[Year], U841, amazon_prime_users[Quarter], V841))</f>
        <v>31.786177777777784</v>
      </c>
    </row>
    <row r="842" spans="1:23" x14ac:dyDescent="0.3">
      <c r="A842" s="2">
        <v>841</v>
      </c>
      <c r="B842" t="s">
        <v>3358</v>
      </c>
      <c r="C842" t="s">
        <v>3359</v>
      </c>
      <c r="D842" t="s">
        <v>3360</v>
      </c>
      <c r="E842" s="3">
        <v>15086</v>
      </c>
      <c r="F842" t="s">
        <v>43</v>
      </c>
      <c r="G842" t="s">
        <v>1401</v>
      </c>
      <c r="H842" s="1">
        <v>46146</v>
      </c>
      <c r="I842" s="1">
        <v>46511</v>
      </c>
      <c r="J842" t="s">
        <v>24</v>
      </c>
      <c r="K842" t="s">
        <v>52</v>
      </c>
      <c r="L842" t="s">
        <v>53</v>
      </c>
      <c r="M842" t="s">
        <v>27</v>
      </c>
      <c r="N842" t="s">
        <v>60</v>
      </c>
      <c r="O842" t="s">
        <v>61</v>
      </c>
      <c r="P842" t="s">
        <v>68</v>
      </c>
      <c r="Q842" t="s">
        <v>47</v>
      </c>
      <c r="R842">
        <v>4</v>
      </c>
      <c r="S842">
        <v>10</v>
      </c>
      <c r="T842">
        <f t="shared" si="39"/>
        <v>365</v>
      </c>
      <c r="U842" t="str">
        <f t="shared" si="40"/>
        <v>2026</v>
      </c>
      <c r="V842" t="str">
        <f t="shared" si="41"/>
        <v>2</v>
      </c>
      <c r="W842" s="10" cm="1">
        <f t="array" ref="W842">(INDEX(clv_analysis[[#All],[Customer Lifetime Value]], MATCH(TEXT(U842, "0")&amp;V842, TEXT(clv_analysis[[#All],[Year]], "0")&amp;clv_analysis[[#All],[Quarter]], 0))) /( COUNTIFS(amazon_prime_users[Year], U842, amazon_prime_users[Quarter], V842))</f>
        <v>31.786177777777784</v>
      </c>
    </row>
    <row r="843" spans="1:23" x14ac:dyDescent="0.3">
      <c r="A843" s="2">
        <v>842</v>
      </c>
      <c r="B843" t="s">
        <v>3361</v>
      </c>
      <c r="C843" t="s">
        <v>3362</v>
      </c>
      <c r="D843" t="s">
        <v>3363</v>
      </c>
      <c r="E843" s="3">
        <v>15167</v>
      </c>
      <c r="F843" t="s">
        <v>22</v>
      </c>
      <c r="G843" t="s">
        <v>3364</v>
      </c>
      <c r="H843" s="1">
        <v>46147</v>
      </c>
      <c r="I843" s="1">
        <v>46512</v>
      </c>
      <c r="J843" t="s">
        <v>36</v>
      </c>
      <c r="K843" t="s">
        <v>52</v>
      </c>
      <c r="L843" t="s">
        <v>26</v>
      </c>
      <c r="M843" t="s">
        <v>66</v>
      </c>
      <c r="N843" t="s">
        <v>28</v>
      </c>
      <c r="O843" t="s">
        <v>73</v>
      </c>
      <c r="P843" t="s">
        <v>30</v>
      </c>
      <c r="Q843" t="s">
        <v>54</v>
      </c>
      <c r="R843">
        <v>5</v>
      </c>
      <c r="S843">
        <v>0</v>
      </c>
      <c r="T843">
        <f t="shared" si="39"/>
        <v>365</v>
      </c>
      <c r="U843" t="str">
        <f t="shared" si="40"/>
        <v>2026</v>
      </c>
      <c r="V843" t="str">
        <f t="shared" si="41"/>
        <v>2</v>
      </c>
      <c r="W843" s="10" cm="1">
        <f t="array" ref="W843">(INDEX(clv_analysis[[#All],[Customer Lifetime Value]], MATCH(TEXT(U843, "0")&amp;V843, TEXT(clv_analysis[[#All],[Year]], "0")&amp;clv_analysis[[#All],[Quarter]], 0))) /( COUNTIFS(amazon_prime_users[Year], U843, amazon_prime_users[Quarter], V843))</f>
        <v>31.786177777777784</v>
      </c>
    </row>
    <row r="844" spans="1:23" x14ac:dyDescent="0.3">
      <c r="A844" s="2">
        <v>843</v>
      </c>
      <c r="B844" t="s">
        <v>3365</v>
      </c>
      <c r="C844" t="s">
        <v>3366</v>
      </c>
      <c r="D844" t="s">
        <v>3367</v>
      </c>
      <c r="E844" s="3">
        <v>31850</v>
      </c>
      <c r="F844" t="s">
        <v>43</v>
      </c>
      <c r="G844" t="s">
        <v>3368</v>
      </c>
      <c r="H844" s="1">
        <v>46148</v>
      </c>
      <c r="I844" s="1">
        <v>46513</v>
      </c>
      <c r="J844" t="s">
        <v>36</v>
      </c>
      <c r="K844" t="s">
        <v>37</v>
      </c>
      <c r="L844" t="s">
        <v>53</v>
      </c>
      <c r="M844" t="s">
        <v>59</v>
      </c>
      <c r="N844" t="s">
        <v>28</v>
      </c>
      <c r="O844" t="s">
        <v>61</v>
      </c>
      <c r="P844" t="s">
        <v>39</v>
      </c>
      <c r="Q844" t="s">
        <v>54</v>
      </c>
      <c r="R844">
        <v>4.5999999999999996</v>
      </c>
      <c r="S844">
        <v>2</v>
      </c>
      <c r="T844">
        <f t="shared" si="39"/>
        <v>365</v>
      </c>
      <c r="U844" t="str">
        <f t="shared" si="40"/>
        <v>2026</v>
      </c>
      <c r="V844" t="str">
        <f t="shared" si="41"/>
        <v>2</v>
      </c>
      <c r="W844" s="10" cm="1">
        <f t="array" ref="W844">(INDEX(clv_analysis[[#All],[Customer Lifetime Value]], MATCH(TEXT(U844, "0")&amp;V844, TEXT(clv_analysis[[#All],[Year]], "0")&amp;clv_analysis[[#All],[Quarter]], 0))) /( COUNTIFS(amazon_prime_users[Year], U844, amazon_prime_users[Quarter], V844))</f>
        <v>31.786177777777784</v>
      </c>
    </row>
    <row r="845" spans="1:23" x14ac:dyDescent="0.3">
      <c r="A845" s="2">
        <v>844</v>
      </c>
      <c r="B845" t="s">
        <v>3369</v>
      </c>
      <c r="C845" t="s">
        <v>3370</v>
      </c>
      <c r="D845" t="s">
        <v>3371</v>
      </c>
      <c r="E845" s="3">
        <v>35213</v>
      </c>
      <c r="F845" t="s">
        <v>43</v>
      </c>
      <c r="G845" t="s">
        <v>3372</v>
      </c>
      <c r="H845" s="1">
        <v>46149</v>
      </c>
      <c r="I845" s="1">
        <v>46514</v>
      </c>
      <c r="J845" t="s">
        <v>24</v>
      </c>
      <c r="K845" t="s">
        <v>37</v>
      </c>
      <c r="L845" t="s">
        <v>26</v>
      </c>
      <c r="M845" t="s">
        <v>59</v>
      </c>
      <c r="N845" t="s">
        <v>60</v>
      </c>
      <c r="O845" t="s">
        <v>46</v>
      </c>
      <c r="P845" t="s">
        <v>68</v>
      </c>
      <c r="Q845" t="s">
        <v>54</v>
      </c>
      <c r="R845">
        <v>3.4</v>
      </c>
      <c r="S845">
        <v>7</v>
      </c>
      <c r="T845">
        <f t="shared" si="39"/>
        <v>365</v>
      </c>
      <c r="U845" t="str">
        <f t="shared" si="40"/>
        <v>2026</v>
      </c>
      <c r="V845" t="str">
        <f t="shared" si="41"/>
        <v>2</v>
      </c>
      <c r="W845" s="10" cm="1">
        <f t="array" ref="W845">(INDEX(clv_analysis[[#All],[Customer Lifetime Value]], MATCH(TEXT(U845, "0")&amp;V845, TEXT(clv_analysis[[#All],[Year]], "0")&amp;clv_analysis[[#All],[Quarter]], 0))) /( COUNTIFS(amazon_prime_users[Year], U845, amazon_prime_users[Quarter], V845))</f>
        <v>31.786177777777784</v>
      </c>
    </row>
    <row r="846" spans="1:23" x14ac:dyDescent="0.3">
      <c r="A846" s="2">
        <v>845</v>
      </c>
      <c r="B846" t="s">
        <v>3373</v>
      </c>
      <c r="C846" t="s">
        <v>3374</v>
      </c>
      <c r="D846" t="s">
        <v>3375</v>
      </c>
      <c r="E846" s="3">
        <v>17989</v>
      </c>
      <c r="F846" t="s">
        <v>43</v>
      </c>
      <c r="G846" t="s">
        <v>3376</v>
      </c>
      <c r="H846" s="1">
        <v>46150</v>
      </c>
      <c r="I846" s="1">
        <v>46515</v>
      </c>
      <c r="J846" t="s">
        <v>36</v>
      </c>
      <c r="K846" t="s">
        <v>52</v>
      </c>
      <c r="L846" t="s">
        <v>26</v>
      </c>
      <c r="M846" t="s">
        <v>59</v>
      </c>
      <c r="N846" t="s">
        <v>60</v>
      </c>
      <c r="O846" t="s">
        <v>61</v>
      </c>
      <c r="P846" t="s">
        <v>30</v>
      </c>
      <c r="Q846" t="s">
        <v>47</v>
      </c>
      <c r="R846">
        <v>3.4</v>
      </c>
      <c r="S846">
        <v>4</v>
      </c>
      <c r="T846">
        <f t="shared" si="39"/>
        <v>365</v>
      </c>
      <c r="U846" t="str">
        <f t="shared" si="40"/>
        <v>2026</v>
      </c>
      <c r="V846" t="str">
        <f t="shared" si="41"/>
        <v>2</v>
      </c>
      <c r="W846" s="10" cm="1">
        <f t="array" ref="W846">(INDEX(clv_analysis[[#All],[Customer Lifetime Value]], MATCH(TEXT(U846, "0")&amp;V846, TEXT(clv_analysis[[#All],[Year]], "0")&amp;clv_analysis[[#All],[Quarter]], 0))) /( COUNTIFS(amazon_prime_users[Year], U846, amazon_prime_users[Quarter], V846))</f>
        <v>31.786177777777784</v>
      </c>
    </row>
    <row r="847" spans="1:23" x14ac:dyDescent="0.3">
      <c r="A847" s="2">
        <v>846</v>
      </c>
      <c r="B847" t="s">
        <v>3377</v>
      </c>
      <c r="C847" t="s">
        <v>3378</v>
      </c>
      <c r="D847" t="s">
        <v>3379</v>
      </c>
      <c r="E847" s="3">
        <v>13782</v>
      </c>
      <c r="F847" t="s">
        <v>22</v>
      </c>
      <c r="G847" t="s">
        <v>3380</v>
      </c>
      <c r="H847" s="1">
        <v>46151</v>
      </c>
      <c r="I847" s="1">
        <v>46516</v>
      </c>
      <c r="J847" t="s">
        <v>36</v>
      </c>
      <c r="K847" t="s">
        <v>52</v>
      </c>
      <c r="L847" t="s">
        <v>26</v>
      </c>
      <c r="M847" t="s">
        <v>66</v>
      </c>
      <c r="N847" t="s">
        <v>28</v>
      </c>
      <c r="O847" t="s">
        <v>46</v>
      </c>
      <c r="P847" t="s">
        <v>30</v>
      </c>
      <c r="Q847" t="s">
        <v>54</v>
      </c>
      <c r="R847">
        <v>3.7</v>
      </c>
      <c r="S847">
        <v>6</v>
      </c>
      <c r="T847">
        <f t="shared" si="39"/>
        <v>365</v>
      </c>
      <c r="U847" t="str">
        <f t="shared" si="40"/>
        <v>2026</v>
      </c>
      <c r="V847" t="str">
        <f t="shared" si="41"/>
        <v>2</v>
      </c>
      <c r="W847" s="10" cm="1">
        <f t="array" ref="W847">(INDEX(clv_analysis[[#All],[Customer Lifetime Value]], MATCH(TEXT(U847, "0")&amp;V847, TEXT(clv_analysis[[#All],[Year]], "0")&amp;clv_analysis[[#All],[Quarter]], 0))) /( COUNTIFS(amazon_prime_users[Year], U847, amazon_prime_users[Quarter], V847))</f>
        <v>31.786177777777784</v>
      </c>
    </row>
    <row r="848" spans="1:23" x14ac:dyDescent="0.3">
      <c r="A848" s="2">
        <v>847</v>
      </c>
      <c r="B848" t="s">
        <v>3381</v>
      </c>
      <c r="C848" t="s">
        <v>3382</v>
      </c>
      <c r="D848" t="s">
        <v>3383</v>
      </c>
      <c r="E848" s="3">
        <v>13366</v>
      </c>
      <c r="F848" t="s">
        <v>22</v>
      </c>
      <c r="G848" t="s">
        <v>2330</v>
      </c>
      <c r="H848" s="1">
        <v>46152</v>
      </c>
      <c r="I848" s="1">
        <v>46517</v>
      </c>
      <c r="J848" t="s">
        <v>36</v>
      </c>
      <c r="K848" t="s">
        <v>52</v>
      </c>
      <c r="L848" t="s">
        <v>53</v>
      </c>
      <c r="M848" t="s">
        <v>27</v>
      </c>
      <c r="N848" t="s">
        <v>45</v>
      </c>
      <c r="O848" t="s">
        <v>29</v>
      </c>
      <c r="P848" t="s">
        <v>39</v>
      </c>
      <c r="Q848" t="s">
        <v>54</v>
      </c>
      <c r="R848">
        <v>3.6</v>
      </c>
      <c r="S848">
        <v>7</v>
      </c>
      <c r="T848">
        <f t="shared" si="39"/>
        <v>365</v>
      </c>
      <c r="U848" t="str">
        <f t="shared" si="40"/>
        <v>2026</v>
      </c>
      <c r="V848" t="str">
        <f t="shared" si="41"/>
        <v>2</v>
      </c>
      <c r="W848" s="10" cm="1">
        <f t="array" ref="W848">(INDEX(clv_analysis[[#All],[Customer Lifetime Value]], MATCH(TEXT(U848, "0")&amp;V848, TEXT(clv_analysis[[#All],[Year]], "0")&amp;clv_analysis[[#All],[Quarter]], 0))) /( COUNTIFS(amazon_prime_users[Year], U848, amazon_prime_users[Quarter], V848))</f>
        <v>31.786177777777784</v>
      </c>
    </row>
    <row r="849" spans="1:23" x14ac:dyDescent="0.3">
      <c r="A849" s="2">
        <v>848</v>
      </c>
      <c r="B849" t="s">
        <v>3384</v>
      </c>
      <c r="C849" t="s">
        <v>3385</v>
      </c>
      <c r="D849" t="s">
        <v>3386</v>
      </c>
      <c r="E849" s="3">
        <v>31584</v>
      </c>
      <c r="F849" t="s">
        <v>43</v>
      </c>
      <c r="G849" t="s">
        <v>3387</v>
      </c>
      <c r="H849" s="1">
        <v>46153</v>
      </c>
      <c r="I849" s="1">
        <v>46518</v>
      </c>
      <c r="J849" t="s">
        <v>36</v>
      </c>
      <c r="K849" t="s">
        <v>25</v>
      </c>
      <c r="L849" t="s">
        <v>53</v>
      </c>
      <c r="M849" t="s">
        <v>59</v>
      </c>
      <c r="N849" t="s">
        <v>60</v>
      </c>
      <c r="O849" t="s">
        <v>114</v>
      </c>
      <c r="P849" t="s">
        <v>30</v>
      </c>
      <c r="Q849" t="s">
        <v>31</v>
      </c>
      <c r="R849">
        <v>4.4000000000000004</v>
      </c>
      <c r="S849">
        <v>4</v>
      </c>
      <c r="T849">
        <f t="shared" si="39"/>
        <v>365</v>
      </c>
      <c r="U849" t="str">
        <f t="shared" si="40"/>
        <v>2026</v>
      </c>
      <c r="V849" t="str">
        <f t="shared" si="41"/>
        <v>2</v>
      </c>
      <c r="W849" s="10" cm="1">
        <f t="array" ref="W849">(INDEX(clv_analysis[[#All],[Customer Lifetime Value]], MATCH(TEXT(U849, "0")&amp;V849, TEXT(clv_analysis[[#All],[Year]], "0")&amp;clv_analysis[[#All],[Quarter]], 0))) /( COUNTIFS(amazon_prime_users[Year], U849, amazon_prime_users[Quarter], V849))</f>
        <v>31.786177777777784</v>
      </c>
    </row>
    <row r="850" spans="1:23" x14ac:dyDescent="0.3">
      <c r="A850" s="2">
        <v>849</v>
      </c>
      <c r="B850" t="s">
        <v>3388</v>
      </c>
      <c r="C850" t="s">
        <v>3389</v>
      </c>
      <c r="D850" t="s">
        <v>3390</v>
      </c>
      <c r="E850" s="3">
        <v>27334</v>
      </c>
      <c r="F850" t="s">
        <v>43</v>
      </c>
      <c r="G850" t="s">
        <v>3391</v>
      </c>
      <c r="H850" s="1">
        <v>46154</v>
      </c>
      <c r="I850" s="1">
        <v>46519</v>
      </c>
      <c r="J850" t="s">
        <v>24</v>
      </c>
      <c r="K850" t="s">
        <v>37</v>
      </c>
      <c r="L850" t="s">
        <v>53</v>
      </c>
      <c r="M850" t="s">
        <v>66</v>
      </c>
      <c r="N850" t="s">
        <v>45</v>
      </c>
      <c r="O850" t="s">
        <v>67</v>
      </c>
      <c r="P850" t="s">
        <v>39</v>
      </c>
      <c r="Q850" t="s">
        <v>54</v>
      </c>
      <c r="R850">
        <v>5</v>
      </c>
      <c r="S850">
        <v>1</v>
      </c>
      <c r="T850">
        <f t="shared" si="39"/>
        <v>365</v>
      </c>
      <c r="U850" t="str">
        <f t="shared" si="40"/>
        <v>2026</v>
      </c>
      <c r="V850" t="str">
        <f t="shared" si="41"/>
        <v>2</v>
      </c>
      <c r="W850" s="10" cm="1">
        <f t="array" ref="W850">(INDEX(clv_analysis[[#All],[Customer Lifetime Value]], MATCH(TEXT(U850, "0")&amp;V850, TEXT(clv_analysis[[#All],[Year]], "0")&amp;clv_analysis[[#All],[Quarter]], 0))) /( COUNTIFS(amazon_prime_users[Year], U850, amazon_prime_users[Quarter], V850))</f>
        <v>31.786177777777784</v>
      </c>
    </row>
    <row r="851" spans="1:23" x14ac:dyDescent="0.3">
      <c r="A851" s="2">
        <v>850</v>
      </c>
      <c r="B851" t="s">
        <v>3392</v>
      </c>
      <c r="C851" t="s">
        <v>3393</v>
      </c>
      <c r="D851" t="s">
        <v>3394</v>
      </c>
      <c r="E851" s="3">
        <v>17488</v>
      </c>
      <c r="F851" t="s">
        <v>43</v>
      </c>
      <c r="G851" t="s">
        <v>1873</v>
      </c>
      <c r="H851" s="1">
        <v>46155</v>
      </c>
      <c r="I851" s="1">
        <v>46520</v>
      </c>
      <c r="J851" t="s">
        <v>36</v>
      </c>
      <c r="K851" t="s">
        <v>25</v>
      </c>
      <c r="L851" t="s">
        <v>26</v>
      </c>
      <c r="M851" t="s">
        <v>59</v>
      </c>
      <c r="N851" t="s">
        <v>60</v>
      </c>
      <c r="O851" t="s">
        <v>29</v>
      </c>
      <c r="P851" t="s">
        <v>39</v>
      </c>
      <c r="Q851" t="s">
        <v>47</v>
      </c>
      <c r="R851">
        <v>4.4000000000000004</v>
      </c>
      <c r="S851">
        <v>5</v>
      </c>
      <c r="T851">
        <f t="shared" si="39"/>
        <v>365</v>
      </c>
      <c r="U851" t="str">
        <f t="shared" si="40"/>
        <v>2026</v>
      </c>
      <c r="V851" t="str">
        <f t="shared" si="41"/>
        <v>2</v>
      </c>
      <c r="W851" s="10" cm="1">
        <f t="array" ref="W851">(INDEX(clv_analysis[[#All],[Customer Lifetime Value]], MATCH(TEXT(U851, "0")&amp;V851, TEXT(clv_analysis[[#All],[Year]], "0")&amp;clv_analysis[[#All],[Quarter]], 0))) /( COUNTIFS(amazon_prime_users[Year], U851, amazon_prime_users[Quarter], V851))</f>
        <v>31.786177777777784</v>
      </c>
    </row>
    <row r="852" spans="1:23" x14ac:dyDescent="0.3">
      <c r="A852" s="2">
        <v>851</v>
      </c>
      <c r="B852" t="s">
        <v>3395</v>
      </c>
      <c r="C852" t="s">
        <v>3396</v>
      </c>
      <c r="D852" t="s">
        <v>3397</v>
      </c>
      <c r="E852" s="3">
        <v>36011</v>
      </c>
      <c r="F852" t="s">
        <v>22</v>
      </c>
      <c r="G852" t="s">
        <v>3398</v>
      </c>
      <c r="H852" s="1">
        <v>46156</v>
      </c>
      <c r="I852" s="1">
        <v>46521</v>
      </c>
      <c r="J852" t="s">
        <v>36</v>
      </c>
      <c r="K852" t="s">
        <v>25</v>
      </c>
      <c r="L852" t="s">
        <v>53</v>
      </c>
      <c r="M852" t="s">
        <v>66</v>
      </c>
      <c r="N852" t="s">
        <v>60</v>
      </c>
      <c r="O852" t="s">
        <v>114</v>
      </c>
      <c r="P852" t="s">
        <v>39</v>
      </c>
      <c r="Q852" t="s">
        <v>54</v>
      </c>
      <c r="R852">
        <v>3.1</v>
      </c>
      <c r="S852">
        <v>2</v>
      </c>
      <c r="T852">
        <f t="shared" si="39"/>
        <v>365</v>
      </c>
      <c r="U852" t="str">
        <f t="shared" si="40"/>
        <v>2026</v>
      </c>
      <c r="V852" t="str">
        <f t="shared" si="41"/>
        <v>2</v>
      </c>
      <c r="W852" s="10" cm="1">
        <f t="array" ref="W852">(INDEX(clv_analysis[[#All],[Customer Lifetime Value]], MATCH(TEXT(U852, "0")&amp;V852, TEXT(clv_analysis[[#All],[Year]], "0")&amp;clv_analysis[[#All],[Quarter]], 0))) /( COUNTIFS(amazon_prime_users[Year], U852, amazon_prime_users[Quarter], V852))</f>
        <v>31.786177777777784</v>
      </c>
    </row>
    <row r="853" spans="1:23" x14ac:dyDescent="0.3">
      <c r="A853" s="2">
        <v>852</v>
      </c>
      <c r="B853" t="s">
        <v>3399</v>
      </c>
      <c r="C853" t="s">
        <v>3400</v>
      </c>
      <c r="D853" t="s">
        <v>3401</v>
      </c>
      <c r="E853" s="3">
        <v>22967</v>
      </c>
      <c r="F853" t="s">
        <v>43</v>
      </c>
      <c r="G853" t="s">
        <v>3402</v>
      </c>
      <c r="H853" s="1">
        <v>46157</v>
      </c>
      <c r="I853" s="1">
        <v>46522</v>
      </c>
      <c r="J853" t="s">
        <v>36</v>
      </c>
      <c r="K853" t="s">
        <v>52</v>
      </c>
      <c r="L853" t="s">
        <v>26</v>
      </c>
      <c r="M853" t="s">
        <v>66</v>
      </c>
      <c r="N853" t="s">
        <v>60</v>
      </c>
      <c r="O853" t="s">
        <v>114</v>
      </c>
      <c r="P853" t="s">
        <v>68</v>
      </c>
      <c r="Q853" t="s">
        <v>31</v>
      </c>
      <c r="R853">
        <v>3.9</v>
      </c>
      <c r="S853">
        <v>7</v>
      </c>
      <c r="T853">
        <f t="shared" si="39"/>
        <v>365</v>
      </c>
      <c r="U853" t="str">
        <f t="shared" si="40"/>
        <v>2026</v>
      </c>
      <c r="V853" t="str">
        <f t="shared" si="41"/>
        <v>2</v>
      </c>
      <c r="W853" s="10" cm="1">
        <f t="array" ref="W853">(INDEX(clv_analysis[[#All],[Customer Lifetime Value]], MATCH(TEXT(U853, "0")&amp;V853, TEXT(clv_analysis[[#All],[Year]], "0")&amp;clv_analysis[[#All],[Quarter]], 0))) /( COUNTIFS(amazon_prime_users[Year], U853, amazon_prime_users[Quarter], V853))</f>
        <v>31.786177777777784</v>
      </c>
    </row>
    <row r="854" spans="1:23" x14ac:dyDescent="0.3">
      <c r="A854" s="2">
        <v>853</v>
      </c>
      <c r="B854" t="s">
        <v>3403</v>
      </c>
      <c r="C854" t="s">
        <v>3404</v>
      </c>
      <c r="D854" t="s">
        <v>3405</v>
      </c>
      <c r="E854" s="3">
        <v>25655</v>
      </c>
      <c r="F854" t="s">
        <v>43</v>
      </c>
      <c r="G854" t="s">
        <v>3406</v>
      </c>
      <c r="H854" s="1">
        <v>46158</v>
      </c>
      <c r="I854" s="1">
        <v>46523</v>
      </c>
      <c r="J854" t="s">
        <v>36</v>
      </c>
      <c r="K854" t="s">
        <v>25</v>
      </c>
      <c r="L854" t="s">
        <v>53</v>
      </c>
      <c r="M854" t="s">
        <v>66</v>
      </c>
      <c r="N854" t="s">
        <v>45</v>
      </c>
      <c r="O854" t="s">
        <v>46</v>
      </c>
      <c r="P854" t="s">
        <v>30</v>
      </c>
      <c r="Q854" t="s">
        <v>31</v>
      </c>
      <c r="R854">
        <v>4.5</v>
      </c>
      <c r="S854">
        <v>5</v>
      </c>
      <c r="T854">
        <f t="shared" si="39"/>
        <v>365</v>
      </c>
      <c r="U854" t="str">
        <f t="shared" si="40"/>
        <v>2026</v>
      </c>
      <c r="V854" t="str">
        <f t="shared" si="41"/>
        <v>2</v>
      </c>
      <c r="W854" s="10" cm="1">
        <f t="array" ref="W854">(INDEX(clv_analysis[[#All],[Customer Lifetime Value]], MATCH(TEXT(U854, "0")&amp;V854, TEXT(clv_analysis[[#All],[Year]], "0")&amp;clv_analysis[[#All],[Quarter]], 0))) /( COUNTIFS(amazon_prime_users[Year], U854, amazon_prime_users[Quarter], V854))</f>
        <v>31.786177777777784</v>
      </c>
    </row>
    <row r="855" spans="1:23" x14ac:dyDescent="0.3">
      <c r="A855" s="2">
        <v>854</v>
      </c>
      <c r="B855" t="s">
        <v>3407</v>
      </c>
      <c r="C855" t="s">
        <v>3408</v>
      </c>
      <c r="D855" t="s">
        <v>3409</v>
      </c>
      <c r="E855" s="3">
        <v>16327</v>
      </c>
      <c r="F855" t="s">
        <v>22</v>
      </c>
      <c r="G855" t="s">
        <v>3410</v>
      </c>
      <c r="H855" s="1">
        <v>46159</v>
      </c>
      <c r="I855" s="1">
        <v>46524</v>
      </c>
      <c r="J855" t="s">
        <v>24</v>
      </c>
      <c r="K855" t="s">
        <v>25</v>
      </c>
      <c r="L855" t="s">
        <v>53</v>
      </c>
      <c r="M855" t="s">
        <v>27</v>
      </c>
      <c r="N855" t="s">
        <v>28</v>
      </c>
      <c r="O855" t="s">
        <v>73</v>
      </c>
      <c r="P855" t="s">
        <v>39</v>
      </c>
      <c r="Q855" t="s">
        <v>54</v>
      </c>
      <c r="R855">
        <v>3.1</v>
      </c>
      <c r="S855">
        <v>1</v>
      </c>
      <c r="T855">
        <f t="shared" si="39"/>
        <v>365</v>
      </c>
      <c r="U855" t="str">
        <f t="shared" si="40"/>
        <v>2026</v>
      </c>
      <c r="V855" t="str">
        <f t="shared" si="41"/>
        <v>2</v>
      </c>
      <c r="W855" s="10" cm="1">
        <f t="array" ref="W855">(INDEX(clv_analysis[[#All],[Customer Lifetime Value]], MATCH(TEXT(U855, "0")&amp;V855, TEXT(clv_analysis[[#All],[Year]], "0")&amp;clv_analysis[[#All],[Quarter]], 0))) /( COUNTIFS(amazon_prime_users[Year], U855, amazon_prime_users[Quarter], V855))</f>
        <v>31.786177777777784</v>
      </c>
    </row>
    <row r="856" spans="1:23" x14ac:dyDescent="0.3">
      <c r="A856" s="2">
        <v>855</v>
      </c>
      <c r="B856" t="s">
        <v>3411</v>
      </c>
      <c r="C856" t="s">
        <v>3412</v>
      </c>
      <c r="D856" t="s">
        <v>3413</v>
      </c>
      <c r="E856" s="3">
        <v>17160</v>
      </c>
      <c r="F856" t="s">
        <v>22</v>
      </c>
      <c r="G856" t="s">
        <v>3414</v>
      </c>
      <c r="H856" s="1">
        <v>46160</v>
      </c>
      <c r="I856" s="1">
        <v>46525</v>
      </c>
      <c r="J856" t="s">
        <v>36</v>
      </c>
      <c r="K856" t="s">
        <v>52</v>
      </c>
      <c r="L856" t="s">
        <v>26</v>
      </c>
      <c r="M856" t="s">
        <v>59</v>
      </c>
      <c r="N856" t="s">
        <v>45</v>
      </c>
      <c r="O856" t="s">
        <v>61</v>
      </c>
      <c r="P856" t="s">
        <v>39</v>
      </c>
      <c r="Q856" t="s">
        <v>47</v>
      </c>
      <c r="R856">
        <v>3.5</v>
      </c>
      <c r="S856">
        <v>9</v>
      </c>
      <c r="T856">
        <f t="shared" si="39"/>
        <v>365</v>
      </c>
      <c r="U856" t="str">
        <f t="shared" si="40"/>
        <v>2026</v>
      </c>
      <c r="V856" t="str">
        <f t="shared" si="41"/>
        <v>2</v>
      </c>
      <c r="W856" s="10" cm="1">
        <f t="array" ref="W856">(INDEX(clv_analysis[[#All],[Customer Lifetime Value]], MATCH(TEXT(U856, "0")&amp;V856, TEXT(clv_analysis[[#All],[Year]], "0")&amp;clv_analysis[[#All],[Quarter]], 0))) /( COUNTIFS(amazon_prime_users[Year], U856, amazon_prime_users[Quarter], V856))</f>
        <v>31.786177777777784</v>
      </c>
    </row>
    <row r="857" spans="1:23" x14ac:dyDescent="0.3">
      <c r="A857" s="2">
        <v>856</v>
      </c>
      <c r="B857" t="s">
        <v>3415</v>
      </c>
      <c r="C857" t="s">
        <v>3416</v>
      </c>
      <c r="D857" t="s">
        <v>3417</v>
      </c>
      <c r="E857" s="3">
        <v>29096</v>
      </c>
      <c r="F857" t="s">
        <v>22</v>
      </c>
      <c r="G857" t="s">
        <v>3418</v>
      </c>
      <c r="H857" s="1">
        <v>46161</v>
      </c>
      <c r="I857" s="1">
        <v>46526</v>
      </c>
      <c r="J857" t="s">
        <v>24</v>
      </c>
      <c r="K857" t="s">
        <v>25</v>
      </c>
      <c r="L857" t="s">
        <v>53</v>
      </c>
      <c r="M857" t="s">
        <v>66</v>
      </c>
      <c r="N857" t="s">
        <v>28</v>
      </c>
      <c r="O857" t="s">
        <v>38</v>
      </c>
      <c r="P857" t="s">
        <v>68</v>
      </c>
      <c r="Q857" t="s">
        <v>31</v>
      </c>
      <c r="R857">
        <v>3.3</v>
      </c>
      <c r="S857">
        <v>8</v>
      </c>
      <c r="T857">
        <f t="shared" si="39"/>
        <v>365</v>
      </c>
      <c r="U857" t="str">
        <f t="shared" si="40"/>
        <v>2026</v>
      </c>
      <c r="V857" t="str">
        <f t="shared" si="41"/>
        <v>2</v>
      </c>
      <c r="W857" s="10" cm="1">
        <f t="array" ref="W857">(INDEX(clv_analysis[[#All],[Customer Lifetime Value]], MATCH(TEXT(U857, "0")&amp;V857, TEXT(clv_analysis[[#All],[Year]], "0")&amp;clv_analysis[[#All],[Quarter]], 0))) /( COUNTIFS(amazon_prime_users[Year], U857, amazon_prime_users[Quarter], V857))</f>
        <v>31.786177777777784</v>
      </c>
    </row>
    <row r="858" spans="1:23" x14ac:dyDescent="0.3">
      <c r="A858" s="2">
        <v>857</v>
      </c>
      <c r="B858" t="s">
        <v>3419</v>
      </c>
      <c r="C858" t="s">
        <v>3420</v>
      </c>
      <c r="D858" t="s">
        <v>3421</v>
      </c>
      <c r="E858" s="3">
        <v>13014</v>
      </c>
      <c r="F858" t="s">
        <v>22</v>
      </c>
      <c r="G858" t="s">
        <v>3422</v>
      </c>
      <c r="H858" s="1">
        <v>46162</v>
      </c>
      <c r="I858" s="1">
        <v>46527</v>
      </c>
      <c r="J858" t="s">
        <v>24</v>
      </c>
      <c r="K858" t="s">
        <v>37</v>
      </c>
      <c r="L858" t="s">
        <v>53</v>
      </c>
      <c r="M858" t="s">
        <v>66</v>
      </c>
      <c r="N858" t="s">
        <v>28</v>
      </c>
      <c r="O858" t="s">
        <v>38</v>
      </c>
      <c r="P858" t="s">
        <v>30</v>
      </c>
      <c r="Q858" t="s">
        <v>54</v>
      </c>
      <c r="R858">
        <v>3.7</v>
      </c>
      <c r="S858">
        <v>7</v>
      </c>
      <c r="T858">
        <f t="shared" si="39"/>
        <v>365</v>
      </c>
      <c r="U858" t="str">
        <f t="shared" si="40"/>
        <v>2026</v>
      </c>
      <c r="V858" t="str">
        <f t="shared" si="41"/>
        <v>2</v>
      </c>
      <c r="W858" s="10" cm="1">
        <f t="array" ref="W858">(INDEX(clv_analysis[[#All],[Customer Lifetime Value]], MATCH(TEXT(U858, "0")&amp;V858, TEXT(clv_analysis[[#All],[Year]], "0")&amp;clv_analysis[[#All],[Quarter]], 0))) /( COUNTIFS(amazon_prime_users[Year], U858, amazon_prime_users[Quarter], V858))</f>
        <v>31.786177777777784</v>
      </c>
    </row>
    <row r="859" spans="1:23" x14ac:dyDescent="0.3">
      <c r="A859" s="2">
        <v>858</v>
      </c>
      <c r="B859" t="s">
        <v>3423</v>
      </c>
      <c r="C859" t="s">
        <v>3424</v>
      </c>
      <c r="D859" t="s">
        <v>3425</v>
      </c>
      <c r="E859" s="3">
        <v>31508</v>
      </c>
      <c r="F859" t="s">
        <v>22</v>
      </c>
      <c r="G859" t="s">
        <v>3426</v>
      </c>
      <c r="H859" s="1">
        <v>46163</v>
      </c>
      <c r="I859" s="1">
        <v>46528</v>
      </c>
      <c r="J859" t="s">
        <v>36</v>
      </c>
      <c r="K859" t="s">
        <v>37</v>
      </c>
      <c r="L859" t="s">
        <v>53</v>
      </c>
      <c r="M859" t="s">
        <v>27</v>
      </c>
      <c r="N859" t="s">
        <v>60</v>
      </c>
      <c r="O859" t="s">
        <v>61</v>
      </c>
      <c r="P859" t="s">
        <v>68</v>
      </c>
      <c r="Q859" t="s">
        <v>54</v>
      </c>
      <c r="R859">
        <v>4.8</v>
      </c>
      <c r="S859">
        <v>3</v>
      </c>
      <c r="T859">
        <f t="shared" si="39"/>
        <v>365</v>
      </c>
      <c r="U859" t="str">
        <f t="shared" si="40"/>
        <v>2026</v>
      </c>
      <c r="V859" t="str">
        <f t="shared" si="41"/>
        <v>2</v>
      </c>
      <c r="W859" s="10" cm="1">
        <f t="array" ref="W859">(INDEX(clv_analysis[[#All],[Customer Lifetime Value]], MATCH(TEXT(U859, "0")&amp;V859, TEXT(clv_analysis[[#All],[Year]], "0")&amp;clv_analysis[[#All],[Quarter]], 0))) /( COUNTIFS(amazon_prime_users[Year], U859, amazon_prime_users[Quarter], V859))</f>
        <v>31.786177777777784</v>
      </c>
    </row>
    <row r="860" spans="1:23" x14ac:dyDescent="0.3">
      <c r="A860" s="2">
        <v>859</v>
      </c>
      <c r="B860" t="s">
        <v>3427</v>
      </c>
      <c r="C860" t="s">
        <v>3428</v>
      </c>
      <c r="D860" t="s">
        <v>3429</v>
      </c>
      <c r="E860" s="3">
        <v>26433</v>
      </c>
      <c r="F860" t="s">
        <v>43</v>
      </c>
      <c r="G860" t="s">
        <v>3430</v>
      </c>
      <c r="H860" s="1">
        <v>46164</v>
      </c>
      <c r="I860" s="1">
        <v>46529</v>
      </c>
      <c r="J860" t="s">
        <v>24</v>
      </c>
      <c r="K860" t="s">
        <v>25</v>
      </c>
      <c r="L860" t="s">
        <v>53</v>
      </c>
      <c r="M860" t="s">
        <v>66</v>
      </c>
      <c r="N860" t="s">
        <v>60</v>
      </c>
      <c r="O860" t="s">
        <v>73</v>
      </c>
      <c r="P860" t="s">
        <v>39</v>
      </c>
      <c r="Q860" t="s">
        <v>31</v>
      </c>
      <c r="R860">
        <v>3.4</v>
      </c>
      <c r="S860">
        <v>0</v>
      </c>
      <c r="T860">
        <f t="shared" si="39"/>
        <v>365</v>
      </c>
      <c r="U860" t="str">
        <f t="shared" si="40"/>
        <v>2026</v>
      </c>
      <c r="V860" t="str">
        <f t="shared" si="41"/>
        <v>2</v>
      </c>
      <c r="W860" s="10" cm="1">
        <f t="array" ref="W860">(INDEX(clv_analysis[[#All],[Customer Lifetime Value]], MATCH(TEXT(U860, "0")&amp;V860, TEXT(clv_analysis[[#All],[Year]], "0")&amp;clv_analysis[[#All],[Quarter]], 0))) /( COUNTIFS(amazon_prime_users[Year], U860, amazon_prime_users[Quarter], V860))</f>
        <v>31.786177777777784</v>
      </c>
    </row>
    <row r="861" spans="1:23" x14ac:dyDescent="0.3">
      <c r="A861" s="2">
        <v>860</v>
      </c>
      <c r="B861" t="s">
        <v>3431</v>
      </c>
      <c r="C861" t="s">
        <v>3432</v>
      </c>
      <c r="D861" t="s">
        <v>3433</v>
      </c>
      <c r="E861" s="3">
        <v>30257</v>
      </c>
      <c r="F861" t="s">
        <v>43</v>
      </c>
      <c r="G861" t="s">
        <v>3434</v>
      </c>
      <c r="H861" s="1">
        <v>46165</v>
      </c>
      <c r="I861" s="1">
        <v>46530</v>
      </c>
      <c r="J861" t="s">
        <v>24</v>
      </c>
      <c r="K861" t="s">
        <v>52</v>
      </c>
      <c r="L861" t="s">
        <v>26</v>
      </c>
      <c r="M861" t="s">
        <v>66</v>
      </c>
      <c r="N861" t="s">
        <v>60</v>
      </c>
      <c r="O861" t="s">
        <v>46</v>
      </c>
      <c r="P861" t="s">
        <v>39</v>
      </c>
      <c r="Q861" t="s">
        <v>31</v>
      </c>
      <c r="R861">
        <v>4.5</v>
      </c>
      <c r="S861">
        <v>4</v>
      </c>
      <c r="T861">
        <f t="shared" si="39"/>
        <v>365</v>
      </c>
      <c r="U861" t="str">
        <f t="shared" si="40"/>
        <v>2026</v>
      </c>
      <c r="V861" t="str">
        <f t="shared" si="41"/>
        <v>2</v>
      </c>
      <c r="W861" s="10" cm="1">
        <f t="array" ref="W861">(INDEX(clv_analysis[[#All],[Customer Lifetime Value]], MATCH(TEXT(U861, "0")&amp;V861, TEXT(clv_analysis[[#All],[Year]], "0")&amp;clv_analysis[[#All],[Quarter]], 0))) /( COUNTIFS(amazon_prime_users[Year], U861, amazon_prime_users[Quarter], V861))</f>
        <v>31.786177777777784</v>
      </c>
    </row>
    <row r="862" spans="1:23" x14ac:dyDescent="0.3">
      <c r="A862" s="2">
        <v>861</v>
      </c>
      <c r="B862" t="s">
        <v>3435</v>
      </c>
      <c r="C862" t="s">
        <v>3436</v>
      </c>
      <c r="D862" t="s">
        <v>3437</v>
      </c>
      <c r="E862" s="3">
        <v>32224</v>
      </c>
      <c r="F862" t="s">
        <v>22</v>
      </c>
      <c r="G862" t="s">
        <v>3438</v>
      </c>
      <c r="H862" s="1">
        <v>46166</v>
      </c>
      <c r="I862" s="1">
        <v>46531</v>
      </c>
      <c r="J862" t="s">
        <v>36</v>
      </c>
      <c r="K862" t="s">
        <v>52</v>
      </c>
      <c r="L862" t="s">
        <v>26</v>
      </c>
      <c r="M862" t="s">
        <v>59</v>
      </c>
      <c r="N862" t="s">
        <v>45</v>
      </c>
      <c r="O862" t="s">
        <v>38</v>
      </c>
      <c r="P862" t="s">
        <v>68</v>
      </c>
      <c r="Q862" t="s">
        <v>54</v>
      </c>
      <c r="R862">
        <v>3.3</v>
      </c>
      <c r="S862">
        <v>1</v>
      </c>
      <c r="T862">
        <f t="shared" si="39"/>
        <v>365</v>
      </c>
      <c r="U862" t="str">
        <f t="shared" si="40"/>
        <v>2026</v>
      </c>
      <c r="V862" t="str">
        <f t="shared" si="41"/>
        <v>2</v>
      </c>
      <c r="W862" s="10" cm="1">
        <f t="array" ref="W862">(INDEX(clv_analysis[[#All],[Customer Lifetime Value]], MATCH(TEXT(U862, "0")&amp;V862, TEXT(clv_analysis[[#All],[Year]], "0")&amp;clv_analysis[[#All],[Quarter]], 0))) /( COUNTIFS(amazon_prime_users[Year], U862, amazon_prime_users[Quarter], V862))</f>
        <v>31.786177777777784</v>
      </c>
    </row>
    <row r="863" spans="1:23" x14ac:dyDescent="0.3">
      <c r="A863" s="2">
        <v>862</v>
      </c>
      <c r="B863" t="s">
        <v>3439</v>
      </c>
      <c r="C863" t="s">
        <v>3440</v>
      </c>
      <c r="D863" t="s">
        <v>3441</v>
      </c>
      <c r="E863" s="3">
        <v>38128</v>
      </c>
      <c r="F863" t="s">
        <v>43</v>
      </c>
      <c r="G863" t="s">
        <v>3442</v>
      </c>
      <c r="H863" s="1">
        <v>46167</v>
      </c>
      <c r="I863" s="1">
        <v>46532</v>
      </c>
      <c r="J863" t="s">
        <v>36</v>
      </c>
      <c r="K863" t="s">
        <v>25</v>
      </c>
      <c r="L863" t="s">
        <v>26</v>
      </c>
      <c r="M863" t="s">
        <v>66</v>
      </c>
      <c r="N863" t="s">
        <v>45</v>
      </c>
      <c r="O863" t="s">
        <v>61</v>
      </c>
      <c r="P863" t="s">
        <v>30</v>
      </c>
      <c r="Q863" t="s">
        <v>47</v>
      </c>
      <c r="R863">
        <v>4.5</v>
      </c>
      <c r="S863">
        <v>8</v>
      </c>
      <c r="T863">
        <f t="shared" si="39"/>
        <v>365</v>
      </c>
      <c r="U863" t="str">
        <f t="shared" si="40"/>
        <v>2026</v>
      </c>
      <c r="V863" t="str">
        <f t="shared" si="41"/>
        <v>2</v>
      </c>
      <c r="W863" s="10" cm="1">
        <f t="array" ref="W863">(INDEX(clv_analysis[[#All],[Customer Lifetime Value]], MATCH(TEXT(U863, "0")&amp;V863, TEXT(clv_analysis[[#All],[Year]], "0")&amp;clv_analysis[[#All],[Quarter]], 0))) /( COUNTIFS(amazon_prime_users[Year], U863, amazon_prime_users[Quarter], V863))</f>
        <v>31.786177777777784</v>
      </c>
    </row>
    <row r="864" spans="1:23" x14ac:dyDescent="0.3">
      <c r="A864" s="2">
        <v>863</v>
      </c>
      <c r="B864" t="s">
        <v>3443</v>
      </c>
      <c r="C864" t="s">
        <v>3444</v>
      </c>
      <c r="D864" t="s">
        <v>3445</v>
      </c>
      <c r="E864" s="3">
        <v>38535</v>
      </c>
      <c r="F864" t="s">
        <v>43</v>
      </c>
      <c r="G864" t="s">
        <v>3446</v>
      </c>
      <c r="H864" s="1">
        <v>46168</v>
      </c>
      <c r="I864" s="1">
        <v>46533</v>
      </c>
      <c r="J864" t="s">
        <v>24</v>
      </c>
      <c r="K864" t="s">
        <v>52</v>
      </c>
      <c r="L864" t="s">
        <v>53</v>
      </c>
      <c r="M864" t="s">
        <v>27</v>
      </c>
      <c r="N864" t="s">
        <v>60</v>
      </c>
      <c r="O864" t="s">
        <v>114</v>
      </c>
      <c r="P864" t="s">
        <v>68</v>
      </c>
      <c r="Q864" t="s">
        <v>31</v>
      </c>
      <c r="R864">
        <v>3.9</v>
      </c>
      <c r="S864">
        <v>5</v>
      </c>
      <c r="T864">
        <f t="shared" si="39"/>
        <v>365</v>
      </c>
      <c r="U864" t="str">
        <f t="shared" si="40"/>
        <v>2026</v>
      </c>
      <c r="V864" t="str">
        <f t="shared" si="41"/>
        <v>2</v>
      </c>
      <c r="W864" s="10" cm="1">
        <f t="array" ref="W864">(INDEX(clv_analysis[[#All],[Customer Lifetime Value]], MATCH(TEXT(U864, "0")&amp;V864, TEXT(clv_analysis[[#All],[Year]], "0")&amp;clv_analysis[[#All],[Quarter]], 0))) /( COUNTIFS(amazon_prime_users[Year], U864, amazon_prime_users[Quarter], V864))</f>
        <v>31.786177777777784</v>
      </c>
    </row>
    <row r="865" spans="1:23" x14ac:dyDescent="0.3">
      <c r="A865" s="2">
        <v>864</v>
      </c>
      <c r="B865" t="s">
        <v>3447</v>
      </c>
      <c r="C865" t="s">
        <v>3448</v>
      </c>
      <c r="D865" t="s">
        <v>3449</v>
      </c>
      <c r="E865" s="3">
        <v>35448</v>
      </c>
      <c r="F865" t="s">
        <v>22</v>
      </c>
      <c r="G865" t="s">
        <v>3450</v>
      </c>
      <c r="H865" s="1">
        <v>46169</v>
      </c>
      <c r="I865" s="1">
        <v>46534</v>
      </c>
      <c r="J865" t="s">
        <v>24</v>
      </c>
      <c r="K865" t="s">
        <v>37</v>
      </c>
      <c r="L865" t="s">
        <v>53</v>
      </c>
      <c r="M865" t="s">
        <v>59</v>
      </c>
      <c r="N865" t="s">
        <v>60</v>
      </c>
      <c r="O865" t="s">
        <v>67</v>
      </c>
      <c r="P865" t="s">
        <v>30</v>
      </c>
      <c r="Q865" t="s">
        <v>31</v>
      </c>
      <c r="R865">
        <v>3.4</v>
      </c>
      <c r="S865">
        <v>2</v>
      </c>
      <c r="T865">
        <f t="shared" si="39"/>
        <v>365</v>
      </c>
      <c r="U865" t="str">
        <f t="shared" si="40"/>
        <v>2026</v>
      </c>
      <c r="V865" t="str">
        <f t="shared" si="41"/>
        <v>2</v>
      </c>
      <c r="W865" s="10" cm="1">
        <f t="array" ref="W865">(INDEX(clv_analysis[[#All],[Customer Lifetime Value]], MATCH(TEXT(U865, "0")&amp;V865, TEXT(clv_analysis[[#All],[Year]], "0")&amp;clv_analysis[[#All],[Quarter]], 0))) /( COUNTIFS(amazon_prime_users[Year], U865, amazon_prime_users[Quarter], V865))</f>
        <v>31.786177777777784</v>
      </c>
    </row>
    <row r="866" spans="1:23" x14ac:dyDescent="0.3">
      <c r="A866" s="2">
        <v>865</v>
      </c>
      <c r="B866" t="s">
        <v>3451</v>
      </c>
      <c r="C866" t="s">
        <v>3452</v>
      </c>
      <c r="D866" t="s">
        <v>3453</v>
      </c>
      <c r="E866" s="3">
        <v>15702</v>
      </c>
      <c r="F866" t="s">
        <v>43</v>
      </c>
      <c r="G866" t="s">
        <v>3454</v>
      </c>
      <c r="H866" s="1">
        <v>46170</v>
      </c>
      <c r="I866" s="1">
        <v>46535</v>
      </c>
      <c r="J866" t="s">
        <v>36</v>
      </c>
      <c r="K866" t="s">
        <v>37</v>
      </c>
      <c r="L866" t="s">
        <v>26</v>
      </c>
      <c r="M866" t="s">
        <v>27</v>
      </c>
      <c r="N866" t="s">
        <v>60</v>
      </c>
      <c r="O866" t="s">
        <v>73</v>
      </c>
      <c r="P866" t="s">
        <v>68</v>
      </c>
      <c r="Q866" t="s">
        <v>31</v>
      </c>
      <c r="R866">
        <v>3.5</v>
      </c>
      <c r="S866">
        <v>6</v>
      </c>
      <c r="T866">
        <f t="shared" si="39"/>
        <v>365</v>
      </c>
      <c r="U866" t="str">
        <f t="shared" si="40"/>
        <v>2026</v>
      </c>
      <c r="V866" t="str">
        <f t="shared" si="41"/>
        <v>2</v>
      </c>
      <c r="W866" s="10" cm="1">
        <f t="array" ref="W866">(INDEX(clv_analysis[[#All],[Customer Lifetime Value]], MATCH(TEXT(U866, "0")&amp;V866, TEXT(clv_analysis[[#All],[Year]], "0")&amp;clv_analysis[[#All],[Quarter]], 0))) /( COUNTIFS(amazon_prime_users[Year], U866, amazon_prime_users[Quarter], V866))</f>
        <v>31.786177777777784</v>
      </c>
    </row>
    <row r="867" spans="1:23" x14ac:dyDescent="0.3">
      <c r="A867" s="2">
        <v>866</v>
      </c>
      <c r="B867" t="s">
        <v>3455</v>
      </c>
      <c r="C867" t="s">
        <v>3456</v>
      </c>
      <c r="D867" t="s">
        <v>3457</v>
      </c>
      <c r="E867" s="3">
        <v>21701</v>
      </c>
      <c r="F867" t="s">
        <v>43</v>
      </c>
      <c r="G867" t="s">
        <v>3220</v>
      </c>
      <c r="H867" s="1">
        <v>46171</v>
      </c>
      <c r="I867" s="1">
        <v>46536</v>
      </c>
      <c r="J867" t="s">
        <v>24</v>
      </c>
      <c r="K867" t="s">
        <v>25</v>
      </c>
      <c r="L867" t="s">
        <v>53</v>
      </c>
      <c r="M867" t="s">
        <v>66</v>
      </c>
      <c r="N867" t="s">
        <v>45</v>
      </c>
      <c r="O867" t="s">
        <v>67</v>
      </c>
      <c r="P867" t="s">
        <v>30</v>
      </c>
      <c r="Q867" t="s">
        <v>54</v>
      </c>
      <c r="R867">
        <v>4.4000000000000004</v>
      </c>
      <c r="S867">
        <v>10</v>
      </c>
      <c r="T867">
        <f t="shared" si="39"/>
        <v>365</v>
      </c>
      <c r="U867" t="str">
        <f t="shared" si="40"/>
        <v>2026</v>
      </c>
      <c r="V867" t="str">
        <f t="shared" si="41"/>
        <v>2</v>
      </c>
      <c r="W867" s="10" cm="1">
        <f t="array" ref="W867">(INDEX(clv_analysis[[#All],[Customer Lifetime Value]], MATCH(TEXT(U867, "0")&amp;V867, TEXT(clv_analysis[[#All],[Year]], "0")&amp;clv_analysis[[#All],[Quarter]], 0))) /( COUNTIFS(amazon_prime_users[Year], U867, amazon_prime_users[Quarter], V867))</f>
        <v>31.786177777777784</v>
      </c>
    </row>
    <row r="868" spans="1:23" x14ac:dyDescent="0.3">
      <c r="A868" s="2">
        <v>867</v>
      </c>
      <c r="B868" t="s">
        <v>3458</v>
      </c>
      <c r="C868" t="s">
        <v>3459</v>
      </c>
      <c r="D868" t="s">
        <v>3460</v>
      </c>
      <c r="E868" s="3">
        <v>12311</v>
      </c>
      <c r="F868" t="s">
        <v>22</v>
      </c>
      <c r="G868" t="s">
        <v>3461</v>
      </c>
      <c r="H868" s="1">
        <v>46172</v>
      </c>
      <c r="I868" s="1">
        <v>46537</v>
      </c>
      <c r="J868" t="s">
        <v>24</v>
      </c>
      <c r="K868" t="s">
        <v>25</v>
      </c>
      <c r="L868" t="s">
        <v>53</v>
      </c>
      <c r="M868" t="s">
        <v>59</v>
      </c>
      <c r="N868" t="s">
        <v>45</v>
      </c>
      <c r="O868" t="s">
        <v>29</v>
      </c>
      <c r="P868" t="s">
        <v>30</v>
      </c>
      <c r="Q868" t="s">
        <v>54</v>
      </c>
      <c r="R868">
        <v>4.9000000000000004</v>
      </c>
      <c r="S868">
        <v>5</v>
      </c>
      <c r="T868">
        <f t="shared" si="39"/>
        <v>365</v>
      </c>
      <c r="U868" t="str">
        <f t="shared" si="40"/>
        <v>2026</v>
      </c>
      <c r="V868" t="str">
        <f t="shared" si="41"/>
        <v>2</v>
      </c>
      <c r="W868" s="10" cm="1">
        <f t="array" ref="W868">(INDEX(clv_analysis[[#All],[Customer Lifetime Value]], MATCH(TEXT(U868, "0")&amp;V868, TEXT(clv_analysis[[#All],[Year]], "0")&amp;clv_analysis[[#All],[Quarter]], 0))) /( COUNTIFS(amazon_prime_users[Year], U868, amazon_prime_users[Quarter], V868))</f>
        <v>31.786177777777784</v>
      </c>
    </row>
    <row r="869" spans="1:23" x14ac:dyDescent="0.3">
      <c r="A869" s="2">
        <v>868</v>
      </c>
      <c r="B869" t="s">
        <v>3462</v>
      </c>
      <c r="C869" t="s">
        <v>3463</v>
      </c>
      <c r="D869" t="s">
        <v>3464</v>
      </c>
      <c r="E869" s="3">
        <v>12603</v>
      </c>
      <c r="F869" t="s">
        <v>43</v>
      </c>
      <c r="G869" t="s">
        <v>3465</v>
      </c>
      <c r="H869" s="1">
        <v>46173</v>
      </c>
      <c r="I869" s="1">
        <v>46538</v>
      </c>
      <c r="J869" t="s">
        <v>24</v>
      </c>
      <c r="K869" t="s">
        <v>37</v>
      </c>
      <c r="L869" t="s">
        <v>53</v>
      </c>
      <c r="M869" t="s">
        <v>59</v>
      </c>
      <c r="N869" t="s">
        <v>28</v>
      </c>
      <c r="O869" t="s">
        <v>46</v>
      </c>
      <c r="P869" t="s">
        <v>68</v>
      </c>
      <c r="Q869" t="s">
        <v>47</v>
      </c>
      <c r="R869">
        <v>4.0999999999999996</v>
      </c>
      <c r="S869">
        <v>4</v>
      </c>
      <c r="T869">
        <f t="shared" si="39"/>
        <v>365</v>
      </c>
      <c r="U869" t="str">
        <f t="shared" si="40"/>
        <v>2026</v>
      </c>
      <c r="V869" t="str">
        <f t="shared" si="41"/>
        <v>2</v>
      </c>
      <c r="W869" s="10" cm="1">
        <f t="array" ref="W869">(INDEX(clv_analysis[[#All],[Customer Lifetime Value]], MATCH(TEXT(U869, "0")&amp;V869, TEXT(clv_analysis[[#All],[Year]], "0")&amp;clv_analysis[[#All],[Quarter]], 0))) /( COUNTIFS(amazon_prime_users[Year], U869, amazon_prime_users[Quarter], V869))</f>
        <v>31.786177777777784</v>
      </c>
    </row>
    <row r="870" spans="1:23" x14ac:dyDescent="0.3">
      <c r="A870" s="2">
        <v>869</v>
      </c>
      <c r="B870" t="s">
        <v>3466</v>
      </c>
      <c r="C870" t="s">
        <v>3467</v>
      </c>
      <c r="D870" t="s">
        <v>3468</v>
      </c>
      <c r="E870" s="3">
        <v>35725</v>
      </c>
      <c r="F870" t="s">
        <v>43</v>
      </c>
      <c r="G870" t="s">
        <v>3469</v>
      </c>
      <c r="H870" s="1">
        <v>46174</v>
      </c>
      <c r="I870" s="1">
        <v>46539</v>
      </c>
      <c r="J870" t="s">
        <v>36</v>
      </c>
      <c r="K870" t="s">
        <v>37</v>
      </c>
      <c r="L870" t="s">
        <v>26</v>
      </c>
      <c r="M870" t="s">
        <v>59</v>
      </c>
      <c r="N870" t="s">
        <v>28</v>
      </c>
      <c r="O870" t="s">
        <v>73</v>
      </c>
      <c r="P870" t="s">
        <v>39</v>
      </c>
      <c r="Q870" t="s">
        <v>54</v>
      </c>
      <c r="R870">
        <v>3.4</v>
      </c>
      <c r="S870">
        <v>7</v>
      </c>
      <c r="T870">
        <f t="shared" si="39"/>
        <v>365</v>
      </c>
      <c r="U870" t="str">
        <f t="shared" si="40"/>
        <v>2026</v>
      </c>
      <c r="V870" t="str">
        <f t="shared" si="41"/>
        <v>2</v>
      </c>
      <c r="W870" s="10" cm="1">
        <f t="array" ref="W870">(INDEX(clv_analysis[[#All],[Customer Lifetime Value]], MATCH(TEXT(U870, "0")&amp;V870, TEXT(clv_analysis[[#All],[Year]], "0")&amp;clv_analysis[[#All],[Quarter]], 0))) /( COUNTIFS(amazon_prime_users[Year], U870, amazon_prime_users[Quarter], V870))</f>
        <v>31.786177777777784</v>
      </c>
    </row>
    <row r="871" spans="1:23" x14ac:dyDescent="0.3">
      <c r="A871" s="2">
        <v>870</v>
      </c>
      <c r="B871" t="s">
        <v>3470</v>
      </c>
      <c r="C871" t="s">
        <v>3471</v>
      </c>
      <c r="D871" t="s">
        <v>3472</v>
      </c>
      <c r="E871" s="3">
        <v>17257</v>
      </c>
      <c r="F871" t="s">
        <v>22</v>
      </c>
      <c r="G871" t="s">
        <v>3473</v>
      </c>
      <c r="H871" s="1">
        <v>46175</v>
      </c>
      <c r="I871" s="1">
        <v>46540</v>
      </c>
      <c r="J871" t="s">
        <v>24</v>
      </c>
      <c r="K871" t="s">
        <v>52</v>
      </c>
      <c r="L871" t="s">
        <v>53</v>
      </c>
      <c r="M871" t="s">
        <v>66</v>
      </c>
      <c r="N871" t="s">
        <v>28</v>
      </c>
      <c r="O871" t="s">
        <v>114</v>
      </c>
      <c r="P871" t="s">
        <v>68</v>
      </c>
      <c r="Q871" t="s">
        <v>31</v>
      </c>
      <c r="R871">
        <v>3.1</v>
      </c>
      <c r="S871">
        <v>9</v>
      </c>
      <c r="T871">
        <f t="shared" si="39"/>
        <v>365</v>
      </c>
      <c r="U871" t="str">
        <f t="shared" si="40"/>
        <v>2026</v>
      </c>
      <c r="V871" t="str">
        <f t="shared" si="41"/>
        <v>2</v>
      </c>
      <c r="W871" s="10" cm="1">
        <f t="array" ref="W871">(INDEX(clv_analysis[[#All],[Customer Lifetime Value]], MATCH(TEXT(U871, "0")&amp;V871, TEXT(clv_analysis[[#All],[Year]], "0")&amp;clv_analysis[[#All],[Quarter]], 0))) /( COUNTIFS(amazon_prime_users[Year], U871, amazon_prime_users[Quarter], V871))</f>
        <v>31.786177777777784</v>
      </c>
    </row>
    <row r="872" spans="1:23" x14ac:dyDescent="0.3">
      <c r="A872" s="2">
        <v>871</v>
      </c>
      <c r="B872" t="s">
        <v>3474</v>
      </c>
      <c r="C872" t="s">
        <v>3475</v>
      </c>
      <c r="D872" t="s">
        <v>3476</v>
      </c>
      <c r="E872" s="3">
        <v>36417</v>
      </c>
      <c r="F872" t="s">
        <v>43</v>
      </c>
      <c r="G872" t="s">
        <v>3477</v>
      </c>
      <c r="H872" s="1">
        <v>46176</v>
      </c>
      <c r="I872" s="1">
        <v>46541</v>
      </c>
      <c r="J872" t="s">
        <v>24</v>
      </c>
      <c r="K872" t="s">
        <v>25</v>
      </c>
      <c r="L872" t="s">
        <v>26</v>
      </c>
      <c r="M872" t="s">
        <v>59</v>
      </c>
      <c r="N872" t="s">
        <v>28</v>
      </c>
      <c r="O872" t="s">
        <v>114</v>
      </c>
      <c r="P872" t="s">
        <v>39</v>
      </c>
      <c r="Q872" t="s">
        <v>54</v>
      </c>
      <c r="R872">
        <v>3.9</v>
      </c>
      <c r="S872">
        <v>3</v>
      </c>
      <c r="T872">
        <f t="shared" si="39"/>
        <v>365</v>
      </c>
      <c r="U872" t="str">
        <f t="shared" si="40"/>
        <v>2026</v>
      </c>
      <c r="V872" t="str">
        <f t="shared" si="41"/>
        <v>2</v>
      </c>
      <c r="W872" s="10" cm="1">
        <f t="array" ref="W872">(INDEX(clv_analysis[[#All],[Customer Lifetime Value]], MATCH(TEXT(U872, "0")&amp;V872, TEXT(clv_analysis[[#All],[Year]], "0")&amp;clv_analysis[[#All],[Quarter]], 0))) /( COUNTIFS(amazon_prime_users[Year], U872, amazon_prime_users[Quarter], V872))</f>
        <v>31.786177777777784</v>
      </c>
    </row>
    <row r="873" spans="1:23" x14ac:dyDescent="0.3">
      <c r="A873" s="2">
        <v>872</v>
      </c>
      <c r="B873" t="s">
        <v>3478</v>
      </c>
      <c r="C873" t="s">
        <v>3479</v>
      </c>
      <c r="D873" t="s">
        <v>3480</v>
      </c>
      <c r="E873" s="3">
        <v>36380</v>
      </c>
      <c r="F873" t="s">
        <v>43</v>
      </c>
      <c r="G873" t="s">
        <v>636</v>
      </c>
      <c r="H873" s="1">
        <v>46177</v>
      </c>
      <c r="I873" s="1">
        <v>46542</v>
      </c>
      <c r="J873" t="s">
        <v>36</v>
      </c>
      <c r="K873" t="s">
        <v>52</v>
      </c>
      <c r="L873" t="s">
        <v>53</v>
      </c>
      <c r="M873" t="s">
        <v>66</v>
      </c>
      <c r="N873" t="s">
        <v>45</v>
      </c>
      <c r="O873" t="s">
        <v>67</v>
      </c>
      <c r="P873" t="s">
        <v>39</v>
      </c>
      <c r="Q873" t="s">
        <v>54</v>
      </c>
      <c r="R873">
        <v>3.9</v>
      </c>
      <c r="S873">
        <v>7</v>
      </c>
      <c r="T873">
        <f t="shared" si="39"/>
        <v>365</v>
      </c>
      <c r="U873" t="str">
        <f t="shared" si="40"/>
        <v>2026</v>
      </c>
      <c r="V873" t="str">
        <f t="shared" si="41"/>
        <v>2</v>
      </c>
      <c r="W873" s="10" cm="1">
        <f t="array" ref="W873">(INDEX(clv_analysis[[#All],[Customer Lifetime Value]], MATCH(TEXT(U873, "0")&amp;V873, TEXT(clv_analysis[[#All],[Year]], "0")&amp;clv_analysis[[#All],[Quarter]], 0))) /( COUNTIFS(amazon_prime_users[Year], U873, amazon_prime_users[Quarter], V873))</f>
        <v>31.786177777777784</v>
      </c>
    </row>
    <row r="874" spans="1:23" x14ac:dyDescent="0.3">
      <c r="A874" s="2">
        <v>873</v>
      </c>
      <c r="B874" t="s">
        <v>3481</v>
      </c>
      <c r="C874" t="s">
        <v>3482</v>
      </c>
      <c r="D874" t="s">
        <v>3483</v>
      </c>
      <c r="E874" s="3">
        <v>36601</v>
      </c>
      <c r="F874" t="s">
        <v>22</v>
      </c>
      <c r="G874" t="s">
        <v>3484</v>
      </c>
      <c r="H874" s="1">
        <v>46178</v>
      </c>
      <c r="I874" s="1">
        <v>46543</v>
      </c>
      <c r="J874" t="s">
        <v>24</v>
      </c>
      <c r="K874" t="s">
        <v>37</v>
      </c>
      <c r="L874" t="s">
        <v>26</v>
      </c>
      <c r="M874" t="s">
        <v>27</v>
      </c>
      <c r="N874" t="s">
        <v>45</v>
      </c>
      <c r="O874" t="s">
        <v>29</v>
      </c>
      <c r="P874" t="s">
        <v>30</v>
      </c>
      <c r="Q874" t="s">
        <v>47</v>
      </c>
      <c r="R874">
        <v>3.8</v>
      </c>
      <c r="S874">
        <v>7</v>
      </c>
      <c r="T874">
        <f t="shared" si="39"/>
        <v>365</v>
      </c>
      <c r="U874" t="str">
        <f t="shared" si="40"/>
        <v>2026</v>
      </c>
      <c r="V874" t="str">
        <f t="shared" si="41"/>
        <v>2</v>
      </c>
      <c r="W874" s="10" cm="1">
        <f t="array" ref="W874">(INDEX(clv_analysis[[#All],[Customer Lifetime Value]], MATCH(TEXT(U874, "0")&amp;V874, TEXT(clv_analysis[[#All],[Year]], "0")&amp;clv_analysis[[#All],[Quarter]], 0))) /( COUNTIFS(amazon_prime_users[Year], U874, amazon_prime_users[Quarter], V874))</f>
        <v>31.786177777777784</v>
      </c>
    </row>
    <row r="875" spans="1:23" x14ac:dyDescent="0.3">
      <c r="A875" s="2">
        <v>874</v>
      </c>
      <c r="B875" t="s">
        <v>3485</v>
      </c>
      <c r="C875" t="s">
        <v>3486</v>
      </c>
      <c r="D875" t="s">
        <v>3487</v>
      </c>
      <c r="E875" s="3">
        <v>19021</v>
      </c>
      <c r="F875" t="s">
        <v>22</v>
      </c>
      <c r="G875" t="s">
        <v>3488</v>
      </c>
      <c r="H875" s="1">
        <v>46179</v>
      </c>
      <c r="I875" s="1">
        <v>46544</v>
      </c>
      <c r="J875" t="s">
        <v>24</v>
      </c>
      <c r="K875" t="s">
        <v>25</v>
      </c>
      <c r="L875" t="s">
        <v>53</v>
      </c>
      <c r="M875" t="s">
        <v>66</v>
      </c>
      <c r="N875" t="s">
        <v>45</v>
      </c>
      <c r="O875" t="s">
        <v>61</v>
      </c>
      <c r="P875" t="s">
        <v>68</v>
      </c>
      <c r="Q875" t="s">
        <v>47</v>
      </c>
      <c r="R875">
        <v>3.4</v>
      </c>
      <c r="S875">
        <v>0</v>
      </c>
      <c r="T875">
        <f t="shared" si="39"/>
        <v>365</v>
      </c>
      <c r="U875" t="str">
        <f t="shared" si="40"/>
        <v>2026</v>
      </c>
      <c r="V875" t="str">
        <f t="shared" si="41"/>
        <v>2</v>
      </c>
      <c r="W875" s="10" cm="1">
        <f t="array" ref="W875">(INDEX(clv_analysis[[#All],[Customer Lifetime Value]], MATCH(TEXT(U875, "0")&amp;V875, TEXT(clv_analysis[[#All],[Year]], "0")&amp;clv_analysis[[#All],[Quarter]], 0))) /( COUNTIFS(amazon_prime_users[Year], U875, amazon_prime_users[Quarter], V875))</f>
        <v>31.786177777777784</v>
      </c>
    </row>
    <row r="876" spans="1:23" x14ac:dyDescent="0.3">
      <c r="A876" s="2">
        <v>875</v>
      </c>
      <c r="B876" t="s">
        <v>3489</v>
      </c>
      <c r="C876" t="s">
        <v>3490</v>
      </c>
      <c r="D876" t="s">
        <v>3491</v>
      </c>
      <c r="E876" s="3">
        <v>24943</v>
      </c>
      <c r="F876" t="s">
        <v>43</v>
      </c>
      <c r="G876" t="s">
        <v>3492</v>
      </c>
      <c r="H876" s="1">
        <v>46180</v>
      </c>
      <c r="I876" s="1">
        <v>46545</v>
      </c>
      <c r="J876" t="s">
        <v>24</v>
      </c>
      <c r="K876" t="s">
        <v>25</v>
      </c>
      <c r="L876" t="s">
        <v>26</v>
      </c>
      <c r="M876" t="s">
        <v>27</v>
      </c>
      <c r="N876" t="s">
        <v>28</v>
      </c>
      <c r="O876" t="s">
        <v>73</v>
      </c>
      <c r="P876" t="s">
        <v>30</v>
      </c>
      <c r="Q876" t="s">
        <v>54</v>
      </c>
      <c r="R876">
        <v>4.5</v>
      </c>
      <c r="S876">
        <v>2</v>
      </c>
      <c r="T876">
        <f t="shared" si="39"/>
        <v>365</v>
      </c>
      <c r="U876" t="str">
        <f t="shared" si="40"/>
        <v>2026</v>
      </c>
      <c r="V876" t="str">
        <f t="shared" si="41"/>
        <v>2</v>
      </c>
      <c r="W876" s="10" cm="1">
        <f t="array" ref="W876">(INDEX(clv_analysis[[#All],[Customer Lifetime Value]], MATCH(TEXT(U876, "0")&amp;V876, TEXT(clv_analysis[[#All],[Year]], "0")&amp;clv_analysis[[#All],[Quarter]], 0))) /( COUNTIFS(amazon_prime_users[Year], U876, amazon_prime_users[Quarter], V876))</f>
        <v>31.786177777777784</v>
      </c>
    </row>
    <row r="877" spans="1:23" x14ac:dyDescent="0.3">
      <c r="A877" s="2">
        <v>876</v>
      </c>
      <c r="B877" t="s">
        <v>3493</v>
      </c>
      <c r="C877" t="s">
        <v>3494</v>
      </c>
      <c r="D877" t="s">
        <v>3495</v>
      </c>
      <c r="E877" s="3">
        <v>14893</v>
      </c>
      <c r="F877" t="s">
        <v>22</v>
      </c>
      <c r="G877" t="s">
        <v>3496</v>
      </c>
      <c r="H877" s="1">
        <v>46181</v>
      </c>
      <c r="I877" s="1">
        <v>46546</v>
      </c>
      <c r="J877" t="s">
        <v>24</v>
      </c>
      <c r="K877" t="s">
        <v>25</v>
      </c>
      <c r="L877" t="s">
        <v>53</v>
      </c>
      <c r="M877" t="s">
        <v>59</v>
      </c>
      <c r="N877" t="s">
        <v>28</v>
      </c>
      <c r="O877" t="s">
        <v>46</v>
      </c>
      <c r="P877" t="s">
        <v>30</v>
      </c>
      <c r="Q877" t="s">
        <v>54</v>
      </c>
      <c r="R877">
        <v>4.9000000000000004</v>
      </c>
      <c r="S877">
        <v>6</v>
      </c>
      <c r="T877">
        <f t="shared" si="39"/>
        <v>365</v>
      </c>
      <c r="U877" t="str">
        <f t="shared" si="40"/>
        <v>2026</v>
      </c>
      <c r="V877" t="str">
        <f t="shared" si="41"/>
        <v>2</v>
      </c>
      <c r="W877" s="10" cm="1">
        <f t="array" ref="W877">(INDEX(clv_analysis[[#All],[Customer Lifetime Value]], MATCH(TEXT(U877, "0")&amp;V877, TEXT(clv_analysis[[#All],[Year]], "0")&amp;clv_analysis[[#All],[Quarter]], 0))) /( COUNTIFS(amazon_prime_users[Year], U877, amazon_prime_users[Quarter], V877))</f>
        <v>31.786177777777784</v>
      </c>
    </row>
    <row r="878" spans="1:23" x14ac:dyDescent="0.3">
      <c r="A878" s="2">
        <v>877</v>
      </c>
      <c r="B878" t="s">
        <v>3497</v>
      </c>
      <c r="C878" t="s">
        <v>3498</v>
      </c>
      <c r="D878" t="s">
        <v>3499</v>
      </c>
      <c r="E878" s="3">
        <v>32287</v>
      </c>
      <c r="F878" t="s">
        <v>43</v>
      </c>
      <c r="G878" t="s">
        <v>3500</v>
      </c>
      <c r="H878" s="1">
        <v>46182</v>
      </c>
      <c r="I878" s="1">
        <v>46547</v>
      </c>
      <c r="J878" t="s">
        <v>36</v>
      </c>
      <c r="K878" t="s">
        <v>52</v>
      </c>
      <c r="L878" t="s">
        <v>53</v>
      </c>
      <c r="M878" t="s">
        <v>66</v>
      </c>
      <c r="N878" t="s">
        <v>60</v>
      </c>
      <c r="O878" t="s">
        <v>67</v>
      </c>
      <c r="P878" t="s">
        <v>39</v>
      </c>
      <c r="Q878" t="s">
        <v>54</v>
      </c>
      <c r="R878">
        <v>3.9</v>
      </c>
      <c r="S878">
        <v>6</v>
      </c>
      <c r="T878">
        <f t="shared" si="39"/>
        <v>365</v>
      </c>
      <c r="U878" t="str">
        <f t="shared" si="40"/>
        <v>2026</v>
      </c>
      <c r="V878" t="str">
        <f t="shared" si="41"/>
        <v>2</v>
      </c>
      <c r="W878" s="10" cm="1">
        <f t="array" ref="W878">(INDEX(clv_analysis[[#All],[Customer Lifetime Value]], MATCH(TEXT(U878, "0")&amp;V878, TEXT(clv_analysis[[#All],[Year]], "0")&amp;clv_analysis[[#All],[Quarter]], 0))) /( COUNTIFS(amazon_prime_users[Year], U878, amazon_prime_users[Quarter], V878))</f>
        <v>31.786177777777784</v>
      </c>
    </row>
    <row r="879" spans="1:23" x14ac:dyDescent="0.3">
      <c r="A879" s="2">
        <v>878</v>
      </c>
      <c r="B879" t="s">
        <v>3501</v>
      </c>
      <c r="C879" t="s">
        <v>3502</v>
      </c>
      <c r="D879" t="s">
        <v>3503</v>
      </c>
      <c r="E879" s="3">
        <v>18538</v>
      </c>
      <c r="F879" t="s">
        <v>22</v>
      </c>
      <c r="G879" t="s">
        <v>3504</v>
      </c>
      <c r="H879" s="1">
        <v>46183</v>
      </c>
      <c r="I879" s="1">
        <v>46548</v>
      </c>
      <c r="J879" t="s">
        <v>24</v>
      </c>
      <c r="K879" t="s">
        <v>52</v>
      </c>
      <c r="L879" t="s">
        <v>53</v>
      </c>
      <c r="M879" t="s">
        <v>27</v>
      </c>
      <c r="N879" t="s">
        <v>45</v>
      </c>
      <c r="O879" t="s">
        <v>29</v>
      </c>
      <c r="P879" t="s">
        <v>68</v>
      </c>
      <c r="Q879" t="s">
        <v>47</v>
      </c>
      <c r="R879">
        <v>4.3</v>
      </c>
      <c r="S879">
        <v>5</v>
      </c>
      <c r="T879">
        <f t="shared" si="39"/>
        <v>365</v>
      </c>
      <c r="U879" t="str">
        <f t="shared" si="40"/>
        <v>2026</v>
      </c>
      <c r="V879" t="str">
        <f t="shared" si="41"/>
        <v>2</v>
      </c>
      <c r="W879" s="10" cm="1">
        <f t="array" ref="W879">(INDEX(clv_analysis[[#All],[Customer Lifetime Value]], MATCH(TEXT(U879, "0")&amp;V879, TEXT(clv_analysis[[#All],[Year]], "0")&amp;clv_analysis[[#All],[Quarter]], 0))) /( COUNTIFS(amazon_prime_users[Year], U879, amazon_prime_users[Quarter], V879))</f>
        <v>31.786177777777784</v>
      </c>
    </row>
    <row r="880" spans="1:23" x14ac:dyDescent="0.3">
      <c r="A880" s="2">
        <v>879</v>
      </c>
      <c r="B880" t="s">
        <v>3505</v>
      </c>
      <c r="C880" t="s">
        <v>3506</v>
      </c>
      <c r="D880" t="s">
        <v>3507</v>
      </c>
      <c r="E880" s="3">
        <v>18902</v>
      </c>
      <c r="F880" t="s">
        <v>22</v>
      </c>
      <c r="G880" t="s">
        <v>3508</v>
      </c>
      <c r="H880" s="1">
        <v>46184</v>
      </c>
      <c r="I880" s="1">
        <v>46549</v>
      </c>
      <c r="J880" t="s">
        <v>24</v>
      </c>
      <c r="K880" t="s">
        <v>37</v>
      </c>
      <c r="L880" t="s">
        <v>26</v>
      </c>
      <c r="M880" t="s">
        <v>27</v>
      </c>
      <c r="N880" t="s">
        <v>45</v>
      </c>
      <c r="O880" t="s">
        <v>67</v>
      </c>
      <c r="P880" t="s">
        <v>68</v>
      </c>
      <c r="Q880" t="s">
        <v>47</v>
      </c>
      <c r="R880">
        <v>4.9000000000000004</v>
      </c>
      <c r="S880">
        <v>6</v>
      </c>
      <c r="T880">
        <f t="shared" si="39"/>
        <v>365</v>
      </c>
      <c r="U880" t="str">
        <f t="shared" si="40"/>
        <v>2026</v>
      </c>
      <c r="V880" t="str">
        <f t="shared" si="41"/>
        <v>2</v>
      </c>
      <c r="W880" s="10" cm="1">
        <f t="array" ref="W880">(INDEX(clv_analysis[[#All],[Customer Lifetime Value]], MATCH(TEXT(U880, "0")&amp;V880, TEXT(clv_analysis[[#All],[Year]], "0")&amp;clv_analysis[[#All],[Quarter]], 0))) /( COUNTIFS(amazon_prime_users[Year], U880, amazon_prime_users[Quarter], V880))</f>
        <v>31.786177777777784</v>
      </c>
    </row>
    <row r="881" spans="1:23" x14ac:dyDescent="0.3">
      <c r="A881" s="2">
        <v>880</v>
      </c>
      <c r="B881" t="s">
        <v>3509</v>
      </c>
      <c r="C881" t="s">
        <v>3510</v>
      </c>
      <c r="D881" t="s">
        <v>3511</v>
      </c>
      <c r="E881" s="3">
        <v>27575</v>
      </c>
      <c r="F881" t="s">
        <v>22</v>
      </c>
      <c r="G881" t="s">
        <v>720</v>
      </c>
      <c r="H881" s="1">
        <v>46185</v>
      </c>
      <c r="I881" s="1">
        <v>46550</v>
      </c>
      <c r="J881" t="s">
        <v>24</v>
      </c>
      <c r="K881" t="s">
        <v>25</v>
      </c>
      <c r="L881" t="s">
        <v>26</v>
      </c>
      <c r="M881" t="s">
        <v>27</v>
      </c>
      <c r="N881" t="s">
        <v>60</v>
      </c>
      <c r="O881" t="s">
        <v>61</v>
      </c>
      <c r="P881" t="s">
        <v>39</v>
      </c>
      <c r="Q881" t="s">
        <v>47</v>
      </c>
      <c r="R881">
        <v>4.0999999999999996</v>
      </c>
      <c r="S881">
        <v>2</v>
      </c>
      <c r="T881">
        <f t="shared" si="39"/>
        <v>365</v>
      </c>
      <c r="U881" t="str">
        <f t="shared" si="40"/>
        <v>2026</v>
      </c>
      <c r="V881" t="str">
        <f t="shared" si="41"/>
        <v>2</v>
      </c>
      <c r="W881" s="10" cm="1">
        <f t="array" ref="W881">(INDEX(clv_analysis[[#All],[Customer Lifetime Value]], MATCH(TEXT(U881, "0")&amp;V881, TEXT(clv_analysis[[#All],[Year]], "0")&amp;clv_analysis[[#All],[Quarter]], 0))) /( COUNTIFS(amazon_prime_users[Year], U881, amazon_prime_users[Quarter], V881))</f>
        <v>31.786177777777784</v>
      </c>
    </row>
    <row r="882" spans="1:23" x14ac:dyDescent="0.3">
      <c r="A882" s="2">
        <v>881</v>
      </c>
      <c r="B882" t="s">
        <v>3512</v>
      </c>
      <c r="C882" t="s">
        <v>3513</v>
      </c>
      <c r="D882" t="s">
        <v>3514</v>
      </c>
      <c r="E882" s="3">
        <v>12534</v>
      </c>
      <c r="F882" t="s">
        <v>22</v>
      </c>
      <c r="G882" t="s">
        <v>3515</v>
      </c>
      <c r="H882" s="1">
        <v>46186</v>
      </c>
      <c r="I882" s="1">
        <v>46551</v>
      </c>
      <c r="J882" t="s">
        <v>36</v>
      </c>
      <c r="K882" t="s">
        <v>25</v>
      </c>
      <c r="L882" t="s">
        <v>26</v>
      </c>
      <c r="M882" t="s">
        <v>27</v>
      </c>
      <c r="N882" t="s">
        <v>45</v>
      </c>
      <c r="O882" t="s">
        <v>38</v>
      </c>
      <c r="P882" t="s">
        <v>68</v>
      </c>
      <c r="Q882" t="s">
        <v>54</v>
      </c>
      <c r="R882">
        <v>4.0999999999999996</v>
      </c>
      <c r="S882">
        <v>4</v>
      </c>
      <c r="T882">
        <f t="shared" si="39"/>
        <v>365</v>
      </c>
      <c r="U882" t="str">
        <f t="shared" si="40"/>
        <v>2026</v>
      </c>
      <c r="V882" t="str">
        <f t="shared" si="41"/>
        <v>2</v>
      </c>
      <c r="W882" s="10" cm="1">
        <f t="array" ref="W882">(INDEX(clv_analysis[[#All],[Customer Lifetime Value]], MATCH(TEXT(U882, "0")&amp;V882, TEXT(clv_analysis[[#All],[Year]], "0")&amp;clv_analysis[[#All],[Quarter]], 0))) /( COUNTIFS(amazon_prime_users[Year], U882, amazon_prime_users[Quarter], V882))</f>
        <v>31.786177777777784</v>
      </c>
    </row>
    <row r="883" spans="1:23" x14ac:dyDescent="0.3">
      <c r="A883" s="2">
        <v>882</v>
      </c>
      <c r="B883" t="s">
        <v>3516</v>
      </c>
      <c r="C883" t="s">
        <v>3517</v>
      </c>
      <c r="D883" t="s">
        <v>3518</v>
      </c>
      <c r="E883" s="3">
        <v>22952</v>
      </c>
      <c r="F883" t="s">
        <v>22</v>
      </c>
      <c r="G883" t="s">
        <v>3519</v>
      </c>
      <c r="H883" s="1">
        <v>46187</v>
      </c>
      <c r="I883" s="1">
        <v>46552</v>
      </c>
      <c r="J883" t="s">
        <v>36</v>
      </c>
      <c r="K883" t="s">
        <v>52</v>
      </c>
      <c r="L883" t="s">
        <v>26</v>
      </c>
      <c r="M883" t="s">
        <v>66</v>
      </c>
      <c r="N883" t="s">
        <v>28</v>
      </c>
      <c r="O883" t="s">
        <v>67</v>
      </c>
      <c r="P883" t="s">
        <v>68</v>
      </c>
      <c r="Q883" t="s">
        <v>47</v>
      </c>
      <c r="R883">
        <v>3.7</v>
      </c>
      <c r="S883">
        <v>3</v>
      </c>
      <c r="T883">
        <f t="shared" si="39"/>
        <v>365</v>
      </c>
      <c r="U883" t="str">
        <f t="shared" si="40"/>
        <v>2026</v>
      </c>
      <c r="V883" t="str">
        <f t="shared" si="41"/>
        <v>2</v>
      </c>
      <c r="W883" s="10" cm="1">
        <f t="array" ref="W883">(INDEX(clv_analysis[[#All],[Customer Lifetime Value]], MATCH(TEXT(U883, "0")&amp;V883, TEXT(clv_analysis[[#All],[Year]], "0")&amp;clv_analysis[[#All],[Quarter]], 0))) /( COUNTIFS(amazon_prime_users[Year], U883, amazon_prime_users[Quarter], V883))</f>
        <v>31.786177777777784</v>
      </c>
    </row>
    <row r="884" spans="1:23" x14ac:dyDescent="0.3">
      <c r="A884" s="2">
        <v>883</v>
      </c>
      <c r="B884" t="s">
        <v>3520</v>
      </c>
      <c r="C884" t="s">
        <v>3521</v>
      </c>
      <c r="D884" t="s">
        <v>3522</v>
      </c>
      <c r="E884" s="3">
        <v>36181</v>
      </c>
      <c r="F884" t="s">
        <v>22</v>
      </c>
      <c r="G884" t="s">
        <v>3523</v>
      </c>
      <c r="H884" s="1">
        <v>46188</v>
      </c>
      <c r="I884" s="1">
        <v>46553</v>
      </c>
      <c r="J884" t="s">
        <v>24</v>
      </c>
      <c r="K884" t="s">
        <v>25</v>
      </c>
      <c r="L884" t="s">
        <v>53</v>
      </c>
      <c r="M884" t="s">
        <v>27</v>
      </c>
      <c r="N884" t="s">
        <v>28</v>
      </c>
      <c r="O884" t="s">
        <v>73</v>
      </c>
      <c r="P884" t="s">
        <v>68</v>
      </c>
      <c r="Q884" t="s">
        <v>54</v>
      </c>
      <c r="R884">
        <v>5</v>
      </c>
      <c r="S884">
        <v>0</v>
      </c>
      <c r="T884">
        <f t="shared" si="39"/>
        <v>365</v>
      </c>
      <c r="U884" t="str">
        <f t="shared" si="40"/>
        <v>2026</v>
      </c>
      <c r="V884" t="str">
        <f t="shared" si="41"/>
        <v>2</v>
      </c>
      <c r="W884" s="10" cm="1">
        <f t="array" ref="W884">(INDEX(clv_analysis[[#All],[Customer Lifetime Value]], MATCH(TEXT(U884, "0")&amp;V884, TEXT(clv_analysis[[#All],[Year]], "0")&amp;clv_analysis[[#All],[Quarter]], 0))) /( COUNTIFS(amazon_prime_users[Year], U884, amazon_prime_users[Quarter], V884))</f>
        <v>31.786177777777784</v>
      </c>
    </row>
    <row r="885" spans="1:23" x14ac:dyDescent="0.3">
      <c r="A885" s="2">
        <v>884</v>
      </c>
      <c r="B885" t="s">
        <v>3524</v>
      </c>
      <c r="C885" t="s">
        <v>3525</v>
      </c>
      <c r="D885" t="s">
        <v>3526</v>
      </c>
      <c r="E885" s="3">
        <v>23568</v>
      </c>
      <c r="F885" t="s">
        <v>22</v>
      </c>
      <c r="G885" t="s">
        <v>3527</v>
      </c>
      <c r="H885" s="1">
        <v>46189</v>
      </c>
      <c r="I885" s="1">
        <v>46554</v>
      </c>
      <c r="J885" t="s">
        <v>36</v>
      </c>
      <c r="K885" t="s">
        <v>25</v>
      </c>
      <c r="L885" t="s">
        <v>53</v>
      </c>
      <c r="M885" t="s">
        <v>66</v>
      </c>
      <c r="N885" t="s">
        <v>45</v>
      </c>
      <c r="O885" t="s">
        <v>29</v>
      </c>
      <c r="P885" t="s">
        <v>39</v>
      </c>
      <c r="Q885" t="s">
        <v>54</v>
      </c>
      <c r="R885">
        <v>4.3</v>
      </c>
      <c r="S885">
        <v>8</v>
      </c>
      <c r="T885">
        <f t="shared" si="39"/>
        <v>365</v>
      </c>
      <c r="U885" t="str">
        <f t="shared" si="40"/>
        <v>2026</v>
      </c>
      <c r="V885" t="str">
        <f t="shared" si="41"/>
        <v>2</v>
      </c>
      <c r="W885" s="10" cm="1">
        <f t="array" ref="W885">(INDEX(clv_analysis[[#All],[Customer Lifetime Value]], MATCH(TEXT(U885, "0")&amp;V885, TEXT(clv_analysis[[#All],[Year]], "0")&amp;clv_analysis[[#All],[Quarter]], 0))) /( COUNTIFS(amazon_prime_users[Year], U885, amazon_prime_users[Quarter], V885))</f>
        <v>31.786177777777784</v>
      </c>
    </row>
    <row r="886" spans="1:23" x14ac:dyDescent="0.3">
      <c r="A886" s="2">
        <v>885</v>
      </c>
      <c r="B886" t="s">
        <v>3528</v>
      </c>
      <c r="C886" t="s">
        <v>3529</v>
      </c>
      <c r="D886" t="s">
        <v>3530</v>
      </c>
      <c r="E886" s="3">
        <v>24041</v>
      </c>
      <c r="F886" t="s">
        <v>22</v>
      </c>
      <c r="G886" t="s">
        <v>3531</v>
      </c>
      <c r="H886" s="1">
        <v>46190</v>
      </c>
      <c r="I886" s="1">
        <v>46555</v>
      </c>
      <c r="J886" t="s">
        <v>36</v>
      </c>
      <c r="K886" t="s">
        <v>37</v>
      </c>
      <c r="L886" t="s">
        <v>26</v>
      </c>
      <c r="M886" t="s">
        <v>27</v>
      </c>
      <c r="N886" t="s">
        <v>45</v>
      </c>
      <c r="O886" t="s">
        <v>61</v>
      </c>
      <c r="P886" t="s">
        <v>68</v>
      </c>
      <c r="Q886" t="s">
        <v>31</v>
      </c>
      <c r="R886">
        <v>5</v>
      </c>
      <c r="S886">
        <v>2</v>
      </c>
      <c r="T886">
        <f t="shared" si="39"/>
        <v>365</v>
      </c>
      <c r="U886" t="str">
        <f t="shared" si="40"/>
        <v>2026</v>
      </c>
      <c r="V886" t="str">
        <f t="shared" si="41"/>
        <v>2</v>
      </c>
      <c r="W886" s="10" cm="1">
        <f t="array" ref="W886">(INDEX(clv_analysis[[#All],[Customer Lifetime Value]], MATCH(TEXT(U886, "0")&amp;V886, TEXT(clv_analysis[[#All],[Year]], "0")&amp;clv_analysis[[#All],[Quarter]], 0))) /( COUNTIFS(amazon_prime_users[Year], U886, amazon_prime_users[Quarter], V886))</f>
        <v>31.786177777777784</v>
      </c>
    </row>
    <row r="887" spans="1:23" x14ac:dyDescent="0.3">
      <c r="A887" s="2">
        <v>886</v>
      </c>
      <c r="B887" t="s">
        <v>3532</v>
      </c>
      <c r="C887" t="s">
        <v>3533</v>
      </c>
      <c r="D887" t="s">
        <v>3534</v>
      </c>
      <c r="E887" s="3">
        <v>26952</v>
      </c>
      <c r="F887" t="s">
        <v>43</v>
      </c>
      <c r="G887" t="s">
        <v>3535</v>
      </c>
      <c r="H887" s="1">
        <v>46191</v>
      </c>
      <c r="I887" s="1">
        <v>46556</v>
      </c>
      <c r="J887" t="s">
        <v>36</v>
      </c>
      <c r="K887" t="s">
        <v>37</v>
      </c>
      <c r="L887" t="s">
        <v>53</v>
      </c>
      <c r="M887" t="s">
        <v>66</v>
      </c>
      <c r="N887" t="s">
        <v>45</v>
      </c>
      <c r="O887" t="s">
        <v>38</v>
      </c>
      <c r="P887" t="s">
        <v>39</v>
      </c>
      <c r="Q887" t="s">
        <v>54</v>
      </c>
      <c r="R887">
        <v>3.2</v>
      </c>
      <c r="S887">
        <v>0</v>
      </c>
      <c r="T887">
        <f t="shared" si="39"/>
        <v>365</v>
      </c>
      <c r="U887" t="str">
        <f t="shared" si="40"/>
        <v>2026</v>
      </c>
      <c r="V887" t="str">
        <f t="shared" si="41"/>
        <v>2</v>
      </c>
      <c r="W887" s="10" cm="1">
        <f t="array" ref="W887">(INDEX(clv_analysis[[#All],[Customer Lifetime Value]], MATCH(TEXT(U887, "0")&amp;V887, TEXT(clv_analysis[[#All],[Year]], "0")&amp;clv_analysis[[#All],[Quarter]], 0))) /( COUNTIFS(amazon_prime_users[Year], U887, amazon_prime_users[Quarter], V887))</f>
        <v>31.786177777777784</v>
      </c>
    </row>
    <row r="888" spans="1:23" x14ac:dyDescent="0.3">
      <c r="A888" s="2">
        <v>887</v>
      </c>
      <c r="B888" t="s">
        <v>3536</v>
      </c>
      <c r="C888" t="s">
        <v>3537</v>
      </c>
      <c r="D888" t="s">
        <v>3538</v>
      </c>
      <c r="E888" s="3">
        <v>14044</v>
      </c>
      <c r="F888" t="s">
        <v>22</v>
      </c>
      <c r="G888" t="s">
        <v>3539</v>
      </c>
      <c r="H888" s="1">
        <v>46192</v>
      </c>
      <c r="I888" s="1">
        <v>46557</v>
      </c>
      <c r="J888" t="s">
        <v>36</v>
      </c>
      <c r="K888" t="s">
        <v>37</v>
      </c>
      <c r="L888" t="s">
        <v>26</v>
      </c>
      <c r="M888" t="s">
        <v>66</v>
      </c>
      <c r="N888" t="s">
        <v>60</v>
      </c>
      <c r="O888" t="s">
        <v>67</v>
      </c>
      <c r="P888" t="s">
        <v>39</v>
      </c>
      <c r="Q888" t="s">
        <v>54</v>
      </c>
      <c r="R888">
        <v>4</v>
      </c>
      <c r="S888">
        <v>5</v>
      </c>
      <c r="T888">
        <f t="shared" si="39"/>
        <v>365</v>
      </c>
      <c r="U888" t="str">
        <f t="shared" si="40"/>
        <v>2026</v>
      </c>
      <c r="V888" t="str">
        <f t="shared" si="41"/>
        <v>2</v>
      </c>
      <c r="W888" s="10" cm="1">
        <f t="array" ref="W888">(INDEX(clv_analysis[[#All],[Customer Lifetime Value]], MATCH(TEXT(U888, "0")&amp;V888, TEXT(clv_analysis[[#All],[Year]], "0")&amp;clv_analysis[[#All],[Quarter]], 0))) /( COUNTIFS(amazon_prime_users[Year], U888, amazon_prime_users[Quarter], V888))</f>
        <v>31.786177777777784</v>
      </c>
    </row>
    <row r="889" spans="1:23" x14ac:dyDescent="0.3">
      <c r="A889" s="2">
        <v>888</v>
      </c>
      <c r="B889" t="s">
        <v>3540</v>
      </c>
      <c r="C889" t="s">
        <v>3541</v>
      </c>
      <c r="D889" t="s">
        <v>3542</v>
      </c>
      <c r="E889" s="3">
        <v>19909</v>
      </c>
      <c r="F889" t="s">
        <v>22</v>
      </c>
      <c r="G889" t="s">
        <v>3543</v>
      </c>
      <c r="H889" s="1">
        <v>46193</v>
      </c>
      <c r="I889" s="1">
        <v>46558</v>
      </c>
      <c r="J889" t="s">
        <v>24</v>
      </c>
      <c r="K889" t="s">
        <v>25</v>
      </c>
      <c r="L889" t="s">
        <v>26</v>
      </c>
      <c r="M889" t="s">
        <v>27</v>
      </c>
      <c r="N889" t="s">
        <v>60</v>
      </c>
      <c r="O889" t="s">
        <v>38</v>
      </c>
      <c r="P889" t="s">
        <v>39</v>
      </c>
      <c r="Q889" t="s">
        <v>31</v>
      </c>
      <c r="R889">
        <v>3.8</v>
      </c>
      <c r="S889">
        <v>10</v>
      </c>
      <c r="T889">
        <f t="shared" si="39"/>
        <v>365</v>
      </c>
      <c r="U889" t="str">
        <f t="shared" si="40"/>
        <v>2026</v>
      </c>
      <c r="V889" t="str">
        <f t="shared" si="41"/>
        <v>2</v>
      </c>
      <c r="W889" s="10" cm="1">
        <f t="array" ref="W889">(INDEX(clv_analysis[[#All],[Customer Lifetime Value]], MATCH(TEXT(U889, "0")&amp;V889, TEXT(clv_analysis[[#All],[Year]], "0")&amp;clv_analysis[[#All],[Quarter]], 0))) /( COUNTIFS(amazon_prime_users[Year], U889, amazon_prime_users[Quarter], V889))</f>
        <v>31.786177777777784</v>
      </c>
    </row>
    <row r="890" spans="1:23" x14ac:dyDescent="0.3">
      <c r="A890" s="2">
        <v>889</v>
      </c>
      <c r="B890" t="s">
        <v>3544</v>
      </c>
      <c r="C890" t="s">
        <v>3545</v>
      </c>
      <c r="D890" t="s">
        <v>3546</v>
      </c>
      <c r="E890" s="3">
        <v>33401</v>
      </c>
      <c r="F890" t="s">
        <v>22</v>
      </c>
      <c r="G890" t="s">
        <v>3547</v>
      </c>
      <c r="H890" s="1">
        <v>46194</v>
      </c>
      <c r="I890" s="1">
        <v>46559</v>
      </c>
      <c r="J890" t="s">
        <v>36</v>
      </c>
      <c r="K890" t="s">
        <v>37</v>
      </c>
      <c r="L890" t="s">
        <v>53</v>
      </c>
      <c r="M890" t="s">
        <v>27</v>
      </c>
      <c r="N890" t="s">
        <v>45</v>
      </c>
      <c r="O890" t="s">
        <v>114</v>
      </c>
      <c r="P890" t="s">
        <v>68</v>
      </c>
      <c r="Q890" t="s">
        <v>54</v>
      </c>
      <c r="R890">
        <v>3.7</v>
      </c>
      <c r="S890">
        <v>0</v>
      </c>
      <c r="T890">
        <f t="shared" si="39"/>
        <v>365</v>
      </c>
      <c r="U890" t="str">
        <f t="shared" si="40"/>
        <v>2026</v>
      </c>
      <c r="V890" t="str">
        <f t="shared" si="41"/>
        <v>2</v>
      </c>
      <c r="W890" s="10" cm="1">
        <f t="array" ref="W890">(INDEX(clv_analysis[[#All],[Customer Lifetime Value]], MATCH(TEXT(U890, "0")&amp;V890, TEXT(clv_analysis[[#All],[Year]], "0")&amp;clv_analysis[[#All],[Quarter]], 0))) /( COUNTIFS(amazon_prime_users[Year], U890, amazon_prime_users[Quarter], V890))</f>
        <v>31.786177777777784</v>
      </c>
    </row>
    <row r="891" spans="1:23" x14ac:dyDescent="0.3">
      <c r="A891" s="2">
        <v>890</v>
      </c>
      <c r="B891" t="s">
        <v>3548</v>
      </c>
      <c r="C891" t="s">
        <v>3549</v>
      </c>
      <c r="D891" t="s">
        <v>3550</v>
      </c>
      <c r="E891" s="3">
        <v>27329</v>
      </c>
      <c r="F891" t="s">
        <v>22</v>
      </c>
      <c r="G891" t="s">
        <v>3551</v>
      </c>
      <c r="H891" s="1">
        <v>46195</v>
      </c>
      <c r="I891" s="1">
        <v>46560</v>
      </c>
      <c r="J891" t="s">
        <v>24</v>
      </c>
      <c r="K891" t="s">
        <v>37</v>
      </c>
      <c r="L891" t="s">
        <v>53</v>
      </c>
      <c r="M891" t="s">
        <v>59</v>
      </c>
      <c r="N891" t="s">
        <v>28</v>
      </c>
      <c r="O891" t="s">
        <v>67</v>
      </c>
      <c r="P891" t="s">
        <v>39</v>
      </c>
      <c r="Q891" t="s">
        <v>31</v>
      </c>
      <c r="R891">
        <v>3.3</v>
      </c>
      <c r="S891">
        <v>7</v>
      </c>
      <c r="T891">
        <f t="shared" si="39"/>
        <v>365</v>
      </c>
      <c r="U891" t="str">
        <f t="shared" si="40"/>
        <v>2026</v>
      </c>
      <c r="V891" t="str">
        <f t="shared" si="41"/>
        <v>2</v>
      </c>
      <c r="W891" s="10" cm="1">
        <f t="array" ref="W891">(INDEX(clv_analysis[[#All],[Customer Lifetime Value]], MATCH(TEXT(U891, "0")&amp;V891, TEXT(clv_analysis[[#All],[Year]], "0")&amp;clv_analysis[[#All],[Quarter]], 0))) /( COUNTIFS(amazon_prime_users[Year], U891, amazon_prime_users[Quarter], V891))</f>
        <v>31.786177777777784</v>
      </c>
    </row>
    <row r="892" spans="1:23" x14ac:dyDescent="0.3">
      <c r="A892" s="2">
        <v>891</v>
      </c>
      <c r="B892" t="s">
        <v>3552</v>
      </c>
      <c r="C892" t="s">
        <v>3553</v>
      </c>
      <c r="D892" t="s">
        <v>3554</v>
      </c>
      <c r="E892" s="3">
        <v>28292</v>
      </c>
      <c r="F892" t="s">
        <v>22</v>
      </c>
      <c r="G892" t="s">
        <v>3555</v>
      </c>
      <c r="H892" s="1">
        <v>46196</v>
      </c>
      <c r="I892" s="1">
        <v>46561</v>
      </c>
      <c r="J892" t="s">
        <v>24</v>
      </c>
      <c r="K892" t="s">
        <v>25</v>
      </c>
      <c r="L892" t="s">
        <v>53</v>
      </c>
      <c r="M892" t="s">
        <v>59</v>
      </c>
      <c r="N892" t="s">
        <v>60</v>
      </c>
      <c r="O892" t="s">
        <v>73</v>
      </c>
      <c r="P892" t="s">
        <v>30</v>
      </c>
      <c r="Q892" t="s">
        <v>47</v>
      </c>
      <c r="R892">
        <v>4.3</v>
      </c>
      <c r="S892">
        <v>9</v>
      </c>
      <c r="T892">
        <f t="shared" si="39"/>
        <v>365</v>
      </c>
      <c r="U892" t="str">
        <f t="shared" si="40"/>
        <v>2026</v>
      </c>
      <c r="V892" t="str">
        <f t="shared" si="41"/>
        <v>2</v>
      </c>
      <c r="W892" s="10" cm="1">
        <f t="array" ref="W892">(INDEX(clv_analysis[[#All],[Customer Lifetime Value]], MATCH(TEXT(U892, "0")&amp;V892, TEXT(clv_analysis[[#All],[Year]], "0")&amp;clv_analysis[[#All],[Quarter]], 0))) /( COUNTIFS(amazon_prime_users[Year], U892, amazon_prime_users[Quarter], V892))</f>
        <v>31.786177777777784</v>
      </c>
    </row>
    <row r="893" spans="1:23" x14ac:dyDescent="0.3">
      <c r="A893" s="2">
        <v>892</v>
      </c>
      <c r="B893" t="s">
        <v>3556</v>
      </c>
      <c r="C893" t="s">
        <v>3557</v>
      </c>
      <c r="D893" t="s">
        <v>3558</v>
      </c>
      <c r="E893" s="3">
        <v>26124</v>
      </c>
      <c r="F893" t="s">
        <v>22</v>
      </c>
      <c r="G893" t="s">
        <v>3559</v>
      </c>
      <c r="H893" s="1">
        <v>46197</v>
      </c>
      <c r="I893" s="1">
        <v>46562</v>
      </c>
      <c r="J893" t="s">
        <v>36</v>
      </c>
      <c r="K893" t="s">
        <v>37</v>
      </c>
      <c r="L893" t="s">
        <v>26</v>
      </c>
      <c r="M893" t="s">
        <v>27</v>
      </c>
      <c r="N893" t="s">
        <v>45</v>
      </c>
      <c r="O893" t="s">
        <v>73</v>
      </c>
      <c r="P893" t="s">
        <v>39</v>
      </c>
      <c r="Q893" t="s">
        <v>54</v>
      </c>
      <c r="R893">
        <v>3.1</v>
      </c>
      <c r="S893">
        <v>6</v>
      </c>
      <c r="T893">
        <f t="shared" si="39"/>
        <v>365</v>
      </c>
      <c r="U893" t="str">
        <f t="shared" si="40"/>
        <v>2026</v>
      </c>
      <c r="V893" t="str">
        <f t="shared" si="41"/>
        <v>2</v>
      </c>
      <c r="W893" s="10" cm="1">
        <f t="array" ref="W893">(INDEX(clv_analysis[[#All],[Customer Lifetime Value]], MATCH(TEXT(U893, "0")&amp;V893, TEXT(clv_analysis[[#All],[Year]], "0")&amp;clv_analysis[[#All],[Quarter]], 0))) /( COUNTIFS(amazon_prime_users[Year], U893, amazon_prime_users[Quarter], V893))</f>
        <v>31.786177777777784</v>
      </c>
    </row>
    <row r="894" spans="1:23" x14ac:dyDescent="0.3">
      <c r="A894" s="2">
        <v>893</v>
      </c>
      <c r="B894" t="s">
        <v>3560</v>
      </c>
      <c r="C894" t="s">
        <v>3561</v>
      </c>
      <c r="D894" t="s">
        <v>3562</v>
      </c>
      <c r="E894" s="3">
        <v>12377</v>
      </c>
      <c r="F894" t="s">
        <v>43</v>
      </c>
      <c r="G894" t="s">
        <v>3059</v>
      </c>
      <c r="H894" s="1">
        <v>46198</v>
      </c>
      <c r="I894" s="1">
        <v>46563</v>
      </c>
      <c r="J894" t="s">
        <v>36</v>
      </c>
      <c r="K894" t="s">
        <v>52</v>
      </c>
      <c r="L894" t="s">
        <v>53</v>
      </c>
      <c r="M894" t="s">
        <v>59</v>
      </c>
      <c r="N894" t="s">
        <v>28</v>
      </c>
      <c r="O894" t="s">
        <v>38</v>
      </c>
      <c r="P894" t="s">
        <v>39</v>
      </c>
      <c r="Q894" t="s">
        <v>31</v>
      </c>
      <c r="R894">
        <v>4.0999999999999996</v>
      </c>
      <c r="S894">
        <v>5</v>
      </c>
      <c r="T894">
        <f t="shared" si="39"/>
        <v>365</v>
      </c>
      <c r="U894" t="str">
        <f t="shared" si="40"/>
        <v>2026</v>
      </c>
      <c r="V894" t="str">
        <f t="shared" si="41"/>
        <v>2</v>
      </c>
      <c r="W894" s="10" cm="1">
        <f t="array" ref="W894">(INDEX(clv_analysis[[#All],[Customer Lifetime Value]], MATCH(TEXT(U894, "0")&amp;V894, TEXT(clv_analysis[[#All],[Year]], "0")&amp;clv_analysis[[#All],[Quarter]], 0))) /( COUNTIFS(amazon_prime_users[Year], U894, amazon_prime_users[Quarter], V894))</f>
        <v>31.786177777777784</v>
      </c>
    </row>
    <row r="895" spans="1:23" x14ac:dyDescent="0.3">
      <c r="A895" s="2">
        <v>894</v>
      </c>
      <c r="B895" t="s">
        <v>3563</v>
      </c>
      <c r="C895" t="s">
        <v>3564</v>
      </c>
      <c r="D895" t="s">
        <v>3565</v>
      </c>
      <c r="E895" s="3">
        <v>34166</v>
      </c>
      <c r="F895" t="s">
        <v>22</v>
      </c>
      <c r="G895" t="s">
        <v>3566</v>
      </c>
      <c r="H895" s="1">
        <v>46199</v>
      </c>
      <c r="I895" s="1">
        <v>46564</v>
      </c>
      <c r="J895" t="s">
        <v>24</v>
      </c>
      <c r="K895" t="s">
        <v>52</v>
      </c>
      <c r="L895" t="s">
        <v>26</v>
      </c>
      <c r="M895" t="s">
        <v>27</v>
      </c>
      <c r="N895" t="s">
        <v>28</v>
      </c>
      <c r="O895" t="s">
        <v>73</v>
      </c>
      <c r="P895" t="s">
        <v>39</v>
      </c>
      <c r="Q895" t="s">
        <v>47</v>
      </c>
      <c r="R895">
        <v>4.5</v>
      </c>
      <c r="S895">
        <v>1</v>
      </c>
      <c r="T895">
        <f t="shared" si="39"/>
        <v>365</v>
      </c>
      <c r="U895" t="str">
        <f t="shared" si="40"/>
        <v>2026</v>
      </c>
      <c r="V895" t="str">
        <f t="shared" si="41"/>
        <v>2</v>
      </c>
      <c r="W895" s="10" cm="1">
        <f t="array" ref="W895">(INDEX(clv_analysis[[#All],[Customer Lifetime Value]], MATCH(TEXT(U895, "0")&amp;V895, TEXT(clv_analysis[[#All],[Year]], "0")&amp;clv_analysis[[#All],[Quarter]], 0))) /( COUNTIFS(amazon_prime_users[Year], U895, amazon_prime_users[Quarter], V895))</f>
        <v>31.786177777777784</v>
      </c>
    </row>
    <row r="896" spans="1:23" x14ac:dyDescent="0.3">
      <c r="A896" s="2">
        <v>895</v>
      </c>
      <c r="B896" t="s">
        <v>3567</v>
      </c>
      <c r="C896" t="s">
        <v>3568</v>
      </c>
      <c r="D896" t="s">
        <v>3569</v>
      </c>
      <c r="E896" s="3">
        <v>26158</v>
      </c>
      <c r="F896" t="s">
        <v>22</v>
      </c>
      <c r="G896" t="s">
        <v>3570</v>
      </c>
      <c r="H896" s="1">
        <v>46200</v>
      </c>
      <c r="I896" s="1">
        <v>46565</v>
      </c>
      <c r="J896" t="s">
        <v>36</v>
      </c>
      <c r="K896" t="s">
        <v>25</v>
      </c>
      <c r="L896" t="s">
        <v>26</v>
      </c>
      <c r="M896" t="s">
        <v>66</v>
      </c>
      <c r="N896" t="s">
        <v>60</v>
      </c>
      <c r="O896" t="s">
        <v>38</v>
      </c>
      <c r="P896" t="s">
        <v>30</v>
      </c>
      <c r="Q896" t="s">
        <v>31</v>
      </c>
      <c r="R896">
        <v>4.4000000000000004</v>
      </c>
      <c r="S896">
        <v>9</v>
      </c>
      <c r="T896">
        <f t="shared" si="39"/>
        <v>365</v>
      </c>
      <c r="U896" t="str">
        <f t="shared" si="40"/>
        <v>2026</v>
      </c>
      <c r="V896" t="str">
        <f t="shared" si="41"/>
        <v>2</v>
      </c>
      <c r="W896" s="10" cm="1">
        <f t="array" ref="W896">(INDEX(clv_analysis[[#All],[Customer Lifetime Value]], MATCH(TEXT(U896, "0")&amp;V896, TEXT(clv_analysis[[#All],[Year]], "0")&amp;clv_analysis[[#All],[Quarter]], 0))) /( COUNTIFS(amazon_prime_users[Year], U896, amazon_prime_users[Quarter], V896))</f>
        <v>31.786177777777784</v>
      </c>
    </row>
    <row r="897" spans="1:23" x14ac:dyDescent="0.3">
      <c r="A897" s="2">
        <v>896</v>
      </c>
      <c r="B897" t="s">
        <v>3571</v>
      </c>
      <c r="C897" t="s">
        <v>3572</v>
      </c>
      <c r="D897" t="s">
        <v>3573</v>
      </c>
      <c r="E897" s="3">
        <v>34780</v>
      </c>
      <c r="F897" t="s">
        <v>43</v>
      </c>
      <c r="G897" t="s">
        <v>3574</v>
      </c>
      <c r="H897" s="1">
        <v>46201</v>
      </c>
      <c r="I897" s="1">
        <v>46566</v>
      </c>
      <c r="J897" t="s">
        <v>24</v>
      </c>
      <c r="K897" t="s">
        <v>25</v>
      </c>
      <c r="L897" t="s">
        <v>53</v>
      </c>
      <c r="M897" t="s">
        <v>66</v>
      </c>
      <c r="N897" t="s">
        <v>28</v>
      </c>
      <c r="O897" t="s">
        <v>73</v>
      </c>
      <c r="P897" t="s">
        <v>68</v>
      </c>
      <c r="Q897" t="s">
        <v>47</v>
      </c>
      <c r="R897">
        <v>4.5999999999999996</v>
      </c>
      <c r="S897">
        <v>6</v>
      </c>
      <c r="T897">
        <f t="shared" si="39"/>
        <v>365</v>
      </c>
      <c r="U897" t="str">
        <f t="shared" si="40"/>
        <v>2026</v>
      </c>
      <c r="V897" t="str">
        <f t="shared" si="41"/>
        <v>2</v>
      </c>
      <c r="W897" s="10" cm="1">
        <f t="array" ref="W897">(INDEX(clv_analysis[[#All],[Customer Lifetime Value]], MATCH(TEXT(U897, "0")&amp;V897, TEXT(clv_analysis[[#All],[Year]], "0")&amp;clv_analysis[[#All],[Quarter]], 0))) /( COUNTIFS(amazon_prime_users[Year], U897, amazon_prime_users[Quarter], V897))</f>
        <v>31.786177777777784</v>
      </c>
    </row>
    <row r="898" spans="1:23" x14ac:dyDescent="0.3">
      <c r="A898" s="2">
        <v>897</v>
      </c>
      <c r="B898" t="s">
        <v>3575</v>
      </c>
      <c r="C898" t="s">
        <v>3576</v>
      </c>
      <c r="D898" t="s">
        <v>3577</v>
      </c>
      <c r="E898" s="3">
        <v>34295</v>
      </c>
      <c r="F898" t="s">
        <v>43</v>
      </c>
      <c r="G898" t="s">
        <v>3578</v>
      </c>
      <c r="H898" s="1">
        <v>46202</v>
      </c>
      <c r="I898" s="1">
        <v>46567</v>
      </c>
      <c r="J898" t="s">
        <v>36</v>
      </c>
      <c r="K898" t="s">
        <v>25</v>
      </c>
      <c r="L898" t="s">
        <v>53</v>
      </c>
      <c r="M898" t="s">
        <v>59</v>
      </c>
      <c r="N898" t="s">
        <v>45</v>
      </c>
      <c r="O898" t="s">
        <v>114</v>
      </c>
      <c r="P898" t="s">
        <v>30</v>
      </c>
      <c r="Q898" t="s">
        <v>54</v>
      </c>
      <c r="R898">
        <v>3.9</v>
      </c>
      <c r="S898">
        <v>6</v>
      </c>
      <c r="T898">
        <f t="shared" ref="T898:T961" si="42">I898-H898</f>
        <v>365</v>
      </c>
      <c r="U898" t="str">
        <f t="shared" ref="U898:U961" si="43">IF(YEAR(H898)=2024, "2024",
 IF(YEAR(H898)=2025, "2025",
 IF(YEAR(H898)=2026, "2026",
 IF(YEAR(H898)=2027, "2027",
 IF(YEAR(H898)=2028, "2028",
 IF(YEAR(H898)=2029, "2029",
 IF(YEAR(H898)=2030, "2030", "")))))))</f>
        <v>2026</v>
      </c>
      <c r="V898" t="str">
        <f t="shared" ref="V898:V961" si="44">IF(MONTH(H898)&lt;=3, "1", IF(MONTH(H898)&lt;=6, "2", IF(MONTH(H898)&lt;=9, "3", "4")))</f>
        <v>2</v>
      </c>
      <c r="W898" s="10" cm="1">
        <f t="array" ref="W898">(INDEX(clv_analysis[[#All],[Customer Lifetime Value]], MATCH(TEXT(U898, "0")&amp;V898, TEXT(clv_analysis[[#All],[Year]], "0")&amp;clv_analysis[[#All],[Quarter]], 0))) /( COUNTIFS(amazon_prime_users[Year], U898, amazon_prime_users[Quarter], V898))</f>
        <v>31.786177777777784</v>
      </c>
    </row>
    <row r="899" spans="1:23" x14ac:dyDescent="0.3">
      <c r="A899" s="2">
        <v>898</v>
      </c>
      <c r="B899" t="s">
        <v>3579</v>
      </c>
      <c r="C899" t="s">
        <v>3580</v>
      </c>
      <c r="D899" t="s">
        <v>3581</v>
      </c>
      <c r="E899" s="3">
        <v>32996</v>
      </c>
      <c r="F899" t="s">
        <v>22</v>
      </c>
      <c r="G899" t="s">
        <v>3582</v>
      </c>
      <c r="H899" s="1">
        <v>46203</v>
      </c>
      <c r="I899" s="1">
        <v>46568</v>
      </c>
      <c r="J899" t="s">
        <v>36</v>
      </c>
      <c r="K899" t="s">
        <v>37</v>
      </c>
      <c r="L899" t="s">
        <v>53</v>
      </c>
      <c r="M899" t="s">
        <v>66</v>
      </c>
      <c r="N899" t="s">
        <v>60</v>
      </c>
      <c r="O899" t="s">
        <v>61</v>
      </c>
      <c r="P899" t="s">
        <v>68</v>
      </c>
      <c r="Q899" t="s">
        <v>54</v>
      </c>
      <c r="R899">
        <v>3.3</v>
      </c>
      <c r="S899">
        <v>3</v>
      </c>
      <c r="T899">
        <f t="shared" si="42"/>
        <v>365</v>
      </c>
      <c r="U899" t="str">
        <f t="shared" si="43"/>
        <v>2026</v>
      </c>
      <c r="V899" t="str">
        <f t="shared" si="44"/>
        <v>2</v>
      </c>
      <c r="W899" s="10" cm="1">
        <f t="array" ref="W899">(INDEX(clv_analysis[[#All],[Customer Lifetime Value]], MATCH(TEXT(U899, "0")&amp;V899, TEXT(clv_analysis[[#All],[Year]], "0")&amp;clv_analysis[[#All],[Quarter]], 0))) /( COUNTIFS(amazon_prime_users[Year], U899, amazon_prime_users[Quarter], V899))</f>
        <v>31.786177777777784</v>
      </c>
    </row>
    <row r="900" spans="1:23" x14ac:dyDescent="0.3">
      <c r="A900" s="2">
        <v>899</v>
      </c>
      <c r="B900" t="s">
        <v>3583</v>
      </c>
      <c r="C900" t="s">
        <v>3584</v>
      </c>
      <c r="D900" t="s">
        <v>3585</v>
      </c>
      <c r="E900" s="3">
        <v>17203</v>
      </c>
      <c r="F900" t="s">
        <v>43</v>
      </c>
      <c r="G900" t="s">
        <v>3586</v>
      </c>
      <c r="H900" s="1">
        <v>46204</v>
      </c>
      <c r="I900" s="1">
        <v>46569</v>
      </c>
      <c r="J900" t="s">
        <v>36</v>
      </c>
      <c r="K900" t="s">
        <v>37</v>
      </c>
      <c r="L900" t="s">
        <v>26</v>
      </c>
      <c r="M900" t="s">
        <v>27</v>
      </c>
      <c r="N900" t="s">
        <v>45</v>
      </c>
      <c r="O900" t="s">
        <v>38</v>
      </c>
      <c r="P900" t="s">
        <v>30</v>
      </c>
      <c r="Q900" t="s">
        <v>31</v>
      </c>
      <c r="R900">
        <v>4.5999999999999996</v>
      </c>
      <c r="S900">
        <v>2</v>
      </c>
      <c r="T900">
        <f t="shared" si="42"/>
        <v>365</v>
      </c>
      <c r="U900" t="str">
        <f t="shared" si="43"/>
        <v>2026</v>
      </c>
      <c r="V900" t="str">
        <f t="shared" si="44"/>
        <v>3</v>
      </c>
      <c r="W900" s="10" cm="1">
        <f t="array" ref="W900">(INDEX(clv_analysis[[#All],[Customer Lifetime Value]], MATCH(TEXT(U900, "0")&amp;V900, TEXT(clv_analysis[[#All],[Year]], "0")&amp;clv_analysis[[#All],[Quarter]], 0))) /( COUNTIFS(amazon_prime_users[Year], U900, amazon_prime_users[Quarter], V900))</f>
        <v>22.966429667519179</v>
      </c>
    </row>
    <row r="901" spans="1:23" x14ac:dyDescent="0.3">
      <c r="A901" s="2">
        <v>900</v>
      </c>
      <c r="B901" t="s">
        <v>3587</v>
      </c>
      <c r="C901" t="s">
        <v>3588</v>
      </c>
      <c r="D901" t="s">
        <v>3589</v>
      </c>
      <c r="E901" s="3">
        <v>30084</v>
      </c>
      <c r="F901" t="s">
        <v>43</v>
      </c>
      <c r="G901" t="s">
        <v>3590</v>
      </c>
      <c r="H901" s="1">
        <v>46205</v>
      </c>
      <c r="I901" s="1">
        <v>46570</v>
      </c>
      <c r="J901" t="s">
        <v>36</v>
      </c>
      <c r="K901" t="s">
        <v>52</v>
      </c>
      <c r="L901" t="s">
        <v>53</v>
      </c>
      <c r="M901" t="s">
        <v>27</v>
      </c>
      <c r="N901" t="s">
        <v>60</v>
      </c>
      <c r="O901" t="s">
        <v>67</v>
      </c>
      <c r="P901" t="s">
        <v>30</v>
      </c>
      <c r="Q901" t="s">
        <v>31</v>
      </c>
      <c r="R901">
        <v>3.1</v>
      </c>
      <c r="S901">
        <v>1</v>
      </c>
      <c r="T901">
        <f t="shared" si="42"/>
        <v>365</v>
      </c>
      <c r="U901" t="str">
        <f t="shared" si="43"/>
        <v>2026</v>
      </c>
      <c r="V901" t="str">
        <f t="shared" si="44"/>
        <v>3</v>
      </c>
      <c r="W901" s="10" cm="1">
        <f t="array" ref="W901">(INDEX(clv_analysis[[#All],[Customer Lifetime Value]], MATCH(TEXT(U901, "0")&amp;V901, TEXT(clv_analysis[[#All],[Year]], "0")&amp;clv_analysis[[#All],[Quarter]], 0))) /( COUNTIFS(amazon_prime_users[Year], U901, amazon_prime_users[Quarter], V901))</f>
        <v>22.966429667519179</v>
      </c>
    </row>
    <row r="902" spans="1:23" x14ac:dyDescent="0.3">
      <c r="A902" s="2">
        <v>901</v>
      </c>
      <c r="B902" t="s">
        <v>3591</v>
      </c>
      <c r="C902" t="s">
        <v>3592</v>
      </c>
      <c r="D902" t="s">
        <v>3593</v>
      </c>
      <c r="E902" s="3">
        <v>30045</v>
      </c>
      <c r="F902" t="s">
        <v>22</v>
      </c>
      <c r="G902" t="s">
        <v>3594</v>
      </c>
      <c r="H902" s="1">
        <v>46206</v>
      </c>
      <c r="I902" s="1">
        <v>46571</v>
      </c>
      <c r="J902" t="s">
        <v>36</v>
      </c>
      <c r="K902" t="s">
        <v>25</v>
      </c>
      <c r="L902" t="s">
        <v>53</v>
      </c>
      <c r="M902" t="s">
        <v>27</v>
      </c>
      <c r="N902" t="s">
        <v>28</v>
      </c>
      <c r="O902" t="s">
        <v>114</v>
      </c>
      <c r="P902" t="s">
        <v>39</v>
      </c>
      <c r="Q902" t="s">
        <v>31</v>
      </c>
      <c r="R902">
        <v>3.1</v>
      </c>
      <c r="S902">
        <v>1</v>
      </c>
      <c r="T902">
        <f t="shared" si="42"/>
        <v>365</v>
      </c>
      <c r="U902" t="str">
        <f t="shared" si="43"/>
        <v>2026</v>
      </c>
      <c r="V902" t="str">
        <f t="shared" si="44"/>
        <v>3</v>
      </c>
      <c r="W902" s="10" cm="1">
        <f t="array" ref="W902">(INDEX(clv_analysis[[#All],[Customer Lifetime Value]], MATCH(TEXT(U902, "0")&amp;V902, TEXT(clv_analysis[[#All],[Year]], "0")&amp;clv_analysis[[#All],[Quarter]], 0))) /( COUNTIFS(amazon_prime_users[Year], U902, amazon_prime_users[Quarter], V902))</f>
        <v>22.966429667519179</v>
      </c>
    </row>
    <row r="903" spans="1:23" x14ac:dyDescent="0.3">
      <c r="A903" s="2">
        <v>902</v>
      </c>
      <c r="B903" t="s">
        <v>3595</v>
      </c>
      <c r="C903" t="s">
        <v>3596</v>
      </c>
      <c r="D903" t="s">
        <v>3597</v>
      </c>
      <c r="E903" s="3">
        <v>30299</v>
      </c>
      <c r="F903" t="s">
        <v>43</v>
      </c>
      <c r="G903" t="s">
        <v>3598</v>
      </c>
      <c r="H903" s="1">
        <v>46207</v>
      </c>
      <c r="I903" s="1">
        <v>46572</v>
      </c>
      <c r="J903" t="s">
        <v>36</v>
      </c>
      <c r="K903" t="s">
        <v>37</v>
      </c>
      <c r="L903" t="s">
        <v>53</v>
      </c>
      <c r="M903" t="s">
        <v>59</v>
      </c>
      <c r="N903" t="s">
        <v>60</v>
      </c>
      <c r="O903" t="s">
        <v>46</v>
      </c>
      <c r="P903" t="s">
        <v>30</v>
      </c>
      <c r="Q903" t="s">
        <v>54</v>
      </c>
      <c r="R903">
        <v>4.0999999999999996</v>
      </c>
      <c r="S903">
        <v>4</v>
      </c>
      <c r="T903">
        <f t="shared" si="42"/>
        <v>365</v>
      </c>
      <c r="U903" t="str">
        <f t="shared" si="43"/>
        <v>2026</v>
      </c>
      <c r="V903" t="str">
        <f t="shared" si="44"/>
        <v>3</v>
      </c>
      <c r="W903" s="10" cm="1">
        <f t="array" ref="W903">(INDEX(clv_analysis[[#All],[Customer Lifetime Value]], MATCH(TEXT(U903, "0")&amp;V903, TEXT(clv_analysis[[#All],[Year]], "0")&amp;clv_analysis[[#All],[Quarter]], 0))) /( COUNTIFS(amazon_prime_users[Year], U903, amazon_prime_users[Quarter], V903))</f>
        <v>22.966429667519179</v>
      </c>
    </row>
    <row r="904" spans="1:23" x14ac:dyDescent="0.3">
      <c r="A904" s="2">
        <v>903</v>
      </c>
      <c r="B904" t="s">
        <v>3599</v>
      </c>
      <c r="C904" t="s">
        <v>3600</v>
      </c>
      <c r="D904" t="s">
        <v>3601</v>
      </c>
      <c r="E904" s="3">
        <v>32032</v>
      </c>
      <c r="F904" t="s">
        <v>22</v>
      </c>
      <c r="G904" t="s">
        <v>3602</v>
      </c>
      <c r="H904" s="1">
        <v>46208</v>
      </c>
      <c r="I904" s="1">
        <v>46573</v>
      </c>
      <c r="J904" t="s">
        <v>36</v>
      </c>
      <c r="K904" t="s">
        <v>52</v>
      </c>
      <c r="L904" t="s">
        <v>53</v>
      </c>
      <c r="M904" t="s">
        <v>66</v>
      </c>
      <c r="N904" t="s">
        <v>45</v>
      </c>
      <c r="O904" t="s">
        <v>61</v>
      </c>
      <c r="P904" t="s">
        <v>30</v>
      </c>
      <c r="Q904" t="s">
        <v>31</v>
      </c>
      <c r="R904">
        <v>3.6</v>
      </c>
      <c r="S904">
        <v>9</v>
      </c>
      <c r="T904">
        <f t="shared" si="42"/>
        <v>365</v>
      </c>
      <c r="U904" t="str">
        <f t="shared" si="43"/>
        <v>2026</v>
      </c>
      <c r="V904" t="str">
        <f t="shared" si="44"/>
        <v>3</v>
      </c>
      <c r="W904" s="10" cm="1">
        <f t="array" ref="W904">(INDEX(clv_analysis[[#All],[Customer Lifetime Value]], MATCH(TEXT(U904, "0")&amp;V904, TEXT(clv_analysis[[#All],[Year]], "0")&amp;clv_analysis[[#All],[Quarter]], 0))) /( COUNTIFS(amazon_prime_users[Year], U904, amazon_prime_users[Quarter], V904))</f>
        <v>22.966429667519179</v>
      </c>
    </row>
    <row r="905" spans="1:23" x14ac:dyDescent="0.3">
      <c r="A905" s="2">
        <v>904</v>
      </c>
      <c r="B905" t="s">
        <v>3603</v>
      </c>
      <c r="C905" t="s">
        <v>3604</v>
      </c>
      <c r="D905" t="s">
        <v>3605</v>
      </c>
      <c r="E905" s="3">
        <v>15877</v>
      </c>
      <c r="F905" t="s">
        <v>43</v>
      </c>
      <c r="G905" t="s">
        <v>544</v>
      </c>
      <c r="H905" s="1">
        <v>46209</v>
      </c>
      <c r="I905" s="1">
        <v>46574</v>
      </c>
      <c r="J905" t="s">
        <v>36</v>
      </c>
      <c r="K905" t="s">
        <v>52</v>
      </c>
      <c r="L905" t="s">
        <v>53</v>
      </c>
      <c r="M905" t="s">
        <v>59</v>
      </c>
      <c r="N905" t="s">
        <v>45</v>
      </c>
      <c r="O905" t="s">
        <v>73</v>
      </c>
      <c r="P905" t="s">
        <v>68</v>
      </c>
      <c r="Q905" t="s">
        <v>31</v>
      </c>
      <c r="R905">
        <v>4.7</v>
      </c>
      <c r="S905">
        <v>5</v>
      </c>
      <c r="T905">
        <f t="shared" si="42"/>
        <v>365</v>
      </c>
      <c r="U905" t="str">
        <f t="shared" si="43"/>
        <v>2026</v>
      </c>
      <c r="V905" t="str">
        <f t="shared" si="44"/>
        <v>3</v>
      </c>
      <c r="W905" s="10" cm="1">
        <f t="array" ref="W905">(INDEX(clv_analysis[[#All],[Customer Lifetime Value]], MATCH(TEXT(U905, "0")&amp;V905, TEXT(clv_analysis[[#All],[Year]], "0")&amp;clv_analysis[[#All],[Quarter]], 0))) /( COUNTIFS(amazon_prime_users[Year], U905, amazon_prime_users[Quarter], V905))</f>
        <v>22.966429667519179</v>
      </c>
    </row>
    <row r="906" spans="1:23" x14ac:dyDescent="0.3">
      <c r="A906" s="2">
        <v>905</v>
      </c>
      <c r="B906" t="s">
        <v>3606</v>
      </c>
      <c r="C906" t="s">
        <v>3607</v>
      </c>
      <c r="D906" t="s">
        <v>3608</v>
      </c>
      <c r="E906" s="3">
        <v>25472</v>
      </c>
      <c r="F906" t="s">
        <v>22</v>
      </c>
      <c r="G906" t="s">
        <v>3609</v>
      </c>
      <c r="H906" s="1">
        <v>46210</v>
      </c>
      <c r="I906" s="1">
        <v>46575</v>
      </c>
      <c r="J906" t="s">
        <v>36</v>
      </c>
      <c r="K906" t="s">
        <v>52</v>
      </c>
      <c r="L906" t="s">
        <v>26</v>
      </c>
      <c r="M906" t="s">
        <v>27</v>
      </c>
      <c r="N906" t="s">
        <v>28</v>
      </c>
      <c r="O906" t="s">
        <v>73</v>
      </c>
      <c r="P906" t="s">
        <v>39</v>
      </c>
      <c r="Q906" t="s">
        <v>31</v>
      </c>
      <c r="R906">
        <v>4</v>
      </c>
      <c r="S906">
        <v>0</v>
      </c>
      <c r="T906">
        <f t="shared" si="42"/>
        <v>365</v>
      </c>
      <c r="U906" t="str">
        <f t="shared" si="43"/>
        <v>2026</v>
      </c>
      <c r="V906" t="str">
        <f t="shared" si="44"/>
        <v>3</v>
      </c>
      <c r="W906" s="10" cm="1">
        <f t="array" ref="W906">(INDEX(clv_analysis[[#All],[Customer Lifetime Value]], MATCH(TEXT(U906, "0")&amp;V906, TEXT(clv_analysis[[#All],[Year]], "0")&amp;clv_analysis[[#All],[Quarter]], 0))) /( COUNTIFS(amazon_prime_users[Year], U906, amazon_prime_users[Quarter], V906))</f>
        <v>22.966429667519179</v>
      </c>
    </row>
    <row r="907" spans="1:23" x14ac:dyDescent="0.3">
      <c r="A907" s="2">
        <v>906</v>
      </c>
      <c r="B907" t="s">
        <v>3610</v>
      </c>
      <c r="C907" t="s">
        <v>3611</v>
      </c>
      <c r="D907" t="s">
        <v>3612</v>
      </c>
      <c r="E907" s="3">
        <v>30757</v>
      </c>
      <c r="F907" t="s">
        <v>43</v>
      </c>
      <c r="G907" t="s">
        <v>3613</v>
      </c>
      <c r="H907" s="1">
        <v>46211</v>
      </c>
      <c r="I907" s="1">
        <v>46576</v>
      </c>
      <c r="J907" t="s">
        <v>24</v>
      </c>
      <c r="K907" t="s">
        <v>52</v>
      </c>
      <c r="L907" t="s">
        <v>53</v>
      </c>
      <c r="M907" t="s">
        <v>66</v>
      </c>
      <c r="N907" t="s">
        <v>60</v>
      </c>
      <c r="O907" t="s">
        <v>114</v>
      </c>
      <c r="P907" t="s">
        <v>39</v>
      </c>
      <c r="Q907" t="s">
        <v>31</v>
      </c>
      <c r="R907">
        <v>3.9</v>
      </c>
      <c r="S907">
        <v>2</v>
      </c>
      <c r="T907">
        <f t="shared" si="42"/>
        <v>365</v>
      </c>
      <c r="U907" t="str">
        <f t="shared" si="43"/>
        <v>2026</v>
      </c>
      <c r="V907" t="str">
        <f t="shared" si="44"/>
        <v>3</v>
      </c>
      <c r="W907" s="10" cm="1">
        <f t="array" ref="W907">(INDEX(clv_analysis[[#All],[Customer Lifetime Value]], MATCH(TEXT(U907, "0")&amp;V907, TEXT(clv_analysis[[#All],[Year]], "0")&amp;clv_analysis[[#All],[Quarter]], 0))) /( COUNTIFS(amazon_prime_users[Year], U907, amazon_prime_users[Quarter], V907))</f>
        <v>22.966429667519179</v>
      </c>
    </row>
    <row r="908" spans="1:23" x14ac:dyDescent="0.3">
      <c r="A908" s="2">
        <v>907</v>
      </c>
      <c r="B908" t="s">
        <v>3614</v>
      </c>
      <c r="C908" t="s">
        <v>3615</v>
      </c>
      <c r="D908" t="s">
        <v>3616</v>
      </c>
      <c r="E908" s="3">
        <v>33407</v>
      </c>
      <c r="F908" t="s">
        <v>22</v>
      </c>
      <c r="G908" t="s">
        <v>3617</v>
      </c>
      <c r="H908" s="1">
        <v>46212</v>
      </c>
      <c r="I908" s="1">
        <v>46577</v>
      </c>
      <c r="J908" t="s">
        <v>36</v>
      </c>
      <c r="K908" t="s">
        <v>37</v>
      </c>
      <c r="L908" t="s">
        <v>53</v>
      </c>
      <c r="M908" t="s">
        <v>27</v>
      </c>
      <c r="N908" t="s">
        <v>45</v>
      </c>
      <c r="O908" t="s">
        <v>29</v>
      </c>
      <c r="P908" t="s">
        <v>30</v>
      </c>
      <c r="Q908" t="s">
        <v>47</v>
      </c>
      <c r="R908">
        <v>5</v>
      </c>
      <c r="S908">
        <v>3</v>
      </c>
      <c r="T908">
        <f t="shared" si="42"/>
        <v>365</v>
      </c>
      <c r="U908" t="str">
        <f t="shared" si="43"/>
        <v>2026</v>
      </c>
      <c r="V908" t="str">
        <f t="shared" si="44"/>
        <v>3</v>
      </c>
      <c r="W908" s="10" cm="1">
        <f t="array" ref="W908">(INDEX(clv_analysis[[#All],[Customer Lifetime Value]], MATCH(TEXT(U908, "0")&amp;V908, TEXT(clv_analysis[[#All],[Year]], "0")&amp;clv_analysis[[#All],[Quarter]], 0))) /( COUNTIFS(amazon_prime_users[Year], U908, amazon_prime_users[Quarter], V908))</f>
        <v>22.966429667519179</v>
      </c>
    </row>
    <row r="909" spans="1:23" x14ac:dyDescent="0.3">
      <c r="A909" s="2">
        <v>908</v>
      </c>
      <c r="B909" t="s">
        <v>3618</v>
      </c>
      <c r="C909" t="s">
        <v>3619</v>
      </c>
      <c r="D909" t="s">
        <v>3620</v>
      </c>
      <c r="E909" s="3">
        <v>31398</v>
      </c>
      <c r="F909" t="s">
        <v>43</v>
      </c>
      <c r="G909" t="s">
        <v>3621</v>
      </c>
      <c r="H909" s="1">
        <v>46213</v>
      </c>
      <c r="I909" s="1">
        <v>46578</v>
      </c>
      <c r="J909" t="s">
        <v>36</v>
      </c>
      <c r="K909" t="s">
        <v>52</v>
      </c>
      <c r="L909" t="s">
        <v>53</v>
      </c>
      <c r="M909" t="s">
        <v>59</v>
      </c>
      <c r="N909" t="s">
        <v>60</v>
      </c>
      <c r="O909" t="s">
        <v>67</v>
      </c>
      <c r="P909" t="s">
        <v>68</v>
      </c>
      <c r="Q909" t="s">
        <v>47</v>
      </c>
      <c r="R909">
        <v>4.5</v>
      </c>
      <c r="S909">
        <v>10</v>
      </c>
      <c r="T909">
        <f t="shared" si="42"/>
        <v>365</v>
      </c>
      <c r="U909" t="str">
        <f t="shared" si="43"/>
        <v>2026</v>
      </c>
      <c r="V909" t="str">
        <f t="shared" si="44"/>
        <v>3</v>
      </c>
      <c r="W909" s="10" cm="1">
        <f t="array" ref="W909">(INDEX(clv_analysis[[#All],[Customer Lifetime Value]], MATCH(TEXT(U909, "0")&amp;V909, TEXT(clv_analysis[[#All],[Year]], "0")&amp;clv_analysis[[#All],[Quarter]], 0))) /( COUNTIFS(amazon_prime_users[Year], U909, amazon_prime_users[Quarter], V909))</f>
        <v>22.966429667519179</v>
      </c>
    </row>
    <row r="910" spans="1:23" x14ac:dyDescent="0.3">
      <c r="A910" s="2">
        <v>909</v>
      </c>
      <c r="B910" t="s">
        <v>3622</v>
      </c>
      <c r="C910" t="s">
        <v>3623</v>
      </c>
      <c r="D910" t="s">
        <v>3624</v>
      </c>
      <c r="E910" s="3">
        <v>31173</v>
      </c>
      <c r="F910" t="s">
        <v>43</v>
      </c>
      <c r="G910" t="s">
        <v>2988</v>
      </c>
      <c r="H910" s="1">
        <v>46214</v>
      </c>
      <c r="I910" s="1">
        <v>46579</v>
      </c>
      <c r="J910" t="s">
        <v>24</v>
      </c>
      <c r="K910" t="s">
        <v>37</v>
      </c>
      <c r="L910" t="s">
        <v>53</v>
      </c>
      <c r="M910" t="s">
        <v>66</v>
      </c>
      <c r="N910" t="s">
        <v>60</v>
      </c>
      <c r="O910" t="s">
        <v>114</v>
      </c>
      <c r="P910" t="s">
        <v>68</v>
      </c>
      <c r="Q910" t="s">
        <v>31</v>
      </c>
      <c r="R910">
        <v>3.9</v>
      </c>
      <c r="S910">
        <v>4</v>
      </c>
      <c r="T910">
        <f t="shared" si="42"/>
        <v>365</v>
      </c>
      <c r="U910" t="str">
        <f t="shared" si="43"/>
        <v>2026</v>
      </c>
      <c r="V910" t="str">
        <f t="shared" si="44"/>
        <v>3</v>
      </c>
      <c r="W910" s="10" cm="1">
        <f t="array" ref="W910">(INDEX(clv_analysis[[#All],[Customer Lifetime Value]], MATCH(TEXT(U910, "0")&amp;V910, TEXT(clv_analysis[[#All],[Year]], "0")&amp;clv_analysis[[#All],[Quarter]], 0))) /( COUNTIFS(amazon_prime_users[Year], U910, amazon_prime_users[Quarter], V910))</f>
        <v>22.966429667519179</v>
      </c>
    </row>
    <row r="911" spans="1:23" x14ac:dyDescent="0.3">
      <c r="A911" s="2">
        <v>910</v>
      </c>
      <c r="B911" t="s">
        <v>3625</v>
      </c>
      <c r="C911" t="s">
        <v>3626</v>
      </c>
      <c r="D911" t="s">
        <v>3627</v>
      </c>
      <c r="E911" s="3">
        <v>14242</v>
      </c>
      <c r="F911" t="s">
        <v>43</v>
      </c>
      <c r="G911" t="s">
        <v>3628</v>
      </c>
      <c r="H911" s="1">
        <v>46215</v>
      </c>
      <c r="I911" s="1">
        <v>46580</v>
      </c>
      <c r="J911" t="s">
        <v>36</v>
      </c>
      <c r="K911" t="s">
        <v>37</v>
      </c>
      <c r="L911" t="s">
        <v>53</v>
      </c>
      <c r="M911" t="s">
        <v>66</v>
      </c>
      <c r="N911" t="s">
        <v>28</v>
      </c>
      <c r="O911" t="s">
        <v>38</v>
      </c>
      <c r="P911" t="s">
        <v>39</v>
      </c>
      <c r="Q911" t="s">
        <v>47</v>
      </c>
      <c r="R911">
        <v>3.4</v>
      </c>
      <c r="S911">
        <v>10</v>
      </c>
      <c r="T911">
        <f t="shared" si="42"/>
        <v>365</v>
      </c>
      <c r="U911" t="str">
        <f t="shared" si="43"/>
        <v>2026</v>
      </c>
      <c r="V911" t="str">
        <f t="shared" si="44"/>
        <v>3</v>
      </c>
      <c r="W911" s="10" cm="1">
        <f t="array" ref="W911">(INDEX(clv_analysis[[#All],[Customer Lifetime Value]], MATCH(TEXT(U911, "0")&amp;V911, TEXT(clv_analysis[[#All],[Year]], "0")&amp;clv_analysis[[#All],[Quarter]], 0))) /( COUNTIFS(amazon_prime_users[Year], U911, amazon_prime_users[Quarter], V911))</f>
        <v>22.966429667519179</v>
      </c>
    </row>
    <row r="912" spans="1:23" x14ac:dyDescent="0.3">
      <c r="A912" s="2">
        <v>911</v>
      </c>
      <c r="B912" t="s">
        <v>3629</v>
      </c>
      <c r="C912" t="s">
        <v>3630</v>
      </c>
      <c r="D912" t="s">
        <v>3631</v>
      </c>
      <c r="E912" s="3">
        <v>22147</v>
      </c>
      <c r="F912" t="s">
        <v>43</v>
      </c>
      <c r="G912" t="s">
        <v>1961</v>
      </c>
      <c r="H912" s="1">
        <v>46216</v>
      </c>
      <c r="I912" s="1">
        <v>46581</v>
      </c>
      <c r="J912" t="s">
        <v>24</v>
      </c>
      <c r="K912" t="s">
        <v>52</v>
      </c>
      <c r="L912" t="s">
        <v>53</v>
      </c>
      <c r="M912" t="s">
        <v>59</v>
      </c>
      <c r="N912" t="s">
        <v>45</v>
      </c>
      <c r="O912" t="s">
        <v>73</v>
      </c>
      <c r="P912" t="s">
        <v>39</v>
      </c>
      <c r="Q912" t="s">
        <v>31</v>
      </c>
      <c r="R912">
        <v>3.1</v>
      </c>
      <c r="S912">
        <v>2</v>
      </c>
      <c r="T912">
        <f t="shared" si="42"/>
        <v>365</v>
      </c>
      <c r="U912" t="str">
        <f t="shared" si="43"/>
        <v>2026</v>
      </c>
      <c r="V912" t="str">
        <f t="shared" si="44"/>
        <v>3</v>
      </c>
      <c r="W912" s="10" cm="1">
        <f t="array" ref="W912">(INDEX(clv_analysis[[#All],[Customer Lifetime Value]], MATCH(TEXT(U912, "0")&amp;V912, TEXT(clv_analysis[[#All],[Year]], "0")&amp;clv_analysis[[#All],[Quarter]], 0))) /( COUNTIFS(amazon_prime_users[Year], U912, amazon_prime_users[Quarter], V912))</f>
        <v>22.966429667519179</v>
      </c>
    </row>
    <row r="913" spans="1:23" x14ac:dyDescent="0.3">
      <c r="A913" s="2">
        <v>912</v>
      </c>
      <c r="B913" t="s">
        <v>3632</v>
      </c>
      <c r="C913" t="s">
        <v>3633</v>
      </c>
      <c r="D913" t="s">
        <v>3634</v>
      </c>
      <c r="E913" s="3">
        <v>32150</v>
      </c>
      <c r="F913" t="s">
        <v>22</v>
      </c>
      <c r="G913" t="s">
        <v>3635</v>
      </c>
      <c r="H913" s="1">
        <v>46217</v>
      </c>
      <c r="I913" s="1">
        <v>46582</v>
      </c>
      <c r="J913" t="s">
        <v>24</v>
      </c>
      <c r="K913" t="s">
        <v>37</v>
      </c>
      <c r="L913" t="s">
        <v>53</v>
      </c>
      <c r="M913" t="s">
        <v>66</v>
      </c>
      <c r="N913" t="s">
        <v>45</v>
      </c>
      <c r="O913" t="s">
        <v>114</v>
      </c>
      <c r="P913" t="s">
        <v>68</v>
      </c>
      <c r="Q913" t="s">
        <v>31</v>
      </c>
      <c r="R913">
        <v>4.3</v>
      </c>
      <c r="S913">
        <v>8</v>
      </c>
      <c r="T913">
        <f t="shared" si="42"/>
        <v>365</v>
      </c>
      <c r="U913" t="str">
        <f t="shared" si="43"/>
        <v>2026</v>
      </c>
      <c r="V913" t="str">
        <f t="shared" si="44"/>
        <v>3</v>
      </c>
      <c r="W913" s="10" cm="1">
        <f t="array" ref="W913">(INDEX(clv_analysis[[#All],[Customer Lifetime Value]], MATCH(TEXT(U913, "0")&amp;V913, TEXT(clv_analysis[[#All],[Year]], "0")&amp;clv_analysis[[#All],[Quarter]], 0))) /( COUNTIFS(amazon_prime_users[Year], U913, amazon_prime_users[Quarter], V913))</f>
        <v>22.966429667519179</v>
      </c>
    </row>
    <row r="914" spans="1:23" x14ac:dyDescent="0.3">
      <c r="A914" s="2">
        <v>913</v>
      </c>
      <c r="B914" t="s">
        <v>3636</v>
      </c>
      <c r="C914" t="s">
        <v>3637</v>
      </c>
      <c r="D914" t="s">
        <v>3638</v>
      </c>
      <c r="E914" s="3">
        <v>33507</v>
      </c>
      <c r="F914" t="s">
        <v>22</v>
      </c>
      <c r="G914" t="s">
        <v>3639</v>
      </c>
      <c r="H914" s="1">
        <v>46218</v>
      </c>
      <c r="I914" s="1">
        <v>46583</v>
      </c>
      <c r="J914" t="s">
        <v>24</v>
      </c>
      <c r="K914" t="s">
        <v>37</v>
      </c>
      <c r="L914" t="s">
        <v>53</v>
      </c>
      <c r="M914" t="s">
        <v>27</v>
      </c>
      <c r="N914" t="s">
        <v>28</v>
      </c>
      <c r="O914" t="s">
        <v>114</v>
      </c>
      <c r="P914" t="s">
        <v>30</v>
      </c>
      <c r="Q914" t="s">
        <v>54</v>
      </c>
      <c r="R914">
        <v>4.5999999999999996</v>
      </c>
      <c r="S914">
        <v>8</v>
      </c>
      <c r="T914">
        <f t="shared" si="42"/>
        <v>365</v>
      </c>
      <c r="U914" t="str">
        <f t="shared" si="43"/>
        <v>2026</v>
      </c>
      <c r="V914" t="str">
        <f t="shared" si="44"/>
        <v>3</v>
      </c>
      <c r="W914" s="10" cm="1">
        <f t="array" ref="W914">(INDEX(clv_analysis[[#All],[Customer Lifetime Value]], MATCH(TEXT(U914, "0")&amp;V914, TEXT(clv_analysis[[#All],[Year]], "0")&amp;clv_analysis[[#All],[Quarter]], 0))) /( COUNTIFS(amazon_prime_users[Year], U914, amazon_prime_users[Quarter], V914))</f>
        <v>22.966429667519179</v>
      </c>
    </row>
    <row r="915" spans="1:23" x14ac:dyDescent="0.3">
      <c r="A915" s="2">
        <v>914</v>
      </c>
      <c r="B915" t="s">
        <v>3640</v>
      </c>
      <c r="C915" t="s">
        <v>3641</v>
      </c>
      <c r="D915" t="s">
        <v>3642</v>
      </c>
      <c r="E915" s="3">
        <v>21465</v>
      </c>
      <c r="F915" t="s">
        <v>22</v>
      </c>
      <c r="G915" t="s">
        <v>3643</v>
      </c>
      <c r="H915" s="1">
        <v>46219</v>
      </c>
      <c r="I915" s="1">
        <v>46584</v>
      </c>
      <c r="J915" t="s">
        <v>24</v>
      </c>
      <c r="K915" t="s">
        <v>52</v>
      </c>
      <c r="L915" t="s">
        <v>26</v>
      </c>
      <c r="M915" t="s">
        <v>66</v>
      </c>
      <c r="N915" t="s">
        <v>28</v>
      </c>
      <c r="O915" t="s">
        <v>114</v>
      </c>
      <c r="P915" t="s">
        <v>39</v>
      </c>
      <c r="Q915" t="s">
        <v>54</v>
      </c>
      <c r="R915">
        <v>3.4</v>
      </c>
      <c r="S915">
        <v>10</v>
      </c>
      <c r="T915">
        <f t="shared" si="42"/>
        <v>365</v>
      </c>
      <c r="U915" t="str">
        <f t="shared" si="43"/>
        <v>2026</v>
      </c>
      <c r="V915" t="str">
        <f t="shared" si="44"/>
        <v>3</v>
      </c>
      <c r="W915" s="10" cm="1">
        <f t="array" ref="W915">(INDEX(clv_analysis[[#All],[Customer Lifetime Value]], MATCH(TEXT(U915, "0")&amp;V915, TEXT(clv_analysis[[#All],[Year]], "0")&amp;clv_analysis[[#All],[Quarter]], 0))) /( COUNTIFS(amazon_prime_users[Year], U915, amazon_prime_users[Quarter], V915))</f>
        <v>22.966429667519179</v>
      </c>
    </row>
    <row r="916" spans="1:23" x14ac:dyDescent="0.3">
      <c r="A916" s="2">
        <v>915</v>
      </c>
      <c r="B916" t="s">
        <v>3644</v>
      </c>
      <c r="C916" t="s">
        <v>3645</v>
      </c>
      <c r="D916" t="s">
        <v>3646</v>
      </c>
      <c r="E916" s="3">
        <v>18177</v>
      </c>
      <c r="F916" t="s">
        <v>43</v>
      </c>
      <c r="G916" t="s">
        <v>3647</v>
      </c>
      <c r="H916" s="1">
        <v>46220</v>
      </c>
      <c r="I916" s="1">
        <v>46585</v>
      </c>
      <c r="J916" t="s">
        <v>24</v>
      </c>
      <c r="K916" t="s">
        <v>25</v>
      </c>
      <c r="L916" t="s">
        <v>53</v>
      </c>
      <c r="M916" t="s">
        <v>59</v>
      </c>
      <c r="N916" t="s">
        <v>60</v>
      </c>
      <c r="O916" t="s">
        <v>61</v>
      </c>
      <c r="P916" t="s">
        <v>39</v>
      </c>
      <c r="Q916" t="s">
        <v>54</v>
      </c>
      <c r="R916">
        <v>4.2</v>
      </c>
      <c r="S916">
        <v>9</v>
      </c>
      <c r="T916">
        <f t="shared" si="42"/>
        <v>365</v>
      </c>
      <c r="U916" t="str">
        <f t="shared" si="43"/>
        <v>2026</v>
      </c>
      <c r="V916" t="str">
        <f t="shared" si="44"/>
        <v>3</v>
      </c>
      <c r="W916" s="10" cm="1">
        <f t="array" ref="W916">(INDEX(clv_analysis[[#All],[Customer Lifetime Value]], MATCH(TEXT(U916, "0")&amp;V916, TEXT(clv_analysis[[#All],[Year]], "0")&amp;clv_analysis[[#All],[Quarter]], 0))) /( COUNTIFS(amazon_prime_users[Year], U916, amazon_prime_users[Quarter], V916))</f>
        <v>22.966429667519179</v>
      </c>
    </row>
    <row r="917" spans="1:23" x14ac:dyDescent="0.3">
      <c r="A917" s="2">
        <v>916</v>
      </c>
      <c r="B917" t="s">
        <v>3648</v>
      </c>
      <c r="C917" t="s">
        <v>3649</v>
      </c>
      <c r="D917" t="s">
        <v>3650</v>
      </c>
      <c r="E917" s="3">
        <v>15394</v>
      </c>
      <c r="F917" t="s">
        <v>22</v>
      </c>
      <c r="G917" t="s">
        <v>3651</v>
      </c>
      <c r="H917" s="1">
        <v>46221</v>
      </c>
      <c r="I917" s="1">
        <v>46586</v>
      </c>
      <c r="J917" t="s">
        <v>24</v>
      </c>
      <c r="K917" t="s">
        <v>25</v>
      </c>
      <c r="L917" t="s">
        <v>26</v>
      </c>
      <c r="M917" t="s">
        <v>66</v>
      </c>
      <c r="N917" t="s">
        <v>60</v>
      </c>
      <c r="O917" t="s">
        <v>73</v>
      </c>
      <c r="P917" t="s">
        <v>39</v>
      </c>
      <c r="Q917" t="s">
        <v>54</v>
      </c>
      <c r="R917">
        <v>3.3</v>
      </c>
      <c r="S917">
        <v>4</v>
      </c>
      <c r="T917">
        <f t="shared" si="42"/>
        <v>365</v>
      </c>
      <c r="U917" t="str">
        <f t="shared" si="43"/>
        <v>2026</v>
      </c>
      <c r="V917" t="str">
        <f t="shared" si="44"/>
        <v>3</v>
      </c>
      <c r="W917" s="10" cm="1">
        <f t="array" ref="W917">(INDEX(clv_analysis[[#All],[Customer Lifetime Value]], MATCH(TEXT(U917, "0")&amp;V917, TEXT(clv_analysis[[#All],[Year]], "0")&amp;clv_analysis[[#All],[Quarter]], 0))) /( COUNTIFS(amazon_prime_users[Year], U917, amazon_prime_users[Quarter], V917))</f>
        <v>22.966429667519179</v>
      </c>
    </row>
    <row r="918" spans="1:23" x14ac:dyDescent="0.3">
      <c r="A918" s="2">
        <v>917</v>
      </c>
      <c r="B918" t="s">
        <v>3652</v>
      </c>
      <c r="C918" t="s">
        <v>3653</v>
      </c>
      <c r="D918" t="s">
        <v>3654</v>
      </c>
      <c r="E918" s="3">
        <v>29691</v>
      </c>
      <c r="F918" t="s">
        <v>22</v>
      </c>
      <c r="G918" t="s">
        <v>3655</v>
      </c>
      <c r="H918" s="1">
        <v>46222</v>
      </c>
      <c r="I918" s="1">
        <v>46587</v>
      </c>
      <c r="J918" t="s">
        <v>24</v>
      </c>
      <c r="K918" t="s">
        <v>37</v>
      </c>
      <c r="L918" t="s">
        <v>26</v>
      </c>
      <c r="M918" t="s">
        <v>59</v>
      </c>
      <c r="N918" t="s">
        <v>60</v>
      </c>
      <c r="O918" t="s">
        <v>61</v>
      </c>
      <c r="P918" t="s">
        <v>30</v>
      </c>
      <c r="Q918" t="s">
        <v>47</v>
      </c>
      <c r="R918">
        <v>4</v>
      </c>
      <c r="S918">
        <v>2</v>
      </c>
      <c r="T918">
        <f t="shared" si="42"/>
        <v>365</v>
      </c>
      <c r="U918" t="str">
        <f t="shared" si="43"/>
        <v>2026</v>
      </c>
      <c r="V918" t="str">
        <f t="shared" si="44"/>
        <v>3</v>
      </c>
      <c r="W918" s="10" cm="1">
        <f t="array" ref="W918">(INDEX(clv_analysis[[#All],[Customer Lifetime Value]], MATCH(TEXT(U918, "0")&amp;V918, TEXT(clv_analysis[[#All],[Year]], "0")&amp;clv_analysis[[#All],[Quarter]], 0))) /( COUNTIFS(amazon_prime_users[Year], U918, amazon_prime_users[Quarter], V918))</f>
        <v>22.966429667519179</v>
      </c>
    </row>
    <row r="919" spans="1:23" x14ac:dyDescent="0.3">
      <c r="A919" s="2">
        <v>918</v>
      </c>
      <c r="B919" t="s">
        <v>3656</v>
      </c>
      <c r="C919" t="s">
        <v>3657</v>
      </c>
      <c r="D919" t="s">
        <v>3658</v>
      </c>
      <c r="E919" s="3">
        <v>29192</v>
      </c>
      <c r="F919" t="s">
        <v>43</v>
      </c>
      <c r="G919" t="s">
        <v>3659</v>
      </c>
      <c r="H919" s="1">
        <v>46223</v>
      </c>
      <c r="I919" s="1">
        <v>46588</v>
      </c>
      <c r="J919" t="s">
        <v>24</v>
      </c>
      <c r="K919" t="s">
        <v>52</v>
      </c>
      <c r="L919" t="s">
        <v>53</v>
      </c>
      <c r="M919" t="s">
        <v>27</v>
      </c>
      <c r="N919" t="s">
        <v>28</v>
      </c>
      <c r="O919" t="s">
        <v>29</v>
      </c>
      <c r="P919" t="s">
        <v>39</v>
      </c>
      <c r="Q919" t="s">
        <v>47</v>
      </c>
      <c r="R919">
        <v>3.9</v>
      </c>
      <c r="S919">
        <v>7</v>
      </c>
      <c r="T919">
        <f t="shared" si="42"/>
        <v>365</v>
      </c>
      <c r="U919" t="str">
        <f t="shared" si="43"/>
        <v>2026</v>
      </c>
      <c r="V919" t="str">
        <f t="shared" si="44"/>
        <v>3</v>
      </c>
      <c r="W919" s="10" cm="1">
        <f t="array" ref="W919">(INDEX(clv_analysis[[#All],[Customer Lifetime Value]], MATCH(TEXT(U919, "0")&amp;V919, TEXT(clv_analysis[[#All],[Year]], "0")&amp;clv_analysis[[#All],[Quarter]], 0))) /( COUNTIFS(amazon_prime_users[Year], U919, amazon_prime_users[Quarter], V919))</f>
        <v>22.966429667519179</v>
      </c>
    </row>
    <row r="920" spans="1:23" x14ac:dyDescent="0.3">
      <c r="A920" s="2">
        <v>919</v>
      </c>
      <c r="B920" t="s">
        <v>3660</v>
      </c>
      <c r="C920" t="s">
        <v>3661</v>
      </c>
      <c r="D920" t="s">
        <v>3662</v>
      </c>
      <c r="E920" s="3">
        <v>25929</v>
      </c>
      <c r="F920" t="s">
        <v>22</v>
      </c>
      <c r="G920" t="s">
        <v>3663</v>
      </c>
      <c r="H920" s="1">
        <v>46224</v>
      </c>
      <c r="I920" s="1">
        <v>46589</v>
      </c>
      <c r="J920" t="s">
        <v>36</v>
      </c>
      <c r="K920" t="s">
        <v>52</v>
      </c>
      <c r="L920" t="s">
        <v>26</v>
      </c>
      <c r="M920" t="s">
        <v>59</v>
      </c>
      <c r="N920" t="s">
        <v>60</v>
      </c>
      <c r="O920" t="s">
        <v>114</v>
      </c>
      <c r="P920" t="s">
        <v>30</v>
      </c>
      <c r="Q920" t="s">
        <v>54</v>
      </c>
      <c r="R920">
        <v>5</v>
      </c>
      <c r="S920">
        <v>6</v>
      </c>
      <c r="T920">
        <f t="shared" si="42"/>
        <v>365</v>
      </c>
      <c r="U920" t="str">
        <f t="shared" si="43"/>
        <v>2026</v>
      </c>
      <c r="V920" t="str">
        <f t="shared" si="44"/>
        <v>3</v>
      </c>
      <c r="W920" s="10" cm="1">
        <f t="array" ref="W920">(INDEX(clv_analysis[[#All],[Customer Lifetime Value]], MATCH(TEXT(U920, "0")&amp;V920, TEXT(clv_analysis[[#All],[Year]], "0")&amp;clv_analysis[[#All],[Quarter]], 0))) /( COUNTIFS(amazon_prime_users[Year], U920, amazon_prime_users[Quarter], V920))</f>
        <v>22.966429667519179</v>
      </c>
    </row>
    <row r="921" spans="1:23" x14ac:dyDescent="0.3">
      <c r="A921" s="2">
        <v>920</v>
      </c>
      <c r="B921" t="s">
        <v>3664</v>
      </c>
      <c r="C921" t="s">
        <v>3665</v>
      </c>
      <c r="D921" t="s">
        <v>3666</v>
      </c>
      <c r="E921" s="3">
        <v>14888</v>
      </c>
      <c r="F921" t="s">
        <v>22</v>
      </c>
      <c r="G921" t="s">
        <v>3667</v>
      </c>
      <c r="H921" s="1">
        <v>46225</v>
      </c>
      <c r="I921" s="1">
        <v>46590</v>
      </c>
      <c r="J921" t="s">
        <v>24</v>
      </c>
      <c r="K921" t="s">
        <v>25</v>
      </c>
      <c r="L921" t="s">
        <v>53</v>
      </c>
      <c r="M921" t="s">
        <v>66</v>
      </c>
      <c r="N921" t="s">
        <v>60</v>
      </c>
      <c r="O921" t="s">
        <v>46</v>
      </c>
      <c r="P921" t="s">
        <v>68</v>
      </c>
      <c r="Q921" t="s">
        <v>31</v>
      </c>
      <c r="R921">
        <v>4.9000000000000004</v>
      </c>
      <c r="S921">
        <v>2</v>
      </c>
      <c r="T921">
        <f t="shared" si="42"/>
        <v>365</v>
      </c>
      <c r="U921" t="str">
        <f t="shared" si="43"/>
        <v>2026</v>
      </c>
      <c r="V921" t="str">
        <f t="shared" si="44"/>
        <v>3</v>
      </c>
      <c r="W921" s="10" cm="1">
        <f t="array" ref="W921">(INDEX(clv_analysis[[#All],[Customer Lifetime Value]], MATCH(TEXT(U921, "0")&amp;V921, TEXT(clv_analysis[[#All],[Year]], "0")&amp;clv_analysis[[#All],[Quarter]], 0))) /( COUNTIFS(amazon_prime_users[Year], U921, amazon_prime_users[Quarter], V921))</f>
        <v>22.966429667519179</v>
      </c>
    </row>
    <row r="922" spans="1:23" x14ac:dyDescent="0.3">
      <c r="A922" s="2">
        <v>921</v>
      </c>
      <c r="B922" t="s">
        <v>3668</v>
      </c>
      <c r="C922" t="s">
        <v>3669</v>
      </c>
      <c r="D922" t="s">
        <v>3670</v>
      </c>
      <c r="E922" s="3">
        <v>20315</v>
      </c>
      <c r="F922" t="s">
        <v>43</v>
      </c>
      <c r="G922" t="s">
        <v>3671</v>
      </c>
      <c r="H922" s="1">
        <v>46226</v>
      </c>
      <c r="I922" s="1">
        <v>46591</v>
      </c>
      <c r="J922" t="s">
        <v>36</v>
      </c>
      <c r="K922" t="s">
        <v>52</v>
      </c>
      <c r="L922" t="s">
        <v>53</v>
      </c>
      <c r="M922" t="s">
        <v>27</v>
      </c>
      <c r="N922" t="s">
        <v>45</v>
      </c>
      <c r="O922" t="s">
        <v>67</v>
      </c>
      <c r="P922" t="s">
        <v>68</v>
      </c>
      <c r="Q922" t="s">
        <v>54</v>
      </c>
      <c r="R922">
        <v>3.3</v>
      </c>
      <c r="S922">
        <v>0</v>
      </c>
      <c r="T922">
        <f t="shared" si="42"/>
        <v>365</v>
      </c>
      <c r="U922" t="str">
        <f t="shared" si="43"/>
        <v>2026</v>
      </c>
      <c r="V922" t="str">
        <f t="shared" si="44"/>
        <v>3</v>
      </c>
      <c r="W922" s="10" cm="1">
        <f t="array" ref="W922">(INDEX(clv_analysis[[#All],[Customer Lifetime Value]], MATCH(TEXT(U922, "0")&amp;V922, TEXT(clv_analysis[[#All],[Year]], "0")&amp;clv_analysis[[#All],[Quarter]], 0))) /( COUNTIFS(amazon_prime_users[Year], U922, amazon_prime_users[Quarter], V922))</f>
        <v>22.966429667519179</v>
      </c>
    </row>
    <row r="923" spans="1:23" x14ac:dyDescent="0.3">
      <c r="A923" s="2">
        <v>922</v>
      </c>
      <c r="B923" t="s">
        <v>3672</v>
      </c>
      <c r="C923" t="s">
        <v>3673</v>
      </c>
      <c r="D923" t="s">
        <v>3674</v>
      </c>
      <c r="E923" s="3">
        <v>28856</v>
      </c>
      <c r="F923" t="s">
        <v>22</v>
      </c>
      <c r="G923" t="s">
        <v>3675</v>
      </c>
      <c r="H923" s="1">
        <v>46227</v>
      </c>
      <c r="I923" s="1">
        <v>46592</v>
      </c>
      <c r="J923" t="s">
        <v>36</v>
      </c>
      <c r="K923" t="s">
        <v>37</v>
      </c>
      <c r="L923" t="s">
        <v>26</v>
      </c>
      <c r="M923" t="s">
        <v>66</v>
      </c>
      <c r="N923" t="s">
        <v>45</v>
      </c>
      <c r="O923" t="s">
        <v>38</v>
      </c>
      <c r="P923" t="s">
        <v>68</v>
      </c>
      <c r="Q923" t="s">
        <v>31</v>
      </c>
      <c r="R923">
        <v>3.8</v>
      </c>
      <c r="S923">
        <v>1</v>
      </c>
      <c r="T923">
        <f t="shared" si="42"/>
        <v>365</v>
      </c>
      <c r="U923" t="str">
        <f t="shared" si="43"/>
        <v>2026</v>
      </c>
      <c r="V923" t="str">
        <f t="shared" si="44"/>
        <v>3</v>
      </c>
      <c r="W923" s="10" cm="1">
        <f t="array" ref="W923">(INDEX(clv_analysis[[#All],[Customer Lifetime Value]], MATCH(TEXT(U923, "0")&amp;V923, TEXT(clv_analysis[[#All],[Year]], "0")&amp;clv_analysis[[#All],[Quarter]], 0))) /( COUNTIFS(amazon_prime_users[Year], U923, amazon_prime_users[Quarter], V923))</f>
        <v>22.966429667519179</v>
      </c>
    </row>
    <row r="924" spans="1:23" x14ac:dyDescent="0.3">
      <c r="A924" s="2">
        <v>923</v>
      </c>
      <c r="B924" t="s">
        <v>3676</v>
      </c>
      <c r="C924" t="s">
        <v>3677</v>
      </c>
      <c r="D924" t="s">
        <v>3678</v>
      </c>
      <c r="E924" s="3">
        <v>26808</v>
      </c>
      <c r="F924" t="s">
        <v>22</v>
      </c>
      <c r="G924" t="s">
        <v>2082</v>
      </c>
      <c r="H924" s="1">
        <v>46228</v>
      </c>
      <c r="I924" s="1">
        <v>46593</v>
      </c>
      <c r="J924" t="s">
        <v>24</v>
      </c>
      <c r="K924" t="s">
        <v>25</v>
      </c>
      <c r="L924" t="s">
        <v>26</v>
      </c>
      <c r="M924" t="s">
        <v>59</v>
      </c>
      <c r="N924" t="s">
        <v>28</v>
      </c>
      <c r="O924" t="s">
        <v>61</v>
      </c>
      <c r="P924" t="s">
        <v>68</v>
      </c>
      <c r="Q924" t="s">
        <v>54</v>
      </c>
      <c r="R924">
        <v>4.5</v>
      </c>
      <c r="S924">
        <v>8</v>
      </c>
      <c r="T924">
        <f t="shared" si="42"/>
        <v>365</v>
      </c>
      <c r="U924" t="str">
        <f t="shared" si="43"/>
        <v>2026</v>
      </c>
      <c r="V924" t="str">
        <f t="shared" si="44"/>
        <v>3</v>
      </c>
      <c r="W924" s="10" cm="1">
        <f t="array" ref="W924">(INDEX(clv_analysis[[#All],[Customer Lifetime Value]], MATCH(TEXT(U924, "0")&amp;V924, TEXT(clv_analysis[[#All],[Year]], "0")&amp;clv_analysis[[#All],[Quarter]], 0))) /( COUNTIFS(amazon_prime_users[Year], U924, amazon_prime_users[Quarter], V924))</f>
        <v>22.966429667519179</v>
      </c>
    </row>
    <row r="925" spans="1:23" x14ac:dyDescent="0.3">
      <c r="A925" s="2">
        <v>924</v>
      </c>
      <c r="B925" t="s">
        <v>3679</v>
      </c>
      <c r="C925" t="s">
        <v>3680</v>
      </c>
      <c r="D925" t="s">
        <v>3681</v>
      </c>
      <c r="E925" s="3">
        <v>25612</v>
      </c>
      <c r="F925" t="s">
        <v>22</v>
      </c>
      <c r="G925" t="s">
        <v>3682</v>
      </c>
      <c r="H925" s="1">
        <v>46229</v>
      </c>
      <c r="I925" s="1">
        <v>46594</v>
      </c>
      <c r="J925" t="s">
        <v>36</v>
      </c>
      <c r="K925" t="s">
        <v>52</v>
      </c>
      <c r="L925" t="s">
        <v>53</v>
      </c>
      <c r="M925" t="s">
        <v>66</v>
      </c>
      <c r="N925" t="s">
        <v>60</v>
      </c>
      <c r="O925" t="s">
        <v>29</v>
      </c>
      <c r="P925" t="s">
        <v>39</v>
      </c>
      <c r="Q925" t="s">
        <v>31</v>
      </c>
      <c r="R925">
        <v>3.4</v>
      </c>
      <c r="S925">
        <v>8</v>
      </c>
      <c r="T925">
        <f t="shared" si="42"/>
        <v>365</v>
      </c>
      <c r="U925" t="str">
        <f t="shared" si="43"/>
        <v>2026</v>
      </c>
      <c r="V925" t="str">
        <f t="shared" si="44"/>
        <v>3</v>
      </c>
      <c r="W925" s="10" cm="1">
        <f t="array" ref="W925">(INDEX(clv_analysis[[#All],[Customer Lifetime Value]], MATCH(TEXT(U925, "0")&amp;V925, TEXT(clv_analysis[[#All],[Year]], "0")&amp;clv_analysis[[#All],[Quarter]], 0))) /( COUNTIFS(amazon_prime_users[Year], U925, amazon_prime_users[Quarter], V925))</f>
        <v>22.966429667519179</v>
      </c>
    </row>
    <row r="926" spans="1:23" x14ac:dyDescent="0.3">
      <c r="A926" s="2">
        <v>925</v>
      </c>
      <c r="B926" t="s">
        <v>3683</v>
      </c>
      <c r="C926" t="s">
        <v>3684</v>
      </c>
      <c r="D926" t="s">
        <v>3685</v>
      </c>
      <c r="E926" s="3">
        <v>35690</v>
      </c>
      <c r="F926" t="s">
        <v>43</v>
      </c>
      <c r="G926" t="s">
        <v>3686</v>
      </c>
      <c r="H926" s="1">
        <v>46230</v>
      </c>
      <c r="I926" s="1">
        <v>46595</v>
      </c>
      <c r="J926" t="s">
        <v>36</v>
      </c>
      <c r="K926" t="s">
        <v>25</v>
      </c>
      <c r="L926" t="s">
        <v>53</v>
      </c>
      <c r="M926" t="s">
        <v>59</v>
      </c>
      <c r="N926" t="s">
        <v>28</v>
      </c>
      <c r="O926" t="s">
        <v>61</v>
      </c>
      <c r="P926" t="s">
        <v>30</v>
      </c>
      <c r="Q926" t="s">
        <v>54</v>
      </c>
      <c r="R926">
        <v>4.3</v>
      </c>
      <c r="S926">
        <v>2</v>
      </c>
      <c r="T926">
        <f t="shared" si="42"/>
        <v>365</v>
      </c>
      <c r="U926" t="str">
        <f t="shared" si="43"/>
        <v>2026</v>
      </c>
      <c r="V926" t="str">
        <f t="shared" si="44"/>
        <v>3</v>
      </c>
      <c r="W926" s="10" cm="1">
        <f t="array" ref="W926">(INDEX(clv_analysis[[#All],[Customer Lifetime Value]], MATCH(TEXT(U926, "0")&amp;V926, TEXT(clv_analysis[[#All],[Year]], "0")&amp;clv_analysis[[#All],[Quarter]], 0))) /( COUNTIFS(amazon_prime_users[Year], U926, amazon_prime_users[Quarter], V926))</f>
        <v>22.966429667519179</v>
      </c>
    </row>
    <row r="927" spans="1:23" x14ac:dyDescent="0.3">
      <c r="A927" s="2">
        <v>926</v>
      </c>
      <c r="B927" t="s">
        <v>3687</v>
      </c>
      <c r="C927" t="s">
        <v>3688</v>
      </c>
      <c r="D927" t="s">
        <v>3689</v>
      </c>
      <c r="E927" s="3">
        <v>23322</v>
      </c>
      <c r="F927" t="s">
        <v>22</v>
      </c>
      <c r="G927" t="s">
        <v>3690</v>
      </c>
      <c r="H927" s="1">
        <v>46231</v>
      </c>
      <c r="I927" s="1">
        <v>46596</v>
      </c>
      <c r="J927" t="s">
        <v>36</v>
      </c>
      <c r="K927" t="s">
        <v>25</v>
      </c>
      <c r="L927" t="s">
        <v>53</v>
      </c>
      <c r="M927" t="s">
        <v>27</v>
      </c>
      <c r="N927" t="s">
        <v>45</v>
      </c>
      <c r="O927" t="s">
        <v>67</v>
      </c>
      <c r="P927" t="s">
        <v>39</v>
      </c>
      <c r="Q927" t="s">
        <v>47</v>
      </c>
      <c r="R927">
        <v>4.9000000000000004</v>
      </c>
      <c r="S927">
        <v>1</v>
      </c>
      <c r="T927">
        <f t="shared" si="42"/>
        <v>365</v>
      </c>
      <c r="U927" t="str">
        <f t="shared" si="43"/>
        <v>2026</v>
      </c>
      <c r="V927" t="str">
        <f t="shared" si="44"/>
        <v>3</v>
      </c>
      <c r="W927" s="10" cm="1">
        <f t="array" ref="W927">(INDEX(clv_analysis[[#All],[Customer Lifetime Value]], MATCH(TEXT(U927, "0")&amp;V927, TEXT(clv_analysis[[#All],[Year]], "0")&amp;clv_analysis[[#All],[Quarter]], 0))) /( COUNTIFS(amazon_prime_users[Year], U927, amazon_prime_users[Quarter], V927))</f>
        <v>22.966429667519179</v>
      </c>
    </row>
    <row r="928" spans="1:23" x14ac:dyDescent="0.3">
      <c r="A928" s="2">
        <v>927</v>
      </c>
      <c r="B928" t="s">
        <v>3691</v>
      </c>
      <c r="C928" t="s">
        <v>3692</v>
      </c>
      <c r="D928" t="s">
        <v>3693</v>
      </c>
      <c r="E928" s="3">
        <v>29573</v>
      </c>
      <c r="F928" t="s">
        <v>43</v>
      </c>
      <c r="G928" t="s">
        <v>3694</v>
      </c>
      <c r="H928" s="1">
        <v>46232</v>
      </c>
      <c r="I928" s="1">
        <v>46597</v>
      </c>
      <c r="J928" t="s">
        <v>36</v>
      </c>
      <c r="K928" t="s">
        <v>37</v>
      </c>
      <c r="L928" t="s">
        <v>53</v>
      </c>
      <c r="M928" t="s">
        <v>66</v>
      </c>
      <c r="N928" t="s">
        <v>28</v>
      </c>
      <c r="O928" t="s">
        <v>73</v>
      </c>
      <c r="P928" t="s">
        <v>30</v>
      </c>
      <c r="Q928" t="s">
        <v>31</v>
      </c>
      <c r="R928">
        <v>3.4</v>
      </c>
      <c r="S928">
        <v>5</v>
      </c>
      <c r="T928">
        <f t="shared" si="42"/>
        <v>365</v>
      </c>
      <c r="U928" t="str">
        <f t="shared" si="43"/>
        <v>2026</v>
      </c>
      <c r="V928" t="str">
        <f t="shared" si="44"/>
        <v>3</v>
      </c>
      <c r="W928" s="10" cm="1">
        <f t="array" ref="W928">(INDEX(clv_analysis[[#All],[Customer Lifetime Value]], MATCH(TEXT(U928, "0")&amp;V928, TEXT(clv_analysis[[#All],[Year]], "0")&amp;clv_analysis[[#All],[Quarter]], 0))) /( COUNTIFS(amazon_prime_users[Year], U928, amazon_prime_users[Quarter], V928))</f>
        <v>22.966429667519179</v>
      </c>
    </row>
    <row r="929" spans="1:23" x14ac:dyDescent="0.3">
      <c r="A929" s="2">
        <v>928</v>
      </c>
      <c r="B929" t="s">
        <v>3695</v>
      </c>
      <c r="C929" t="s">
        <v>3696</v>
      </c>
      <c r="D929" t="s">
        <v>3697</v>
      </c>
      <c r="E929" s="3">
        <v>33463</v>
      </c>
      <c r="F929" t="s">
        <v>22</v>
      </c>
      <c r="G929" t="s">
        <v>3698</v>
      </c>
      <c r="H929" s="1">
        <v>46233</v>
      </c>
      <c r="I929" s="1">
        <v>46598</v>
      </c>
      <c r="J929" t="s">
        <v>24</v>
      </c>
      <c r="K929" t="s">
        <v>25</v>
      </c>
      <c r="L929" t="s">
        <v>26</v>
      </c>
      <c r="M929" t="s">
        <v>27</v>
      </c>
      <c r="N929" t="s">
        <v>60</v>
      </c>
      <c r="O929" t="s">
        <v>29</v>
      </c>
      <c r="P929" t="s">
        <v>68</v>
      </c>
      <c r="Q929" t="s">
        <v>54</v>
      </c>
      <c r="R929">
        <v>5</v>
      </c>
      <c r="S929">
        <v>10</v>
      </c>
      <c r="T929">
        <f t="shared" si="42"/>
        <v>365</v>
      </c>
      <c r="U929" t="str">
        <f t="shared" si="43"/>
        <v>2026</v>
      </c>
      <c r="V929" t="str">
        <f t="shared" si="44"/>
        <v>3</v>
      </c>
      <c r="W929" s="10" cm="1">
        <f t="array" ref="W929">(INDEX(clv_analysis[[#All],[Customer Lifetime Value]], MATCH(TEXT(U929, "0")&amp;V929, TEXT(clv_analysis[[#All],[Year]], "0")&amp;clv_analysis[[#All],[Quarter]], 0))) /( COUNTIFS(amazon_prime_users[Year], U929, amazon_prime_users[Quarter], V929))</f>
        <v>22.966429667519179</v>
      </c>
    </row>
    <row r="930" spans="1:23" x14ac:dyDescent="0.3">
      <c r="A930" s="2">
        <v>929</v>
      </c>
      <c r="B930" t="s">
        <v>3699</v>
      </c>
      <c r="C930" t="s">
        <v>3700</v>
      </c>
      <c r="D930" t="s">
        <v>3701</v>
      </c>
      <c r="E930" s="3">
        <v>35228</v>
      </c>
      <c r="F930" t="s">
        <v>43</v>
      </c>
      <c r="G930" t="s">
        <v>3702</v>
      </c>
      <c r="H930" s="1">
        <v>46234</v>
      </c>
      <c r="I930" s="1">
        <v>46599</v>
      </c>
      <c r="J930" t="s">
        <v>36</v>
      </c>
      <c r="K930" t="s">
        <v>25</v>
      </c>
      <c r="L930" t="s">
        <v>53</v>
      </c>
      <c r="M930" t="s">
        <v>59</v>
      </c>
      <c r="N930" t="s">
        <v>45</v>
      </c>
      <c r="O930" t="s">
        <v>46</v>
      </c>
      <c r="P930" t="s">
        <v>30</v>
      </c>
      <c r="Q930" t="s">
        <v>54</v>
      </c>
      <c r="R930">
        <v>3.3</v>
      </c>
      <c r="S930">
        <v>7</v>
      </c>
      <c r="T930">
        <f t="shared" si="42"/>
        <v>365</v>
      </c>
      <c r="U930" t="str">
        <f t="shared" si="43"/>
        <v>2026</v>
      </c>
      <c r="V930" t="str">
        <f t="shared" si="44"/>
        <v>3</v>
      </c>
      <c r="W930" s="10" cm="1">
        <f t="array" ref="W930">(INDEX(clv_analysis[[#All],[Customer Lifetime Value]], MATCH(TEXT(U930, "0")&amp;V930, TEXT(clv_analysis[[#All],[Year]], "0")&amp;clv_analysis[[#All],[Quarter]], 0))) /( COUNTIFS(amazon_prime_users[Year], U930, amazon_prime_users[Quarter], V930))</f>
        <v>22.966429667519179</v>
      </c>
    </row>
    <row r="931" spans="1:23" x14ac:dyDescent="0.3">
      <c r="A931" s="2">
        <v>930</v>
      </c>
      <c r="B931" t="s">
        <v>3703</v>
      </c>
      <c r="C931" t="s">
        <v>3704</v>
      </c>
      <c r="D931" t="s">
        <v>3705</v>
      </c>
      <c r="E931" s="3">
        <v>31113</v>
      </c>
      <c r="F931" t="s">
        <v>22</v>
      </c>
      <c r="G931" t="s">
        <v>3706</v>
      </c>
      <c r="H931" s="1">
        <v>46235</v>
      </c>
      <c r="I931" s="1">
        <v>46600</v>
      </c>
      <c r="J931" t="s">
        <v>36</v>
      </c>
      <c r="K931" t="s">
        <v>37</v>
      </c>
      <c r="L931" t="s">
        <v>53</v>
      </c>
      <c r="M931" t="s">
        <v>66</v>
      </c>
      <c r="N931" t="s">
        <v>60</v>
      </c>
      <c r="O931" t="s">
        <v>46</v>
      </c>
      <c r="P931" t="s">
        <v>30</v>
      </c>
      <c r="Q931" t="s">
        <v>54</v>
      </c>
      <c r="R931">
        <v>4.4000000000000004</v>
      </c>
      <c r="S931">
        <v>0</v>
      </c>
      <c r="T931">
        <f t="shared" si="42"/>
        <v>365</v>
      </c>
      <c r="U931" t="str">
        <f t="shared" si="43"/>
        <v>2026</v>
      </c>
      <c r="V931" t="str">
        <f t="shared" si="44"/>
        <v>3</v>
      </c>
      <c r="W931" s="10" cm="1">
        <f t="array" ref="W931">(INDEX(clv_analysis[[#All],[Customer Lifetime Value]], MATCH(TEXT(U931, "0")&amp;V931, TEXT(clv_analysis[[#All],[Year]], "0")&amp;clv_analysis[[#All],[Quarter]], 0))) /( COUNTIFS(amazon_prime_users[Year], U931, amazon_prime_users[Quarter], V931))</f>
        <v>22.966429667519179</v>
      </c>
    </row>
    <row r="932" spans="1:23" x14ac:dyDescent="0.3">
      <c r="A932" s="2">
        <v>931</v>
      </c>
      <c r="B932" t="s">
        <v>3707</v>
      </c>
      <c r="C932" t="s">
        <v>3708</v>
      </c>
      <c r="D932" t="s">
        <v>3709</v>
      </c>
      <c r="E932" s="3">
        <v>35230</v>
      </c>
      <c r="F932" t="s">
        <v>22</v>
      </c>
      <c r="G932" t="s">
        <v>3710</v>
      </c>
      <c r="H932" s="1">
        <v>46236</v>
      </c>
      <c r="I932" s="1">
        <v>46601</v>
      </c>
      <c r="J932" t="s">
        <v>24</v>
      </c>
      <c r="K932" t="s">
        <v>52</v>
      </c>
      <c r="L932" t="s">
        <v>53</v>
      </c>
      <c r="M932" t="s">
        <v>59</v>
      </c>
      <c r="N932" t="s">
        <v>45</v>
      </c>
      <c r="O932" t="s">
        <v>73</v>
      </c>
      <c r="P932" t="s">
        <v>68</v>
      </c>
      <c r="Q932" t="s">
        <v>54</v>
      </c>
      <c r="R932">
        <v>3.8</v>
      </c>
      <c r="S932">
        <v>9</v>
      </c>
      <c r="T932">
        <f t="shared" si="42"/>
        <v>365</v>
      </c>
      <c r="U932" t="str">
        <f t="shared" si="43"/>
        <v>2026</v>
      </c>
      <c r="V932" t="str">
        <f t="shared" si="44"/>
        <v>3</v>
      </c>
      <c r="W932" s="10" cm="1">
        <f t="array" ref="W932">(INDEX(clv_analysis[[#All],[Customer Lifetime Value]], MATCH(TEXT(U932, "0")&amp;V932, TEXT(clv_analysis[[#All],[Year]], "0")&amp;clv_analysis[[#All],[Quarter]], 0))) /( COUNTIFS(amazon_prime_users[Year], U932, amazon_prime_users[Quarter], V932))</f>
        <v>22.966429667519179</v>
      </c>
    </row>
    <row r="933" spans="1:23" x14ac:dyDescent="0.3">
      <c r="A933" s="2">
        <v>932</v>
      </c>
      <c r="B933" t="s">
        <v>3711</v>
      </c>
      <c r="C933" t="s">
        <v>3712</v>
      </c>
      <c r="D933" t="s">
        <v>3713</v>
      </c>
      <c r="E933" s="3">
        <v>28741</v>
      </c>
      <c r="F933" t="s">
        <v>22</v>
      </c>
      <c r="G933" t="s">
        <v>3714</v>
      </c>
      <c r="H933" s="1">
        <v>46237</v>
      </c>
      <c r="I933" s="1">
        <v>46602</v>
      </c>
      <c r="J933" t="s">
        <v>36</v>
      </c>
      <c r="K933" t="s">
        <v>52</v>
      </c>
      <c r="L933" t="s">
        <v>26</v>
      </c>
      <c r="M933" t="s">
        <v>27</v>
      </c>
      <c r="N933" t="s">
        <v>60</v>
      </c>
      <c r="O933" t="s">
        <v>73</v>
      </c>
      <c r="P933" t="s">
        <v>68</v>
      </c>
      <c r="Q933" t="s">
        <v>31</v>
      </c>
      <c r="R933">
        <v>3.1</v>
      </c>
      <c r="S933">
        <v>0</v>
      </c>
      <c r="T933">
        <f t="shared" si="42"/>
        <v>365</v>
      </c>
      <c r="U933" t="str">
        <f t="shared" si="43"/>
        <v>2026</v>
      </c>
      <c r="V933" t="str">
        <f t="shared" si="44"/>
        <v>3</v>
      </c>
      <c r="W933" s="10" cm="1">
        <f t="array" ref="W933">(INDEX(clv_analysis[[#All],[Customer Lifetime Value]], MATCH(TEXT(U933, "0")&amp;V933, TEXT(clv_analysis[[#All],[Year]], "0")&amp;clv_analysis[[#All],[Quarter]], 0))) /( COUNTIFS(amazon_prime_users[Year], U933, amazon_prime_users[Quarter], V933))</f>
        <v>22.966429667519179</v>
      </c>
    </row>
    <row r="934" spans="1:23" x14ac:dyDescent="0.3">
      <c r="A934" s="2">
        <v>933</v>
      </c>
      <c r="B934" t="s">
        <v>2063</v>
      </c>
      <c r="C934" t="s">
        <v>3715</v>
      </c>
      <c r="D934" t="s">
        <v>3716</v>
      </c>
      <c r="E934" s="3">
        <v>15917</v>
      </c>
      <c r="F934" t="s">
        <v>22</v>
      </c>
      <c r="G934" t="s">
        <v>3717</v>
      </c>
      <c r="H934" s="1">
        <v>46238</v>
      </c>
      <c r="I934" s="1">
        <v>46603</v>
      </c>
      <c r="J934" t="s">
        <v>36</v>
      </c>
      <c r="K934" t="s">
        <v>52</v>
      </c>
      <c r="L934" t="s">
        <v>26</v>
      </c>
      <c r="M934" t="s">
        <v>59</v>
      </c>
      <c r="N934" t="s">
        <v>60</v>
      </c>
      <c r="O934" t="s">
        <v>38</v>
      </c>
      <c r="P934" t="s">
        <v>30</v>
      </c>
      <c r="Q934" t="s">
        <v>54</v>
      </c>
      <c r="R934">
        <v>4.9000000000000004</v>
      </c>
      <c r="S934">
        <v>7</v>
      </c>
      <c r="T934">
        <f t="shared" si="42"/>
        <v>365</v>
      </c>
      <c r="U934" t="str">
        <f t="shared" si="43"/>
        <v>2026</v>
      </c>
      <c r="V934" t="str">
        <f t="shared" si="44"/>
        <v>3</v>
      </c>
      <c r="W934" s="10" cm="1">
        <f t="array" ref="W934">(INDEX(clv_analysis[[#All],[Customer Lifetime Value]], MATCH(TEXT(U934, "0")&amp;V934, TEXT(clv_analysis[[#All],[Year]], "0")&amp;clv_analysis[[#All],[Quarter]], 0))) /( COUNTIFS(amazon_prime_users[Year], U934, amazon_prime_users[Quarter], V934))</f>
        <v>22.966429667519179</v>
      </c>
    </row>
    <row r="935" spans="1:23" x14ac:dyDescent="0.3">
      <c r="A935" s="2">
        <v>934</v>
      </c>
      <c r="B935" t="s">
        <v>3718</v>
      </c>
      <c r="C935" t="s">
        <v>3719</v>
      </c>
      <c r="D935" t="s">
        <v>3720</v>
      </c>
      <c r="E935" s="3">
        <v>22450</v>
      </c>
      <c r="F935" t="s">
        <v>43</v>
      </c>
      <c r="G935" t="s">
        <v>3721</v>
      </c>
      <c r="H935" s="1">
        <v>46239</v>
      </c>
      <c r="I935" s="1">
        <v>46604</v>
      </c>
      <c r="J935" t="s">
        <v>36</v>
      </c>
      <c r="K935" t="s">
        <v>25</v>
      </c>
      <c r="L935" t="s">
        <v>26</v>
      </c>
      <c r="M935" t="s">
        <v>59</v>
      </c>
      <c r="N935" t="s">
        <v>60</v>
      </c>
      <c r="O935" t="s">
        <v>46</v>
      </c>
      <c r="P935" t="s">
        <v>30</v>
      </c>
      <c r="Q935" t="s">
        <v>31</v>
      </c>
      <c r="R935">
        <v>4.8</v>
      </c>
      <c r="S935">
        <v>1</v>
      </c>
      <c r="T935">
        <f t="shared" si="42"/>
        <v>365</v>
      </c>
      <c r="U935" t="str">
        <f t="shared" si="43"/>
        <v>2026</v>
      </c>
      <c r="V935" t="str">
        <f t="shared" si="44"/>
        <v>3</v>
      </c>
      <c r="W935" s="10" cm="1">
        <f t="array" ref="W935">(INDEX(clv_analysis[[#All],[Customer Lifetime Value]], MATCH(TEXT(U935, "0")&amp;V935, TEXT(clv_analysis[[#All],[Year]], "0")&amp;clv_analysis[[#All],[Quarter]], 0))) /( COUNTIFS(amazon_prime_users[Year], U935, amazon_prime_users[Quarter], V935))</f>
        <v>22.966429667519179</v>
      </c>
    </row>
    <row r="936" spans="1:23" x14ac:dyDescent="0.3">
      <c r="A936" s="2">
        <v>935</v>
      </c>
      <c r="B936" t="s">
        <v>3722</v>
      </c>
      <c r="C936" t="s">
        <v>3723</v>
      </c>
      <c r="D936" t="s">
        <v>3724</v>
      </c>
      <c r="E936" s="3">
        <v>34467</v>
      </c>
      <c r="F936" t="s">
        <v>22</v>
      </c>
      <c r="G936" t="s">
        <v>3725</v>
      </c>
      <c r="H936" s="1">
        <v>46240</v>
      </c>
      <c r="I936" s="1">
        <v>46605</v>
      </c>
      <c r="J936" t="s">
        <v>36</v>
      </c>
      <c r="K936" t="s">
        <v>52</v>
      </c>
      <c r="L936" t="s">
        <v>26</v>
      </c>
      <c r="M936" t="s">
        <v>27</v>
      </c>
      <c r="N936" t="s">
        <v>28</v>
      </c>
      <c r="O936" t="s">
        <v>46</v>
      </c>
      <c r="P936" t="s">
        <v>30</v>
      </c>
      <c r="Q936" t="s">
        <v>54</v>
      </c>
      <c r="R936">
        <v>3.6</v>
      </c>
      <c r="S936">
        <v>10</v>
      </c>
      <c r="T936">
        <f t="shared" si="42"/>
        <v>365</v>
      </c>
      <c r="U936" t="str">
        <f t="shared" si="43"/>
        <v>2026</v>
      </c>
      <c r="V936" t="str">
        <f t="shared" si="44"/>
        <v>3</v>
      </c>
      <c r="W936" s="10" cm="1">
        <f t="array" ref="W936">(INDEX(clv_analysis[[#All],[Customer Lifetime Value]], MATCH(TEXT(U936, "0")&amp;V936, TEXT(clv_analysis[[#All],[Year]], "0")&amp;clv_analysis[[#All],[Quarter]], 0))) /( COUNTIFS(amazon_prime_users[Year], U936, amazon_prime_users[Quarter], V936))</f>
        <v>22.966429667519179</v>
      </c>
    </row>
    <row r="937" spans="1:23" x14ac:dyDescent="0.3">
      <c r="A937" s="2">
        <v>936</v>
      </c>
      <c r="B937" t="s">
        <v>3726</v>
      </c>
      <c r="C937" t="s">
        <v>3727</v>
      </c>
      <c r="D937" t="s">
        <v>3728</v>
      </c>
      <c r="E937" s="3">
        <v>21653</v>
      </c>
      <c r="F937" t="s">
        <v>43</v>
      </c>
      <c r="G937" t="s">
        <v>3729</v>
      </c>
      <c r="H937" s="1">
        <v>46241</v>
      </c>
      <c r="I937" s="1">
        <v>46606</v>
      </c>
      <c r="J937" t="s">
        <v>36</v>
      </c>
      <c r="K937" t="s">
        <v>37</v>
      </c>
      <c r="L937" t="s">
        <v>26</v>
      </c>
      <c r="M937" t="s">
        <v>66</v>
      </c>
      <c r="N937" t="s">
        <v>28</v>
      </c>
      <c r="O937" t="s">
        <v>73</v>
      </c>
      <c r="P937" t="s">
        <v>68</v>
      </c>
      <c r="Q937" t="s">
        <v>47</v>
      </c>
      <c r="R937">
        <v>3.1</v>
      </c>
      <c r="S937">
        <v>4</v>
      </c>
      <c r="T937">
        <f t="shared" si="42"/>
        <v>365</v>
      </c>
      <c r="U937" t="str">
        <f t="shared" si="43"/>
        <v>2026</v>
      </c>
      <c r="V937" t="str">
        <f t="shared" si="44"/>
        <v>3</v>
      </c>
      <c r="W937" s="10" cm="1">
        <f t="array" ref="W937">(INDEX(clv_analysis[[#All],[Customer Lifetime Value]], MATCH(TEXT(U937, "0")&amp;V937, TEXT(clv_analysis[[#All],[Year]], "0")&amp;clv_analysis[[#All],[Quarter]], 0))) /( COUNTIFS(amazon_prime_users[Year], U937, amazon_prime_users[Quarter], V937))</f>
        <v>22.966429667519179</v>
      </c>
    </row>
    <row r="938" spans="1:23" x14ac:dyDescent="0.3">
      <c r="A938" s="2">
        <v>937</v>
      </c>
      <c r="B938" t="s">
        <v>3730</v>
      </c>
      <c r="C938" t="s">
        <v>3731</v>
      </c>
      <c r="D938" t="s">
        <v>3732</v>
      </c>
      <c r="E938" s="3">
        <v>34173</v>
      </c>
      <c r="F938" t="s">
        <v>22</v>
      </c>
      <c r="G938" t="s">
        <v>3733</v>
      </c>
      <c r="H938" s="1">
        <v>46242</v>
      </c>
      <c r="I938" s="1">
        <v>46607</v>
      </c>
      <c r="J938" t="s">
        <v>24</v>
      </c>
      <c r="K938" t="s">
        <v>52</v>
      </c>
      <c r="L938" t="s">
        <v>26</v>
      </c>
      <c r="M938" t="s">
        <v>66</v>
      </c>
      <c r="N938" t="s">
        <v>28</v>
      </c>
      <c r="O938" t="s">
        <v>61</v>
      </c>
      <c r="P938" t="s">
        <v>30</v>
      </c>
      <c r="Q938" t="s">
        <v>47</v>
      </c>
      <c r="R938">
        <v>4.3</v>
      </c>
      <c r="S938">
        <v>2</v>
      </c>
      <c r="T938">
        <f t="shared" si="42"/>
        <v>365</v>
      </c>
      <c r="U938" t="str">
        <f t="shared" si="43"/>
        <v>2026</v>
      </c>
      <c r="V938" t="str">
        <f t="shared" si="44"/>
        <v>3</v>
      </c>
      <c r="W938" s="10" cm="1">
        <f t="array" ref="W938">(INDEX(clv_analysis[[#All],[Customer Lifetime Value]], MATCH(TEXT(U938, "0")&amp;V938, TEXT(clv_analysis[[#All],[Year]], "0")&amp;clv_analysis[[#All],[Quarter]], 0))) /( COUNTIFS(amazon_prime_users[Year], U938, amazon_prime_users[Quarter], V938))</f>
        <v>22.966429667519179</v>
      </c>
    </row>
    <row r="939" spans="1:23" x14ac:dyDescent="0.3">
      <c r="A939" s="2">
        <v>938</v>
      </c>
      <c r="B939" t="s">
        <v>3734</v>
      </c>
      <c r="C939" t="s">
        <v>3735</v>
      </c>
      <c r="D939" t="s">
        <v>3736</v>
      </c>
      <c r="E939" s="3">
        <v>15723</v>
      </c>
      <c r="F939" t="s">
        <v>43</v>
      </c>
      <c r="G939" t="s">
        <v>3737</v>
      </c>
      <c r="H939" s="1">
        <v>46243</v>
      </c>
      <c r="I939" s="1">
        <v>46608</v>
      </c>
      <c r="J939" t="s">
        <v>24</v>
      </c>
      <c r="K939" t="s">
        <v>25</v>
      </c>
      <c r="L939" t="s">
        <v>53</v>
      </c>
      <c r="M939" t="s">
        <v>27</v>
      </c>
      <c r="N939" t="s">
        <v>28</v>
      </c>
      <c r="O939" t="s">
        <v>38</v>
      </c>
      <c r="P939" t="s">
        <v>30</v>
      </c>
      <c r="Q939" t="s">
        <v>31</v>
      </c>
      <c r="R939">
        <v>4.2</v>
      </c>
      <c r="S939">
        <v>10</v>
      </c>
      <c r="T939">
        <f t="shared" si="42"/>
        <v>365</v>
      </c>
      <c r="U939" t="str">
        <f t="shared" si="43"/>
        <v>2026</v>
      </c>
      <c r="V939" t="str">
        <f t="shared" si="44"/>
        <v>3</v>
      </c>
      <c r="W939" s="10" cm="1">
        <f t="array" ref="W939">(INDEX(clv_analysis[[#All],[Customer Lifetime Value]], MATCH(TEXT(U939, "0")&amp;V939, TEXT(clv_analysis[[#All],[Year]], "0")&amp;clv_analysis[[#All],[Quarter]], 0))) /( COUNTIFS(amazon_prime_users[Year], U939, amazon_prime_users[Quarter], V939))</f>
        <v>22.966429667519179</v>
      </c>
    </row>
    <row r="940" spans="1:23" x14ac:dyDescent="0.3">
      <c r="A940" s="2">
        <v>939</v>
      </c>
      <c r="B940" t="s">
        <v>3738</v>
      </c>
      <c r="C940" t="s">
        <v>3739</v>
      </c>
      <c r="D940" t="s">
        <v>3740</v>
      </c>
      <c r="E940" s="3">
        <v>35916</v>
      </c>
      <c r="F940" t="s">
        <v>22</v>
      </c>
      <c r="G940" t="s">
        <v>3741</v>
      </c>
      <c r="H940" s="1">
        <v>46244</v>
      </c>
      <c r="I940" s="1">
        <v>46609</v>
      </c>
      <c r="J940" t="s">
        <v>36</v>
      </c>
      <c r="K940" t="s">
        <v>37</v>
      </c>
      <c r="L940" t="s">
        <v>53</v>
      </c>
      <c r="M940" t="s">
        <v>27</v>
      </c>
      <c r="N940" t="s">
        <v>45</v>
      </c>
      <c r="O940" t="s">
        <v>73</v>
      </c>
      <c r="P940" t="s">
        <v>30</v>
      </c>
      <c r="Q940" t="s">
        <v>54</v>
      </c>
      <c r="R940">
        <v>3.9</v>
      </c>
      <c r="S940">
        <v>1</v>
      </c>
      <c r="T940">
        <f t="shared" si="42"/>
        <v>365</v>
      </c>
      <c r="U940" t="str">
        <f t="shared" si="43"/>
        <v>2026</v>
      </c>
      <c r="V940" t="str">
        <f t="shared" si="44"/>
        <v>3</v>
      </c>
      <c r="W940" s="10" cm="1">
        <f t="array" ref="W940">(INDEX(clv_analysis[[#All],[Customer Lifetime Value]], MATCH(TEXT(U940, "0")&amp;V940, TEXT(clv_analysis[[#All],[Year]], "0")&amp;clv_analysis[[#All],[Quarter]], 0))) /( COUNTIFS(amazon_prime_users[Year], U940, amazon_prime_users[Quarter], V940))</f>
        <v>22.966429667519179</v>
      </c>
    </row>
    <row r="941" spans="1:23" x14ac:dyDescent="0.3">
      <c r="A941" s="2">
        <v>940</v>
      </c>
      <c r="B941" t="s">
        <v>3742</v>
      </c>
      <c r="C941" t="s">
        <v>3743</v>
      </c>
      <c r="D941" t="s">
        <v>3744</v>
      </c>
      <c r="E941" s="3">
        <v>37813</v>
      </c>
      <c r="F941" t="s">
        <v>43</v>
      </c>
      <c r="G941" t="s">
        <v>3745</v>
      </c>
      <c r="H941" s="1">
        <v>46245</v>
      </c>
      <c r="I941" s="1">
        <v>46610</v>
      </c>
      <c r="J941" t="s">
        <v>36</v>
      </c>
      <c r="K941" t="s">
        <v>25</v>
      </c>
      <c r="L941" t="s">
        <v>26</v>
      </c>
      <c r="M941" t="s">
        <v>59</v>
      </c>
      <c r="N941" t="s">
        <v>45</v>
      </c>
      <c r="O941" t="s">
        <v>29</v>
      </c>
      <c r="P941" t="s">
        <v>39</v>
      </c>
      <c r="Q941" t="s">
        <v>54</v>
      </c>
      <c r="R941">
        <v>4.5</v>
      </c>
      <c r="S941">
        <v>0</v>
      </c>
      <c r="T941">
        <f t="shared" si="42"/>
        <v>365</v>
      </c>
      <c r="U941" t="str">
        <f t="shared" si="43"/>
        <v>2026</v>
      </c>
      <c r="V941" t="str">
        <f t="shared" si="44"/>
        <v>3</v>
      </c>
      <c r="W941" s="10" cm="1">
        <f t="array" ref="W941">(INDEX(clv_analysis[[#All],[Customer Lifetime Value]], MATCH(TEXT(U941, "0")&amp;V941, TEXT(clv_analysis[[#All],[Year]], "0")&amp;clv_analysis[[#All],[Quarter]], 0))) /( COUNTIFS(amazon_prime_users[Year], U941, amazon_prime_users[Quarter], V941))</f>
        <v>22.966429667519179</v>
      </c>
    </row>
    <row r="942" spans="1:23" x14ac:dyDescent="0.3">
      <c r="A942" s="2">
        <v>941</v>
      </c>
      <c r="B942" t="s">
        <v>3746</v>
      </c>
      <c r="C942" t="s">
        <v>3747</v>
      </c>
      <c r="D942" t="s">
        <v>3748</v>
      </c>
      <c r="E942" s="3">
        <v>13236</v>
      </c>
      <c r="F942" t="s">
        <v>22</v>
      </c>
      <c r="G942" t="s">
        <v>3749</v>
      </c>
      <c r="H942" s="1">
        <v>46246</v>
      </c>
      <c r="I942" s="1">
        <v>46611</v>
      </c>
      <c r="J942" t="s">
        <v>36</v>
      </c>
      <c r="K942" t="s">
        <v>52</v>
      </c>
      <c r="L942" t="s">
        <v>53</v>
      </c>
      <c r="M942" t="s">
        <v>27</v>
      </c>
      <c r="N942" t="s">
        <v>45</v>
      </c>
      <c r="O942" t="s">
        <v>114</v>
      </c>
      <c r="P942" t="s">
        <v>30</v>
      </c>
      <c r="Q942" t="s">
        <v>47</v>
      </c>
      <c r="R942">
        <v>4.0999999999999996</v>
      </c>
      <c r="S942">
        <v>2</v>
      </c>
      <c r="T942">
        <f t="shared" si="42"/>
        <v>365</v>
      </c>
      <c r="U942" t="str">
        <f t="shared" si="43"/>
        <v>2026</v>
      </c>
      <c r="V942" t="str">
        <f t="shared" si="44"/>
        <v>3</v>
      </c>
      <c r="W942" s="10" cm="1">
        <f t="array" ref="W942">(INDEX(clv_analysis[[#All],[Customer Lifetime Value]], MATCH(TEXT(U942, "0")&amp;V942, TEXT(clv_analysis[[#All],[Year]], "0")&amp;clv_analysis[[#All],[Quarter]], 0))) /( COUNTIFS(amazon_prime_users[Year], U942, amazon_prime_users[Quarter], V942))</f>
        <v>22.966429667519179</v>
      </c>
    </row>
    <row r="943" spans="1:23" x14ac:dyDescent="0.3">
      <c r="A943" s="2">
        <v>942</v>
      </c>
      <c r="B943" t="s">
        <v>3750</v>
      </c>
      <c r="C943" t="s">
        <v>3751</v>
      </c>
      <c r="D943" t="s">
        <v>3752</v>
      </c>
      <c r="E943" s="3">
        <v>20415</v>
      </c>
      <c r="F943" t="s">
        <v>22</v>
      </c>
      <c r="G943" t="s">
        <v>3753</v>
      </c>
      <c r="H943" s="1">
        <v>46247</v>
      </c>
      <c r="I943" s="1">
        <v>46612</v>
      </c>
      <c r="J943" t="s">
        <v>36</v>
      </c>
      <c r="K943" t="s">
        <v>37</v>
      </c>
      <c r="L943" t="s">
        <v>53</v>
      </c>
      <c r="M943" t="s">
        <v>66</v>
      </c>
      <c r="N943" t="s">
        <v>28</v>
      </c>
      <c r="O943" t="s">
        <v>67</v>
      </c>
      <c r="P943" t="s">
        <v>68</v>
      </c>
      <c r="Q943" t="s">
        <v>31</v>
      </c>
      <c r="R943">
        <v>4.5999999999999996</v>
      </c>
      <c r="S943">
        <v>4</v>
      </c>
      <c r="T943">
        <f t="shared" si="42"/>
        <v>365</v>
      </c>
      <c r="U943" t="str">
        <f t="shared" si="43"/>
        <v>2026</v>
      </c>
      <c r="V943" t="str">
        <f t="shared" si="44"/>
        <v>3</v>
      </c>
      <c r="W943" s="10" cm="1">
        <f t="array" ref="W943">(INDEX(clv_analysis[[#All],[Customer Lifetime Value]], MATCH(TEXT(U943, "0")&amp;V943, TEXT(clv_analysis[[#All],[Year]], "0")&amp;clv_analysis[[#All],[Quarter]], 0))) /( COUNTIFS(amazon_prime_users[Year], U943, amazon_prime_users[Quarter], V943))</f>
        <v>22.966429667519179</v>
      </c>
    </row>
    <row r="944" spans="1:23" x14ac:dyDescent="0.3">
      <c r="A944" s="2">
        <v>943</v>
      </c>
      <c r="B944" t="s">
        <v>3754</v>
      </c>
      <c r="C944" t="s">
        <v>3755</v>
      </c>
      <c r="D944" t="s">
        <v>3756</v>
      </c>
      <c r="E944" s="3">
        <v>20100</v>
      </c>
      <c r="F944" t="s">
        <v>22</v>
      </c>
      <c r="G944" t="s">
        <v>1577</v>
      </c>
      <c r="H944" s="1">
        <v>46248</v>
      </c>
      <c r="I944" s="1">
        <v>46613</v>
      </c>
      <c r="J944" t="s">
        <v>24</v>
      </c>
      <c r="K944" t="s">
        <v>25</v>
      </c>
      <c r="L944" t="s">
        <v>53</v>
      </c>
      <c r="M944" t="s">
        <v>59</v>
      </c>
      <c r="N944" t="s">
        <v>28</v>
      </c>
      <c r="O944" t="s">
        <v>38</v>
      </c>
      <c r="P944" t="s">
        <v>68</v>
      </c>
      <c r="Q944" t="s">
        <v>54</v>
      </c>
      <c r="R944">
        <v>3.8</v>
      </c>
      <c r="S944">
        <v>8</v>
      </c>
      <c r="T944">
        <f t="shared" si="42"/>
        <v>365</v>
      </c>
      <c r="U944" t="str">
        <f t="shared" si="43"/>
        <v>2026</v>
      </c>
      <c r="V944" t="str">
        <f t="shared" si="44"/>
        <v>3</v>
      </c>
      <c r="W944" s="10" cm="1">
        <f t="array" ref="W944">(INDEX(clv_analysis[[#All],[Customer Lifetime Value]], MATCH(TEXT(U944, "0")&amp;V944, TEXT(clv_analysis[[#All],[Year]], "0")&amp;clv_analysis[[#All],[Quarter]], 0))) /( COUNTIFS(amazon_prime_users[Year], U944, amazon_prime_users[Quarter], V944))</f>
        <v>22.966429667519179</v>
      </c>
    </row>
    <row r="945" spans="1:23" x14ac:dyDescent="0.3">
      <c r="A945" s="2">
        <v>944</v>
      </c>
      <c r="B945" t="s">
        <v>3757</v>
      </c>
      <c r="C945" t="s">
        <v>3758</v>
      </c>
      <c r="D945" t="s">
        <v>3759</v>
      </c>
      <c r="E945" s="3">
        <v>13567</v>
      </c>
      <c r="F945" t="s">
        <v>43</v>
      </c>
      <c r="G945" t="s">
        <v>1655</v>
      </c>
      <c r="H945" s="1">
        <v>46249</v>
      </c>
      <c r="I945" s="1">
        <v>46614</v>
      </c>
      <c r="J945" t="s">
        <v>36</v>
      </c>
      <c r="K945" t="s">
        <v>52</v>
      </c>
      <c r="L945" t="s">
        <v>26</v>
      </c>
      <c r="M945" t="s">
        <v>59</v>
      </c>
      <c r="N945" t="s">
        <v>28</v>
      </c>
      <c r="O945" t="s">
        <v>114</v>
      </c>
      <c r="P945" t="s">
        <v>30</v>
      </c>
      <c r="Q945" t="s">
        <v>47</v>
      </c>
      <c r="R945">
        <v>3.3</v>
      </c>
      <c r="S945">
        <v>9</v>
      </c>
      <c r="T945">
        <f t="shared" si="42"/>
        <v>365</v>
      </c>
      <c r="U945" t="str">
        <f t="shared" si="43"/>
        <v>2026</v>
      </c>
      <c r="V945" t="str">
        <f t="shared" si="44"/>
        <v>3</v>
      </c>
      <c r="W945" s="10" cm="1">
        <f t="array" ref="W945">(INDEX(clv_analysis[[#All],[Customer Lifetime Value]], MATCH(TEXT(U945, "0")&amp;V945, TEXT(clv_analysis[[#All],[Year]], "0")&amp;clv_analysis[[#All],[Quarter]], 0))) /( COUNTIFS(amazon_prime_users[Year], U945, amazon_prime_users[Quarter], V945))</f>
        <v>22.966429667519179</v>
      </c>
    </row>
    <row r="946" spans="1:23" x14ac:dyDescent="0.3">
      <c r="A946" s="2">
        <v>945</v>
      </c>
      <c r="B946" t="s">
        <v>3760</v>
      </c>
      <c r="C946" t="s">
        <v>3761</v>
      </c>
      <c r="D946" t="s">
        <v>3762</v>
      </c>
      <c r="E946" s="3">
        <v>20136</v>
      </c>
      <c r="F946" t="s">
        <v>22</v>
      </c>
      <c r="G946" t="s">
        <v>3763</v>
      </c>
      <c r="H946" s="1">
        <v>46250</v>
      </c>
      <c r="I946" s="1">
        <v>46615</v>
      </c>
      <c r="J946" t="s">
        <v>36</v>
      </c>
      <c r="K946" t="s">
        <v>52</v>
      </c>
      <c r="L946" t="s">
        <v>26</v>
      </c>
      <c r="M946" t="s">
        <v>66</v>
      </c>
      <c r="N946" t="s">
        <v>28</v>
      </c>
      <c r="O946" t="s">
        <v>67</v>
      </c>
      <c r="P946" t="s">
        <v>39</v>
      </c>
      <c r="Q946" t="s">
        <v>54</v>
      </c>
      <c r="R946">
        <v>3.4</v>
      </c>
      <c r="S946">
        <v>9</v>
      </c>
      <c r="T946">
        <f t="shared" si="42"/>
        <v>365</v>
      </c>
      <c r="U946" t="str">
        <f t="shared" si="43"/>
        <v>2026</v>
      </c>
      <c r="V946" t="str">
        <f t="shared" si="44"/>
        <v>3</v>
      </c>
      <c r="W946" s="10" cm="1">
        <f t="array" ref="W946">(INDEX(clv_analysis[[#All],[Customer Lifetime Value]], MATCH(TEXT(U946, "0")&amp;V946, TEXT(clv_analysis[[#All],[Year]], "0")&amp;clv_analysis[[#All],[Quarter]], 0))) /( COUNTIFS(amazon_prime_users[Year], U946, amazon_prime_users[Quarter], V946))</f>
        <v>22.966429667519179</v>
      </c>
    </row>
    <row r="947" spans="1:23" x14ac:dyDescent="0.3">
      <c r="A947" s="2">
        <v>946</v>
      </c>
      <c r="B947" t="s">
        <v>3764</v>
      </c>
      <c r="C947" t="s">
        <v>3765</v>
      </c>
      <c r="D947" t="s">
        <v>3766</v>
      </c>
      <c r="E947" s="3">
        <v>25461</v>
      </c>
      <c r="F947" t="s">
        <v>43</v>
      </c>
      <c r="G947" t="s">
        <v>3767</v>
      </c>
      <c r="H947" s="1">
        <v>46251</v>
      </c>
      <c r="I947" s="1">
        <v>46616</v>
      </c>
      <c r="J947" t="s">
        <v>24</v>
      </c>
      <c r="K947" t="s">
        <v>25</v>
      </c>
      <c r="L947" t="s">
        <v>53</v>
      </c>
      <c r="M947" t="s">
        <v>59</v>
      </c>
      <c r="N947" t="s">
        <v>45</v>
      </c>
      <c r="O947" t="s">
        <v>38</v>
      </c>
      <c r="P947" t="s">
        <v>39</v>
      </c>
      <c r="Q947" t="s">
        <v>31</v>
      </c>
      <c r="R947">
        <v>3.4</v>
      </c>
      <c r="S947">
        <v>2</v>
      </c>
      <c r="T947">
        <f t="shared" si="42"/>
        <v>365</v>
      </c>
      <c r="U947" t="str">
        <f t="shared" si="43"/>
        <v>2026</v>
      </c>
      <c r="V947" t="str">
        <f t="shared" si="44"/>
        <v>3</v>
      </c>
      <c r="W947" s="10" cm="1">
        <f t="array" ref="W947">(INDEX(clv_analysis[[#All],[Customer Lifetime Value]], MATCH(TEXT(U947, "0")&amp;V947, TEXT(clv_analysis[[#All],[Year]], "0")&amp;clv_analysis[[#All],[Quarter]], 0))) /( COUNTIFS(amazon_prime_users[Year], U947, amazon_prime_users[Quarter], V947))</f>
        <v>22.966429667519179</v>
      </c>
    </row>
    <row r="948" spans="1:23" x14ac:dyDescent="0.3">
      <c r="A948" s="2">
        <v>947</v>
      </c>
      <c r="B948" t="s">
        <v>3768</v>
      </c>
      <c r="C948" t="s">
        <v>3769</v>
      </c>
      <c r="D948" t="s">
        <v>3770</v>
      </c>
      <c r="E948" s="3">
        <v>18519</v>
      </c>
      <c r="F948" t="s">
        <v>43</v>
      </c>
      <c r="G948" t="s">
        <v>3771</v>
      </c>
      <c r="H948" s="1">
        <v>46252</v>
      </c>
      <c r="I948" s="1">
        <v>46617</v>
      </c>
      <c r="J948" t="s">
        <v>24</v>
      </c>
      <c r="K948" t="s">
        <v>25</v>
      </c>
      <c r="L948" t="s">
        <v>26</v>
      </c>
      <c r="M948" t="s">
        <v>27</v>
      </c>
      <c r="N948" t="s">
        <v>60</v>
      </c>
      <c r="O948" t="s">
        <v>67</v>
      </c>
      <c r="P948" t="s">
        <v>68</v>
      </c>
      <c r="Q948" t="s">
        <v>54</v>
      </c>
      <c r="R948">
        <v>3.1</v>
      </c>
      <c r="S948">
        <v>5</v>
      </c>
      <c r="T948">
        <f t="shared" si="42"/>
        <v>365</v>
      </c>
      <c r="U948" t="str">
        <f t="shared" si="43"/>
        <v>2026</v>
      </c>
      <c r="V948" t="str">
        <f t="shared" si="44"/>
        <v>3</v>
      </c>
      <c r="W948" s="10" cm="1">
        <f t="array" ref="W948">(INDEX(clv_analysis[[#All],[Customer Lifetime Value]], MATCH(TEXT(U948, "0")&amp;V948, TEXT(clv_analysis[[#All],[Year]], "0")&amp;clv_analysis[[#All],[Quarter]], 0))) /( COUNTIFS(amazon_prime_users[Year], U948, amazon_prime_users[Quarter], V948))</f>
        <v>22.966429667519179</v>
      </c>
    </row>
    <row r="949" spans="1:23" x14ac:dyDescent="0.3">
      <c r="A949" s="2">
        <v>948</v>
      </c>
      <c r="B949" t="s">
        <v>3772</v>
      </c>
      <c r="C949" t="s">
        <v>3773</v>
      </c>
      <c r="D949" t="s">
        <v>3774</v>
      </c>
      <c r="E949" s="3">
        <v>33377</v>
      </c>
      <c r="F949" t="s">
        <v>22</v>
      </c>
      <c r="G949" t="s">
        <v>3775</v>
      </c>
      <c r="H949" s="1">
        <v>46253</v>
      </c>
      <c r="I949" s="1">
        <v>46618</v>
      </c>
      <c r="J949" t="s">
        <v>36</v>
      </c>
      <c r="K949" t="s">
        <v>37</v>
      </c>
      <c r="L949" t="s">
        <v>53</v>
      </c>
      <c r="M949" t="s">
        <v>66</v>
      </c>
      <c r="N949" t="s">
        <v>60</v>
      </c>
      <c r="O949" t="s">
        <v>38</v>
      </c>
      <c r="P949" t="s">
        <v>68</v>
      </c>
      <c r="Q949" t="s">
        <v>47</v>
      </c>
      <c r="R949">
        <v>4.4000000000000004</v>
      </c>
      <c r="S949">
        <v>0</v>
      </c>
      <c r="T949">
        <f t="shared" si="42"/>
        <v>365</v>
      </c>
      <c r="U949" t="str">
        <f t="shared" si="43"/>
        <v>2026</v>
      </c>
      <c r="V949" t="str">
        <f t="shared" si="44"/>
        <v>3</v>
      </c>
      <c r="W949" s="10" cm="1">
        <f t="array" ref="W949">(INDEX(clv_analysis[[#All],[Customer Lifetime Value]], MATCH(TEXT(U949, "0")&amp;V949, TEXT(clv_analysis[[#All],[Year]], "0")&amp;clv_analysis[[#All],[Quarter]], 0))) /( COUNTIFS(amazon_prime_users[Year], U949, amazon_prime_users[Quarter], V949))</f>
        <v>22.966429667519179</v>
      </c>
    </row>
    <row r="950" spans="1:23" x14ac:dyDescent="0.3">
      <c r="A950" s="2">
        <v>949</v>
      </c>
      <c r="B950" t="s">
        <v>3776</v>
      </c>
      <c r="C950" t="s">
        <v>3777</v>
      </c>
      <c r="D950" t="s">
        <v>3778</v>
      </c>
      <c r="E950" s="3">
        <v>31357</v>
      </c>
      <c r="F950" t="s">
        <v>43</v>
      </c>
      <c r="G950" t="s">
        <v>3779</v>
      </c>
      <c r="H950" s="1">
        <v>46254</v>
      </c>
      <c r="I950" s="1">
        <v>46619</v>
      </c>
      <c r="J950" t="s">
        <v>36</v>
      </c>
      <c r="K950" t="s">
        <v>25</v>
      </c>
      <c r="L950" t="s">
        <v>53</v>
      </c>
      <c r="M950" t="s">
        <v>27</v>
      </c>
      <c r="N950" t="s">
        <v>60</v>
      </c>
      <c r="O950" t="s">
        <v>46</v>
      </c>
      <c r="P950" t="s">
        <v>39</v>
      </c>
      <c r="Q950" t="s">
        <v>47</v>
      </c>
      <c r="R950">
        <v>3.7</v>
      </c>
      <c r="S950">
        <v>7</v>
      </c>
      <c r="T950">
        <f t="shared" si="42"/>
        <v>365</v>
      </c>
      <c r="U950" t="str">
        <f t="shared" si="43"/>
        <v>2026</v>
      </c>
      <c r="V950" t="str">
        <f t="shared" si="44"/>
        <v>3</v>
      </c>
      <c r="W950" s="10" cm="1">
        <f t="array" ref="W950">(INDEX(clv_analysis[[#All],[Customer Lifetime Value]], MATCH(TEXT(U950, "0")&amp;V950, TEXT(clv_analysis[[#All],[Year]], "0")&amp;clv_analysis[[#All],[Quarter]], 0))) /( COUNTIFS(amazon_prime_users[Year], U950, amazon_prime_users[Quarter], V950))</f>
        <v>22.966429667519179</v>
      </c>
    </row>
    <row r="951" spans="1:23" x14ac:dyDescent="0.3">
      <c r="A951" s="2">
        <v>950</v>
      </c>
      <c r="B951" t="s">
        <v>3780</v>
      </c>
      <c r="C951" t="s">
        <v>3781</v>
      </c>
      <c r="D951" t="s">
        <v>3782</v>
      </c>
      <c r="E951" s="3">
        <v>34667</v>
      </c>
      <c r="F951" t="s">
        <v>43</v>
      </c>
      <c r="G951" t="s">
        <v>3783</v>
      </c>
      <c r="H951" s="1">
        <v>46255</v>
      </c>
      <c r="I951" s="1">
        <v>46620</v>
      </c>
      <c r="J951" t="s">
        <v>36</v>
      </c>
      <c r="K951" t="s">
        <v>25</v>
      </c>
      <c r="L951" t="s">
        <v>26</v>
      </c>
      <c r="M951" t="s">
        <v>27</v>
      </c>
      <c r="N951" t="s">
        <v>60</v>
      </c>
      <c r="O951" t="s">
        <v>38</v>
      </c>
      <c r="P951" t="s">
        <v>39</v>
      </c>
      <c r="Q951" t="s">
        <v>47</v>
      </c>
      <c r="R951">
        <v>3.5</v>
      </c>
      <c r="S951">
        <v>4</v>
      </c>
      <c r="T951">
        <f t="shared" si="42"/>
        <v>365</v>
      </c>
      <c r="U951" t="str">
        <f t="shared" si="43"/>
        <v>2026</v>
      </c>
      <c r="V951" t="str">
        <f t="shared" si="44"/>
        <v>3</v>
      </c>
      <c r="W951" s="10" cm="1">
        <f t="array" ref="W951">(INDEX(clv_analysis[[#All],[Customer Lifetime Value]], MATCH(TEXT(U951, "0")&amp;V951, TEXT(clv_analysis[[#All],[Year]], "0")&amp;clv_analysis[[#All],[Quarter]], 0))) /( COUNTIFS(amazon_prime_users[Year], U951, amazon_prime_users[Quarter], V951))</f>
        <v>22.966429667519179</v>
      </c>
    </row>
    <row r="952" spans="1:23" x14ac:dyDescent="0.3">
      <c r="A952" s="2">
        <v>951</v>
      </c>
      <c r="B952" t="s">
        <v>3784</v>
      </c>
      <c r="C952" t="s">
        <v>3785</v>
      </c>
      <c r="D952" t="s">
        <v>3786</v>
      </c>
      <c r="E952" s="3">
        <v>27493</v>
      </c>
      <c r="F952" t="s">
        <v>22</v>
      </c>
      <c r="G952" t="s">
        <v>3787</v>
      </c>
      <c r="H952" s="1">
        <v>46256</v>
      </c>
      <c r="I952" s="1">
        <v>46621</v>
      </c>
      <c r="J952" t="s">
        <v>24</v>
      </c>
      <c r="K952" t="s">
        <v>37</v>
      </c>
      <c r="L952" t="s">
        <v>53</v>
      </c>
      <c r="M952" t="s">
        <v>66</v>
      </c>
      <c r="N952" t="s">
        <v>45</v>
      </c>
      <c r="O952" t="s">
        <v>114</v>
      </c>
      <c r="P952" t="s">
        <v>68</v>
      </c>
      <c r="Q952" t="s">
        <v>54</v>
      </c>
      <c r="R952">
        <v>4.5999999999999996</v>
      </c>
      <c r="S952">
        <v>7</v>
      </c>
      <c r="T952">
        <f t="shared" si="42"/>
        <v>365</v>
      </c>
      <c r="U952" t="str">
        <f t="shared" si="43"/>
        <v>2026</v>
      </c>
      <c r="V952" t="str">
        <f t="shared" si="44"/>
        <v>3</v>
      </c>
      <c r="W952" s="10" cm="1">
        <f t="array" ref="W952">(INDEX(clv_analysis[[#All],[Customer Lifetime Value]], MATCH(TEXT(U952, "0")&amp;V952, TEXT(clv_analysis[[#All],[Year]], "0")&amp;clv_analysis[[#All],[Quarter]], 0))) /( COUNTIFS(amazon_prime_users[Year], U952, amazon_prime_users[Quarter], V952))</f>
        <v>22.966429667519179</v>
      </c>
    </row>
    <row r="953" spans="1:23" x14ac:dyDescent="0.3">
      <c r="A953" s="2">
        <v>952</v>
      </c>
      <c r="B953" t="s">
        <v>3788</v>
      </c>
      <c r="C953" t="s">
        <v>3789</v>
      </c>
      <c r="D953" t="s">
        <v>3790</v>
      </c>
      <c r="E953" s="3">
        <v>17326</v>
      </c>
      <c r="F953" t="s">
        <v>22</v>
      </c>
      <c r="G953" t="s">
        <v>3791</v>
      </c>
      <c r="H953" s="1">
        <v>46257</v>
      </c>
      <c r="I953" s="1">
        <v>46622</v>
      </c>
      <c r="J953" t="s">
        <v>36</v>
      </c>
      <c r="K953" t="s">
        <v>37</v>
      </c>
      <c r="L953" t="s">
        <v>53</v>
      </c>
      <c r="M953" t="s">
        <v>66</v>
      </c>
      <c r="N953" t="s">
        <v>60</v>
      </c>
      <c r="O953" t="s">
        <v>114</v>
      </c>
      <c r="P953" t="s">
        <v>68</v>
      </c>
      <c r="Q953" t="s">
        <v>47</v>
      </c>
      <c r="R953">
        <v>3</v>
      </c>
      <c r="S953">
        <v>1</v>
      </c>
      <c r="T953">
        <f t="shared" si="42"/>
        <v>365</v>
      </c>
      <c r="U953" t="str">
        <f t="shared" si="43"/>
        <v>2026</v>
      </c>
      <c r="V953" t="str">
        <f t="shared" si="44"/>
        <v>3</v>
      </c>
      <c r="W953" s="10" cm="1">
        <f t="array" ref="W953">(INDEX(clv_analysis[[#All],[Customer Lifetime Value]], MATCH(TEXT(U953, "0")&amp;V953, TEXT(clv_analysis[[#All],[Year]], "0")&amp;clv_analysis[[#All],[Quarter]], 0))) /( COUNTIFS(amazon_prime_users[Year], U953, amazon_prime_users[Quarter], V953))</f>
        <v>22.966429667519179</v>
      </c>
    </row>
    <row r="954" spans="1:23" x14ac:dyDescent="0.3">
      <c r="A954" s="2">
        <v>953</v>
      </c>
      <c r="B954" t="s">
        <v>3792</v>
      </c>
      <c r="C954" t="s">
        <v>3793</v>
      </c>
      <c r="D954" t="s">
        <v>3794</v>
      </c>
      <c r="E954" s="3">
        <v>15743</v>
      </c>
      <c r="F954" t="s">
        <v>43</v>
      </c>
      <c r="G954" t="s">
        <v>3795</v>
      </c>
      <c r="H954" s="1">
        <v>46258</v>
      </c>
      <c r="I954" s="1">
        <v>46623</v>
      </c>
      <c r="J954" t="s">
        <v>36</v>
      </c>
      <c r="K954" t="s">
        <v>37</v>
      </c>
      <c r="L954" t="s">
        <v>26</v>
      </c>
      <c r="M954" t="s">
        <v>27</v>
      </c>
      <c r="N954" t="s">
        <v>45</v>
      </c>
      <c r="O954" t="s">
        <v>29</v>
      </c>
      <c r="P954" t="s">
        <v>39</v>
      </c>
      <c r="Q954" t="s">
        <v>54</v>
      </c>
      <c r="R954">
        <v>4.9000000000000004</v>
      </c>
      <c r="S954">
        <v>10</v>
      </c>
      <c r="T954">
        <f t="shared" si="42"/>
        <v>365</v>
      </c>
      <c r="U954" t="str">
        <f t="shared" si="43"/>
        <v>2026</v>
      </c>
      <c r="V954" t="str">
        <f t="shared" si="44"/>
        <v>3</v>
      </c>
      <c r="W954" s="10" cm="1">
        <f t="array" ref="W954">(INDEX(clv_analysis[[#All],[Customer Lifetime Value]], MATCH(TEXT(U954, "0")&amp;V954, TEXT(clv_analysis[[#All],[Year]], "0")&amp;clv_analysis[[#All],[Quarter]], 0))) /( COUNTIFS(amazon_prime_users[Year], U954, amazon_prime_users[Quarter], V954))</f>
        <v>22.966429667519179</v>
      </c>
    </row>
    <row r="955" spans="1:23" x14ac:dyDescent="0.3">
      <c r="A955" s="2">
        <v>954</v>
      </c>
      <c r="B955" t="s">
        <v>3796</v>
      </c>
      <c r="C955" t="s">
        <v>3797</v>
      </c>
      <c r="D955" t="s">
        <v>3798</v>
      </c>
      <c r="E955" s="3">
        <v>22689</v>
      </c>
      <c r="F955" t="s">
        <v>43</v>
      </c>
      <c r="G955" t="s">
        <v>3799</v>
      </c>
      <c r="H955" s="1">
        <v>46259</v>
      </c>
      <c r="I955" s="1">
        <v>46624</v>
      </c>
      <c r="J955" t="s">
        <v>36</v>
      </c>
      <c r="K955" t="s">
        <v>52</v>
      </c>
      <c r="L955" t="s">
        <v>26</v>
      </c>
      <c r="M955" t="s">
        <v>27</v>
      </c>
      <c r="N955" t="s">
        <v>60</v>
      </c>
      <c r="O955" t="s">
        <v>67</v>
      </c>
      <c r="P955" t="s">
        <v>30</v>
      </c>
      <c r="Q955" t="s">
        <v>47</v>
      </c>
      <c r="R955">
        <v>3.8</v>
      </c>
      <c r="S955">
        <v>7</v>
      </c>
      <c r="T955">
        <f t="shared" si="42"/>
        <v>365</v>
      </c>
      <c r="U955" t="str">
        <f t="shared" si="43"/>
        <v>2026</v>
      </c>
      <c r="V955" t="str">
        <f t="shared" si="44"/>
        <v>3</v>
      </c>
      <c r="W955" s="10" cm="1">
        <f t="array" ref="W955">(INDEX(clv_analysis[[#All],[Customer Lifetime Value]], MATCH(TEXT(U955, "0")&amp;V955, TEXT(clv_analysis[[#All],[Year]], "0")&amp;clv_analysis[[#All],[Quarter]], 0))) /( COUNTIFS(amazon_prime_users[Year], U955, amazon_prime_users[Quarter], V955))</f>
        <v>22.966429667519179</v>
      </c>
    </row>
    <row r="956" spans="1:23" x14ac:dyDescent="0.3">
      <c r="A956" s="2">
        <v>955</v>
      </c>
      <c r="B956" t="s">
        <v>3800</v>
      </c>
      <c r="C956" t="s">
        <v>3801</v>
      </c>
      <c r="D956" t="s">
        <v>3802</v>
      </c>
      <c r="E956" s="3">
        <v>31628</v>
      </c>
      <c r="F956" t="s">
        <v>43</v>
      </c>
      <c r="G956" t="s">
        <v>985</v>
      </c>
      <c r="H956" s="1">
        <v>46260</v>
      </c>
      <c r="I956" s="1">
        <v>46625</v>
      </c>
      <c r="J956" t="s">
        <v>36</v>
      </c>
      <c r="K956" t="s">
        <v>25</v>
      </c>
      <c r="L956" t="s">
        <v>26</v>
      </c>
      <c r="M956" t="s">
        <v>59</v>
      </c>
      <c r="N956" t="s">
        <v>60</v>
      </c>
      <c r="O956" t="s">
        <v>73</v>
      </c>
      <c r="P956" t="s">
        <v>68</v>
      </c>
      <c r="Q956" t="s">
        <v>31</v>
      </c>
      <c r="R956">
        <v>4.3</v>
      </c>
      <c r="S956">
        <v>6</v>
      </c>
      <c r="T956">
        <f t="shared" si="42"/>
        <v>365</v>
      </c>
      <c r="U956" t="str">
        <f t="shared" si="43"/>
        <v>2026</v>
      </c>
      <c r="V956" t="str">
        <f t="shared" si="44"/>
        <v>3</v>
      </c>
      <c r="W956" s="10" cm="1">
        <f t="array" ref="W956">(INDEX(clv_analysis[[#All],[Customer Lifetime Value]], MATCH(TEXT(U956, "0")&amp;V956, TEXT(clv_analysis[[#All],[Year]], "0")&amp;clv_analysis[[#All],[Quarter]], 0))) /( COUNTIFS(amazon_prime_users[Year], U956, amazon_prime_users[Quarter], V956))</f>
        <v>22.966429667519179</v>
      </c>
    </row>
    <row r="957" spans="1:23" x14ac:dyDescent="0.3">
      <c r="A957" s="2">
        <v>956</v>
      </c>
      <c r="B957" t="s">
        <v>3803</v>
      </c>
      <c r="C957" t="s">
        <v>3804</v>
      </c>
      <c r="D957" t="s">
        <v>3805</v>
      </c>
      <c r="E957" s="3">
        <v>38460</v>
      </c>
      <c r="F957" t="s">
        <v>43</v>
      </c>
      <c r="G957" t="s">
        <v>3806</v>
      </c>
      <c r="H957" s="1">
        <v>46261</v>
      </c>
      <c r="I957" s="1">
        <v>46626</v>
      </c>
      <c r="J957" t="s">
        <v>36</v>
      </c>
      <c r="K957" t="s">
        <v>25</v>
      </c>
      <c r="L957" t="s">
        <v>26</v>
      </c>
      <c r="M957" t="s">
        <v>66</v>
      </c>
      <c r="N957" t="s">
        <v>60</v>
      </c>
      <c r="O957" t="s">
        <v>114</v>
      </c>
      <c r="P957" t="s">
        <v>68</v>
      </c>
      <c r="Q957" t="s">
        <v>31</v>
      </c>
      <c r="R957">
        <v>4.4000000000000004</v>
      </c>
      <c r="S957">
        <v>4</v>
      </c>
      <c r="T957">
        <f t="shared" si="42"/>
        <v>365</v>
      </c>
      <c r="U957" t="str">
        <f t="shared" si="43"/>
        <v>2026</v>
      </c>
      <c r="V957" t="str">
        <f t="shared" si="44"/>
        <v>3</v>
      </c>
      <c r="W957" s="10" cm="1">
        <f t="array" ref="W957">(INDEX(clv_analysis[[#All],[Customer Lifetime Value]], MATCH(TEXT(U957, "0")&amp;V957, TEXT(clv_analysis[[#All],[Year]], "0")&amp;clv_analysis[[#All],[Quarter]], 0))) /( COUNTIFS(amazon_prime_users[Year], U957, amazon_prime_users[Quarter], V957))</f>
        <v>22.966429667519179</v>
      </c>
    </row>
    <row r="958" spans="1:23" x14ac:dyDescent="0.3">
      <c r="A958" s="2">
        <v>957</v>
      </c>
      <c r="B958" t="s">
        <v>3807</v>
      </c>
      <c r="C958" t="s">
        <v>3808</v>
      </c>
      <c r="D958" t="s">
        <v>3809</v>
      </c>
      <c r="E958" s="3">
        <v>38163</v>
      </c>
      <c r="F958" t="s">
        <v>22</v>
      </c>
      <c r="G958" t="s">
        <v>3810</v>
      </c>
      <c r="H958" s="1">
        <v>46262</v>
      </c>
      <c r="I958" s="1">
        <v>46627</v>
      </c>
      <c r="J958" t="s">
        <v>36</v>
      </c>
      <c r="K958" t="s">
        <v>37</v>
      </c>
      <c r="L958" t="s">
        <v>53</v>
      </c>
      <c r="M958" t="s">
        <v>27</v>
      </c>
      <c r="N958" t="s">
        <v>28</v>
      </c>
      <c r="O958" t="s">
        <v>46</v>
      </c>
      <c r="P958" t="s">
        <v>68</v>
      </c>
      <c r="Q958" t="s">
        <v>31</v>
      </c>
      <c r="R958">
        <v>4.9000000000000004</v>
      </c>
      <c r="S958">
        <v>9</v>
      </c>
      <c r="T958">
        <f t="shared" si="42"/>
        <v>365</v>
      </c>
      <c r="U958" t="str">
        <f t="shared" si="43"/>
        <v>2026</v>
      </c>
      <c r="V958" t="str">
        <f t="shared" si="44"/>
        <v>3</v>
      </c>
      <c r="W958" s="10" cm="1">
        <f t="array" ref="W958">(INDEX(clv_analysis[[#All],[Customer Lifetime Value]], MATCH(TEXT(U958, "0")&amp;V958, TEXT(clv_analysis[[#All],[Year]], "0")&amp;clv_analysis[[#All],[Quarter]], 0))) /( COUNTIFS(amazon_prime_users[Year], U958, amazon_prime_users[Quarter], V958))</f>
        <v>22.966429667519179</v>
      </c>
    </row>
    <row r="959" spans="1:23" x14ac:dyDescent="0.3">
      <c r="A959" s="2">
        <v>958</v>
      </c>
      <c r="B959" t="s">
        <v>3811</v>
      </c>
      <c r="C959" t="s">
        <v>3812</v>
      </c>
      <c r="D959" t="s">
        <v>3813</v>
      </c>
      <c r="E959" s="3">
        <v>36432</v>
      </c>
      <c r="F959" t="s">
        <v>43</v>
      </c>
      <c r="G959" t="s">
        <v>2586</v>
      </c>
      <c r="H959" s="1">
        <v>46263</v>
      </c>
      <c r="I959" s="1">
        <v>46628</v>
      </c>
      <c r="J959" t="s">
        <v>36</v>
      </c>
      <c r="K959" t="s">
        <v>25</v>
      </c>
      <c r="L959" t="s">
        <v>53</v>
      </c>
      <c r="M959" t="s">
        <v>27</v>
      </c>
      <c r="N959" t="s">
        <v>28</v>
      </c>
      <c r="O959" t="s">
        <v>73</v>
      </c>
      <c r="P959" t="s">
        <v>68</v>
      </c>
      <c r="Q959" t="s">
        <v>47</v>
      </c>
      <c r="R959">
        <v>4.4000000000000004</v>
      </c>
      <c r="S959">
        <v>1</v>
      </c>
      <c r="T959">
        <f t="shared" si="42"/>
        <v>365</v>
      </c>
      <c r="U959" t="str">
        <f t="shared" si="43"/>
        <v>2026</v>
      </c>
      <c r="V959" t="str">
        <f t="shared" si="44"/>
        <v>3</v>
      </c>
      <c r="W959" s="10" cm="1">
        <f t="array" ref="W959">(INDEX(clv_analysis[[#All],[Customer Lifetime Value]], MATCH(TEXT(U959, "0")&amp;V959, TEXT(clv_analysis[[#All],[Year]], "0")&amp;clv_analysis[[#All],[Quarter]], 0))) /( COUNTIFS(amazon_prime_users[Year], U959, amazon_prime_users[Quarter], V959))</f>
        <v>22.966429667519179</v>
      </c>
    </row>
    <row r="960" spans="1:23" x14ac:dyDescent="0.3">
      <c r="A960" s="2">
        <v>959</v>
      </c>
      <c r="B960" t="s">
        <v>3814</v>
      </c>
      <c r="C960" t="s">
        <v>3815</v>
      </c>
      <c r="D960" t="s">
        <v>929</v>
      </c>
      <c r="E960" s="3">
        <v>23304</v>
      </c>
      <c r="F960" t="s">
        <v>43</v>
      </c>
      <c r="G960" t="s">
        <v>3816</v>
      </c>
      <c r="H960" s="1">
        <v>46264</v>
      </c>
      <c r="I960" s="1">
        <v>46629</v>
      </c>
      <c r="J960" t="s">
        <v>24</v>
      </c>
      <c r="K960" t="s">
        <v>25</v>
      </c>
      <c r="L960" t="s">
        <v>53</v>
      </c>
      <c r="M960" t="s">
        <v>59</v>
      </c>
      <c r="N960" t="s">
        <v>45</v>
      </c>
      <c r="O960" t="s">
        <v>38</v>
      </c>
      <c r="P960" t="s">
        <v>39</v>
      </c>
      <c r="Q960" t="s">
        <v>47</v>
      </c>
      <c r="R960">
        <v>4</v>
      </c>
      <c r="S960">
        <v>5</v>
      </c>
      <c r="T960">
        <f t="shared" si="42"/>
        <v>365</v>
      </c>
      <c r="U960" t="str">
        <f t="shared" si="43"/>
        <v>2026</v>
      </c>
      <c r="V960" t="str">
        <f t="shared" si="44"/>
        <v>3</v>
      </c>
      <c r="W960" s="10" cm="1">
        <f t="array" ref="W960">(INDEX(clv_analysis[[#All],[Customer Lifetime Value]], MATCH(TEXT(U960, "0")&amp;V960, TEXT(clv_analysis[[#All],[Year]], "0")&amp;clv_analysis[[#All],[Quarter]], 0))) /( COUNTIFS(amazon_prime_users[Year], U960, amazon_prime_users[Quarter], V960))</f>
        <v>22.966429667519179</v>
      </c>
    </row>
    <row r="961" spans="1:23" x14ac:dyDescent="0.3">
      <c r="A961" s="2">
        <v>960</v>
      </c>
      <c r="B961" t="s">
        <v>3817</v>
      </c>
      <c r="C961" t="s">
        <v>3818</v>
      </c>
      <c r="D961" t="s">
        <v>3819</v>
      </c>
      <c r="E961" s="3">
        <v>15214</v>
      </c>
      <c r="F961" t="s">
        <v>43</v>
      </c>
      <c r="G961" t="s">
        <v>3820</v>
      </c>
      <c r="H961" s="1">
        <v>46265</v>
      </c>
      <c r="I961" s="1">
        <v>46630</v>
      </c>
      <c r="J961" t="s">
        <v>36</v>
      </c>
      <c r="K961" t="s">
        <v>25</v>
      </c>
      <c r="L961" t="s">
        <v>53</v>
      </c>
      <c r="M961" t="s">
        <v>27</v>
      </c>
      <c r="N961" t="s">
        <v>45</v>
      </c>
      <c r="O961" t="s">
        <v>61</v>
      </c>
      <c r="P961" t="s">
        <v>30</v>
      </c>
      <c r="Q961" t="s">
        <v>54</v>
      </c>
      <c r="R961">
        <v>4.5999999999999996</v>
      </c>
      <c r="S961">
        <v>8</v>
      </c>
      <c r="T961">
        <f t="shared" si="42"/>
        <v>365</v>
      </c>
      <c r="U961" t="str">
        <f t="shared" si="43"/>
        <v>2026</v>
      </c>
      <c r="V961" t="str">
        <f t="shared" si="44"/>
        <v>3</v>
      </c>
      <c r="W961" s="10" cm="1">
        <f t="array" ref="W961">(INDEX(clv_analysis[[#All],[Customer Lifetime Value]], MATCH(TEXT(U961, "0")&amp;V961, TEXT(clv_analysis[[#All],[Year]], "0")&amp;clv_analysis[[#All],[Quarter]], 0))) /( COUNTIFS(amazon_prime_users[Year], U961, amazon_prime_users[Quarter], V961))</f>
        <v>22.966429667519179</v>
      </c>
    </row>
    <row r="962" spans="1:23" x14ac:dyDescent="0.3">
      <c r="A962" s="2">
        <v>961</v>
      </c>
      <c r="B962" t="s">
        <v>3821</v>
      </c>
      <c r="C962" t="s">
        <v>3822</v>
      </c>
      <c r="D962" t="s">
        <v>3823</v>
      </c>
      <c r="E962" s="3">
        <v>38350</v>
      </c>
      <c r="F962" t="s">
        <v>43</v>
      </c>
      <c r="G962" t="s">
        <v>3824</v>
      </c>
      <c r="H962" s="1">
        <v>46266</v>
      </c>
      <c r="I962" s="1">
        <v>46631</v>
      </c>
      <c r="J962" t="s">
        <v>24</v>
      </c>
      <c r="K962" t="s">
        <v>25</v>
      </c>
      <c r="L962" t="s">
        <v>26</v>
      </c>
      <c r="M962" t="s">
        <v>27</v>
      </c>
      <c r="N962" t="s">
        <v>28</v>
      </c>
      <c r="O962" t="s">
        <v>61</v>
      </c>
      <c r="P962" t="s">
        <v>68</v>
      </c>
      <c r="Q962" t="s">
        <v>47</v>
      </c>
      <c r="R962">
        <v>4.7</v>
      </c>
      <c r="S962">
        <v>4</v>
      </c>
      <c r="T962">
        <f t="shared" ref="T962:T1025" si="45">I962-H962</f>
        <v>365</v>
      </c>
      <c r="U962" t="str">
        <f t="shared" ref="U962:U1025" si="46">IF(YEAR(H962)=2024, "2024",
 IF(YEAR(H962)=2025, "2025",
 IF(YEAR(H962)=2026, "2026",
 IF(YEAR(H962)=2027, "2027",
 IF(YEAR(H962)=2028, "2028",
 IF(YEAR(H962)=2029, "2029",
 IF(YEAR(H962)=2030, "2030", "")))))))</f>
        <v>2026</v>
      </c>
      <c r="V962" t="str">
        <f t="shared" ref="V962:V1025" si="47">IF(MONTH(H962)&lt;=3, "1", IF(MONTH(H962)&lt;=6, "2", IF(MONTH(H962)&lt;=9, "3", "4")))</f>
        <v>3</v>
      </c>
      <c r="W962" s="10" cm="1">
        <f t="array" ref="W962">(INDEX(clv_analysis[[#All],[Customer Lifetime Value]], MATCH(TEXT(U962, "0")&amp;V962, TEXT(clv_analysis[[#All],[Year]], "0")&amp;clv_analysis[[#All],[Quarter]], 0))) /( COUNTIFS(amazon_prime_users[Year], U962, amazon_prime_users[Quarter], V962))</f>
        <v>22.966429667519179</v>
      </c>
    </row>
    <row r="963" spans="1:23" x14ac:dyDescent="0.3">
      <c r="A963" s="2">
        <v>962</v>
      </c>
      <c r="B963" t="s">
        <v>3825</v>
      </c>
      <c r="C963" t="s">
        <v>3826</v>
      </c>
      <c r="D963" t="s">
        <v>3827</v>
      </c>
      <c r="E963" s="3">
        <v>14085</v>
      </c>
      <c r="F963" t="s">
        <v>22</v>
      </c>
      <c r="G963" t="s">
        <v>3828</v>
      </c>
      <c r="H963" s="1">
        <v>46267</v>
      </c>
      <c r="I963" s="1">
        <v>46632</v>
      </c>
      <c r="J963" t="s">
        <v>24</v>
      </c>
      <c r="K963" t="s">
        <v>52</v>
      </c>
      <c r="L963" t="s">
        <v>26</v>
      </c>
      <c r="M963" t="s">
        <v>66</v>
      </c>
      <c r="N963" t="s">
        <v>60</v>
      </c>
      <c r="O963" t="s">
        <v>73</v>
      </c>
      <c r="P963" t="s">
        <v>30</v>
      </c>
      <c r="Q963" t="s">
        <v>31</v>
      </c>
      <c r="R963">
        <v>4.0999999999999996</v>
      </c>
      <c r="S963">
        <v>2</v>
      </c>
      <c r="T963">
        <f t="shared" si="45"/>
        <v>365</v>
      </c>
      <c r="U963" t="str">
        <f t="shared" si="46"/>
        <v>2026</v>
      </c>
      <c r="V963" t="str">
        <f t="shared" si="47"/>
        <v>3</v>
      </c>
      <c r="W963" s="10" cm="1">
        <f t="array" ref="W963">(INDEX(clv_analysis[[#All],[Customer Lifetime Value]], MATCH(TEXT(U963, "0")&amp;V963, TEXT(clv_analysis[[#All],[Year]], "0")&amp;clv_analysis[[#All],[Quarter]], 0))) /( COUNTIFS(amazon_prime_users[Year], U963, amazon_prime_users[Quarter], V963))</f>
        <v>22.966429667519179</v>
      </c>
    </row>
    <row r="964" spans="1:23" x14ac:dyDescent="0.3">
      <c r="A964" s="2">
        <v>963</v>
      </c>
      <c r="B964" t="s">
        <v>3829</v>
      </c>
      <c r="C964" t="s">
        <v>3830</v>
      </c>
      <c r="D964" t="s">
        <v>3831</v>
      </c>
      <c r="E964" s="3">
        <v>38024</v>
      </c>
      <c r="F964" t="s">
        <v>22</v>
      </c>
      <c r="G964" t="s">
        <v>3832</v>
      </c>
      <c r="H964" s="1">
        <v>46268</v>
      </c>
      <c r="I964" s="1">
        <v>46633</v>
      </c>
      <c r="J964" t="s">
        <v>24</v>
      </c>
      <c r="K964" t="s">
        <v>25</v>
      </c>
      <c r="L964" t="s">
        <v>53</v>
      </c>
      <c r="M964" t="s">
        <v>66</v>
      </c>
      <c r="N964" t="s">
        <v>60</v>
      </c>
      <c r="O964" t="s">
        <v>46</v>
      </c>
      <c r="P964" t="s">
        <v>68</v>
      </c>
      <c r="Q964" t="s">
        <v>31</v>
      </c>
      <c r="R964">
        <v>4.8</v>
      </c>
      <c r="S964">
        <v>6</v>
      </c>
      <c r="T964">
        <f t="shared" si="45"/>
        <v>365</v>
      </c>
      <c r="U964" t="str">
        <f t="shared" si="46"/>
        <v>2026</v>
      </c>
      <c r="V964" t="str">
        <f t="shared" si="47"/>
        <v>3</v>
      </c>
      <c r="W964" s="10" cm="1">
        <f t="array" ref="W964">(INDEX(clv_analysis[[#All],[Customer Lifetime Value]], MATCH(TEXT(U964, "0")&amp;V964, TEXT(clv_analysis[[#All],[Year]], "0")&amp;clv_analysis[[#All],[Quarter]], 0))) /( COUNTIFS(amazon_prime_users[Year], U964, amazon_prime_users[Quarter], V964))</f>
        <v>22.966429667519179</v>
      </c>
    </row>
    <row r="965" spans="1:23" x14ac:dyDescent="0.3">
      <c r="A965" s="2">
        <v>964</v>
      </c>
      <c r="B965" t="s">
        <v>3833</v>
      </c>
      <c r="C965" t="s">
        <v>3834</v>
      </c>
      <c r="D965" t="s">
        <v>3835</v>
      </c>
      <c r="E965" s="3">
        <v>14432</v>
      </c>
      <c r="F965" t="s">
        <v>22</v>
      </c>
      <c r="G965" t="s">
        <v>3836</v>
      </c>
      <c r="H965" s="1">
        <v>46269</v>
      </c>
      <c r="I965" s="1">
        <v>46634</v>
      </c>
      <c r="J965" t="s">
        <v>36</v>
      </c>
      <c r="K965" t="s">
        <v>52</v>
      </c>
      <c r="L965" t="s">
        <v>53</v>
      </c>
      <c r="M965" t="s">
        <v>66</v>
      </c>
      <c r="N965" t="s">
        <v>45</v>
      </c>
      <c r="O965" t="s">
        <v>46</v>
      </c>
      <c r="P965" t="s">
        <v>39</v>
      </c>
      <c r="Q965" t="s">
        <v>47</v>
      </c>
      <c r="R965">
        <v>4.7</v>
      </c>
      <c r="S965">
        <v>1</v>
      </c>
      <c r="T965">
        <f t="shared" si="45"/>
        <v>365</v>
      </c>
      <c r="U965" t="str">
        <f t="shared" si="46"/>
        <v>2026</v>
      </c>
      <c r="V965" t="str">
        <f t="shared" si="47"/>
        <v>3</v>
      </c>
      <c r="W965" s="10" cm="1">
        <f t="array" ref="W965">(INDEX(clv_analysis[[#All],[Customer Lifetime Value]], MATCH(TEXT(U965, "0")&amp;V965, TEXT(clv_analysis[[#All],[Year]], "0")&amp;clv_analysis[[#All],[Quarter]], 0))) /( COUNTIFS(amazon_prime_users[Year], U965, amazon_prime_users[Quarter], V965))</f>
        <v>22.966429667519179</v>
      </c>
    </row>
    <row r="966" spans="1:23" x14ac:dyDescent="0.3">
      <c r="A966" s="2">
        <v>965</v>
      </c>
      <c r="B966" t="s">
        <v>3837</v>
      </c>
      <c r="C966" t="s">
        <v>3838</v>
      </c>
      <c r="D966" t="s">
        <v>3839</v>
      </c>
      <c r="E966" s="3">
        <v>33132</v>
      </c>
      <c r="F966" t="s">
        <v>22</v>
      </c>
      <c r="G966" t="s">
        <v>3840</v>
      </c>
      <c r="H966" s="1">
        <v>46270</v>
      </c>
      <c r="I966" s="1">
        <v>46635</v>
      </c>
      <c r="J966" t="s">
        <v>24</v>
      </c>
      <c r="K966" t="s">
        <v>52</v>
      </c>
      <c r="L966" t="s">
        <v>53</v>
      </c>
      <c r="M966" t="s">
        <v>27</v>
      </c>
      <c r="N966" t="s">
        <v>60</v>
      </c>
      <c r="O966" t="s">
        <v>46</v>
      </c>
      <c r="P966" t="s">
        <v>39</v>
      </c>
      <c r="Q966" t="s">
        <v>54</v>
      </c>
      <c r="R966">
        <v>4.2</v>
      </c>
      <c r="S966">
        <v>0</v>
      </c>
      <c r="T966">
        <f t="shared" si="45"/>
        <v>365</v>
      </c>
      <c r="U966" t="str">
        <f t="shared" si="46"/>
        <v>2026</v>
      </c>
      <c r="V966" t="str">
        <f t="shared" si="47"/>
        <v>3</v>
      </c>
      <c r="W966" s="10" cm="1">
        <f t="array" ref="W966">(INDEX(clv_analysis[[#All],[Customer Lifetime Value]], MATCH(TEXT(U966, "0")&amp;V966, TEXT(clv_analysis[[#All],[Year]], "0")&amp;clv_analysis[[#All],[Quarter]], 0))) /( COUNTIFS(amazon_prime_users[Year], U966, amazon_prime_users[Quarter], V966))</f>
        <v>22.966429667519179</v>
      </c>
    </row>
    <row r="967" spans="1:23" x14ac:dyDescent="0.3">
      <c r="A967" s="2">
        <v>966</v>
      </c>
      <c r="B967" t="s">
        <v>3841</v>
      </c>
      <c r="C967" t="s">
        <v>3842</v>
      </c>
      <c r="D967" t="s">
        <v>3843</v>
      </c>
      <c r="E967" s="3">
        <v>29521</v>
      </c>
      <c r="F967" t="s">
        <v>43</v>
      </c>
      <c r="G967" t="s">
        <v>3844</v>
      </c>
      <c r="H967" s="1">
        <v>46271</v>
      </c>
      <c r="I967" s="1">
        <v>46636</v>
      </c>
      <c r="J967" t="s">
        <v>24</v>
      </c>
      <c r="K967" t="s">
        <v>37</v>
      </c>
      <c r="L967" t="s">
        <v>53</v>
      </c>
      <c r="M967" t="s">
        <v>27</v>
      </c>
      <c r="N967" t="s">
        <v>28</v>
      </c>
      <c r="O967" t="s">
        <v>29</v>
      </c>
      <c r="P967" t="s">
        <v>30</v>
      </c>
      <c r="Q967" t="s">
        <v>47</v>
      </c>
      <c r="R967">
        <v>4.8</v>
      </c>
      <c r="S967">
        <v>4</v>
      </c>
      <c r="T967">
        <f t="shared" si="45"/>
        <v>365</v>
      </c>
      <c r="U967" t="str">
        <f t="shared" si="46"/>
        <v>2026</v>
      </c>
      <c r="V967" t="str">
        <f t="shared" si="47"/>
        <v>3</v>
      </c>
      <c r="W967" s="10" cm="1">
        <f t="array" ref="W967">(INDEX(clv_analysis[[#All],[Customer Lifetime Value]], MATCH(TEXT(U967, "0")&amp;V967, TEXT(clv_analysis[[#All],[Year]], "0")&amp;clv_analysis[[#All],[Quarter]], 0))) /( COUNTIFS(amazon_prime_users[Year], U967, amazon_prime_users[Quarter], V967))</f>
        <v>22.966429667519179</v>
      </c>
    </row>
    <row r="968" spans="1:23" x14ac:dyDescent="0.3">
      <c r="A968" s="2">
        <v>967</v>
      </c>
      <c r="B968" t="s">
        <v>3845</v>
      </c>
      <c r="C968" t="s">
        <v>3846</v>
      </c>
      <c r="D968" t="s">
        <v>3847</v>
      </c>
      <c r="E968" s="3">
        <v>17149</v>
      </c>
      <c r="F968" t="s">
        <v>43</v>
      </c>
      <c r="G968" t="s">
        <v>3848</v>
      </c>
      <c r="H968" s="1">
        <v>46272</v>
      </c>
      <c r="I968" s="1">
        <v>46637</v>
      </c>
      <c r="J968" t="s">
        <v>24</v>
      </c>
      <c r="K968" t="s">
        <v>52</v>
      </c>
      <c r="L968" t="s">
        <v>26</v>
      </c>
      <c r="M968" t="s">
        <v>27</v>
      </c>
      <c r="N968" t="s">
        <v>28</v>
      </c>
      <c r="O968" t="s">
        <v>67</v>
      </c>
      <c r="P968" t="s">
        <v>68</v>
      </c>
      <c r="Q968" t="s">
        <v>47</v>
      </c>
      <c r="R968">
        <v>4.3</v>
      </c>
      <c r="S968">
        <v>1</v>
      </c>
      <c r="T968">
        <f t="shared" si="45"/>
        <v>365</v>
      </c>
      <c r="U968" t="str">
        <f t="shared" si="46"/>
        <v>2026</v>
      </c>
      <c r="V968" t="str">
        <f t="shared" si="47"/>
        <v>3</v>
      </c>
      <c r="W968" s="10" cm="1">
        <f t="array" ref="W968">(INDEX(clv_analysis[[#All],[Customer Lifetime Value]], MATCH(TEXT(U968, "0")&amp;V968, TEXT(clv_analysis[[#All],[Year]], "0")&amp;clv_analysis[[#All],[Quarter]], 0))) /( COUNTIFS(amazon_prime_users[Year], U968, amazon_prime_users[Quarter], V968))</f>
        <v>22.966429667519179</v>
      </c>
    </row>
    <row r="969" spans="1:23" x14ac:dyDescent="0.3">
      <c r="A969" s="2">
        <v>968</v>
      </c>
      <c r="B969" t="s">
        <v>3849</v>
      </c>
      <c r="C969" t="s">
        <v>3850</v>
      </c>
      <c r="D969" t="s">
        <v>3851</v>
      </c>
      <c r="E969" s="3">
        <v>32965</v>
      </c>
      <c r="F969" t="s">
        <v>22</v>
      </c>
      <c r="G969" t="s">
        <v>3852</v>
      </c>
      <c r="H969" s="1">
        <v>46273</v>
      </c>
      <c r="I969" s="1">
        <v>46638</v>
      </c>
      <c r="J969" t="s">
        <v>36</v>
      </c>
      <c r="K969" t="s">
        <v>37</v>
      </c>
      <c r="L969" t="s">
        <v>26</v>
      </c>
      <c r="M969" t="s">
        <v>27</v>
      </c>
      <c r="N969" t="s">
        <v>45</v>
      </c>
      <c r="O969" t="s">
        <v>61</v>
      </c>
      <c r="P969" t="s">
        <v>68</v>
      </c>
      <c r="Q969" t="s">
        <v>54</v>
      </c>
      <c r="R969">
        <v>4.8</v>
      </c>
      <c r="S969">
        <v>9</v>
      </c>
      <c r="T969">
        <f t="shared" si="45"/>
        <v>365</v>
      </c>
      <c r="U969" t="str">
        <f t="shared" si="46"/>
        <v>2026</v>
      </c>
      <c r="V969" t="str">
        <f t="shared" si="47"/>
        <v>3</v>
      </c>
      <c r="W969" s="10" cm="1">
        <f t="array" ref="W969">(INDEX(clv_analysis[[#All],[Customer Lifetime Value]], MATCH(TEXT(U969, "0")&amp;V969, TEXT(clv_analysis[[#All],[Year]], "0")&amp;clv_analysis[[#All],[Quarter]], 0))) /( COUNTIFS(amazon_prime_users[Year], U969, amazon_prime_users[Quarter], V969))</f>
        <v>22.966429667519179</v>
      </c>
    </row>
    <row r="970" spans="1:23" x14ac:dyDescent="0.3">
      <c r="A970" s="2">
        <v>969</v>
      </c>
      <c r="B970" t="s">
        <v>3853</v>
      </c>
      <c r="C970" t="s">
        <v>3854</v>
      </c>
      <c r="D970" t="s">
        <v>3855</v>
      </c>
      <c r="E970" s="3">
        <v>19967</v>
      </c>
      <c r="F970" t="s">
        <v>22</v>
      </c>
      <c r="G970" t="s">
        <v>3856</v>
      </c>
      <c r="H970" s="1">
        <v>46274</v>
      </c>
      <c r="I970" s="1">
        <v>46639</v>
      </c>
      <c r="J970" t="s">
        <v>36</v>
      </c>
      <c r="K970" t="s">
        <v>25</v>
      </c>
      <c r="L970" t="s">
        <v>53</v>
      </c>
      <c r="M970" t="s">
        <v>66</v>
      </c>
      <c r="N970" t="s">
        <v>60</v>
      </c>
      <c r="O970" t="s">
        <v>67</v>
      </c>
      <c r="P970" t="s">
        <v>68</v>
      </c>
      <c r="Q970" t="s">
        <v>54</v>
      </c>
      <c r="R970">
        <v>3.8</v>
      </c>
      <c r="S970">
        <v>4</v>
      </c>
      <c r="T970">
        <f t="shared" si="45"/>
        <v>365</v>
      </c>
      <c r="U970" t="str">
        <f t="shared" si="46"/>
        <v>2026</v>
      </c>
      <c r="V970" t="str">
        <f t="shared" si="47"/>
        <v>3</v>
      </c>
      <c r="W970" s="10" cm="1">
        <f t="array" ref="W970">(INDEX(clv_analysis[[#All],[Customer Lifetime Value]], MATCH(TEXT(U970, "0")&amp;V970, TEXT(clv_analysis[[#All],[Year]], "0")&amp;clv_analysis[[#All],[Quarter]], 0))) /( COUNTIFS(amazon_prime_users[Year], U970, amazon_prime_users[Quarter], V970))</f>
        <v>22.966429667519179</v>
      </c>
    </row>
    <row r="971" spans="1:23" x14ac:dyDescent="0.3">
      <c r="A971" s="2">
        <v>970</v>
      </c>
      <c r="B971" t="s">
        <v>3857</v>
      </c>
      <c r="C971" t="s">
        <v>3858</v>
      </c>
      <c r="D971" t="s">
        <v>3859</v>
      </c>
      <c r="E971" s="3">
        <v>35005</v>
      </c>
      <c r="F971" t="s">
        <v>43</v>
      </c>
      <c r="G971" t="s">
        <v>3860</v>
      </c>
      <c r="H971" s="1">
        <v>46275</v>
      </c>
      <c r="I971" s="1">
        <v>46640</v>
      </c>
      <c r="J971" t="s">
        <v>36</v>
      </c>
      <c r="K971" t="s">
        <v>37</v>
      </c>
      <c r="L971" t="s">
        <v>53</v>
      </c>
      <c r="M971" t="s">
        <v>27</v>
      </c>
      <c r="N971" t="s">
        <v>45</v>
      </c>
      <c r="O971" t="s">
        <v>46</v>
      </c>
      <c r="P971" t="s">
        <v>39</v>
      </c>
      <c r="Q971" t="s">
        <v>47</v>
      </c>
      <c r="R971">
        <v>4.5</v>
      </c>
      <c r="S971">
        <v>3</v>
      </c>
      <c r="T971">
        <f t="shared" si="45"/>
        <v>365</v>
      </c>
      <c r="U971" t="str">
        <f t="shared" si="46"/>
        <v>2026</v>
      </c>
      <c r="V971" t="str">
        <f t="shared" si="47"/>
        <v>3</v>
      </c>
      <c r="W971" s="10" cm="1">
        <f t="array" ref="W971">(INDEX(clv_analysis[[#All],[Customer Lifetime Value]], MATCH(TEXT(U971, "0")&amp;V971, TEXT(clv_analysis[[#All],[Year]], "0")&amp;clv_analysis[[#All],[Quarter]], 0))) /( COUNTIFS(amazon_prime_users[Year], U971, amazon_prime_users[Quarter], V971))</f>
        <v>22.966429667519179</v>
      </c>
    </row>
    <row r="972" spans="1:23" x14ac:dyDescent="0.3">
      <c r="A972" s="2">
        <v>971</v>
      </c>
      <c r="B972" t="s">
        <v>3861</v>
      </c>
      <c r="C972" t="s">
        <v>3862</v>
      </c>
      <c r="D972" t="s">
        <v>3863</v>
      </c>
      <c r="E972" s="3">
        <v>20547</v>
      </c>
      <c r="F972" t="s">
        <v>22</v>
      </c>
      <c r="G972" t="s">
        <v>3864</v>
      </c>
      <c r="H972" s="1">
        <v>46276</v>
      </c>
      <c r="I972" s="1">
        <v>46641</v>
      </c>
      <c r="J972" t="s">
        <v>24</v>
      </c>
      <c r="K972" t="s">
        <v>52</v>
      </c>
      <c r="L972" t="s">
        <v>26</v>
      </c>
      <c r="M972" t="s">
        <v>27</v>
      </c>
      <c r="N972" t="s">
        <v>28</v>
      </c>
      <c r="O972" t="s">
        <v>114</v>
      </c>
      <c r="P972" t="s">
        <v>39</v>
      </c>
      <c r="Q972" t="s">
        <v>31</v>
      </c>
      <c r="R972">
        <v>4.2</v>
      </c>
      <c r="S972">
        <v>8</v>
      </c>
      <c r="T972">
        <f t="shared" si="45"/>
        <v>365</v>
      </c>
      <c r="U972" t="str">
        <f t="shared" si="46"/>
        <v>2026</v>
      </c>
      <c r="V972" t="str">
        <f t="shared" si="47"/>
        <v>3</v>
      </c>
      <c r="W972" s="10" cm="1">
        <f t="array" ref="W972">(INDEX(clv_analysis[[#All],[Customer Lifetime Value]], MATCH(TEXT(U972, "0")&amp;V972, TEXT(clv_analysis[[#All],[Year]], "0")&amp;clv_analysis[[#All],[Quarter]], 0))) /( COUNTIFS(amazon_prime_users[Year], U972, amazon_prime_users[Quarter], V972))</f>
        <v>22.966429667519179</v>
      </c>
    </row>
    <row r="973" spans="1:23" x14ac:dyDescent="0.3">
      <c r="A973" s="2">
        <v>972</v>
      </c>
      <c r="B973" t="s">
        <v>3865</v>
      </c>
      <c r="C973" t="s">
        <v>3866</v>
      </c>
      <c r="D973" t="s">
        <v>3867</v>
      </c>
      <c r="E973" s="3">
        <v>14989</v>
      </c>
      <c r="F973" t="s">
        <v>22</v>
      </c>
      <c r="G973" t="s">
        <v>3868</v>
      </c>
      <c r="H973" s="1">
        <v>46277</v>
      </c>
      <c r="I973" s="1">
        <v>46642</v>
      </c>
      <c r="J973" t="s">
        <v>36</v>
      </c>
      <c r="K973" t="s">
        <v>52</v>
      </c>
      <c r="L973" t="s">
        <v>53</v>
      </c>
      <c r="M973" t="s">
        <v>59</v>
      </c>
      <c r="N973" t="s">
        <v>60</v>
      </c>
      <c r="O973" t="s">
        <v>67</v>
      </c>
      <c r="P973" t="s">
        <v>68</v>
      </c>
      <c r="Q973" t="s">
        <v>54</v>
      </c>
      <c r="R973">
        <v>3.6</v>
      </c>
      <c r="S973">
        <v>9</v>
      </c>
      <c r="T973">
        <f t="shared" si="45"/>
        <v>365</v>
      </c>
      <c r="U973" t="str">
        <f t="shared" si="46"/>
        <v>2026</v>
      </c>
      <c r="V973" t="str">
        <f t="shared" si="47"/>
        <v>3</v>
      </c>
      <c r="W973" s="10" cm="1">
        <f t="array" ref="W973">(INDEX(clv_analysis[[#All],[Customer Lifetime Value]], MATCH(TEXT(U973, "0")&amp;V973, TEXT(clv_analysis[[#All],[Year]], "0")&amp;clv_analysis[[#All],[Quarter]], 0))) /( COUNTIFS(amazon_prime_users[Year], U973, amazon_prime_users[Quarter], V973))</f>
        <v>22.966429667519179</v>
      </c>
    </row>
    <row r="974" spans="1:23" x14ac:dyDescent="0.3">
      <c r="A974" s="2">
        <v>973</v>
      </c>
      <c r="B974" t="s">
        <v>3869</v>
      </c>
      <c r="C974" t="s">
        <v>3870</v>
      </c>
      <c r="D974" t="s">
        <v>3871</v>
      </c>
      <c r="E974" s="3">
        <v>12728</v>
      </c>
      <c r="F974" t="s">
        <v>43</v>
      </c>
      <c r="G974" t="s">
        <v>3872</v>
      </c>
      <c r="H974" s="1">
        <v>46278</v>
      </c>
      <c r="I974" s="1">
        <v>46643</v>
      </c>
      <c r="J974" t="s">
        <v>24</v>
      </c>
      <c r="K974" t="s">
        <v>37</v>
      </c>
      <c r="L974" t="s">
        <v>53</v>
      </c>
      <c r="M974" t="s">
        <v>59</v>
      </c>
      <c r="N974" t="s">
        <v>28</v>
      </c>
      <c r="O974" t="s">
        <v>114</v>
      </c>
      <c r="P974" t="s">
        <v>39</v>
      </c>
      <c r="Q974" t="s">
        <v>54</v>
      </c>
      <c r="R974">
        <v>3.8</v>
      </c>
      <c r="S974">
        <v>1</v>
      </c>
      <c r="T974">
        <f t="shared" si="45"/>
        <v>365</v>
      </c>
      <c r="U974" t="str">
        <f t="shared" si="46"/>
        <v>2026</v>
      </c>
      <c r="V974" t="str">
        <f t="shared" si="47"/>
        <v>3</v>
      </c>
      <c r="W974" s="10" cm="1">
        <f t="array" ref="W974">(INDEX(clv_analysis[[#All],[Customer Lifetime Value]], MATCH(TEXT(U974, "0")&amp;V974, TEXT(clv_analysis[[#All],[Year]], "0")&amp;clv_analysis[[#All],[Quarter]], 0))) /( COUNTIFS(amazon_prime_users[Year], U974, amazon_prime_users[Quarter], V974))</f>
        <v>22.966429667519179</v>
      </c>
    </row>
    <row r="975" spans="1:23" x14ac:dyDescent="0.3">
      <c r="A975" s="2">
        <v>974</v>
      </c>
      <c r="B975" t="s">
        <v>3873</v>
      </c>
      <c r="C975" t="s">
        <v>2934</v>
      </c>
      <c r="D975" t="s">
        <v>2935</v>
      </c>
      <c r="E975" s="3">
        <v>21105</v>
      </c>
      <c r="F975" t="s">
        <v>43</v>
      </c>
      <c r="G975" t="s">
        <v>3874</v>
      </c>
      <c r="H975" s="1">
        <v>46279</v>
      </c>
      <c r="I975" s="1">
        <v>46644</v>
      </c>
      <c r="J975" t="s">
        <v>24</v>
      </c>
      <c r="K975" t="s">
        <v>37</v>
      </c>
      <c r="L975" t="s">
        <v>26</v>
      </c>
      <c r="M975" t="s">
        <v>66</v>
      </c>
      <c r="N975" t="s">
        <v>28</v>
      </c>
      <c r="O975" t="s">
        <v>67</v>
      </c>
      <c r="P975" t="s">
        <v>68</v>
      </c>
      <c r="Q975" t="s">
        <v>31</v>
      </c>
      <c r="R975">
        <v>4.0999999999999996</v>
      </c>
      <c r="S975">
        <v>0</v>
      </c>
      <c r="T975">
        <f t="shared" si="45"/>
        <v>365</v>
      </c>
      <c r="U975" t="str">
        <f t="shared" si="46"/>
        <v>2026</v>
      </c>
      <c r="V975" t="str">
        <f t="shared" si="47"/>
        <v>3</v>
      </c>
      <c r="W975" s="10" cm="1">
        <f t="array" ref="W975">(INDEX(clv_analysis[[#All],[Customer Lifetime Value]], MATCH(TEXT(U975, "0")&amp;V975, TEXT(clv_analysis[[#All],[Year]], "0")&amp;clv_analysis[[#All],[Quarter]], 0))) /( COUNTIFS(amazon_prime_users[Year], U975, amazon_prime_users[Quarter], V975))</f>
        <v>22.966429667519179</v>
      </c>
    </row>
    <row r="976" spans="1:23" x14ac:dyDescent="0.3">
      <c r="A976" s="2">
        <v>975</v>
      </c>
      <c r="B976" t="s">
        <v>3875</v>
      </c>
      <c r="C976" t="s">
        <v>3876</v>
      </c>
      <c r="D976" t="s">
        <v>3877</v>
      </c>
      <c r="E976" s="3">
        <v>14789</v>
      </c>
      <c r="F976" t="s">
        <v>43</v>
      </c>
      <c r="G976" t="s">
        <v>3878</v>
      </c>
      <c r="H976" s="1">
        <v>46280</v>
      </c>
      <c r="I976" s="1">
        <v>46645</v>
      </c>
      <c r="J976" t="s">
        <v>24</v>
      </c>
      <c r="K976" t="s">
        <v>25</v>
      </c>
      <c r="L976" t="s">
        <v>26</v>
      </c>
      <c r="M976" t="s">
        <v>59</v>
      </c>
      <c r="N976" t="s">
        <v>60</v>
      </c>
      <c r="O976" t="s">
        <v>114</v>
      </c>
      <c r="P976" t="s">
        <v>68</v>
      </c>
      <c r="Q976" t="s">
        <v>31</v>
      </c>
      <c r="R976">
        <v>3.1</v>
      </c>
      <c r="S976">
        <v>8</v>
      </c>
      <c r="T976">
        <f t="shared" si="45"/>
        <v>365</v>
      </c>
      <c r="U976" t="str">
        <f t="shared" si="46"/>
        <v>2026</v>
      </c>
      <c r="V976" t="str">
        <f t="shared" si="47"/>
        <v>3</v>
      </c>
      <c r="W976" s="10" cm="1">
        <f t="array" ref="W976">(INDEX(clv_analysis[[#All],[Customer Lifetime Value]], MATCH(TEXT(U976, "0")&amp;V976, TEXT(clv_analysis[[#All],[Year]], "0")&amp;clv_analysis[[#All],[Quarter]], 0))) /( COUNTIFS(amazon_prime_users[Year], U976, amazon_prime_users[Quarter], V976))</f>
        <v>22.966429667519179</v>
      </c>
    </row>
    <row r="977" spans="1:23" x14ac:dyDescent="0.3">
      <c r="A977" s="2">
        <v>976</v>
      </c>
      <c r="B977" t="s">
        <v>3879</v>
      </c>
      <c r="C977" t="s">
        <v>3880</v>
      </c>
      <c r="D977" t="s">
        <v>3881</v>
      </c>
      <c r="E977" s="3">
        <v>19347</v>
      </c>
      <c r="F977" t="s">
        <v>22</v>
      </c>
      <c r="G977" t="s">
        <v>3882</v>
      </c>
      <c r="H977" s="1">
        <v>46281</v>
      </c>
      <c r="I977" s="1">
        <v>46646</v>
      </c>
      <c r="J977" t="s">
        <v>24</v>
      </c>
      <c r="K977" t="s">
        <v>25</v>
      </c>
      <c r="L977" t="s">
        <v>53</v>
      </c>
      <c r="M977" t="s">
        <v>27</v>
      </c>
      <c r="N977" t="s">
        <v>45</v>
      </c>
      <c r="O977" t="s">
        <v>29</v>
      </c>
      <c r="P977" t="s">
        <v>39</v>
      </c>
      <c r="Q977" t="s">
        <v>54</v>
      </c>
      <c r="R977">
        <v>3.5</v>
      </c>
      <c r="S977">
        <v>10</v>
      </c>
      <c r="T977">
        <f t="shared" si="45"/>
        <v>365</v>
      </c>
      <c r="U977" t="str">
        <f t="shared" si="46"/>
        <v>2026</v>
      </c>
      <c r="V977" t="str">
        <f t="shared" si="47"/>
        <v>3</v>
      </c>
      <c r="W977" s="10" cm="1">
        <f t="array" ref="W977">(INDEX(clv_analysis[[#All],[Customer Lifetime Value]], MATCH(TEXT(U977, "0")&amp;V977, TEXT(clv_analysis[[#All],[Year]], "0")&amp;clv_analysis[[#All],[Quarter]], 0))) /( COUNTIFS(amazon_prime_users[Year], U977, amazon_prime_users[Quarter], V977))</f>
        <v>22.966429667519179</v>
      </c>
    </row>
    <row r="978" spans="1:23" x14ac:dyDescent="0.3">
      <c r="A978" s="2">
        <v>977</v>
      </c>
      <c r="B978" t="s">
        <v>3883</v>
      </c>
      <c r="C978" t="s">
        <v>3884</v>
      </c>
      <c r="D978" t="s">
        <v>3885</v>
      </c>
      <c r="E978" s="3">
        <v>29651</v>
      </c>
      <c r="F978" t="s">
        <v>43</v>
      </c>
      <c r="G978" t="s">
        <v>3886</v>
      </c>
      <c r="H978" s="1">
        <v>46282</v>
      </c>
      <c r="I978" s="1">
        <v>46647</v>
      </c>
      <c r="J978" t="s">
        <v>36</v>
      </c>
      <c r="K978" t="s">
        <v>52</v>
      </c>
      <c r="L978" t="s">
        <v>53</v>
      </c>
      <c r="M978" t="s">
        <v>27</v>
      </c>
      <c r="N978" t="s">
        <v>28</v>
      </c>
      <c r="O978" t="s">
        <v>38</v>
      </c>
      <c r="P978" t="s">
        <v>39</v>
      </c>
      <c r="Q978" t="s">
        <v>31</v>
      </c>
      <c r="R978">
        <v>4.7</v>
      </c>
      <c r="S978">
        <v>6</v>
      </c>
      <c r="T978">
        <f t="shared" si="45"/>
        <v>365</v>
      </c>
      <c r="U978" t="str">
        <f t="shared" si="46"/>
        <v>2026</v>
      </c>
      <c r="V978" t="str">
        <f t="shared" si="47"/>
        <v>3</v>
      </c>
      <c r="W978" s="10" cm="1">
        <f t="array" ref="W978">(INDEX(clv_analysis[[#All],[Customer Lifetime Value]], MATCH(TEXT(U978, "0")&amp;V978, TEXT(clv_analysis[[#All],[Year]], "0")&amp;clv_analysis[[#All],[Quarter]], 0))) /( COUNTIFS(amazon_prime_users[Year], U978, amazon_prime_users[Quarter], V978))</f>
        <v>22.966429667519179</v>
      </c>
    </row>
    <row r="979" spans="1:23" x14ac:dyDescent="0.3">
      <c r="A979" s="2">
        <v>978</v>
      </c>
      <c r="B979" t="s">
        <v>3887</v>
      </c>
      <c r="C979" t="s">
        <v>3888</v>
      </c>
      <c r="D979" t="s">
        <v>3889</v>
      </c>
      <c r="E979" s="3">
        <v>33653</v>
      </c>
      <c r="F979" t="s">
        <v>43</v>
      </c>
      <c r="G979" t="s">
        <v>2190</v>
      </c>
      <c r="H979" s="1">
        <v>46283</v>
      </c>
      <c r="I979" s="1">
        <v>46648</v>
      </c>
      <c r="J979" t="s">
        <v>24</v>
      </c>
      <c r="K979" t="s">
        <v>25</v>
      </c>
      <c r="L979" t="s">
        <v>53</v>
      </c>
      <c r="M979" t="s">
        <v>59</v>
      </c>
      <c r="N979" t="s">
        <v>60</v>
      </c>
      <c r="O979" t="s">
        <v>61</v>
      </c>
      <c r="P979" t="s">
        <v>68</v>
      </c>
      <c r="Q979" t="s">
        <v>54</v>
      </c>
      <c r="R979">
        <v>3.6</v>
      </c>
      <c r="S979">
        <v>8</v>
      </c>
      <c r="T979">
        <f t="shared" si="45"/>
        <v>365</v>
      </c>
      <c r="U979" t="str">
        <f t="shared" si="46"/>
        <v>2026</v>
      </c>
      <c r="V979" t="str">
        <f t="shared" si="47"/>
        <v>3</v>
      </c>
      <c r="W979" s="10" cm="1">
        <f t="array" ref="W979">(INDEX(clv_analysis[[#All],[Customer Lifetime Value]], MATCH(TEXT(U979, "0")&amp;V979, TEXT(clv_analysis[[#All],[Year]], "0")&amp;clv_analysis[[#All],[Quarter]], 0))) /( COUNTIFS(amazon_prime_users[Year], U979, amazon_prime_users[Quarter], V979))</f>
        <v>22.966429667519179</v>
      </c>
    </row>
    <row r="980" spans="1:23" x14ac:dyDescent="0.3">
      <c r="A980" s="2">
        <v>979</v>
      </c>
      <c r="B980" t="s">
        <v>3890</v>
      </c>
      <c r="C980" t="s">
        <v>3891</v>
      </c>
      <c r="D980" t="s">
        <v>3892</v>
      </c>
      <c r="E980" s="3">
        <v>23013</v>
      </c>
      <c r="F980" t="s">
        <v>43</v>
      </c>
      <c r="G980" t="s">
        <v>294</v>
      </c>
      <c r="H980" s="1">
        <v>46284</v>
      </c>
      <c r="I980" s="1">
        <v>46649</v>
      </c>
      <c r="J980" t="s">
        <v>36</v>
      </c>
      <c r="K980" t="s">
        <v>25</v>
      </c>
      <c r="L980" t="s">
        <v>53</v>
      </c>
      <c r="M980" t="s">
        <v>66</v>
      </c>
      <c r="N980" t="s">
        <v>28</v>
      </c>
      <c r="O980" t="s">
        <v>46</v>
      </c>
      <c r="P980" t="s">
        <v>30</v>
      </c>
      <c r="Q980" t="s">
        <v>31</v>
      </c>
      <c r="R980">
        <v>3.8</v>
      </c>
      <c r="S980">
        <v>3</v>
      </c>
      <c r="T980">
        <f t="shared" si="45"/>
        <v>365</v>
      </c>
      <c r="U980" t="str">
        <f t="shared" si="46"/>
        <v>2026</v>
      </c>
      <c r="V980" t="str">
        <f t="shared" si="47"/>
        <v>3</v>
      </c>
      <c r="W980" s="10" cm="1">
        <f t="array" ref="W980">(INDEX(clv_analysis[[#All],[Customer Lifetime Value]], MATCH(TEXT(U980, "0")&amp;V980, TEXT(clv_analysis[[#All],[Year]], "0")&amp;clv_analysis[[#All],[Quarter]], 0))) /( COUNTIFS(amazon_prime_users[Year], U980, amazon_prime_users[Quarter], V980))</f>
        <v>22.966429667519179</v>
      </c>
    </row>
    <row r="981" spans="1:23" x14ac:dyDescent="0.3">
      <c r="A981" s="2">
        <v>980</v>
      </c>
      <c r="B981" t="s">
        <v>3893</v>
      </c>
      <c r="C981" t="s">
        <v>3894</v>
      </c>
      <c r="D981" t="s">
        <v>3895</v>
      </c>
      <c r="E981" s="3">
        <v>19499</v>
      </c>
      <c r="F981" t="s">
        <v>22</v>
      </c>
      <c r="G981" t="s">
        <v>3896</v>
      </c>
      <c r="H981" s="1">
        <v>46285</v>
      </c>
      <c r="I981" s="1">
        <v>46650</v>
      </c>
      <c r="J981" t="s">
        <v>24</v>
      </c>
      <c r="K981" t="s">
        <v>52</v>
      </c>
      <c r="L981" t="s">
        <v>53</v>
      </c>
      <c r="M981" t="s">
        <v>27</v>
      </c>
      <c r="N981" t="s">
        <v>28</v>
      </c>
      <c r="O981" t="s">
        <v>38</v>
      </c>
      <c r="P981" t="s">
        <v>39</v>
      </c>
      <c r="Q981" t="s">
        <v>47</v>
      </c>
      <c r="R981">
        <v>4.5999999999999996</v>
      </c>
      <c r="S981">
        <v>1</v>
      </c>
      <c r="T981">
        <f t="shared" si="45"/>
        <v>365</v>
      </c>
      <c r="U981" t="str">
        <f t="shared" si="46"/>
        <v>2026</v>
      </c>
      <c r="V981" t="str">
        <f t="shared" si="47"/>
        <v>3</v>
      </c>
      <c r="W981" s="10" cm="1">
        <f t="array" ref="W981">(INDEX(clv_analysis[[#All],[Customer Lifetime Value]], MATCH(TEXT(U981, "0")&amp;V981, TEXT(clv_analysis[[#All],[Year]], "0")&amp;clv_analysis[[#All],[Quarter]], 0))) /( COUNTIFS(amazon_prime_users[Year], U981, amazon_prime_users[Quarter], V981))</f>
        <v>22.966429667519179</v>
      </c>
    </row>
    <row r="982" spans="1:23" x14ac:dyDescent="0.3">
      <c r="A982" s="2">
        <v>981</v>
      </c>
      <c r="B982" t="s">
        <v>3897</v>
      </c>
      <c r="C982" t="s">
        <v>3898</v>
      </c>
      <c r="D982" t="s">
        <v>3899</v>
      </c>
      <c r="E982" s="3">
        <v>30706</v>
      </c>
      <c r="F982" t="s">
        <v>43</v>
      </c>
      <c r="G982" t="s">
        <v>3900</v>
      </c>
      <c r="H982" s="1">
        <v>46286</v>
      </c>
      <c r="I982" s="1">
        <v>46651</v>
      </c>
      <c r="J982" t="s">
        <v>24</v>
      </c>
      <c r="K982" t="s">
        <v>25</v>
      </c>
      <c r="L982" t="s">
        <v>26</v>
      </c>
      <c r="M982" t="s">
        <v>59</v>
      </c>
      <c r="N982" t="s">
        <v>60</v>
      </c>
      <c r="O982" t="s">
        <v>73</v>
      </c>
      <c r="P982" t="s">
        <v>30</v>
      </c>
      <c r="Q982" t="s">
        <v>54</v>
      </c>
      <c r="R982">
        <v>4.5999999999999996</v>
      </c>
      <c r="S982">
        <v>10</v>
      </c>
      <c r="T982">
        <f t="shared" si="45"/>
        <v>365</v>
      </c>
      <c r="U982" t="str">
        <f t="shared" si="46"/>
        <v>2026</v>
      </c>
      <c r="V982" t="str">
        <f t="shared" si="47"/>
        <v>3</v>
      </c>
      <c r="W982" s="10" cm="1">
        <f t="array" ref="W982">(INDEX(clv_analysis[[#All],[Customer Lifetime Value]], MATCH(TEXT(U982, "0")&amp;V982, TEXT(clv_analysis[[#All],[Year]], "0")&amp;clv_analysis[[#All],[Quarter]], 0))) /( COUNTIFS(amazon_prime_users[Year], U982, amazon_prime_users[Quarter], V982))</f>
        <v>22.966429667519179</v>
      </c>
    </row>
    <row r="983" spans="1:23" x14ac:dyDescent="0.3">
      <c r="A983" s="2">
        <v>982</v>
      </c>
      <c r="B983" t="s">
        <v>3901</v>
      </c>
      <c r="C983" t="s">
        <v>3902</v>
      </c>
      <c r="D983" t="s">
        <v>3903</v>
      </c>
      <c r="E983" s="3">
        <v>30953</v>
      </c>
      <c r="F983" t="s">
        <v>43</v>
      </c>
      <c r="G983" t="s">
        <v>3904</v>
      </c>
      <c r="H983" s="1">
        <v>46287</v>
      </c>
      <c r="I983" s="1">
        <v>46652</v>
      </c>
      <c r="J983" t="s">
        <v>36</v>
      </c>
      <c r="K983" t="s">
        <v>25</v>
      </c>
      <c r="L983" t="s">
        <v>53</v>
      </c>
      <c r="M983" t="s">
        <v>27</v>
      </c>
      <c r="N983" t="s">
        <v>45</v>
      </c>
      <c r="O983" t="s">
        <v>38</v>
      </c>
      <c r="P983" t="s">
        <v>30</v>
      </c>
      <c r="Q983" t="s">
        <v>54</v>
      </c>
      <c r="R983">
        <v>3.2</v>
      </c>
      <c r="S983">
        <v>3</v>
      </c>
      <c r="T983">
        <f t="shared" si="45"/>
        <v>365</v>
      </c>
      <c r="U983" t="str">
        <f t="shared" si="46"/>
        <v>2026</v>
      </c>
      <c r="V983" t="str">
        <f t="shared" si="47"/>
        <v>3</v>
      </c>
      <c r="W983" s="10" cm="1">
        <f t="array" ref="W983">(INDEX(clv_analysis[[#All],[Customer Lifetime Value]], MATCH(TEXT(U983, "0")&amp;V983, TEXT(clv_analysis[[#All],[Year]], "0")&amp;clv_analysis[[#All],[Quarter]], 0))) /( COUNTIFS(amazon_prime_users[Year], U983, amazon_prime_users[Quarter], V983))</f>
        <v>22.966429667519179</v>
      </c>
    </row>
    <row r="984" spans="1:23" x14ac:dyDescent="0.3">
      <c r="A984" s="2">
        <v>983</v>
      </c>
      <c r="B984" t="s">
        <v>3905</v>
      </c>
      <c r="C984" t="s">
        <v>3906</v>
      </c>
      <c r="D984" t="s">
        <v>3907</v>
      </c>
      <c r="E984" s="3">
        <v>28420</v>
      </c>
      <c r="F984" t="s">
        <v>43</v>
      </c>
      <c r="G984" t="s">
        <v>3908</v>
      </c>
      <c r="H984" s="1">
        <v>46288</v>
      </c>
      <c r="I984" s="1">
        <v>46653</v>
      </c>
      <c r="J984" t="s">
        <v>24</v>
      </c>
      <c r="K984" t="s">
        <v>25</v>
      </c>
      <c r="L984" t="s">
        <v>53</v>
      </c>
      <c r="M984" t="s">
        <v>66</v>
      </c>
      <c r="N984" t="s">
        <v>60</v>
      </c>
      <c r="O984" t="s">
        <v>29</v>
      </c>
      <c r="P984" t="s">
        <v>30</v>
      </c>
      <c r="Q984" t="s">
        <v>47</v>
      </c>
      <c r="R984">
        <v>3.3</v>
      </c>
      <c r="S984">
        <v>8</v>
      </c>
      <c r="T984">
        <f t="shared" si="45"/>
        <v>365</v>
      </c>
      <c r="U984" t="str">
        <f t="shared" si="46"/>
        <v>2026</v>
      </c>
      <c r="V984" t="str">
        <f t="shared" si="47"/>
        <v>3</v>
      </c>
      <c r="W984" s="10" cm="1">
        <f t="array" ref="W984">(INDEX(clv_analysis[[#All],[Customer Lifetime Value]], MATCH(TEXT(U984, "0")&amp;V984, TEXT(clv_analysis[[#All],[Year]], "0")&amp;clv_analysis[[#All],[Quarter]], 0))) /( COUNTIFS(amazon_prime_users[Year], U984, amazon_prime_users[Quarter], V984))</f>
        <v>22.966429667519179</v>
      </c>
    </row>
    <row r="985" spans="1:23" x14ac:dyDescent="0.3">
      <c r="A985" s="2">
        <v>984</v>
      </c>
      <c r="B985" t="s">
        <v>3909</v>
      </c>
      <c r="C985" t="s">
        <v>3910</v>
      </c>
      <c r="D985" t="s">
        <v>3911</v>
      </c>
      <c r="E985" s="3">
        <v>28541</v>
      </c>
      <c r="F985" t="s">
        <v>22</v>
      </c>
      <c r="G985" t="s">
        <v>3912</v>
      </c>
      <c r="H985" s="1">
        <v>46289</v>
      </c>
      <c r="I985" s="1">
        <v>46654</v>
      </c>
      <c r="J985" t="s">
        <v>24</v>
      </c>
      <c r="K985" t="s">
        <v>25</v>
      </c>
      <c r="L985" t="s">
        <v>53</v>
      </c>
      <c r="M985" t="s">
        <v>27</v>
      </c>
      <c r="N985" t="s">
        <v>60</v>
      </c>
      <c r="O985" t="s">
        <v>46</v>
      </c>
      <c r="P985" t="s">
        <v>39</v>
      </c>
      <c r="Q985" t="s">
        <v>31</v>
      </c>
      <c r="R985">
        <v>3.7</v>
      </c>
      <c r="S985">
        <v>1</v>
      </c>
      <c r="T985">
        <f t="shared" si="45"/>
        <v>365</v>
      </c>
      <c r="U985" t="str">
        <f t="shared" si="46"/>
        <v>2026</v>
      </c>
      <c r="V985" t="str">
        <f t="shared" si="47"/>
        <v>3</v>
      </c>
      <c r="W985" s="10" cm="1">
        <f t="array" ref="W985">(INDEX(clv_analysis[[#All],[Customer Lifetime Value]], MATCH(TEXT(U985, "0")&amp;V985, TEXT(clv_analysis[[#All],[Year]], "0")&amp;clv_analysis[[#All],[Quarter]], 0))) /( COUNTIFS(amazon_prime_users[Year], U985, amazon_prime_users[Quarter], V985))</f>
        <v>22.966429667519179</v>
      </c>
    </row>
    <row r="986" spans="1:23" x14ac:dyDescent="0.3">
      <c r="A986" s="2">
        <v>985</v>
      </c>
      <c r="B986" t="s">
        <v>3913</v>
      </c>
      <c r="C986" t="s">
        <v>3914</v>
      </c>
      <c r="D986" t="s">
        <v>3915</v>
      </c>
      <c r="E986" s="3">
        <v>19314</v>
      </c>
      <c r="F986" t="s">
        <v>43</v>
      </c>
      <c r="G986" t="s">
        <v>3916</v>
      </c>
      <c r="H986" s="1">
        <v>46290</v>
      </c>
      <c r="I986" s="1">
        <v>46655</v>
      </c>
      <c r="J986" t="s">
        <v>24</v>
      </c>
      <c r="K986" t="s">
        <v>52</v>
      </c>
      <c r="L986" t="s">
        <v>53</v>
      </c>
      <c r="M986" t="s">
        <v>27</v>
      </c>
      <c r="N986" t="s">
        <v>28</v>
      </c>
      <c r="O986" t="s">
        <v>61</v>
      </c>
      <c r="P986" t="s">
        <v>68</v>
      </c>
      <c r="Q986" t="s">
        <v>31</v>
      </c>
      <c r="R986">
        <v>4.0999999999999996</v>
      </c>
      <c r="S986">
        <v>6</v>
      </c>
      <c r="T986">
        <f t="shared" si="45"/>
        <v>365</v>
      </c>
      <c r="U986" t="str">
        <f t="shared" si="46"/>
        <v>2026</v>
      </c>
      <c r="V986" t="str">
        <f t="shared" si="47"/>
        <v>3</v>
      </c>
      <c r="W986" s="10" cm="1">
        <f t="array" ref="W986">(INDEX(clv_analysis[[#All],[Customer Lifetime Value]], MATCH(TEXT(U986, "0")&amp;V986, TEXT(clv_analysis[[#All],[Year]], "0")&amp;clv_analysis[[#All],[Quarter]], 0))) /( COUNTIFS(amazon_prime_users[Year], U986, amazon_prime_users[Quarter], V986))</f>
        <v>22.966429667519179</v>
      </c>
    </row>
    <row r="987" spans="1:23" x14ac:dyDescent="0.3">
      <c r="A987" s="2">
        <v>986</v>
      </c>
      <c r="B987" t="s">
        <v>3917</v>
      </c>
      <c r="C987" t="s">
        <v>3918</v>
      </c>
      <c r="D987" t="s">
        <v>3919</v>
      </c>
      <c r="E987" s="3">
        <v>28027</v>
      </c>
      <c r="F987" t="s">
        <v>43</v>
      </c>
      <c r="G987" t="s">
        <v>3071</v>
      </c>
      <c r="H987" s="1">
        <v>46291</v>
      </c>
      <c r="I987" s="1">
        <v>46656</v>
      </c>
      <c r="J987" t="s">
        <v>36</v>
      </c>
      <c r="K987" t="s">
        <v>52</v>
      </c>
      <c r="L987" t="s">
        <v>53</v>
      </c>
      <c r="M987" t="s">
        <v>27</v>
      </c>
      <c r="N987" t="s">
        <v>60</v>
      </c>
      <c r="O987" t="s">
        <v>67</v>
      </c>
      <c r="P987" t="s">
        <v>68</v>
      </c>
      <c r="Q987" t="s">
        <v>47</v>
      </c>
      <c r="R987">
        <v>3.1</v>
      </c>
      <c r="S987">
        <v>6</v>
      </c>
      <c r="T987">
        <f t="shared" si="45"/>
        <v>365</v>
      </c>
      <c r="U987" t="str">
        <f t="shared" si="46"/>
        <v>2026</v>
      </c>
      <c r="V987" t="str">
        <f t="shared" si="47"/>
        <v>3</v>
      </c>
      <c r="W987" s="10" cm="1">
        <f t="array" ref="W987">(INDEX(clv_analysis[[#All],[Customer Lifetime Value]], MATCH(TEXT(U987, "0")&amp;V987, TEXT(clv_analysis[[#All],[Year]], "0")&amp;clv_analysis[[#All],[Quarter]], 0))) /( COUNTIFS(amazon_prime_users[Year], U987, amazon_prime_users[Quarter], V987))</f>
        <v>22.966429667519179</v>
      </c>
    </row>
    <row r="988" spans="1:23" x14ac:dyDescent="0.3">
      <c r="A988" s="2">
        <v>987</v>
      </c>
      <c r="B988" t="s">
        <v>3920</v>
      </c>
      <c r="C988" t="s">
        <v>3921</v>
      </c>
      <c r="D988" t="s">
        <v>3922</v>
      </c>
      <c r="E988" s="3">
        <v>30552</v>
      </c>
      <c r="F988" t="s">
        <v>43</v>
      </c>
      <c r="G988" t="s">
        <v>3923</v>
      </c>
      <c r="H988" s="1">
        <v>46292</v>
      </c>
      <c r="I988" s="1">
        <v>46657</v>
      </c>
      <c r="J988" t="s">
        <v>24</v>
      </c>
      <c r="K988" t="s">
        <v>25</v>
      </c>
      <c r="L988" t="s">
        <v>26</v>
      </c>
      <c r="M988" t="s">
        <v>27</v>
      </c>
      <c r="N988" t="s">
        <v>60</v>
      </c>
      <c r="O988" t="s">
        <v>73</v>
      </c>
      <c r="P988" t="s">
        <v>39</v>
      </c>
      <c r="Q988" t="s">
        <v>31</v>
      </c>
      <c r="R988">
        <v>4.9000000000000004</v>
      </c>
      <c r="S988">
        <v>9</v>
      </c>
      <c r="T988">
        <f t="shared" si="45"/>
        <v>365</v>
      </c>
      <c r="U988" t="str">
        <f t="shared" si="46"/>
        <v>2026</v>
      </c>
      <c r="V988" t="str">
        <f t="shared" si="47"/>
        <v>3</v>
      </c>
      <c r="W988" s="10" cm="1">
        <f t="array" ref="W988">(INDEX(clv_analysis[[#All],[Customer Lifetime Value]], MATCH(TEXT(U988, "0")&amp;V988, TEXT(clv_analysis[[#All],[Year]], "0")&amp;clv_analysis[[#All],[Quarter]], 0))) /( COUNTIFS(amazon_prime_users[Year], U988, amazon_prime_users[Quarter], V988))</f>
        <v>22.966429667519179</v>
      </c>
    </row>
    <row r="989" spans="1:23" x14ac:dyDescent="0.3">
      <c r="A989" s="2">
        <v>988</v>
      </c>
      <c r="B989" t="s">
        <v>3924</v>
      </c>
      <c r="C989" t="s">
        <v>3925</v>
      </c>
      <c r="D989" t="s">
        <v>3926</v>
      </c>
      <c r="E989" s="3">
        <v>19804</v>
      </c>
      <c r="F989" t="s">
        <v>22</v>
      </c>
      <c r="G989" t="s">
        <v>3927</v>
      </c>
      <c r="H989" s="1">
        <v>46293</v>
      </c>
      <c r="I989" s="1">
        <v>46658</v>
      </c>
      <c r="J989" t="s">
        <v>36</v>
      </c>
      <c r="K989" t="s">
        <v>37</v>
      </c>
      <c r="L989" t="s">
        <v>26</v>
      </c>
      <c r="M989" t="s">
        <v>66</v>
      </c>
      <c r="N989" t="s">
        <v>60</v>
      </c>
      <c r="O989" t="s">
        <v>29</v>
      </c>
      <c r="P989" t="s">
        <v>39</v>
      </c>
      <c r="Q989" t="s">
        <v>54</v>
      </c>
      <c r="R989">
        <v>3.2</v>
      </c>
      <c r="S989">
        <v>4</v>
      </c>
      <c r="T989">
        <f t="shared" si="45"/>
        <v>365</v>
      </c>
      <c r="U989" t="str">
        <f t="shared" si="46"/>
        <v>2026</v>
      </c>
      <c r="V989" t="str">
        <f t="shared" si="47"/>
        <v>3</v>
      </c>
      <c r="W989" s="10" cm="1">
        <f t="array" ref="W989">(INDEX(clv_analysis[[#All],[Customer Lifetime Value]], MATCH(TEXT(U989, "0")&amp;V989, TEXT(clv_analysis[[#All],[Year]], "0")&amp;clv_analysis[[#All],[Quarter]], 0))) /( COUNTIFS(amazon_prime_users[Year], U989, amazon_prime_users[Quarter], V989))</f>
        <v>22.966429667519179</v>
      </c>
    </row>
    <row r="990" spans="1:23" x14ac:dyDescent="0.3">
      <c r="A990" s="2">
        <v>989</v>
      </c>
      <c r="B990" t="s">
        <v>3928</v>
      </c>
      <c r="C990" t="s">
        <v>3929</v>
      </c>
      <c r="D990" t="s">
        <v>3930</v>
      </c>
      <c r="E990" s="3">
        <v>21594</v>
      </c>
      <c r="F990" t="s">
        <v>22</v>
      </c>
      <c r="G990" t="s">
        <v>3931</v>
      </c>
      <c r="H990" s="1">
        <v>46294</v>
      </c>
      <c r="I990" s="1">
        <v>46659</v>
      </c>
      <c r="J990" t="s">
        <v>24</v>
      </c>
      <c r="K990" t="s">
        <v>52</v>
      </c>
      <c r="L990" t="s">
        <v>53</v>
      </c>
      <c r="M990" t="s">
        <v>66</v>
      </c>
      <c r="N990" t="s">
        <v>28</v>
      </c>
      <c r="O990" t="s">
        <v>67</v>
      </c>
      <c r="P990" t="s">
        <v>68</v>
      </c>
      <c r="Q990" t="s">
        <v>54</v>
      </c>
      <c r="R990">
        <v>4.5999999999999996</v>
      </c>
      <c r="S990">
        <v>3</v>
      </c>
      <c r="T990">
        <f t="shared" si="45"/>
        <v>365</v>
      </c>
      <c r="U990" t="str">
        <f t="shared" si="46"/>
        <v>2026</v>
      </c>
      <c r="V990" t="str">
        <f t="shared" si="47"/>
        <v>3</v>
      </c>
      <c r="W990" s="10" cm="1">
        <f t="array" ref="W990">(INDEX(clv_analysis[[#All],[Customer Lifetime Value]], MATCH(TEXT(U990, "0")&amp;V990, TEXT(clv_analysis[[#All],[Year]], "0")&amp;clv_analysis[[#All],[Quarter]], 0))) /( COUNTIFS(amazon_prime_users[Year], U990, amazon_prime_users[Quarter], V990))</f>
        <v>22.966429667519179</v>
      </c>
    </row>
    <row r="991" spans="1:23" x14ac:dyDescent="0.3">
      <c r="A991" s="2">
        <v>990</v>
      </c>
      <c r="B991" t="s">
        <v>3932</v>
      </c>
      <c r="C991" t="s">
        <v>3933</v>
      </c>
      <c r="D991" t="s">
        <v>3934</v>
      </c>
      <c r="E991" s="3">
        <v>37454</v>
      </c>
      <c r="F991" t="s">
        <v>22</v>
      </c>
      <c r="G991" t="s">
        <v>3935</v>
      </c>
      <c r="H991" s="1">
        <v>46295</v>
      </c>
      <c r="I991" s="1">
        <v>46660</v>
      </c>
      <c r="J991" t="s">
        <v>36</v>
      </c>
      <c r="K991" t="s">
        <v>52</v>
      </c>
      <c r="L991" t="s">
        <v>53</v>
      </c>
      <c r="M991" t="s">
        <v>66</v>
      </c>
      <c r="N991" t="s">
        <v>60</v>
      </c>
      <c r="O991" t="s">
        <v>38</v>
      </c>
      <c r="P991" t="s">
        <v>39</v>
      </c>
      <c r="Q991" t="s">
        <v>47</v>
      </c>
      <c r="R991">
        <v>3.3</v>
      </c>
      <c r="S991">
        <v>2</v>
      </c>
      <c r="T991">
        <f t="shared" si="45"/>
        <v>365</v>
      </c>
      <c r="U991" t="str">
        <f t="shared" si="46"/>
        <v>2026</v>
      </c>
      <c r="V991" t="str">
        <f t="shared" si="47"/>
        <v>3</v>
      </c>
      <c r="W991" s="10" cm="1">
        <f t="array" ref="W991">(INDEX(clv_analysis[[#All],[Customer Lifetime Value]], MATCH(TEXT(U991, "0")&amp;V991, TEXT(clv_analysis[[#All],[Year]], "0")&amp;clv_analysis[[#All],[Quarter]], 0))) /( COUNTIFS(amazon_prime_users[Year], U991, amazon_prime_users[Quarter], V991))</f>
        <v>22.966429667519179</v>
      </c>
    </row>
    <row r="992" spans="1:23" x14ac:dyDescent="0.3">
      <c r="A992" s="2">
        <v>991</v>
      </c>
      <c r="B992" t="s">
        <v>3936</v>
      </c>
      <c r="C992" t="s">
        <v>3937</v>
      </c>
      <c r="D992" t="s">
        <v>3938</v>
      </c>
      <c r="E992" s="3">
        <v>30700</v>
      </c>
      <c r="F992" t="s">
        <v>43</v>
      </c>
      <c r="G992" t="s">
        <v>3939</v>
      </c>
      <c r="H992" s="1">
        <v>46296</v>
      </c>
      <c r="I992" s="1">
        <v>46661</v>
      </c>
      <c r="J992" t="s">
        <v>36</v>
      </c>
      <c r="K992" t="s">
        <v>25</v>
      </c>
      <c r="L992" t="s">
        <v>53</v>
      </c>
      <c r="M992" t="s">
        <v>59</v>
      </c>
      <c r="N992" t="s">
        <v>45</v>
      </c>
      <c r="O992" t="s">
        <v>114</v>
      </c>
      <c r="P992" t="s">
        <v>39</v>
      </c>
      <c r="Q992" t="s">
        <v>54</v>
      </c>
      <c r="R992">
        <v>3</v>
      </c>
      <c r="S992">
        <v>4</v>
      </c>
      <c r="T992">
        <f t="shared" si="45"/>
        <v>365</v>
      </c>
      <c r="U992" t="str">
        <f t="shared" si="46"/>
        <v>2026</v>
      </c>
      <c r="V992" t="str">
        <f t="shared" si="47"/>
        <v>4</v>
      </c>
      <c r="W992" s="10" cm="1">
        <f t="array" ref="W992">(INDEX(clv_analysis[[#All],[Customer Lifetime Value]], MATCH(TEXT(U992, "0")&amp;V992, TEXT(clv_analysis[[#All],[Year]], "0")&amp;clv_analysis[[#All],[Quarter]], 0))) /( COUNTIFS(amazon_prime_users[Year], U992, amazon_prime_users[Quarter], V992))</f>
        <v>18.771412685140945</v>
      </c>
    </row>
    <row r="993" spans="1:23" x14ac:dyDescent="0.3">
      <c r="A993" s="2">
        <v>992</v>
      </c>
      <c r="B993" t="s">
        <v>3940</v>
      </c>
      <c r="C993" t="s">
        <v>3941</v>
      </c>
      <c r="D993" t="s">
        <v>3942</v>
      </c>
      <c r="E993" s="3">
        <v>18470</v>
      </c>
      <c r="F993" t="s">
        <v>22</v>
      </c>
      <c r="G993" t="s">
        <v>3943</v>
      </c>
      <c r="H993" s="1">
        <v>46297</v>
      </c>
      <c r="I993" s="1">
        <v>46662</v>
      </c>
      <c r="J993" t="s">
        <v>36</v>
      </c>
      <c r="K993" t="s">
        <v>25</v>
      </c>
      <c r="L993" t="s">
        <v>53</v>
      </c>
      <c r="M993" t="s">
        <v>27</v>
      </c>
      <c r="N993" t="s">
        <v>45</v>
      </c>
      <c r="O993" t="s">
        <v>114</v>
      </c>
      <c r="P993" t="s">
        <v>68</v>
      </c>
      <c r="Q993" t="s">
        <v>54</v>
      </c>
      <c r="R993">
        <v>3</v>
      </c>
      <c r="S993">
        <v>6</v>
      </c>
      <c r="T993">
        <f t="shared" si="45"/>
        <v>365</v>
      </c>
      <c r="U993" t="str">
        <f t="shared" si="46"/>
        <v>2026</v>
      </c>
      <c r="V993" t="str">
        <f t="shared" si="47"/>
        <v>4</v>
      </c>
      <c r="W993" s="10" cm="1">
        <f t="array" ref="W993">(INDEX(clv_analysis[[#All],[Customer Lifetime Value]], MATCH(TEXT(U993, "0")&amp;V993, TEXT(clv_analysis[[#All],[Year]], "0")&amp;clv_analysis[[#All],[Quarter]], 0))) /( COUNTIFS(amazon_prime_users[Year], U993, amazon_prime_users[Quarter], V993))</f>
        <v>18.771412685140945</v>
      </c>
    </row>
    <row r="994" spans="1:23" x14ac:dyDescent="0.3">
      <c r="A994" s="2">
        <v>993</v>
      </c>
      <c r="B994" t="s">
        <v>3944</v>
      </c>
      <c r="C994" t="s">
        <v>3945</v>
      </c>
      <c r="D994" t="s">
        <v>3946</v>
      </c>
      <c r="E994" s="3">
        <v>25779</v>
      </c>
      <c r="F994" t="s">
        <v>22</v>
      </c>
      <c r="G994" t="s">
        <v>3947</v>
      </c>
      <c r="H994" s="1">
        <v>46298</v>
      </c>
      <c r="I994" s="1">
        <v>46663</v>
      </c>
      <c r="J994" t="s">
        <v>24</v>
      </c>
      <c r="K994" t="s">
        <v>25</v>
      </c>
      <c r="L994" t="s">
        <v>26</v>
      </c>
      <c r="M994" t="s">
        <v>27</v>
      </c>
      <c r="N994" t="s">
        <v>28</v>
      </c>
      <c r="O994" t="s">
        <v>46</v>
      </c>
      <c r="P994" t="s">
        <v>39</v>
      </c>
      <c r="Q994" t="s">
        <v>31</v>
      </c>
      <c r="R994">
        <v>3.4</v>
      </c>
      <c r="S994">
        <v>9</v>
      </c>
      <c r="T994">
        <f t="shared" si="45"/>
        <v>365</v>
      </c>
      <c r="U994" t="str">
        <f t="shared" si="46"/>
        <v>2026</v>
      </c>
      <c r="V994" t="str">
        <f t="shared" si="47"/>
        <v>4</v>
      </c>
      <c r="W994" s="10" cm="1">
        <f t="array" ref="W994">(INDEX(clv_analysis[[#All],[Customer Lifetime Value]], MATCH(TEXT(U994, "0")&amp;V994, TEXT(clv_analysis[[#All],[Year]], "0")&amp;clv_analysis[[#All],[Quarter]], 0))) /( COUNTIFS(amazon_prime_users[Year], U994, amazon_prime_users[Quarter], V994))</f>
        <v>18.771412685140945</v>
      </c>
    </row>
    <row r="995" spans="1:23" x14ac:dyDescent="0.3">
      <c r="A995" s="2">
        <v>994</v>
      </c>
      <c r="B995" t="s">
        <v>3948</v>
      </c>
      <c r="C995" t="s">
        <v>3949</v>
      </c>
      <c r="D995" t="s">
        <v>3950</v>
      </c>
      <c r="E995" s="3">
        <v>22329</v>
      </c>
      <c r="F995" t="s">
        <v>22</v>
      </c>
      <c r="G995" t="s">
        <v>3951</v>
      </c>
      <c r="H995" s="1">
        <v>46299</v>
      </c>
      <c r="I995" s="1">
        <v>46664</v>
      </c>
      <c r="J995" t="s">
        <v>36</v>
      </c>
      <c r="K995" t="s">
        <v>37</v>
      </c>
      <c r="L995" t="s">
        <v>53</v>
      </c>
      <c r="M995" t="s">
        <v>59</v>
      </c>
      <c r="N995" t="s">
        <v>45</v>
      </c>
      <c r="O995" t="s">
        <v>67</v>
      </c>
      <c r="P995" t="s">
        <v>30</v>
      </c>
      <c r="Q995" t="s">
        <v>47</v>
      </c>
      <c r="R995">
        <v>4.5</v>
      </c>
      <c r="S995">
        <v>9</v>
      </c>
      <c r="T995">
        <f t="shared" si="45"/>
        <v>365</v>
      </c>
      <c r="U995" t="str">
        <f t="shared" si="46"/>
        <v>2026</v>
      </c>
      <c r="V995" t="str">
        <f t="shared" si="47"/>
        <v>4</v>
      </c>
      <c r="W995" s="10" cm="1">
        <f t="array" ref="W995">(INDEX(clv_analysis[[#All],[Customer Lifetime Value]], MATCH(TEXT(U995, "0")&amp;V995, TEXT(clv_analysis[[#All],[Year]], "0")&amp;clv_analysis[[#All],[Quarter]], 0))) /( COUNTIFS(amazon_prime_users[Year], U995, amazon_prime_users[Quarter], V995))</f>
        <v>18.771412685140945</v>
      </c>
    </row>
    <row r="996" spans="1:23" x14ac:dyDescent="0.3">
      <c r="A996" s="2">
        <v>995</v>
      </c>
      <c r="B996" t="s">
        <v>3952</v>
      </c>
      <c r="C996" t="s">
        <v>3953</v>
      </c>
      <c r="D996" t="s">
        <v>3954</v>
      </c>
      <c r="E996" s="3">
        <v>36062</v>
      </c>
      <c r="F996" t="s">
        <v>43</v>
      </c>
      <c r="G996" t="s">
        <v>3955</v>
      </c>
      <c r="H996" s="1">
        <v>46300</v>
      </c>
      <c r="I996" s="1">
        <v>46665</v>
      </c>
      <c r="J996" t="s">
        <v>24</v>
      </c>
      <c r="K996" t="s">
        <v>25</v>
      </c>
      <c r="L996" t="s">
        <v>53</v>
      </c>
      <c r="M996" t="s">
        <v>59</v>
      </c>
      <c r="N996" t="s">
        <v>45</v>
      </c>
      <c r="O996" t="s">
        <v>38</v>
      </c>
      <c r="P996" t="s">
        <v>39</v>
      </c>
      <c r="Q996" t="s">
        <v>31</v>
      </c>
      <c r="R996">
        <v>3.3</v>
      </c>
      <c r="S996">
        <v>3</v>
      </c>
      <c r="T996">
        <f t="shared" si="45"/>
        <v>365</v>
      </c>
      <c r="U996" t="str">
        <f t="shared" si="46"/>
        <v>2026</v>
      </c>
      <c r="V996" t="str">
        <f t="shared" si="47"/>
        <v>4</v>
      </c>
      <c r="W996" s="10" cm="1">
        <f t="array" ref="W996">(INDEX(clv_analysis[[#All],[Customer Lifetime Value]], MATCH(TEXT(U996, "0")&amp;V996, TEXT(clv_analysis[[#All],[Year]], "0")&amp;clv_analysis[[#All],[Quarter]], 0))) /( COUNTIFS(amazon_prime_users[Year], U996, amazon_prime_users[Quarter], V996))</f>
        <v>18.771412685140945</v>
      </c>
    </row>
    <row r="997" spans="1:23" x14ac:dyDescent="0.3">
      <c r="A997" s="2">
        <v>996</v>
      </c>
      <c r="B997" t="s">
        <v>3956</v>
      </c>
      <c r="C997" t="s">
        <v>3957</v>
      </c>
      <c r="D997" t="s">
        <v>3958</v>
      </c>
      <c r="E997" s="3">
        <v>28485</v>
      </c>
      <c r="F997" t="s">
        <v>22</v>
      </c>
      <c r="G997" t="s">
        <v>3959</v>
      </c>
      <c r="H997" s="1">
        <v>46301</v>
      </c>
      <c r="I997" s="1">
        <v>46666</v>
      </c>
      <c r="J997" t="s">
        <v>36</v>
      </c>
      <c r="K997" t="s">
        <v>52</v>
      </c>
      <c r="L997" t="s">
        <v>53</v>
      </c>
      <c r="M997" t="s">
        <v>59</v>
      </c>
      <c r="N997" t="s">
        <v>45</v>
      </c>
      <c r="O997" t="s">
        <v>67</v>
      </c>
      <c r="P997" t="s">
        <v>39</v>
      </c>
      <c r="Q997" t="s">
        <v>47</v>
      </c>
      <c r="R997">
        <v>3.7</v>
      </c>
      <c r="S997">
        <v>2</v>
      </c>
      <c r="T997">
        <f t="shared" si="45"/>
        <v>365</v>
      </c>
      <c r="U997" t="str">
        <f t="shared" si="46"/>
        <v>2026</v>
      </c>
      <c r="V997" t="str">
        <f t="shared" si="47"/>
        <v>4</v>
      </c>
      <c r="W997" s="10" cm="1">
        <f t="array" ref="W997">(INDEX(clv_analysis[[#All],[Customer Lifetime Value]], MATCH(TEXT(U997, "0")&amp;V997, TEXT(clv_analysis[[#All],[Year]], "0")&amp;clv_analysis[[#All],[Quarter]], 0))) /( COUNTIFS(amazon_prime_users[Year], U997, amazon_prime_users[Quarter], V997))</f>
        <v>18.771412685140945</v>
      </c>
    </row>
    <row r="998" spans="1:23" x14ac:dyDescent="0.3">
      <c r="A998" s="2">
        <v>997</v>
      </c>
      <c r="B998" t="s">
        <v>3960</v>
      </c>
      <c r="C998" t="s">
        <v>3961</v>
      </c>
      <c r="D998" t="s">
        <v>3962</v>
      </c>
      <c r="E998" s="3">
        <v>28513</v>
      </c>
      <c r="F998" t="s">
        <v>43</v>
      </c>
      <c r="G998" t="s">
        <v>3963</v>
      </c>
      <c r="H998" s="1">
        <v>46302</v>
      </c>
      <c r="I998" s="1">
        <v>46667</v>
      </c>
      <c r="J998" t="s">
        <v>24</v>
      </c>
      <c r="K998" t="s">
        <v>37</v>
      </c>
      <c r="L998" t="s">
        <v>26</v>
      </c>
      <c r="M998" t="s">
        <v>27</v>
      </c>
      <c r="N998" t="s">
        <v>28</v>
      </c>
      <c r="O998" t="s">
        <v>114</v>
      </c>
      <c r="P998" t="s">
        <v>39</v>
      </c>
      <c r="Q998" t="s">
        <v>47</v>
      </c>
      <c r="R998">
        <v>3.2</v>
      </c>
      <c r="S998">
        <v>7</v>
      </c>
      <c r="T998">
        <f t="shared" si="45"/>
        <v>365</v>
      </c>
      <c r="U998" t="str">
        <f t="shared" si="46"/>
        <v>2026</v>
      </c>
      <c r="V998" t="str">
        <f t="shared" si="47"/>
        <v>4</v>
      </c>
      <c r="W998" s="10" cm="1">
        <f t="array" ref="W998">(INDEX(clv_analysis[[#All],[Customer Lifetime Value]], MATCH(TEXT(U998, "0")&amp;V998, TEXT(clv_analysis[[#All],[Year]], "0")&amp;clv_analysis[[#All],[Quarter]], 0))) /( COUNTIFS(amazon_prime_users[Year], U998, amazon_prime_users[Quarter], V998))</f>
        <v>18.771412685140945</v>
      </c>
    </row>
    <row r="999" spans="1:23" x14ac:dyDescent="0.3">
      <c r="A999" s="2">
        <v>998</v>
      </c>
      <c r="B999" t="s">
        <v>3964</v>
      </c>
      <c r="C999" t="s">
        <v>3965</v>
      </c>
      <c r="D999" t="s">
        <v>3966</v>
      </c>
      <c r="E999" s="3">
        <v>32102</v>
      </c>
      <c r="F999" t="s">
        <v>22</v>
      </c>
      <c r="G999" t="s">
        <v>3967</v>
      </c>
      <c r="H999" s="1">
        <v>46303</v>
      </c>
      <c r="I999" s="1">
        <v>46668</v>
      </c>
      <c r="J999" t="s">
        <v>36</v>
      </c>
      <c r="K999" t="s">
        <v>52</v>
      </c>
      <c r="L999" t="s">
        <v>26</v>
      </c>
      <c r="M999" t="s">
        <v>27</v>
      </c>
      <c r="N999" t="s">
        <v>28</v>
      </c>
      <c r="O999" t="s">
        <v>38</v>
      </c>
      <c r="P999" t="s">
        <v>68</v>
      </c>
      <c r="Q999" t="s">
        <v>54</v>
      </c>
      <c r="R999">
        <v>4.5999999999999996</v>
      </c>
      <c r="S999">
        <v>3</v>
      </c>
      <c r="T999">
        <f t="shared" si="45"/>
        <v>365</v>
      </c>
      <c r="U999" t="str">
        <f t="shared" si="46"/>
        <v>2026</v>
      </c>
      <c r="V999" t="str">
        <f t="shared" si="47"/>
        <v>4</v>
      </c>
      <c r="W999" s="10" cm="1">
        <f t="array" ref="W999">(INDEX(clv_analysis[[#All],[Customer Lifetime Value]], MATCH(TEXT(U999, "0")&amp;V999, TEXT(clv_analysis[[#All],[Year]], "0")&amp;clv_analysis[[#All],[Quarter]], 0))) /( COUNTIFS(amazon_prime_users[Year], U999, amazon_prime_users[Quarter], V999))</f>
        <v>18.771412685140945</v>
      </c>
    </row>
    <row r="1000" spans="1:23" x14ac:dyDescent="0.3">
      <c r="A1000" s="2">
        <v>999</v>
      </c>
      <c r="B1000" t="s">
        <v>3968</v>
      </c>
      <c r="C1000" t="s">
        <v>3969</v>
      </c>
      <c r="D1000" t="s">
        <v>3970</v>
      </c>
      <c r="E1000" s="3">
        <v>31540</v>
      </c>
      <c r="F1000" t="s">
        <v>43</v>
      </c>
      <c r="G1000" t="s">
        <v>3971</v>
      </c>
      <c r="H1000" s="1">
        <v>46304</v>
      </c>
      <c r="I1000" s="1">
        <v>46669</v>
      </c>
      <c r="J1000" t="s">
        <v>24</v>
      </c>
      <c r="K1000" t="s">
        <v>37</v>
      </c>
      <c r="L1000" t="s">
        <v>53</v>
      </c>
      <c r="M1000" t="s">
        <v>27</v>
      </c>
      <c r="N1000" t="s">
        <v>45</v>
      </c>
      <c r="O1000" t="s">
        <v>67</v>
      </c>
      <c r="P1000" t="s">
        <v>39</v>
      </c>
      <c r="Q1000" t="s">
        <v>54</v>
      </c>
      <c r="R1000">
        <v>3.2</v>
      </c>
      <c r="S1000">
        <v>3</v>
      </c>
      <c r="T1000">
        <f t="shared" si="45"/>
        <v>365</v>
      </c>
      <c r="U1000" t="str">
        <f t="shared" si="46"/>
        <v>2026</v>
      </c>
      <c r="V1000" t="str">
        <f t="shared" si="47"/>
        <v>4</v>
      </c>
      <c r="W1000" s="10" cm="1">
        <f t="array" ref="W1000">(INDEX(clv_analysis[[#All],[Customer Lifetime Value]], MATCH(TEXT(U1000, "0")&amp;V1000, TEXT(clv_analysis[[#All],[Year]], "0")&amp;clv_analysis[[#All],[Quarter]], 0))) /( COUNTIFS(amazon_prime_users[Year], U1000, amazon_prime_users[Quarter], V1000))</f>
        <v>18.771412685140945</v>
      </c>
    </row>
    <row r="1001" spans="1:23" x14ac:dyDescent="0.3">
      <c r="A1001" s="2">
        <v>1000</v>
      </c>
      <c r="B1001" t="s">
        <v>3972</v>
      </c>
      <c r="C1001" t="s">
        <v>3973</v>
      </c>
      <c r="D1001" t="s">
        <v>3974</v>
      </c>
      <c r="E1001" s="3">
        <v>16788</v>
      </c>
      <c r="F1001" t="s">
        <v>43</v>
      </c>
      <c r="G1001" t="s">
        <v>3975</v>
      </c>
      <c r="H1001" s="1">
        <v>46305</v>
      </c>
      <c r="I1001" s="1">
        <v>46670</v>
      </c>
      <c r="J1001" t="s">
        <v>24</v>
      </c>
      <c r="K1001" t="s">
        <v>37</v>
      </c>
      <c r="L1001" t="s">
        <v>53</v>
      </c>
      <c r="M1001" t="s">
        <v>66</v>
      </c>
      <c r="N1001" t="s">
        <v>28</v>
      </c>
      <c r="O1001" t="s">
        <v>67</v>
      </c>
      <c r="P1001" t="s">
        <v>30</v>
      </c>
      <c r="Q1001" t="s">
        <v>54</v>
      </c>
      <c r="R1001">
        <v>4.5</v>
      </c>
      <c r="S1001">
        <v>5</v>
      </c>
      <c r="T1001">
        <f t="shared" si="45"/>
        <v>365</v>
      </c>
      <c r="U1001" t="str">
        <f t="shared" si="46"/>
        <v>2026</v>
      </c>
      <c r="V1001" t="str">
        <f t="shared" si="47"/>
        <v>4</v>
      </c>
      <c r="W1001" s="10" cm="1">
        <f t="array" ref="W1001">(INDEX(clv_analysis[[#All],[Customer Lifetime Value]], MATCH(TEXT(U1001, "0")&amp;V1001, TEXT(clv_analysis[[#All],[Year]], "0")&amp;clv_analysis[[#All],[Quarter]], 0))) /( COUNTIFS(amazon_prime_users[Year], U1001, amazon_prime_users[Quarter], V1001))</f>
        <v>18.771412685140945</v>
      </c>
    </row>
    <row r="1002" spans="1:23" x14ac:dyDescent="0.3">
      <c r="A1002" s="2">
        <v>1001</v>
      </c>
      <c r="B1002" t="s">
        <v>3976</v>
      </c>
      <c r="C1002" t="s">
        <v>3977</v>
      </c>
      <c r="D1002" t="s">
        <v>3978</v>
      </c>
      <c r="E1002" s="3">
        <v>35378</v>
      </c>
      <c r="F1002" t="s">
        <v>43</v>
      </c>
      <c r="G1002" t="s">
        <v>2527</v>
      </c>
      <c r="H1002" s="1">
        <v>46306</v>
      </c>
      <c r="I1002" s="1">
        <v>46671</v>
      </c>
      <c r="J1002" t="s">
        <v>36</v>
      </c>
      <c r="K1002" t="s">
        <v>52</v>
      </c>
      <c r="L1002" t="s">
        <v>26</v>
      </c>
      <c r="M1002" t="s">
        <v>66</v>
      </c>
      <c r="N1002" t="s">
        <v>60</v>
      </c>
      <c r="O1002" t="s">
        <v>73</v>
      </c>
      <c r="P1002" t="s">
        <v>68</v>
      </c>
      <c r="Q1002" t="s">
        <v>47</v>
      </c>
      <c r="R1002">
        <v>3.2</v>
      </c>
      <c r="S1002">
        <v>5</v>
      </c>
      <c r="T1002">
        <f t="shared" si="45"/>
        <v>365</v>
      </c>
      <c r="U1002" t="str">
        <f t="shared" si="46"/>
        <v>2026</v>
      </c>
      <c r="V1002" t="str">
        <f t="shared" si="47"/>
        <v>4</v>
      </c>
      <c r="W1002" s="10" cm="1">
        <f t="array" ref="W1002">(INDEX(clv_analysis[[#All],[Customer Lifetime Value]], MATCH(TEXT(U1002, "0")&amp;V1002, TEXT(clv_analysis[[#All],[Year]], "0")&amp;clv_analysis[[#All],[Quarter]], 0))) /( COUNTIFS(amazon_prime_users[Year], U1002, amazon_prime_users[Quarter], V1002))</f>
        <v>18.771412685140945</v>
      </c>
    </row>
    <row r="1003" spans="1:23" x14ac:dyDescent="0.3">
      <c r="A1003" s="2">
        <v>1002</v>
      </c>
      <c r="B1003" t="s">
        <v>951</v>
      </c>
      <c r="C1003" t="s">
        <v>3979</v>
      </c>
      <c r="D1003" t="s">
        <v>3980</v>
      </c>
      <c r="E1003" s="3">
        <v>25320</v>
      </c>
      <c r="F1003" t="s">
        <v>43</v>
      </c>
      <c r="G1003" t="s">
        <v>3981</v>
      </c>
      <c r="H1003" s="1">
        <v>46307</v>
      </c>
      <c r="I1003" s="1">
        <v>46672</v>
      </c>
      <c r="J1003" t="s">
        <v>24</v>
      </c>
      <c r="K1003" t="s">
        <v>37</v>
      </c>
      <c r="L1003" t="s">
        <v>26</v>
      </c>
      <c r="M1003" t="s">
        <v>66</v>
      </c>
      <c r="N1003" t="s">
        <v>60</v>
      </c>
      <c r="O1003" t="s">
        <v>73</v>
      </c>
      <c r="P1003" t="s">
        <v>68</v>
      </c>
      <c r="Q1003" t="s">
        <v>31</v>
      </c>
      <c r="R1003">
        <v>5</v>
      </c>
      <c r="S1003">
        <v>8</v>
      </c>
      <c r="T1003">
        <f t="shared" si="45"/>
        <v>365</v>
      </c>
      <c r="U1003" t="str">
        <f t="shared" si="46"/>
        <v>2026</v>
      </c>
      <c r="V1003" t="str">
        <f t="shared" si="47"/>
        <v>4</v>
      </c>
      <c r="W1003" s="10" cm="1">
        <f t="array" ref="W1003">(INDEX(clv_analysis[[#All],[Customer Lifetime Value]], MATCH(TEXT(U1003, "0")&amp;V1003, TEXT(clv_analysis[[#All],[Year]], "0")&amp;clv_analysis[[#All],[Quarter]], 0))) /( COUNTIFS(amazon_prime_users[Year], U1003, amazon_prime_users[Quarter], V1003))</f>
        <v>18.771412685140945</v>
      </c>
    </row>
    <row r="1004" spans="1:23" x14ac:dyDescent="0.3">
      <c r="A1004" s="2">
        <v>1003</v>
      </c>
      <c r="B1004" t="s">
        <v>3982</v>
      </c>
      <c r="C1004" t="s">
        <v>3983</v>
      </c>
      <c r="D1004" t="s">
        <v>3984</v>
      </c>
      <c r="E1004" s="3">
        <v>29016</v>
      </c>
      <c r="F1004" t="s">
        <v>43</v>
      </c>
      <c r="G1004" t="s">
        <v>3985</v>
      </c>
      <c r="H1004" s="1">
        <v>46308</v>
      </c>
      <c r="I1004" s="1">
        <v>46673</v>
      </c>
      <c r="J1004" t="s">
        <v>24</v>
      </c>
      <c r="K1004" t="s">
        <v>37</v>
      </c>
      <c r="L1004" t="s">
        <v>53</v>
      </c>
      <c r="M1004" t="s">
        <v>59</v>
      </c>
      <c r="N1004" t="s">
        <v>45</v>
      </c>
      <c r="O1004" t="s">
        <v>114</v>
      </c>
      <c r="P1004" t="s">
        <v>39</v>
      </c>
      <c r="Q1004" t="s">
        <v>54</v>
      </c>
      <c r="R1004">
        <v>4.9000000000000004</v>
      </c>
      <c r="S1004">
        <v>1</v>
      </c>
      <c r="T1004">
        <f t="shared" si="45"/>
        <v>365</v>
      </c>
      <c r="U1004" t="str">
        <f t="shared" si="46"/>
        <v>2026</v>
      </c>
      <c r="V1004" t="str">
        <f t="shared" si="47"/>
        <v>4</v>
      </c>
      <c r="W1004" s="10" cm="1">
        <f t="array" ref="W1004">(INDEX(clv_analysis[[#All],[Customer Lifetime Value]], MATCH(TEXT(U1004, "0")&amp;V1004, TEXT(clv_analysis[[#All],[Year]], "0")&amp;clv_analysis[[#All],[Quarter]], 0))) /( COUNTIFS(amazon_prime_users[Year], U1004, amazon_prime_users[Quarter], V1004))</f>
        <v>18.771412685140945</v>
      </c>
    </row>
    <row r="1005" spans="1:23" x14ac:dyDescent="0.3">
      <c r="A1005" s="2">
        <v>1004</v>
      </c>
      <c r="B1005" t="s">
        <v>3986</v>
      </c>
      <c r="C1005" t="s">
        <v>3987</v>
      </c>
      <c r="D1005" t="s">
        <v>3988</v>
      </c>
      <c r="E1005" s="3">
        <v>17569</v>
      </c>
      <c r="F1005" t="s">
        <v>22</v>
      </c>
      <c r="G1005" t="s">
        <v>3989</v>
      </c>
      <c r="H1005" s="1">
        <v>46309</v>
      </c>
      <c r="I1005" s="1">
        <v>46674</v>
      </c>
      <c r="J1005" t="s">
        <v>24</v>
      </c>
      <c r="K1005" t="s">
        <v>52</v>
      </c>
      <c r="L1005" t="s">
        <v>26</v>
      </c>
      <c r="M1005" t="s">
        <v>59</v>
      </c>
      <c r="N1005" t="s">
        <v>45</v>
      </c>
      <c r="O1005" t="s">
        <v>38</v>
      </c>
      <c r="P1005" t="s">
        <v>39</v>
      </c>
      <c r="Q1005" t="s">
        <v>31</v>
      </c>
      <c r="R1005">
        <v>3.6</v>
      </c>
      <c r="S1005">
        <v>10</v>
      </c>
      <c r="T1005">
        <f t="shared" si="45"/>
        <v>365</v>
      </c>
      <c r="U1005" t="str">
        <f t="shared" si="46"/>
        <v>2026</v>
      </c>
      <c r="V1005" t="str">
        <f t="shared" si="47"/>
        <v>4</v>
      </c>
      <c r="W1005" s="10" cm="1">
        <f t="array" ref="W1005">(INDEX(clv_analysis[[#All],[Customer Lifetime Value]], MATCH(TEXT(U1005, "0")&amp;V1005, TEXT(clv_analysis[[#All],[Year]], "0")&amp;clv_analysis[[#All],[Quarter]], 0))) /( COUNTIFS(amazon_prime_users[Year], U1005, amazon_prime_users[Quarter], V1005))</f>
        <v>18.771412685140945</v>
      </c>
    </row>
    <row r="1006" spans="1:23" x14ac:dyDescent="0.3">
      <c r="A1006" s="2">
        <v>1005</v>
      </c>
      <c r="B1006" t="s">
        <v>3990</v>
      </c>
      <c r="C1006" t="s">
        <v>3991</v>
      </c>
      <c r="D1006" t="s">
        <v>3992</v>
      </c>
      <c r="E1006" s="3">
        <v>20610</v>
      </c>
      <c r="F1006" t="s">
        <v>22</v>
      </c>
      <c r="G1006" t="s">
        <v>3993</v>
      </c>
      <c r="H1006" s="1">
        <v>46310</v>
      </c>
      <c r="I1006" s="1">
        <v>46675</v>
      </c>
      <c r="J1006" t="s">
        <v>36</v>
      </c>
      <c r="K1006" t="s">
        <v>25</v>
      </c>
      <c r="L1006" t="s">
        <v>26</v>
      </c>
      <c r="M1006" t="s">
        <v>59</v>
      </c>
      <c r="N1006" t="s">
        <v>45</v>
      </c>
      <c r="O1006" t="s">
        <v>29</v>
      </c>
      <c r="P1006" t="s">
        <v>68</v>
      </c>
      <c r="Q1006" t="s">
        <v>31</v>
      </c>
      <c r="R1006">
        <v>3.1</v>
      </c>
      <c r="S1006">
        <v>7</v>
      </c>
      <c r="T1006">
        <f t="shared" si="45"/>
        <v>365</v>
      </c>
      <c r="U1006" t="str">
        <f t="shared" si="46"/>
        <v>2026</v>
      </c>
      <c r="V1006" t="str">
        <f t="shared" si="47"/>
        <v>4</v>
      </c>
      <c r="W1006" s="10" cm="1">
        <f t="array" ref="W1006">(INDEX(clv_analysis[[#All],[Customer Lifetime Value]], MATCH(TEXT(U1006, "0")&amp;V1006, TEXT(clv_analysis[[#All],[Year]], "0")&amp;clv_analysis[[#All],[Quarter]], 0))) /( COUNTIFS(amazon_prime_users[Year], U1006, amazon_prime_users[Quarter], V1006))</f>
        <v>18.771412685140945</v>
      </c>
    </row>
    <row r="1007" spans="1:23" x14ac:dyDescent="0.3">
      <c r="A1007" s="2">
        <v>1006</v>
      </c>
      <c r="B1007" t="s">
        <v>3994</v>
      </c>
      <c r="C1007" t="s">
        <v>3995</v>
      </c>
      <c r="D1007" t="s">
        <v>3996</v>
      </c>
      <c r="E1007" s="3">
        <v>19492</v>
      </c>
      <c r="F1007" t="s">
        <v>43</v>
      </c>
      <c r="G1007" t="s">
        <v>3997</v>
      </c>
      <c r="H1007" s="1">
        <v>46311</v>
      </c>
      <c r="I1007" s="1">
        <v>46676</v>
      </c>
      <c r="J1007" t="s">
        <v>24</v>
      </c>
      <c r="K1007" t="s">
        <v>52</v>
      </c>
      <c r="L1007" t="s">
        <v>26</v>
      </c>
      <c r="M1007" t="s">
        <v>27</v>
      </c>
      <c r="N1007" t="s">
        <v>60</v>
      </c>
      <c r="O1007" t="s">
        <v>38</v>
      </c>
      <c r="P1007" t="s">
        <v>30</v>
      </c>
      <c r="Q1007" t="s">
        <v>47</v>
      </c>
      <c r="R1007">
        <v>3.8</v>
      </c>
      <c r="S1007">
        <v>9</v>
      </c>
      <c r="T1007">
        <f t="shared" si="45"/>
        <v>365</v>
      </c>
      <c r="U1007" t="str">
        <f t="shared" si="46"/>
        <v>2026</v>
      </c>
      <c r="V1007" t="str">
        <f t="shared" si="47"/>
        <v>4</v>
      </c>
      <c r="W1007" s="10" cm="1">
        <f t="array" ref="W1007">(INDEX(clv_analysis[[#All],[Customer Lifetime Value]], MATCH(TEXT(U1007, "0")&amp;V1007, TEXT(clv_analysis[[#All],[Year]], "0")&amp;clv_analysis[[#All],[Quarter]], 0))) /( COUNTIFS(amazon_prime_users[Year], U1007, amazon_prime_users[Quarter], V1007))</f>
        <v>18.771412685140945</v>
      </c>
    </row>
    <row r="1008" spans="1:23" x14ac:dyDescent="0.3">
      <c r="A1008" s="2">
        <v>1007</v>
      </c>
      <c r="B1008" t="s">
        <v>3998</v>
      </c>
      <c r="C1008" t="s">
        <v>3999</v>
      </c>
      <c r="D1008" t="s">
        <v>4000</v>
      </c>
      <c r="E1008" s="3">
        <v>35518</v>
      </c>
      <c r="F1008" t="s">
        <v>43</v>
      </c>
      <c r="G1008" t="s">
        <v>4001</v>
      </c>
      <c r="H1008" s="1">
        <v>46312</v>
      </c>
      <c r="I1008" s="1">
        <v>46677</v>
      </c>
      <c r="J1008" t="s">
        <v>36</v>
      </c>
      <c r="K1008" t="s">
        <v>37</v>
      </c>
      <c r="L1008" t="s">
        <v>53</v>
      </c>
      <c r="M1008" t="s">
        <v>59</v>
      </c>
      <c r="N1008" t="s">
        <v>28</v>
      </c>
      <c r="O1008" t="s">
        <v>67</v>
      </c>
      <c r="P1008" t="s">
        <v>39</v>
      </c>
      <c r="Q1008" t="s">
        <v>54</v>
      </c>
      <c r="R1008">
        <v>3.9</v>
      </c>
      <c r="S1008">
        <v>0</v>
      </c>
      <c r="T1008">
        <f t="shared" si="45"/>
        <v>365</v>
      </c>
      <c r="U1008" t="str">
        <f t="shared" si="46"/>
        <v>2026</v>
      </c>
      <c r="V1008" t="str">
        <f t="shared" si="47"/>
        <v>4</v>
      </c>
      <c r="W1008" s="10" cm="1">
        <f t="array" ref="W1008">(INDEX(clv_analysis[[#All],[Customer Lifetime Value]], MATCH(TEXT(U1008, "0")&amp;V1008, TEXT(clv_analysis[[#All],[Year]], "0")&amp;clv_analysis[[#All],[Quarter]], 0))) /( COUNTIFS(amazon_prime_users[Year], U1008, amazon_prime_users[Quarter], V1008))</f>
        <v>18.771412685140945</v>
      </c>
    </row>
    <row r="1009" spans="1:23" x14ac:dyDescent="0.3">
      <c r="A1009" s="2">
        <v>1008</v>
      </c>
      <c r="B1009" t="s">
        <v>4002</v>
      </c>
      <c r="C1009" t="s">
        <v>4003</v>
      </c>
      <c r="D1009" t="s">
        <v>4004</v>
      </c>
      <c r="E1009" s="3">
        <v>16154</v>
      </c>
      <c r="F1009" t="s">
        <v>43</v>
      </c>
      <c r="G1009" t="s">
        <v>4005</v>
      </c>
      <c r="H1009" s="1">
        <v>46313</v>
      </c>
      <c r="I1009" s="1">
        <v>46678</v>
      </c>
      <c r="J1009" t="s">
        <v>36</v>
      </c>
      <c r="K1009" t="s">
        <v>25</v>
      </c>
      <c r="L1009" t="s">
        <v>53</v>
      </c>
      <c r="M1009" t="s">
        <v>66</v>
      </c>
      <c r="N1009" t="s">
        <v>45</v>
      </c>
      <c r="O1009" t="s">
        <v>46</v>
      </c>
      <c r="P1009" t="s">
        <v>68</v>
      </c>
      <c r="Q1009" t="s">
        <v>54</v>
      </c>
      <c r="R1009">
        <v>4.5</v>
      </c>
      <c r="S1009">
        <v>4</v>
      </c>
      <c r="T1009">
        <f t="shared" si="45"/>
        <v>365</v>
      </c>
      <c r="U1009" t="str">
        <f t="shared" si="46"/>
        <v>2026</v>
      </c>
      <c r="V1009" t="str">
        <f t="shared" si="47"/>
        <v>4</v>
      </c>
      <c r="W1009" s="10" cm="1">
        <f t="array" ref="W1009">(INDEX(clv_analysis[[#All],[Customer Lifetime Value]], MATCH(TEXT(U1009, "0")&amp;V1009, TEXT(clv_analysis[[#All],[Year]], "0")&amp;clv_analysis[[#All],[Quarter]], 0))) /( COUNTIFS(amazon_prime_users[Year], U1009, amazon_prime_users[Quarter], V1009))</f>
        <v>18.771412685140945</v>
      </c>
    </row>
    <row r="1010" spans="1:23" x14ac:dyDescent="0.3">
      <c r="A1010" s="2">
        <v>1009</v>
      </c>
      <c r="B1010" t="s">
        <v>4006</v>
      </c>
      <c r="C1010" t="s">
        <v>4007</v>
      </c>
      <c r="D1010" t="s">
        <v>4008</v>
      </c>
      <c r="E1010" s="3">
        <v>24319</v>
      </c>
      <c r="F1010" t="s">
        <v>22</v>
      </c>
      <c r="G1010" t="s">
        <v>4009</v>
      </c>
      <c r="H1010" s="1">
        <v>46314</v>
      </c>
      <c r="I1010" s="1">
        <v>46679</v>
      </c>
      <c r="J1010" t="s">
        <v>36</v>
      </c>
      <c r="K1010" t="s">
        <v>52</v>
      </c>
      <c r="L1010" t="s">
        <v>53</v>
      </c>
      <c r="M1010" t="s">
        <v>66</v>
      </c>
      <c r="N1010" t="s">
        <v>60</v>
      </c>
      <c r="O1010" t="s">
        <v>29</v>
      </c>
      <c r="P1010" t="s">
        <v>39</v>
      </c>
      <c r="Q1010" t="s">
        <v>31</v>
      </c>
      <c r="R1010">
        <v>3.1</v>
      </c>
      <c r="S1010">
        <v>8</v>
      </c>
      <c r="T1010">
        <f t="shared" si="45"/>
        <v>365</v>
      </c>
      <c r="U1010" t="str">
        <f t="shared" si="46"/>
        <v>2026</v>
      </c>
      <c r="V1010" t="str">
        <f t="shared" si="47"/>
        <v>4</v>
      </c>
      <c r="W1010" s="10" cm="1">
        <f t="array" ref="W1010">(INDEX(clv_analysis[[#All],[Customer Lifetime Value]], MATCH(TEXT(U1010, "0")&amp;V1010, TEXT(clv_analysis[[#All],[Year]], "0")&amp;clv_analysis[[#All],[Quarter]], 0))) /( COUNTIFS(amazon_prime_users[Year], U1010, amazon_prime_users[Quarter], V1010))</f>
        <v>18.771412685140945</v>
      </c>
    </row>
    <row r="1011" spans="1:23" x14ac:dyDescent="0.3">
      <c r="A1011" s="2">
        <v>1010</v>
      </c>
      <c r="B1011" t="s">
        <v>4010</v>
      </c>
      <c r="C1011" t="s">
        <v>4011</v>
      </c>
      <c r="D1011" t="s">
        <v>2999</v>
      </c>
      <c r="E1011" s="3">
        <v>36253</v>
      </c>
      <c r="F1011" t="s">
        <v>22</v>
      </c>
      <c r="G1011" t="s">
        <v>4012</v>
      </c>
      <c r="H1011" s="1">
        <v>46315</v>
      </c>
      <c r="I1011" s="1">
        <v>46680</v>
      </c>
      <c r="J1011" t="s">
        <v>36</v>
      </c>
      <c r="K1011" t="s">
        <v>25</v>
      </c>
      <c r="L1011" t="s">
        <v>26</v>
      </c>
      <c r="M1011" t="s">
        <v>59</v>
      </c>
      <c r="N1011" t="s">
        <v>28</v>
      </c>
      <c r="O1011" t="s">
        <v>67</v>
      </c>
      <c r="P1011" t="s">
        <v>68</v>
      </c>
      <c r="Q1011" t="s">
        <v>54</v>
      </c>
      <c r="R1011">
        <v>4.2</v>
      </c>
      <c r="S1011">
        <v>8</v>
      </c>
      <c r="T1011">
        <f t="shared" si="45"/>
        <v>365</v>
      </c>
      <c r="U1011" t="str">
        <f t="shared" si="46"/>
        <v>2026</v>
      </c>
      <c r="V1011" t="str">
        <f t="shared" si="47"/>
        <v>4</v>
      </c>
      <c r="W1011" s="10" cm="1">
        <f t="array" ref="W1011">(INDEX(clv_analysis[[#All],[Customer Lifetime Value]], MATCH(TEXT(U1011, "0")&amp;V1011, TEXT(clv_analysis[[#All],[Year]], "0")&amp;clv_analysis[[#All],[Quarter]], 0))) /( COUNTIFS(amazon_prime_users[Year], U1011, amazon_prime_users[Quarter], V1011))</f>
        <v>18.771412685140945</v>
      </c>
    </row>
    <row r="1012" spans="1:23" x14ac:dyDescent="0.3">
      <c r="A1012" s="2">
        <v>1011</v>
      </c>
      <c r="B1012" t="s">
        <v>4013</v>
      </c>
      <c r="C1012" t="s">
        <v>4014</v>
      </c>
      <c r="D1012" t="s">
        <v>4015</v>
      </c>
      <c r="E1012" s="3">
        <v>15070</v>
      </c>
      <c r="F1012" t="s">
        <v>22</v>
      </c>
      <c r="G1012" t="s">
        <v>4016</v>
      </c>
      <c r="H1012" s="1">
        <v>46316</v>
      </c>
      <c r="I1012" s="1">
        <v>46681</v>
      </c>
      <c r="J1012" t="s">
        <v>24</v>
      </c>
      <c r="K1012" t="s">
        <v>25</v>
      </c>
      <c r="L1012" t="s">
        <v>26</v>
      </c>
      <c r="M1012" t="s">
        <v>66</v>
      </c>
      <c r="N1012" t="s">
        <v>60</v>
      </c>
      <c r="O1012" t="s">
        <v>38</v>
      </c>
      <c r="P1012" t="s">
        <v>30</v>
      </c>
      <c r="Q1012" t="s">
        <v>47</v>
      </c>
      <c r="R1012">
        <v>4.8</v>
      </c>
      <c r="S1012">
        <v>5</v>
      </c>
      <c r="T1012">
        <f t="shared" si="45"/>
        <v>365</v>
      </c>
      <c r="U1012" t="str">
        <f t="shared" si="46"/>
        <v>2026</v>
      </c>
      <c r="V1012" t="str">
        <f t="shared" si="47"/>
        <v>4</v>
      </c>
      <c r="W1012" s="10" cm="1">
        <f t="array" ref="W1012">(INDEX(clv_analysis[[#All],[Customer Lifetime Value]], MATCH(TEXT(U1012, "0")&amp;V1012, TEXT(clv_analysis[[#All],[Year]], "0")&amp;clv_analysis[[#All],[Quarter]], 0))) /( COUNTIFS(amazon_prime_users[Year], U1012, amazon_prime_users[Quarter], V1012))</f>
        <v>18.771412685140945</v>
      </c>
    </row>
    <row r="1013" spans="1:23" x14ac:dyDescent="0.3">
      <c r="A1013" s="2">
        <v>1012</v>
      </c>
      <c r="B1013" t="s">
        <v>4017</v>
      </c>
      <c r="C1013" t="s">
        <v>4018</v>
      </c>
      <c r="D1013" t="s">
        <v>2365</v>
      </c>
      <c r="E1013" s="3">
        <v>33631</v>
      </c>
      <c r="F1013" t="s">
        <v>43</v>
      </c>
      <c r="G1013" t="s">
        <v>4019</v>
      </c>
      <c r="H1013" s="1">
        <v>46317</v>
      </c>
      <c r="I1013" s="1">
        <v>46682</v>
      </c>
      <c r="J1013" t="s">
        <v>24</v>
      </c>
      <c r="K1013" t="s">
        <v>52</v>
      </c>
      <c r="L1013" t="s">
        <v>26</v>
      </c>
      <c r="M1013" t="s">
        <v>66</v>
      </c>
      <c r="N1013" t="s">
        <v>45</v>
      </c>
      <c r="O1013" t="s">
        <v>46</v>
      </c>
      <c r="P1013" t="s">
        <v>30</v>
      </c>
      <c r="Q1013" t="s">
        <v>47</v>
      </c>
      <c r="R1013">
        <v>3.8</v>
      </c>
      <c r="S1013">
        <v>9</v>
      </c>
      <c r="T1013">
        <f t="shared" si="45"/>
        <v>365</v>
      </c>
      <c r="U1013" t="str">
        <f t="shared" si="46"/>
        <v>2026</v>
      </c>
      <c r="V1013" t="str">
        <f t="shared" si="47"/>
        <v>4</v>
      </c>
      <c r="W1013" s="10" cm="1">
        <f t="array" ref="W1013">(INDEX(clv_analysis[[#All],[Customer Lifetime Value]], MATCH(TEXT(U1013, "0")&amp;V1013, TEXT(clv_analysis[[#All],[Year]], "0")&amp;clv_analysis[[#All],[Quarter]], 0))) /( COUNTIFS(amazon_prime_users[Year], U1013, amazon_prime_users[Quarter], V1013))</f>
        <v>18.771412685140945</v>
      </c>
    </row>
    <row r="1014" spans="1:23" x14ac:dyDescent="0.3">
      <c r="A1014" s="2">
        <v>1013</v>
      </c>
      <c r="B1014" t="s">
        <v>4020</v>
      </c>
      <c r="C1014" t="s">
        <v>4021</v>
      </c>
      <c r="D1014" t="s">
        <v>4022</v>
      </c>
      <c r="E1014" s="3">
        <v>32917</v>
      </c>
      <c r="F1014" t="s">
        <v>43</v>
      </c>
      <c r="G1014" t="s">
        <v>2378</v>
      </c>
      <c r="H1014" s="1">
        <v>46318</v>
      </c>
      <c r="I1014" s="1">
        <v>46683</v>
      </c>
      <c r="J1014" t="s">
        <v>24</v>
      </c>
      <c r="K1014" t="s">
        <v>25</v>
      </c>
      <c r="L1014" t="s">
        <v>26</v>
      </c>
      <c r="M1014" t="s">
        <v>27</v>
      </c>
      <c r="N1014" t="s">
        <v>28</v>
      </c>
      <c r="O1014" t="s">
        <v>46</v>
      </c>
      <c r="P1014" t="s">
        <v>30</v>
      </c>
      <c r="Q1014" t="s">
        <v>54</v>
      </c>
      <c r="R1014">
        <v>3.7</v>
      </c>
      <c r="S1014">
        <v>5</v>
      </c>
      <c r="T1014">
        <f t="shared" si="45"/>
        <v>365</v>
      </c>
      <c r="U1014" t="str">
        <f t="shared" si="46"/>
        <v>2026</v>
      </c>
      <c r="V1014" t="str">
        <f t="shared" si="47"/>
        <v>4</v>
      </c>
      <c r="W1014" s="10" cm="1">
        <f t="array" ref="W1014">(INDEX(clv_analysis[[#All],[Customer Lifetime Value]], MATCH(TEXT(U1014, "0")&amp;V1014, TEXT(clv_analysis[[#All],[Year]], "0")&amp;clv_analysis[[#All],[Quarter]], 0))) /( COUNTIFS(amazon_prime_users[Year], U1014, amazon_prime_users[Quarter], V1014))</f>
        <v>18.771412685140945</v>
      </c>
    </row>
    <row r="1015" spans="1:23" x14ac:dyDescent="0.3">
      <c r="A1015" s="2">
        <v>1014</v>
      </c>
      <c r="B1015" t="s">
        <v>4023</v>
      </c>
      <c r="C1015" t="s">
        <v>4024</v>
      </c>
      <c r="D1015" t="s">
        <v>4025</v>
      </c>
      <c r="E1015" s="3">
        <v>13655</v>
      </c>
      <c r="F1015" t="s">
        <v>22</v>
      </c>
      <c r="G1015" t="s">
        <v>504</v>
      </c>
      <c r="H1015" s="1">
        <v>46319</v>
      </c>
      <c r="I1015" s="1">
        <v>46684</v>
      </c>
      <c r="J1015" t="s">
        <v>36</v>
      </c>
      <c r="K1015" t="s">
        <v>25</v>
      </c>
      <c r="L1015" t="s">
        <v>53</v>
      </c>
      <c r="M1015" t="s">
        <v>27</v>
      </c>
      <c r="N1015" t="s">
        <v>28</v>
      </c>
      <c r="O1015" t="s">
        <v>114</v>
      </c>
      <c r="P1015" t="s">
        <v>30</v>
      </c>
      <c r="Q1015" t="s">
        <v>47</v>
      </c>
      <c r="R1015">
        <v>4</v>
      </c>
      <c r="S1015">
        <v>10</v>
      </c>
      <c r="T1015">
        <f t="shared" si="45"/>
        <v>365</v>
      </c>
      <c r="U1015" t="str">
        <f t="shared" si="46"/>
        <v>2026</v>
      </c>
      <c r="V1015" t="str">
        <f t="shared" si="47"/>
        <v>4</v>
      </c>
      <c r="W1015" s="10" cm="1">
        <f t="array" ref="W1015">(INDEX(clv_analysis[[#All],[Customer Lifetime Value]], MATCH(TEXT(U1015, "0")&amp;V1015, TEXT(clv_analysis[[#All],[Year]], "0")&amp;clv_analysis[[#All],[Quarter]], 0))) /( COUNTIFS(amazon_prime_users[Year], U1015, amazon_prime_users[Quarter], V1015))</f>
        <v>18.771412685140945</v>
      </c>
    </row>
    <row r="1016" spans="1:23" x14ac:dyDescent="0.3">
      <c r="A1016" s="2">
        <v>1015</v>
      </c>
      <c r="B1016" t="s">
        <v>4026</v>
      </c>
      <c r="C1016" t="s">
        <v>4027</v>
      </c>
      <c r="D1016" t="s">
        <v>4028</v>
      </c>
      <c r="E1016" s="3">
        <v>16763</v>
      </c>
      <c r="F1016" t="s">
        <v>22</v>
      </c>
      <c r="G1016" t="s">
        <v>4029</v>
      </c>
      <c r="H1016" s="1">
        <v>46320</v>
      </c>
      <c r="I1016" s="1">
        <v>46685</v>
      </c>
      <c r="J1016" t="s">
        <v>24</v>
      </c>
      <c r="K1016" t="s">
        <v>52</v>
      </c>
      <c r="L1016" t="s">
        <v>26</v>
      </c>
      <c r="M1016" t="s">
        <v>27</v>
      </c>
      <c r="N1016" t="s">
        <v>28</v>
      </c>
      <c r="O1016" t="s">
        <v>67</v>
      </c>
      <c r="P1016" t="s">
        <v>68</v>
      </c>
      <c r="Q1016" t="s">
        <v>47</v>
      </c>
      <c r="R1016">
        <v>3.2</v>
      </c>
      <c r="S1016">
        <v>0</v>
      </c>
      <c r="T1016">
        <f t="shared" si="45"/>
        <v>365</v>
      </c>
      <c r="U1016" t="str">
        <f t="shared" si="46"/>
        <v>2026</v>
      </c>
      <c r="V1016" t="str">
        <f t="shared" si="47"/>
        <v>4</v>
      </c>
      <c r="W1016" s="10" cm="1">
        <f t="array" ref="W1016">(INDEX(clv_analysis[[#All],[Customer Lifetime Value]], MATCH(TEXT(U1016, "0")&amp;V1016, TEXT(clv_analysis[[#All],[Year]], "0")&amp;clv_analysis[[#All],[Quarter]], 0))) /( COUNTIFS(amazon_prime_users[Year], U1016, amazon_prime_users[Quarter], V1016))</f>
        <v>18.771412685140945</v>
      </c>
    </row>
    <row r="1017" spans="1:23" x14ac:dyDescent="0.3">
      <c r="A1017" s="2">
        <v>1016</v>
      </c>
      <c r="B1017" t="s">
        <v>4030</v>
      </c>
      <c r="C1017" t="s">
        <v>4031</v>
      </c>
      <c r="D1017" t="s">
        <v>4032</v>
      </c>
      <c r="E1017" s="3">
        <v>33679</v>
      </c>
      <c r="F1017" t="s">
        <v>43</v>
      </c>
      <c r="G1017" t="s">
        <v>4033</v>
      </c>
      <c r="H1017" s="1">
        <v>46321</v>
      </c>
      <c r="I1017" s="1">
        <v>46686</v>
      </c>
      <c r="J1017" t="s">
        <v>36</v>
      </c>
      <c r="K1017" t="s">
        <v>37</v>
      </c>
      <c r="L1017" t="s">
        <v>53</v>
      </c>
      <c r="M1017" t="s">
        <v>27</v>
      </c>
      <c r="N1017" t="s">
        <v>45</v>
      </c>
      <c r="O1017" t="s">
        <v>38</v>
      </c>
      <c r="P1017" t="s">
        <v>30</v>
      </c>
      <c r="Q1017" t="s">
        <v>54</v>
      </c>
      <c r="R1017">
        <v>4.9000000000000004</v>
      </c>
      <c r="S1017">
        <v>10</v>
      </c>
      <c r="T1017">
        <f t="shared" si="45"/>
        <v>365</v>
      </c>
      <c r="U1017" t="str">
        <f t="shared" si="46"/>
        <v>2026</v>
      </c>
      <c r="V1017" t="str">
        <f t="shared" si="47"/>
        <v>4</v>
      </c>
      <c r="W1017" s="10" cm="1">
        <f t="array" ref="W1017">(INDEX(clv_analysis[[#All],[Customer Lifetime Value]], MATCH(TEXT(U1017, "0")&amp;V1017, TEXT(clv_analysis[[#All],[Year]], "0")&amp;clv_analysis[[#All],[Quarter]], 0))) /( COUNTIFS(amazon_prime_users[Year], U1017, amazon_prime_users[Quarter], V1017))</f>
        <v>18.771412685140945</v>
      </c>
    </row>
    <row r="1018" spans="1:23" x14ac:dyDescent="0.3">
      <c r="A1018" s="2">
        <v>1017</v>
      </c>
      <c r="B1018" t="s">
        <v>4034</v>
      </c>
      <c r="C1018" t="s">
        <v>4035</v>
      </c>
      <c r="D1018" t="s">
        <v>4036</v>
      </c>
      <c r="E1018" s="3">
        <v>16146</v>
      </c>
      <c r="F1018" t="s">
        <v>43</v>
      </c>
      <c r="G1018" t="s">
        <v>4037</v>
      </c>
      <c r="H1018" s="1">
        <v>46322</v>
      </c>
      <c r="I1018" s="1">
        <v>46687</v>
      </c>
      <c r="J1018" t="s">
        <v>36</v>
      </c>
      <c r="K1018" t="s">
        <v>25</v>
      </c>
      <c r="L1018" t="s">
        <v>53</v>
      </c>
      <c r="M1018" t="s">
        <v>59</v>
      </c>
      <c r="N1018" t="s">
        <v>45</v>
      </c>
      <c r="O1018" t="s">
        <v>61</v>
      </c>
      <c r="P1018" t="s">
        <v>68</v>
      </c>
      <c r="Q1018" t="s">
        <v>47</v>
      </c>
      <c r="R1018">
        <v>3.4</v>
      </c>
      <c r="S1018">
        <v>0</v>
      </c>
      <c r="T1018">
        <f t="shared" si="45"/>
        <v>365</v>
      </c>
      <c r="U1018" t="str">
        <f t="shared" si="46"/>
        <v>2026</v>
      </c>
      <c r="V1018" t="str">
        <f t="shared" si="47"/>
        <v>4</v>
      </c>
      <c r="W1018" s="10" cm="1">
        <f t="array" ref="W1018">(INDEX(clv_analysis[[#All],[Customer Lifetime Value]], MATCH(TEXT(U1018, "0")&amp;V1018, TEXT(clv_analysis[[#All],[Year]], "0")&amp;clv_analysis[[#All],[Quarter]], 0))) /( COUNTIFS(amazon_prime_users[Year], U1018, amazon_prime_users[Quarter], V1018))</f>
        <v>18.771412685140945</v>
      </c>
    </row>
    <row r="1019" spans="1:23" x14ac:dyDescent="0.3">
      <c r="A1019" s="2">
        <v>1018</v>
      </c>
      <c r="B1019" t="s">
        <v>4038</v>
      </c>
      <c r="C1019" t="s">
        <v>4039</v>
      </c>
      <c r="D1019" t="s">
        <v>4040</v>
      </c>
      <c r="E1019" s="3">
        <v>20486</v>
      </c>
      <c r="F1019" t="s">
        <v>43</v>
      </c>
      <c r="G1019" t="s">
        <v>4041</v>
      </c>
      <c r="H1019" s="1">
        <v>46323</v>
      </c>
      <c r="I1019" s="1">
        <v>46688</v>
      </c>
      <c r="J1019" t="s">
        <v>24</v>
      </c>
      <c r="K1019" t="s">
        <v>25</v>
      </c>
      <c r="L1019" t="s">
        <v>26</v>
      </c>
      <c r="M1019" t="s">
        <v>27</v>
      </c>
      <c r="N1019" t="s">
        <v>60</v>
      </c>
      <c r="O1019" t="s">
        <v>29</v>
      </c>
      <c r="P1019" t="s">
        <v>39</v>
      </c>
      <c r="Q1019" t="s">
        <v>54</v>
      </c>
      <c r="R1019">
        <v>4.3</v>
      </c>
      <c r="S1019">
        <v>9</v>
      </c>
      <c r="T1019">
        <f t="shared" si="45"/>
        <v>365</v>
      </c>
      <c r="U1019" t="str">
        <f t="shared" si="46"/>
        <v>2026</v>
      </c>
      <c r="V1019" t="str">
        <f t="shared" si="47"/>
        <v>4</v>
      </c>
      <c r="W1019" s="10" cm="1">
        <f t="array" ref="W1019">(INDEX(clv_analysis[[#All],[Customer Lifetime Value]], MATCH(TEXT(U1019, "0")&amp;V1019, TEXT(clv_analysis[[#All],[Year]], "0")&amp;clv_analysis[[#All],[Quarter]], 0))) /( COUNTIFS(amazon_prime_users[Year], U1019, amazon_prime_users[Quarter], V1019))</f>
        <v>18.771412685140945</v>
      </c>
    </row>
    <row r="1020" spans="1:23" x14ac:dyDescent="0.3">
      <c r="A1020" s="2">
        <v>1019</v>
      </c>
      <c r="B1020" t="s">
        <v>4042</v>
      </c>
      <c r="C1020" t="s">
        <v>4043</v>
      </c>
      <c r="D1020" t="s">
        <v>4044</v>
      </c>
      <c r="E1020" s="3">
        <v>18349</v>
      </c>
      <c r="F1020" t="s">
        <v>22</v>
      </c>
      <c r="G1020" t="s">
        <v>4045</v>
      </c>
      <c r="H1020" s="1">
        <v>46324</v>
      </c>
      <c r="I1020" s="1">
        <v>46689</v>
      </c>
      <c r="J1020" t="s">
        <v>36</v>
      </c>
      <c r="K1020" t="s">
        <v>52</v>
      </c>
      <c r="L1020" t="s">
        <v>53</v>
      </c>
      <c r="M1020" t="s">
        <v>27</v>
      </c>
      <c r="N1020" t="s">
        <v>45</v>
      </c>
      <c r="O1020" t="s">
        <v>73</v>
      </c>
      <c r="P1020" t="s">
        <v>30</v>
      </c>
      <c r="Q1020" t="s">
        <v>31</v>
      </c>
      <c r="R1020">
        <v>4</v>
      </c>
      <c r="S1020">
        <v>2</v>
      </c>
      <c r="T1020">
        <f t="shared" si="45"/>
        <v>365</v>
      </c>
      <c r="U1020" t="str">
        <f t="shared" si="46"/>
        <v>2026</v>
      </c>
      <c r="V1020" t="str">
        <f t="shared" si="47"/>
        <v>4</v>
      </c>
      <c r="W1020" s="10" cm="1">
        <f t="array" ref="W1020">(INDEX(clv_analysis[[#All],[Customer Lifetime Value]], MATCH(TEXT(U1020, "0")&amp;V1020, TEXT(clv_analysis[[#All],[Year]], "0")&amp;clv_analysis[[#All],[Quarter]], 0))) /( COUNTIFS(amazon_prime_users[Year], U1020, amazon_prime_users[Quarter], V1020))</f>
        <v>18.771412685140945</v>
      </c>
    </row>
    <row r="1021" spans="1:23" x14ac:dyDescent="0.3">
      <c r="A1021" s="2">
        <v>1020</v>
      </c>
      <c r="B1021" t="s">
        <v>4046</v>
      </c>
      <c r="C1021" t="s">
        <v>4047</v>
      </c>
      <c r="D1021" t="s">
        <v>4048</v>
      </c>
      <c r="E1021" s="3">
        <v>14395</v>
      </c>
      <c r="F1021" t="s">
        <v>22</v>
      </c>
      <c r="G1021" t="s">
        <v>4049</v>
      </c>
      <c r="H1021" s="1">
        <v>46325</v>
      </c>
      <c r="I1021" s="1">
        <v>46690</v>
      </c>
      <c r="J1021" t="s">
        <v>36</v>
      </c>
      <c r="K1021" t="s">
        <v>52</v>
      </c>
      <c r="L1021" t="s">
        <v>53</v>
      </c>
      <c r="M1021" t="s">
        <v>59</v>
      </c>
      <c r="N1021" t="s">
        <v>45</v>
      </c>
      <c r="O1021" t="s">
        <v>38</v>
      </c>
      <c r="P1021" t="s">
        <v>30</v>
      </c>
      <c r="Q1021" t="s">
        <v>31</v>
      </c>
      <c r="R1021">
        <v>3.7</v>
      </c>
      <c r="S1021">
        <v>7</v>
      </c>
      <c r="T1021">
        <f t="shared" si="45"/>
        <v>365</v>
      </c>
      <c r="U1021" t="str">
        <f t="shared" si="46"/>
        <v>2026</v>
      </c>
      <c r="V1021" t="str">
        <f t="shared" si="47"/>
        <v>4</v>
      </c>
      <c r="W1021" s="10" cm="1">
        <f t="array" ref="W1021">(INDEX(clv_analysis[[#All],[Customer Lifetime Value]], MATCH(TEXT(U1021, "0")&amp;V1021, TEXT(clv_analysis[[#All],[Year]], "0")&amp;clv_analysis[[#All],[Quarter]], 0))) /( COUNTIFS(amazon_prime_users[Year], U1021, amazon_prime_users[Quarter], V1021))</f>
        <v>18.771412685140945</v>
      </c>
    </row>
    <row r="1022" spans="1:23" x14ac:dyDescent="0.3">
      <c r="A1022" s="2">
        <v>1021</v>
      </c>
      <c r="B1022" t="s">
        <v>4050</v>
      </c>
      <c r="C1022" t="s">
        <v>4051</v>
      </c>
      <c r="D1022" t="s">
        <v>4052</v>
      </c>
      <c r="E1022" s="3">
        <v>32360</v>
      </c>
      <c r="F1022" t="s">
        <v>22</v>
      </c>
      <c r="G1022" t="s">
        <v>4053</v>
      </c>
      <c r="H1022" s="1">
        <v>46326</v>
      </c>
      <c r="I1022" s="1">
        <v>46691</v>
      </c>
      <c r="J1022" t="s">
        <v>36</v>
      </c>
      <c r="K1022" t="s">
        <v>25</v>
      </c>
      <c r="L1022" t="s">
        <v>53</v>
      </c>
      <c r="M1022" t="s">
        <v>66</v>
      </c>
      <c r="N1022" t="s">
        <v>28</v>
      </c>
      <c r="O1022" t="s">
        <v>114</v>
      </c>
      <c r="P1022" t="s">
        <v>68</v>
      </c>
      <c r="Q1022" t="s">
        <v>54</v>
      </c>
      <c r="R1022">
        <v>4.5999999999999996</v>
      </c>
      <c r="S1022">
        <v>2</v>
      </c>
      <c r="T1022">
        <f t="shared" si="45"/>
        <v>365</v>
      </c>
      <c r="U1022" t="str">
        <f t="shared" si="46"/>
        <v>2026</v>
      </c>
      <c r="V1022" t="str">
        <f t="shared" si="47"/>
        <v>4</v>
      </c>
      <c r="W1022" s="10" cm="1">
        <f t="array" ref="W1022">(INDEX(clv_analysis[[#All],[Customer Lifetime Value]], MATCH(TEXT(U1022, "0")&amp;V1022, TEXT(clv_analysis[[#All],[Year]], "0")&amp;clv_analysis[[#All],[Quarter]], 0))) /( COUNTIFS(amazon_prime_users[Year], U1022, amazon_prime_users[Quarter], V1022))</f>
        <v>18.771412685140945</v>
      </c>
    </row>
    <row r="1023" spans="1:23" x14ac:dyDescent="0.3">
      <c r="A1023" s="2">
        <v>1022</v>
      </c>
      <c r="B1023" t="s">
        <v>4054</v>
      </c>
      <c r="C1023" t="s">
        <v>4055</v>
      </c>
      <c r="D1023" t="s">
        <v>4056</v>
      </c>
      <c r="E1023" s="3">
        <v>20116</v>
      </c>
      <c r="F1023" t="s">
        <v>22</v>
      </c>
      <c r="G1023" t="s">
        <v>4057</v>
      </c>
      <c r="H1023" s="1">
        <v>46327</v>
      </c>
      <c r="I1023" s="1">
        <v>46692</v>
      </c>
      <c r="J1023" t="s">
        <v>36</v>
      </c>
      <c r="K1023" t="s">
        <v>37</v>
      </c>
      <c r="L1023" t="s">
        <v>26</v>
      </c>
      <c r="M1023" t="s">
        <v>27</v>
      </c>
      <c r="N1023" t="s">
        <v>28</v>
      </c>
      <c r="O1023" t="s">
        <v>38</v>
      </c>
      <c r="P1023" t="s">
        <v>30</v>
      </c>
      <c r="Q1023" t="s">
        <v>31</v>
      </c>
      <c r="R1023">
        <v>3.5</v>
      </c>
      <c r="S1023">
        <v>3</v>
      </c>
      <c r="T1023">
        <f t="shared" si="45"/>
        <v>365</v>
      </c>
      <c r="U1023" t="str">
        <f t="shared" si="46"/>
        <v>2026</v>
      </c>
      <c r="V1023" t="str">
        <f t="shared" si="47"/>
        <v>4</v>
      </c>
      <c r="W1023" s="10" cm="1">
        <f t="array" ref="W1023">(INDEX(clv_analysis[[#All],[Customer Lifetime Value]], MATCH(TEXT(U1023, "0")&amp;V1023, TEXT(clv_analysis[[#All],[Year]], "0")&amp;clv_analysis[[#All],[Quarter]], 0))) /( COUNTIFS(amazon_prime_users[Year], U1023, amazon_prime_users[Quarter], V1023))</f>
        <v>18.771412685140945</v>
      </c>
    </row>
    <row r="1024" spans="1:23" x14ac:dyDescent="0.3">
      <c r="A1024" s="2">
        <v>1023</v>
      </c>
      <c r="B1024" t="s">
        <v>4058</v>
      </c>
      <c r="C1024" t="s">
        <v>4059</v>
      </c>
      <c r="D1024" t="s">
        <v>4060</v>
      </c>
      <c r="E1024" s="3">
        <v>13287</v>
      </c>
      <c r="F1024" t="s">
        <v>43</v>
      </c>
      <c r="G1024" t="s">
        <v>4061</v>
      </c>
      <c r="H1024" s="1">
        <v>46328</v>
      </c>
      <c r="I1024" s="1">
        <v>46693</v>
      </c>
      <c r="J1024" t="s">
        <v>24</v>
      </c>
      <c r="K1024" t="s">
        <v>37</v>
      </c>
      <c r="L1024" t="s">
        <v>53</v>
      </c>
      <c r="M1024" t="s">
        <v>59</v>
      </c>
      <c r="N1024" t="s">
        <v>28</v>
      </c>
      <c r="O1024" t="s">
        <v>61</v>
      </c>
      <c r="P1024" t="s">
        <v>68</v>
      </c>
      <c r="Q1024" t="s">
        <v>54</v>
      </c>
      <c r="R1024">
        <v>3.2</v>
      </c>
      <c r="S1024">
        <v>2</v>
      </c>
      <c r="T1024">
        <f t="shared" si="45"/>
        <v>365</v>
      </c>
      <c r="U1024" t="str">
        <f t="shared" si="46"/>
        <v>2026</v>
      </c>
      <c r="V1024" t="str">
        <f t="shared" si="47"/>
        <v>4</v>
      </c>
      <c r="W1024" s="10" cm="1">
        <f t="array" ref="W1024">(INDEX(clv_analysis[[#All],[Customer Lifetime Value]], MATCH(TEXT(U1024, "0")&amp;V1024, TEXT(clv_analysis[[#All],[Year]], "0")&amp;clv_analysis[[#All],[Quarter]], 0))) /( COUNTIFS(amazon_prime_users[Year], U1024, amazon_prime_users[Quarter], V1024))</f>
        <v>18.771412685140945</v>
      </c>
    </row>
    <row r="1025" spans="1:23" x14ac:dyDescent="0.3">
      <c r="A1025" s="2">
        <v>1024</v>
      </c>
      <c r="B1025" t="s">
        <v>4062</v>
      </c>
      <c r="C1025" t="s">
        <v>4063</v>
      </c>
      <c r="D1025" t="s">
        <v>4064</v>
      </c>
      <c r="E1025" s="3">
        <v>30637</v>
      </c>
      <c r="F1025" t="s">
        <v>43</v>
      </c>
      <c r="G1025" t="s">
        <v>4065</v>
      </c>
      <c r="H1025" s="1">
        <v>46329</v>
      </c>
      <c r="I1025" s="1">
        <v>46694</v>
      </c>
      <c r="J1025" t="s">
        <v>24</v>
      </c>
      <c r="K1025" t="s">
        <v>52</v>
      </c>
      <c r="L1025" t="s">
        <v>53</v>
      </c>
      <c r="M1025" t="s">
        <v>66</v>
      </c>
      <c r="N1025" t="s">
        <v>28</v>
      </c>
      <c r="O1025" t="s">
        <v>29</v>
      </c>
      <c r="P1025" t="s">
        <v>68</v>
      </c>
      <c r="Q1025" t="s">
        <v>47</v>
      </c>
      <c r="R1025">
        <v>4.0999999999999996</v>
      </c>
      <c r="S1025">
        <v>5</v>
      </c>
      <c r="T1025">
        <f t="shared" si="45"/>
        <v>365</v>
      </c>
      <c r="U1025" t="str">
        <f t="shared" si="46"/>
        <v>2026</v>
      </c>
      <c r="V1025" t="str">
        <f t="shared" si="47"/>
        <v>4</v>
      </c>
      <c r="W1025" s="10" cm="1">
        <f t="array" ref="W1025">(INDEX(clv_analysis[[#All],[Customer Lifetime Value]], MATCH(TEXT(U1025, "0")&amp;V1025, TEXT(clv_analysis[[#All],[Year]], "0")&amp;clv_analysis[[#All],[Quarter]], 0))) /( COUNTIFS(amazon_prime_users[Year], U1025, amazon_prime_users[Quarter], V1025))</f>
        <v>18.771412685140945</v>
      </c>
    </row>
    <row r="1026" spans="1:23" x14ac:dyDescent="0.3">
      <c r="A1026" s="2">
        <v>1025</v>
      </c>
      <c r="B1026" t="s">
        <v>4066</v>
      </c>
      <c r="C1026" t="s">
        <v>4067</v>
      </c>
      <c r="D1026" t="s">
        <v>4068</v>
      </c>
      <c r="E1026" s="3">
        <v>30719</v>
      </c>
      <c r="F1026" t="s">
        <v>43</v>
      </c>
      <c r="G1026" t="s">
        <v>4069</v>
      </c>
      <c r="H1026" s="1">
        <v>46330</v>
      </c>
      <c r="I1026" s="1">
        <v>46695</v>
      </c>
      <c r="J1026" t="s">
        <v>36</v>
      </c>
      <c r="K1026" t="s">
        <v>25</v>
      </c>
      <c r="L1026" t="s">
        <v>53</v>
      </c>
      <c r="M1026" t="s">
        <v>66</v>
      </c>
      <c r="N1026" t="s">
        <v>28</v>
      </c>
      <c r="O1026" t="s">
        <v>46</v>
      </c>
      <c r="P1026" t="s">
        <v>68</v>
      </c>
      <c r="Q1026" t="s">
        <v>31</v>
      </c>
      <c r="R1026">
        <v>4.8</v>
      </c>
      <c r="S1026">
        <v>4</v>
      </c>
      <c r="T1026">
        <f t="shared" ref="T1026:T1089" si="48">I1026-H1026</f>
        <v>365</v>
      </c>
      <c r="U1026" t="str">
        <f t="shared" ref="U1026:U1089" si="49">IF(YEAR(H1026)=2024, "2024",
 IF(YEAR(H1026)=2025, "2025",
 IF(YEAR(H1026)=2026, "2026",
 IF(YEAR(H1026)=2027, "2027",
 IF(YEAR(H1026)=2028, "2028",
 IF(YEAR(H1026)=2029, "2029",
 IF(YEAR(H1026)=2030, "2030", "")))))))</f>
        <v>2026</v>
      </c>
      <c r="V1026" t="str">
        <f t="shared" ref="V1026:V1089" si="50">IF(MONTH(H1026)&lt;=3, "1", IF(MONTH(H1026)&lt;=6, "2", IF(MONTH(H1026)&lt;=9, "3", "4")))</f>
        <v>4</v>
      </c>
      <c r="W1026" s="10" cm="1">
        <f t="array" ref="W1026">(INDEX(clv_analysis[[#All],[Customer Lifetime Value]], MATCH(TEXT(U1026, "0")&amp;V1026, TEXT(clv_analysis[[#All],[Year]], "0")&amp;clv_analysis[[#All],[Quarter]], 0))) /( COUNTIFS(amazon_prime_users[Year], U1026, amazon_prime_users[Quarter], V1026))</f>
        <v>18.771412685140945</v>
      </c>
    </row>
    <row r="1027" spans="1:23" x14ac:dyDescent="0.3">
      <c r="A1027" s="2">
        <v>1026</v>
      </c>
      <c r="B1027" t="s">
        <v>4070</v>
      </c>
      <c r="C1027" t="s">
        <v>4071</v>
      </c>
      <c r="D1027" t="s">
        <v>4072</v>
      </c>
      <c r="E1027" s="3">
        <v>30232</v>
      </c>
      <c r="F1027" t="s">
        <v>43</v>
      </c>
      <c r="G1027" t="s">
        <v>4073</v>
      </c>
      <c r="H1027" s="1">
        <v>46331</v>
      </c>
      <c r="I1027" s="1">
        <v>46696</v>
      </c>
      <c r="J1027" t="s">
        <v>36</v>
      </c>
      <c r="K1027" t="s">
        <v>37</v>
      </c>
      <c r="L1027" t="s">
        <v>53</v>
      </c>
      <c r="M1027" t="s">
        <v>66</v>
      </c>
      <c r="N1027" t="s">
        <v>60</v>
      </c>
      <c r="O1027" t="s">
        <v>46</v>
      </c>
      <c r="P1027" t="s">
        <v>39</v>
      </c>
      <c r="Q1027" t="s">
        <v>47</v>
      </c>
      <c r="R1027">
        <v>3.2</v>
      </c>
      <c r="S1027">
        <v>1</v>
      </c>
      <c r="T1027">
        <f t="shared" si="48"/>
        <v>365</v>
      </c>
      <c r="U1027" t="str">
        <f t="shared" si="49"/>
        <v>2026</v>
      </c>
      <c r="V1027" t="str">
        <f t="shared" si="50"/>
        <v>4</v>
      </c>
      <c r="W1027" s="10" cm="1">
        <f t="array" ref="W1027">(INDEX(clv_analysis[[#All],[Customer Lifetime Value]], MATCH(TEXT(U1027, "0")&amp;V1027, TEXT(clv_analysis[[#All],[Year]], "0")&amp;clv_analysis[[#All],[Quarter]], 0))) /( COUNTIFS(amazon_prime_users[Year], U1027, amazon_prime_users[Quarter], V1027))</f>
        <v>18.771412685140945</v>
      </c>
    </row>
    <row r="1028" spans="1:23" x14ac:dyDescent="0.3">
      <c r="A1028" s="2">
        <v>1027</v>
      </c>
      <c r="B1028" t="s">
        <v>4074</v>
      </c>
      <c r="C1028" t="s">
        <v>1864</v>
      </c>
      <c r="D1028" t="s">
        <v>1865</v>
      </c>
      <c r="E1028" s="3">
        <v>17378</v>
      </c>
      <c r="F1028" t="s">
        <v>22</v>
      </c>
      <c r="G1028" t="s">
        <v>4075</v>
      </c>
      <c r="H1028" s="1">
        <v>46332</v>
      </c>
      <c r="I1028" s="1">
        <v>46697</v>
      </c>
      <c r="J1028" t="s">
        <v>36</v>
      </c>
      <c r="K1028" t="s">
        <v>37</v>
      </c>
      <c r="L1028" t="s">
        <v>53</v>
      </c>
      <c r="M1028" t="s">
        <v>59</v>
      </c>
      <c r="N1028" t="s">
        <v>45</v>
      </c>
      <c r="O1028" t="s">
        <v>46</v>
      </c>
      <c r="P1028" t="s">
        <v>39</v>
      </c>
      <c r="Q1028" t="s">
        <v>54</v>
      </c>
      <c r="R1028">
        <v>4.9000000000000004</v>
      </c>
      <c r="S1028">
        <v>2</v>
      </c>
      <c r="T1028">
        <f t="shared" si="48"/>
        <v>365</v>
      </c>
      <c r="U1028" t="str">
        <f t="shared" si="49"/>
        <v>2026</v>
      </c>
      <c r="V1028" t="str">
        <f t="shared" si="50"/>
        <v>4</v>
      </c>
      <c r="W1028" s="10" cm="1">
        <f t="array" ref="W1028">(INDEX(clv_analysis[[#All],[Customer Lifetime Value]], MATCH(TEXT(U1028, "0")&amp;V1028, TEXT(clv_analysis[[#All],[Year]], "0")&amp;clv_analysis[[#All],[Quarter]], 0))) /( COUNTIFS(amazon_prime_users[Year], U1028, amazon_prime_users[Quarter], V1028))</f>
        <v>18.771412685140945</v>
      </c>
    </row>
    <row r="1029" spans="1:23" x14ac:dyDescent="0.3">
      <c r="A1029" s="2">
        <v>1028</v>
      </c>
      <c r="B1029" t="s">
        <v>4076</v>
      </c>
      <c r="C1029" t="s">
        <v>4077</v>
      </c>
      <c r="D1029" t="s">
        <v>4078</v>
      </c>
      <c r="E1029" s="3">
        <v>26803</v>
      </c>
      <c r="F1029" t="s">
        <v>43</v>
      </c>
      <c r="G1029" t="s">
        <v>3686</v>
      </c>
      <c r="H1029" s="1">
        <v>46333</v>
      </c>
      <c r="I1029" s="1">
        <v>46698</v>
      </c>
      <c r="J1029" t="s">
        <v>36</v>
      </c>
      <c r="K1029" t="s">
        <v>52</v>
      </c>
      <c r="L1029" t="s">
        <v>53</v>
      </c>
      <c r="M1029" t="s">
        <v>66</v>
      </c>
      <c r="N1029" t="s">
        <v>28</v>
      </c>
      <c r="O1029" t="s">
        <v>29</v>
      </c>
      <c r="P1029" t="s">
        <v>30</v>
      </c>
      <c r="Q1029" t="s">
        <v>31</v>
      </c>
      <c r="R1029">
        <v>3.6</v>
      </c>
      <c r="S1029">
        <v>9</v>
      </c>
      <c r="T1029">
        <f t="shared" si="48"/>
        <v>365</v>
      </c>
      <c r="U1029" t="str">
        <f t="shared" si="49"/>
        <v>2026</v>
      </c>
      <c r="V1029" t="str">
        <f t="shared" si="50"/>
        <v>4</v>
      </c>
      <c r="W1029" s="10" cm="1">
        <f t="array" ref="W1029">(INDEX(clv_analysis[[#All],[Customer Lifetime Value]], MATCH(TEXT(U1029, "0")&amp;V1029, TEXT(clv_analysis[[#All],[Year]], "0")&amp;clv_analysis[[#All],[Quarter]], 0))) /( COUNTIFS(amazon_prime_users[Year], U1029, amazon_prime_users[Quarter], V1029))</f>
        <v>18.771412685140945</v>
      </c>
    </row>
    <row r="1030" spans="1:23" x14ac:dyDescent="0.3">
      <c r="A1030" s="2">
        <v>1029</v>
      </c>
      <c r="B1030" t="s">
        <v>689</v>
      </c>
      <c r="C1030" t="s">
        <v>4079</v>
      </c>
      <c r="D1030" t="s">
        <v>4080</v>
      </c>
      <c r="E1030" s="3">
        <v>27429</v>
      </c>
      <c r="F1030" t="s">
        <v>22</v>
      </c>
      <c r="G1030" t="s">
        <v>504</v>
      </c>
      <c r="H1030" s="1">
        <v>46334</v>
      </c>
      <c r="I1030" s="1">
        <v>46699</v>
      </c>
      <c r="J1030" t="s">
        <v>24</v>
      </c>
      <c r="K1030" t="s">
        <v>37</v>
      </c>
      <c r="L1030" t="s">
        <v>53</v>
      </c>
      <c r="M1030" t="s">
        <v>27</v>
      </c>
      <c r="N1030" t="s">
        <v>60</v>
      </c>
      <c r="O1030" t="s">
        <v>46</v>
      </c>
      <c r="P1030" t="s">
        <v>30</v>
      </c>
      <c r="Q1030" t="s">
        <v>47</v>
      </c>
      <c r="R1030">
        <v>3.6</v>
      </c>
      <c r="S1030">
        <v>4</v>
      </c>
      <c r="T1030">
        <f t="shared" si="48"/>
        <v>365</v>
      </c>
      <c r="U1030" t="str">
        <f t="shared" si="49"/>
        <v>2026</v>
      </c>
      <c r="V1030" t="str">
        <f t="shared" si="50"/>
        <v>4</v>
      </c>
      <c r="W1030" s="10" cm="1">
        <f t="array" ref="W1030">(INDEX(clv_analysis[[#All],[Customer Lifetime Value]], MATCH(TEXT(U1030, "0")&amp;V1030, TEXT(clv_analysis[[#All],[Year]], "0")&amp;clv_analysis[[#All],[Quarter]], 0))) /( COUNTIFS(amazon_prime_users[Year], U1030, amazon_prime_users[Quarter], V1030))</f>
        <v>18.771412685140945</v>
      </c>
    </row>
    <row r="1031" spans="1:23" x14ac:dyDescent="0.3">
      <c r="A1031" s="2">
        <v>1030</v>
      </c>
      <c r="B1031" t="s">
        <v>4081</v>
      </c>
      <c r="C1031" t="s">
        <v>4082</v>
      </c>
      <c r="D1031" t="s">
        <v>4083</v>
      </c>
      <c r="E1031" s="3">
        <v>12926</v>
      </c>
      <c r="F1031" t="s">
        <v>22</v>
      </c>
      <c r="G1031" t="s">
        <v>4037</v>
      </c>
      <c r="H1031" s="1">
        <v>46335</v>
      </c>
      <c r="I1031" s="1">
        <v>46700</v>
      </c>
      <c r="J1031" t="s">
        <v>24</v>
      </c>
      <c r="K1031" t="s">
        <v>25</v>
      </c>
      <c r="L1031" t="s">
        <v>26</v>
      </c>
      <c r="M1031" t="s">
        <v>27</v>
      </c>
      <c r="N1031" t="s">
        <v>45</v>
      </c>
      <c r="O1031" t="s">
        <v>114</v>
      </c>
      <c r="P1031" t="s">
        <v>30</v>
      </c>
      <c r="Q1031" t="s">
        <v>47</v>
      </c>
      <c r="R1031">
        <v>3.1</v>
      </c>
      <c r="S1031">
        <v>0</v>
      </c>
      <c r="T1031">
        <f t="shared" si="48"/>
        <v>365</v>
      </c>
      <c r="U1031" t="str">
        <f t="shared" si="49"/>
        <v>2026</v>
      </c>
      <c r="V1031" t="str">
        <f t="shared" si="50"/>
        <v>4</v>
      </c>
      <c r="W1031" s="10" cm="1">
        <f t="array" ref="W1031">(INDEX(clv_analysis[[#All],[Customer Lifetime Value]], MATCH(TEXT(U1031, "0")&amp;V1031, TEXT(clv_analysis[[#All],[Year]], "0")&amp;clv_analysis[[#All],[Quarter]], 0))) /( COUNTIFS(amazon_prime_users[Year], U1031, amazon_prime_users[Quarter], V1031))</f>
        <v>18.771412685140945</v>
      </c>
    </row>
    <row r="1032" spans="1:23" x14ac:dyDescent="0.3">
      <c r="A1032" s="2">
        <v>1031</v>
      </c>
      <c r="B1032" t="s">
        <v>4084</v>
      </c>
      <c r="C1032" t="s">
        <v>4085</v>
      </c>
      <c r="D1032" t="s">
        <v>4086</v>
      </c>
      <c r="E1032" s="3">
        <v>26260</v>
      </c>
      <c r="F1032" t="s">
        <v>43</v>
      </c>
      <c r="G1032" t="s">
        <v>4087</v>
      </c>
      <c r="H1032" s="1">
        <v>46336</v>
      </c>
      <c r="I1032" s="1">
        <v>46701</v>
      </c>
      <c r="J1032" t="s">
        <v>24</v>
      </c>
      <c r="K1032" t="s">
        <v>25</v>
      </c>
      <c r="L1032" t="s">
        <v>53</v>
      </c>
      <c r="M1032" t="s">
        <v>59</v>
      </c>
      <c r="N1032" t="s">
        <v>60</v>
      </c>
      <c r="O1032" t="s">
        <v>61</v>
      </c>
      <c r="P1032" t="s">
        <v>39</v>
      </c>
      <c r="Q1032" t="s">
        <v>47</v>
      </c>
      <c r="R1032">
        <v>4.5999999999999996</v>
      </c>
      <c r="S1032">
        <v>4</v>
      </c>
      <c r="T1032">
        <f t="shared" si="48"/>
        <v>365</v>
      </c>
      <c r="U1032" t="str">
        <f t="shared" si="49"/>
        <v>2026</v>
      </c>
      <c r="V1032" t="str">
        <f t="shared" si="50"/>
        <v>4</v>
      </c>
      <c r="W1032" s="10" cm="1">
        <f t="array" ref="W1032">(INDEX(clv_analysis[[#All],[Customer Lifetime Value]], MATCH(TEXT(U1032, "0")&amp;V1032, TEXT(clv_analysis[[#All],[Year]], "0")&amp;clv_analysis[[#All],[Quarter]], 0))) /( COUNTIFS(amazon_prime_users[Year], U1032, amazon_prime_users[Quarter], V1032))</f>
        <v>18.771412685140945</v>
      </c>
    </row>
    <row r="1033" spans="1:23" x14ac:dyDescent="0.3">
      <c r="A1033" s="2">
        <v>1032</v>
      </c>
      <c r="B1033" t="s">
        <v>4088</v>
      </c>
      <c r="C1033" t="s">
        <v>4089</v>
      </c>
      <c r="D1033" t="s">
        <v>4090</v>
      </c>
      <c r="E1033" s="3">
        <v>15266</v>
      </c>
      <c r="F1033" t="s">
        <v>22</v>
      </c>
      <c r="G1033" t="s">
        <v>4091</v>
      </c>
      <c r="H1033" s="1">
        <v>46337</v>
      </c>
      <c r="I1033" s="1">
        <v>46702</v>
      </c>
      <c r="J1033" t="s">
        <v>36</v>
      </c>
      <c r="K1033" t="s">
        <v>37</v>
      </c>
      <c r="L1033" t="s">
        <v>53</v>
      </c>
      <c r="M1033" t="s">
        <v>27</v>
      </c>
      <c r="N1033" t="s">
        <v>28</v>
      </c>
      <c r="O1033" t="s">
        <v>114</v>
      </c>
      <c r="P1033" t="s">
        <v>39</v>
      </c>
      <c r="Q1033" t="s">
        <v>54</v>
      </c>
      <c r="R1033">
        <v>3.3</v>
      </c>
      <c r="S1033">
        <v>8</v>
      </c>
      <c r="T1033">
        <f t="shared" si="48"/>
        <v>365</v>
      </c>
      <c r="U1033" t="str">
        <f t="shared" si="49"/>
        <v>2026</v>
      </c>
      <c r="V1033" t="str">
        <f t="shared" si="50"/>
        <v>4</v>
      </c>
      <c r="W1033" s="10" cm="1">
        <f t="array" ref="W1033">(INDEX(clv_analysis[[#All],[Customer Lifetime Value]], MATCH(TEXT(U1033, "0")&amp;V1033, TEXT(clv_analysis[[#All],[Year]], "0")&amp;clv_analysis[[#All],[Quarter]], 0))) /( COUNTIFS(amazon_prime_users[Year], U1033, amazon_prime_users[Quarter], V1033))</f>
        <v>18.771412685140945</v>
      </c>
    </row>
    <row r="1034" spans="1:23" x14ac:dyDescent="0.3">
      <c r="A1034" s="2">
        <v>1033</v>
      </c>
      <c r="B1034" t="s">
        <v>4092</v>
      </c>
      <c r="C1034" t="s">
        <v>4093</v>
      </c>
      <c r="D1034" t="s">
        <v>4094</v>
      </c>
      <c r="E1034" s="3">
        <v>23191</v>
      </c>
      <c r="F1034" t="s">
        <v>22</v>
      </c>
      <c r="G1034" t="s">
        <v>4095</v>
      </c>
      <c r="H1034" s="1">
        <v>46338</v>
      </c>
      <c r="I1034" s="1">
        <v>46703</v>
      </c>
      <c r="J1034" t="s">
        <v>36</v>
      </c>
      <c r="K1034" t="s">
        <v>52</v>
      </c>
      <c r="L1034" t="s">
        <v>53</v>
      </c>
      <c r="M1034" t="s">
        <v>27</v>
      </c>
      <c r="N1034" t="s">
        <v>60</v>
      </c>
      <c r="O1034" t="s">
        <v>38</v>
      </c>
      <c r="P1034" t="s">
        <v>39</v>
      </c>
      <c r="Q1034" t="s">
        <v>31</v>
      </c>
      <c r="R1034">
        <v>4.5999999999999996</v>
      </c>
      <c r="S1034">
        <v>10</v>
      </c>
      <c r="T1034">
        <f t="shared" si="48"/>
        <v>365</v>
      </c>
      <c r="U1034" t="str">
        <f t="shared" si="49"/>
        <v>2026</v>
      </c>
      <c r="V1034" t="str">
        <f t="shared" si="50"/>
        <v>4</v>
      </c>
      <c r="W1034" s="10" cm="1">
        <f t="array" ref="W1034">(INDEX(clv_analysis[[#All],[Customer Lifetime Value]], MATCH(TEXT(U1034, "0")&amp;V1034, TEXT(clv_analysis[[#All],[Year]], "0")&amp;clv_analysis[[#All],[Quarter]], 0))) /( COUNTIFS(amazon_prime_users[Year], U1034, amazon_prime_users[Quarter], V1034))</f>
        <v>18.771412685140945</v>
      </c>
    </row>
    <row r="1035" spans="1:23" x14ac:dyDescent="0.3">
      <c r="A1035" s="2">
        <v>1034</v>
      </c>
      <c r="B1035" t="s">
        <v>4096</v>
      </c>
      <c r="C1035" t="s">
        <v>4097</v>
      </c>
      <c r="D1035" t="s">
        <v>4098</v>
      </c>
      <c r="E1035" s="3">
        <v>38816</v>
      </c>
      <c r="F1035" t="s">
        <v>43</v>
      </c>
      <c r="G1035" t="s">
        <v>4099</v>
      </c>
      <c r="H1035" s="1">
        <v>46339</v>
      </c>
      <c r="I1035" s="1">
        <v>46704</v>
      </c>
      <c r="J1035" t="s">
        <v>36</v>
      </c>
      <c r="K1035" t="s">
        <v>25</v>
      </c>
      <c r="L1035" t="s">
        <v>53</v>
      </c>
      <c r="M1035" t="s">
        <v>59</v>
      </c>
      <c r="N1035" t="s">
        <v>60</v>
      </c>
      <c r="O1035" t="s">
        <v>61</v>
      </c>
      <c r="P1035" t="s">
        <v>39</v>
      </c>
      <c r="Q1035" t="s">
        <v>54</v>
      </c>
      <c r="R1035">
        <v>4.2</v>
      </c>
      <c r="S1035">
        <v>4</v>
      </c>
      <c r="T1035">
        <f t="shared" si="48"/>
        <v>365</v>
      </c>
      <c r="U1035" t="str">
        <f t="shared" si="49"/>
        <v>2026</v>
      </c>
      <c r="V1035" t="str">
        <f t="shared" si="50"/>
        <v>4</v>
      </c>
      <c r="W1035" s="10" cm="1">
        <f t="array" ref="W1035">(INDEX(clv_analysis[[#All],[Customer Lifetime Value]], MATCH(TEXT(U1035, "0")&amp;V1035, TEXT(clv_analysis[[#All],[Year]], "0")&amp;clv_analysis[[#All],[Quarter]], 0))) /( COUNTIFS(amazon_prime_users[Year], U1035, amazon_prime_users[Quarter], V1035))</f>
        <v>18.771412685140945</v>
      </c>
    </row>
    <row r="1036" spans="1:23" x14ac:dyDescent="0.3">
      <c r="A1036" s="2">
        <v>1035</v>
      </c>
      <c r="B1036" t="s">
        <v>4100</v>
      </c>
      <c r="C1036" t="s">
        <v>4101</v>
      </c>
      <c r="D1036" t="s">
        <v>4102</v>
      </c>
      <c r="E1036" s="3">
        <v>16496</v>
      </c>
      <c r="F1036" t="s">
        <v>43</v>
      </c>
      <c r="G1036" t="s">
        <v>4103</v>
      </c>
      <c r="H1036" s="1">
        <v>46340</v>
      </c>
      <c r="I1036" s="1">
        <v>46705</v>
      </c>
      <c r="J1036" t="s">
        <v>36</v>
      </c>
      <c r="K1036" t="s">
        <v>52</v>
      </c>
      <c r="L1036" t="s">
        <v>26</v>
      </c>
      <c r="M1036" t="s">
        <v>59</v>
      </c>
      <c r="N1036" t="s">
        <v>45</v>
      </c>
      <c r="O1036" t="s">
        <v>61</v>
      </c>
      <c r="P1036" t="s">
        <v>30</v>
      </c>
      <c r="Q1036" t="s">
        <v>47</v>
      </c>
      <c r="R1036">
        <v>4.2</v>
      </c>
      <c r="S1036">
        <v>9</v>
      </c>
      <c r="T1036">
        <f t="shared" si="48"/>
        <v>365</v>
      </c>
      <c r="U1036" t="str">
        <f t="shared" si="49"/>
        <v>2026</v>
      </c>
      <c r="V1036" t="str">
        <f t="shared" si="50"/>
        <v>4</v>
      </c>
      <c r="W1036" s="10" cm="1">
        <f t="array" ref="W1036">(INDEX(clv_analysis[[#All],[Customer Lifetime Value]], MATCH(TEXT(U1036, "0")&amp;V1036, TEXT(clv_analysis[[#All],[Year]], "0")&amp;clv_analysis[[#All],[Quarter]], 0))) /( COUNTIFS(amazon_prime_users[Year], U1036, amazon_prime_users[Quarter], V1036))</f>
        <v>18.771412685140945</v>
      </c>
    </row>
    <row r="1037" spans="1:23" x14ac:dyDescent="0.3">
      <c r="A1037" s="2">
        <v>1036</v>
      </c>
      <c r="B1037" t="s">
        <v>4104</v>
      </c>
      <c r="C1037" t="s">
        <v>4105</v>
      </c>
      <c r="D1037" t="s">
        <v>4106</v>
      </c>
      <c r="E1037" s="3">
        <v>33774</v>
      </c>
      <c r="F1037" t="s">
        <v>22</v>
      </c>
      <c r="G1037" t="s">
        <v>4107</v>
      </c>
      <c r="H1037" s="1">
        <v>46341</v>
      </c>
      <c r="I1037" s="1">
        <v>46706</v>
      </c>
      <c r="J1037" t="s">
        <v>36</v>
      </c>
      <c r="K1037" t="s">
        <v>25</v>
      </c>
      <c r="L1037" t="s">
        <v>53</v>
      </c>
      <c r="M1037" t="s">
        <v>66</v>
      </c>
      <c r="N1037" t="s">
        <v>60</v>
      </c>
      <c r="O1037" t="s">
        <v>114</v>
      </c>
      <c r="P1037" t="s">
        <v>39</v>
      </c>
      <c r="Q1037" t="s">
        <v>47</v>
      </c>
      <c r="R1037">
        <v>4.5999999999999996</v>
      </c>
      <c r="S1037">
        <v>2</v>
      </c>
      <c r="T1037">
        <f t="shared" si="48"/>
        <v>365</v>
      </c>
      <c r="U1037" t="str">
        <f t="shared" si="49"/>
        <v>2026</v>
      </c>
      <c r="V1037" t="str">
        <f t="shared" si="50"/>
        <v>4</v>
      </c>
      <c r="W1037" s="10" cm="1">
        <f t="array" ref="W1037">(INDEX(clv_analysis[[#All],[Customer Lifetime Value]], MATCH(TEXT(U1037, "0")&amp;V1037, TEXT(clv_analysis[[#All],[Year]], "0")&amp;clv_analysis[[#All],[Quarter]], 0))) /( COUNTIFS(amazon_prime_users[Year], U1037, amazon_prime_users[Quarter], V1037))</f>
        <v>18.771412685140945</v>
      </c>
    </row>
    <row r="1038" spans="1:23" x14ac:dyDescent="0.3">
      <c r="A1038" s="2">
        <v>1037</v>
      </c>
      <c r="B1038" t="s">
        <v>4108</v>
      </c>
      <c r="C1038" t="s">
        <v>4109</v>
      </c>
      <c r="D1038" t="s">
        <v>4110</v>
      </c>
      <c r="E1038" s="3">
        <v>33736</v>
      </c>
      <c r="F1038" t="s">
        <v>22</v>
      </c>
      <c r="G1038" t="s">
        <v>4111</v>
      </c>
      <c r="H1038" s="1">
        <v>46342</v>
      </c>
      <c r="I1038" s="1">
        <v>46707</v>
      </c>
      <c r="J1038" t="s">
        <v>24</v>
      </c>
      <c r="K1038" t="s">
        <v>37</v>
      </c>
      <c r="L1038" t="s">
        <v>53</v>
      </c>
      <c r="M1038" t="s">
        <v>66</v>
      </c>
      <c r="N1038" t="s">
        <v>45</v>
      </c>
      <c r="O1038" t="s">
        <v>73</v>
      </c>
      <c r="P1038" t="s">
        <v>68</v>
      </c>
      <c r="Q1038" t="s">
        <v>31</v>
      </c>
      <c r="R1038">
        <v>3.3</v>
      </c>
      <c r="S1038">
        <v>9</v>
      </c>
      <c r="T1038">
        <f t="shared" si="48"/>
        <v>365</v>
      </c>
      <c r="U1038" t="str">
        <f t="shared" si="49"/>
        <v>2026</v>
      </c>
      <c r="V1038" t="str">
        <f t="shared" si="50"/>
        <v>4</v>
      </c>
      <c r="W1038" s="10" cm="1">
        <f t="array" ref="W1038">(INDEX(clv_analysis[[#All],[Customer Lifetime Value]], MATCH(TEXT(U1038, "0")&amp;V1038, TEXT(clv_analysis[[#All],[Year]], "0")&amp;clv_analysis[[#All],[Quarter]], 0))) /( COUNTIFS(amazon_prime_users[Year], U1038, amazon_prime_users[Quarter], V1038))</f>
        <v>18.771412685140945</v>
      </c>
    </row>
    <row r="1039" spans="1:23" x14ac:dyDescent="0.3">
      <c r="A1039" s="2">
        <v>1038</v>
      </c>
      <c r="B1039" t="s">
        <v>4112</v>
      </c>
      <c r="C1039" t="s">
        <v>4113</v>
      </c>
      <c r="D1039" t="s">
        <v>4114</v>
      </c>
      <c r="E1039" s="3">
        <v>32976</v>
      </c>
      <c r="F1039" t="s">
        <v>22</v>
      </c>
      <c r="G1039" t="s">
        <v>4115</v>
      </c>
      <c r="H1039" s="1">
        <v>46343</v>
      </c>
      <c r="I1039" s="1">
        <v>46708</v>
      </c>
      <c r="J1039" t="s">
        <v>36</v>
      </c>
      <c r="K1039" t="s">
        <v>37</v>
      </c>
      <c r="L1039" t="s">
        <v>26</v>
      </c>
      <c r="M1039" t="s">
        <v>59</v>
      </c>
      <c r="N1039" t="s">
        <v>45</v>
      </c>
      <c r="O1039" t="s">
        <v>29</v>
      </c>
      <c r="P1039" t="s">
        <v>68</v>
      </c>
      <c r="Q1039" t="s">
        <v>31</v>
      </c>
      <c r="R1039">
        <v>3.5</v>
      </c>
      <c r="S1039">
        <v>3</v>
      </c>
      <c r="T1039">
        <f t="shared" si="48"/>
        <v>365</v>
      </c>
      <c r="U1039" t="str">
        <f t="shared" si="49"/>
        <v>2026</v>
      </c>
      <c r="V1039" t="str">
        <f t="shared" si="50"/>
        <v>4</v>
      </c>
      <c r="W1039" s="10" cm="1">
        <f t="array" ref="W1039">(INDEX(clv_analysis[[#All],[Customer Lifetime Value]], MATCH(TEXT(U1039, "0")&amp;V1039, TEXT(clv_analysis[[#All],[Year]], "0")&amp;clv_analysis[[#All],[Quarter]], 0))) /( COUNTIFS(amazon_prime_users[Year], U1039, amazon_prime_users[Quarter], V1039))</f>
        <v>18.771412685140945</v>
      </c>
    </row>
    <row r="1040" spans="1:23" x14ac:dyDescent="0.3">
      <c r="A1040" s="2">
        <v>1039</v>
      </c>
      <c r="B1040" t="s">
        <v>4116</v>
      </c>
      <c r="C1040" t="s">
        <v>4117</v>
      </c>
      <c r="D1040" t="s">
        <v>4118</v>
      </c>
      <c r="E1040" s="3">
        <v>37523</v>
      </c>
      <c r="F1040" t="s">
        <v>43</v>
      </c>
      <c r="G1040" t="s">
        <v>4119</v>
      </c>
      <c r="H1040" s="1">
        <v>46344</v>
      </c>
      <c r="I1040" s="1">
        <v>46709</v>
      </c>
      <c r="J1040" t="s">
        <v>36</v>
      </c>
      <c r="K1040" t="s">
        <v>25</v>
      </c>
      <c r="L1040" t="s">
        <v>26</v>
      </c>
      <c r="M1040" t="s">
        <v>66</v>
      </c>
      <c r="N1040" t="s">
        <v>60</v>
      </c>
      <c r="O1040" t="s">
        <v>73</v>
      </c>
      <c r="P1040" t="s">
        <v>68</v>
      </c>
      <c r="Q1040" t="s">
        <v>31</v>
      </c>
      <c r="R1040">
        <v>4</v>
      </c>
      <c r="S1040">
        <v>8</v>
      </c>
      <c r="T1040">
        <f t="shared" si="48"/>
        <v>365</v>
      </c>
      <c r="U1040" t="str">
        <f t="shared" si="49"/>
        <v>2026</v>
      </c>
      <c r="V1040" t="str">
        <f t="shared" si="50"/>
        <v>4</v>
      </c>
      <c r="W1040" s="10" cm="1">
        <f t="array" ref="W1040">(INDEX(clv_analysis[[#All],[Customer Lifetime Value]], MATCH(TEXT(U1040, "0")&amp;V1040, TEXT(clv_analysis[[#All],[Year]], "0")&amp;clv_analysis[[#All],[Quarter]], 0))) /( COUNTIFS(amazon_prime_users[Year], U1040, amazon_prime_users[Quarter], V1040))</f>
        <v>18.771412685140945</v>
      </c>
    </row>
    <row r="1041" spans="1:23" x14ac:dyDescent="0.3">
      <c r="A1041" s="2">
        <v>1040</v>
      </c>
      <c r="B1041" t="s">
        <v>4120</v>
      </c>
      <c r="C1041" t="s">
        <v>4121</v>
      </c>
      <c r="D1041" t="s">
        <v>4122</v>
      </c>
      <c r="E1041" s="3">
        <v>13322</v>
      </c>
      <c r="F1041" t="s">
        <v>22</v>
      </c>
      <c r="G1041" t="s">
        <v>4123</v>
      </c>
      <c r="H1041" s="1">
        <v>46345</v>
      </c>
      <c r="I1041" s="1">
        <v>46710</v>
      </c>
      <c r="J1041" t="s">
        <v>24</v>
      </c>
      <c r="K1041" t="s">
        <v>25</v>
      </c>
      <c r="L1041" t="s">
        <v>26</v>
      </c>
      <c r="M1041" t="s">
        <v>27</v>
      </c>
      <c r="N1041" t="s">
        <v>28</v>
      </c>
      <c r="O1041" t="s">
        <v>73</v>
      </c>
      <c r="P1041" t="s">
        <v>39</v>
      </c>
      <c r="Q1041" t="s">
        <v>54</v>
      </c>
      <c r="R1041">
        <v>4.9000000000000004</v>
      </c>
      <c r="S1041">
        <v>2</v>
      </c>
      <c r="T1041">
        <f t="shared" si="48"/>
        <v>365</v>
      </c>
      <c r="U1041" t="str">
        <f t="shared" si="49"/>
        <v>2026</v>
      </c>
      <c r="V1041" t="str">
        <f t="shared" si="50"/>
        <v>4</v>
      </c>
      <c r="W1041" s="10" cm="1">
        <f t="array" ref="W1041">(INDEX(clv_analysis[[#All],[Customer Lifetime Value]], MATCH(TEXT(U1041, "0")&amp;V1041, TEXT(clv_analysis[[#All],[Year]], "0")&amp;clv_analysis[[#All],[Quarter]], 0))) /( COUNTIFS(amazon_prime_users[Year], U1041, amazon_prime_users[Quarter], V1041))</f>
        <v>18.771412685140945</v>
      </c>
    </row>
    <row r="1042" spans="1:23" x14ac:dyDescent="0.3">
      <c r="A1042" s="2">
        <v>1041</v>
      </c>
      <c r="B1042" t="s">
        <v>4124</v>
      </c>
      <c r="C1042" t="s">
        <v>4125</v>
      </c>
      <c r="D1042" t="s">
        <v>4126</v>
      </c>
      <c r="E1042" s="3">
        <v>25671</v>
      </c>
      <c r="F1042" t="s">
        <v>43</v>
      </c>
      <c r="G1042" t="s">
        <v>560</v>
      </c>
      <c r="H1042" s="1">
        <v>46346</v>
      </c>
      <c r="I1042" s="1">
        <v>46711</v>
      </c>
      <c r="J1042" t="s">
        <v>36</v>
      </c>
      <c r="K1042" t="s">
        <v>37</v>
      </c>
      <c r="L1042" t="s">
        <v>53</v>
      </c>
      <c r="M1042" t="s">
        <v>59</v>
      </c>
      <c r="N1042" t="s">
        <v>45</v>
      </c>
      <c r="O1042" t="s">
        <v>46</v>
      </c>
      <c r="P1042" t="s">
        <v>30</v>
      </c>
      <c r="Q1042" t="s">
        <v>31</v>
      </c>
      <c r="R1042">
        <v>3.7</v>
      </c>
      <c r="S1042">
        <v>1</v>
      </c>
      <c r="T1042">
        <f t="shared" si="48"/>
        <v>365</v>
      </c>
      <c r="U1042" t="str">
        <f t="shared" si="49"/>
        <v>2026</v>
      </c>
      <c r="V1042" t="str">
        <f t="shared" si="50"/>
        <v>4</v>
      </c>
      <c r="W1042" s="10" cm="1">
        <f t="array" ref="W1042">(INDEX(clv_analysis[[#All],[Customer Lifetime Value]], MATCH(TEXT(U1042, "0")&amp;V1042, TEXT(clv_analysis[[#All],[Year]], "0")&amp;clv_analysis[[#All],[Quarter]], 0))) /( COUNTIFS(amazon_prime_users[Year], U1042, amazon_prime_users[Quarter], V1042))</f>
        <v>18.771412685140945</v>
      </c>
    </row>
    <row r="1043" spans="1:23" x14ac:dyDescent="0.3">
      <c r="A1043" s="2">
        <v>1042</v>
      </c>
      <c r="B1043" t="s">
        <v>4127</v>
      </c>
      <c r="C1043" t="s">
        <v>4128</v>
      </c>
      <c r="D1043" t="s">
        <v>4129</v>
      </c>
      <c r="E1043" s="3">
        <v>13538</v>
      </c>
      <c r="F1043" t="s">
        <v>22</v>
      </c>
      <c r="G1043" t="s">
        <v>4130</v>
      </c>
      <c r="H1043" s="1">
        <v>46347</v>
      </c>
      <c r="I1043" s="1">
        <v>46712</v>
      </c>
      <c r="J1043" t="s">
        <v>36</v>
      </c>
      <c r="K1043" t="s">
        <v>37</v>
      </c>
      <c r="L1043" t="s">
        <v>53</v>
      </c>
      <c r="M1043" t="s">
        <v>59</v>
      </c>
      <c r="N1043" t="s">
        <v>60</v>
      </c>
      <c r="O1043" t="s">
        <v>46</v>
      </c>
      <c r="P1043" t="s">
        <v>68</v>
      </c>
      <c r="Q1043" t="s">
        <v>54</v>
      </c>
      <c r="R1043">
        <v>4.5</v>
      </c>
      <c r="S1043">
        <v>3</v>
      </c>
      <c r="T1043">
        <f t="shared" si="48"/>
        <v>365</v>
      </c>
      <c r="U1043" t="str">
        <f t="shared" si="49"/>
        <v>2026</v>
      </c>
      <c r="V1043" t="str">
        <f t="shared" si="50"/>
        <v>4</v>
      </c>
      <c r="W1043" s="10" cm="1">
        <f t="array" ref="W1043">(INDEX(clv_analysis[[#All],[Customer Lifetime Value]], MATCH(TEXT(U1043, "0")&amp;V1043, TEXT(clv_analysis[[#All],[Year]], "0")&amp;clv_analysis[[#All],[Quarter]], 0))) /( COUNTIFS(amazon_prime_users[Year], U1043, amazon_prime_users[Quarter], V1043))</f>
        <v>18.771412685140945</v>
      </c>
    </row>
    <row r="1044" spans="1:23" x14ac:dyDescent="0.3">
      <c r="A1044" s="2">
        <v>1043</v>
      </c>
      <c r="B1044" t="s">
        <v>4131</v>
      </c>
      <c r="C1044" t="s">
        <v>4132</v>
      </c>
      <c r="D1044" t="s">
        <v>4133</v>
      </c>
      <c r="E1044" s="3">
        <v>12843</v>
      </c>
      <c r="F1044" t="s">
        <v>43</v>
      </c>
      <c r="G1044" t="s">
        <v>4134</v>
      </c>
      <c r="H1044" s="1">
        <v>46348</v>
      </c>
      <c r="I1044" s="1">
        <v>46713</v>
      </c>
      <c r="J1044" t="s">
        <v>24</v>
      </c>
      <c r="K1044" t="s">
        <v>52</v>
      </c>
      <c r="L1044" t="s">
        <v>26</v>
      </c>
      <c r="M1044" t="s">
        <v>59</v>
      </c>
      <c r="N1044" t="s">
        <v>28</v>
      </c>
      <c r="O1044" t="s">
        <v>61</v>
      </c>
      <c r="P1044" t="s">
        <v>39</v>
      </c>
      <c r="Q1044" t="s">
        <v>31</v>
      </c>
      <c r="R1044">
        <v>3.9</v>
      </c>
      <c r="S1044">
        <v>4</v>
      </c>
      <c r="T1044">
        <f t="shared" si="48"/>
        <v>365</v>
      </c>
      <c r="U1044" t="str">
        <f t="shared" si="49"/>
        <v>2026</v>
      </c>
      <c r="V1044" t="str">
        <f t="shared" si="50"/>
        <v>4</v>
      </c>
      <c r="W1044" s="10" cm="1">
        <f t="array" ref="W1044">(INDEX(clv_analysis[[#All],[Customer Lifetime Value]], MATCH(TEXT(U1044, "0")&amp;V1044, TEXT(clv_analysis[[#All],[Year]], "0")&amp;clv_analysis[[#All],[Quarter]], 0))) /( COUNTIFS(amazon_prime_users[Year], U1044, amazon_prime_users[Quarter], V1044))</f>
        <v>18.771412685140945</v>
      </c>
    </row>
    <row r="1045" spans="1:23" x14ac:dyDescent="0.3">
      <c r="A1045" s="2">
        <v>1044</v>
      </c>
      <c r="B1045" t="s">
        <v>4135</v>
      </c>
      <c r="C1045" t="s">
        <v>4136</v>
      </c>
      <c r="D1045" t="s">
        <v>4137</v>
      </c>
      <c r="E1045" s="3">
        <v>14287</v>
      </c>
      <c r="F1045" t="s">
        <v>22</v>
      </c>
      <c r="G1045" t="s">
        <v>4138</v>
      </c>
      <c r="H1045" s="1">
        <v>46349</v>
      </c>
      <c r="I1045" s="1">
        <v>46714</v>
      </c>
      <c r="J1045" t="s">
        <v>24</v>
      </c>
      <c r="K1045" t="s">
        <v>37</v>
      </c>
      <c r="L1045" t="s">
        <v>26</v>
      </c>
      <c r="M1045" t="s">
        <v>27</v>
      </c>
      <c r="N1045" t="s">
        <v>28</v>
      </c>
      <c r="O1045" t="s">
        <v>38</v>
      </c>
      <c r="P1045" t="s">
        <v>68</v>
      </c>
      <c r="Q1045" t="s">
        <v>47</v>
      </c>
      <c r="R1045">
        <v>3.3</v>
      </c>
      <c r="S1045">
        <v>10</v>
      </c>
      <c r="T1045">
        <f t="shared" si="48"/>
        <v>365</v>
      </c>
      <c r="U1045" t="str">
        <f t="shared" si="49"/>
        <v>2026</v>
      </c>
      <c r="V1045" t="str">
        <f t="shared" si="50"/>
        <v>4</v>
      </c>
      <c r="W1045" s="10" cm="1">
        <f t="array" ref="W1045">(INDEX(clv_analysis[[#All],[Customer Lifetime Value]], MATCH(TEXT(U1045, "0")&amp;V1045, TEXT(clv_analysis[[#All],[Year]], "0")&amp;clv_analysis[[#All],[Quarter]], 0))) /( COUNTIFS(amazon_prime_users[Year], U1045, amazon_prime_users[Quarter], V1045))</f>
        <v>18.771412685140945</v>
      </c>
    </row>
    <row r="1046" spans="1:23" x14ac:dyDescent="0.3">
      <c r="A1046" s="2">
        <v>1045</v>
      </c>
      <c r="B1046" t="s">
        <v>4139</v>
      </c>
      <c r="C1046" t="s">
        <v>4140</v>
      </c>
      <c r="D1046" t="s">
        <v>4141</v>
      </c>
      <c r="E1046" s="3">
        <v>12382</v>
      </c>
      <c r="F1046" t="s">
        <v>22</v>
      </c>
      <c r="G1046" t="s">
        <v>1711</v>
      </c>
      <c r="H1046" s="1">
        <v>46350</v>
      </c>
      <c r="I1046" s="1">
        <v>46715</v>
      </c>
      <c r="J1046" t="s">
        <v>36</v>
      </c>
      <c r="K1046" t="s">
        <v>37</v>
      </c>
      <c r="L1046" t="s">
        <v>26</v>
      </c>
      <c r="M1046" t="s">
        <v>66</v>
      </c>
      <c r="N1046" t="s">
        <v>28</v>
      </c>
      <c r="O1046" t="s">
        <v>38</v>
      </c>
      <c r="P1046" t="s">
        <v>39</v>
      </c>
      <c r="Q1046" t="s">
        <v>47</v>
      </c>
      <c r="R1046">
        <v>4.8</v>
      </c>
      <c r="S1046">
        <v>0</v>
      </c>
      <c r="T1046">
        <f t="shared" si="48"/>
        <v>365</v>
      </c>
      <c r="U1046" t="str">
        <f t="shared" si="49"/>
        <v>2026</v>
      </c>
      <c r="V1046" t="str">
        <f t="shared" si="50"/>
        <v>4</v>
      </c>
      <c r="W1046" s="10" cm="1">
        <f t="array" ref="W1046">(INDEX(clv_analysis[[#All],[Customer Lifetime Value]], MATCH(TEXT(U1046, "0")&amp;V1046, TEXT(clv_analysis[[#All],[Year]], "0")&amp;clv_analysis[[#All],[Quarter]], 0))) /( COUNTIFS(amazon_prime_users[Year], U1046, amazon_prime_users[Quarter], V1046))</f>
        <v>18.771412685140945</v>
      </c>
    </row>
    <row r="1047" spans="1:23" x14ac:dyDescent="0.3">
      <c r="A1047" s="2">
        <v>1046</v>
      </c>
      <c r="B1047" t="s">
        <v>4142</v>
      </c>
      <c r="C1047" t="s">
        <v>4143</v>
      </c>
      <c r="D1047" t="s">
        <v>4144</v>
      </c>
      <c r="E1047" s="3">
        <v>14645</v>
      </c>
      <c r="F1047" t="s">
        <v>43</v>
      </c>
      <c r="G1047" t="s">
        <v>4145</v>
      </c>
      <c r="H1047" s="1">
        <v>46351</v>
      </c>
      <c r="I1047" s="1">
        <v>46716</v>
      </c>
      <c r="J1047" t="s">
        <v>36</v>
      </c>
      <c r="K1047" t="s">
        <v>37</v>
      </c>
      <c r="L1047" t="s">
        <v>26</v>
      </c>
      <c r="M1047" t="s">
        <v>59</v>
      </c>
      <c r="N1047" t="s">
        <v>60</v>
      </c>
      <c r="O1047" t="s">
        <v>73</v>
      </c>
      <c r="P1047" t="s">
        <v>68</v>
      </c>
      <c r="Q1047" t="s">
        <v>31</v>
      </c>
      <c r="R1047">
        <v>3.6</v>
      </c>
      <c r="S1047">
        <v>8</v>
      </c>
      <c r="T1047">
        <f t="shared" si="48"/>
        <v>365</v>
      </c>
      <c r="U1047" t="str">
        <f t="shared" si="49"/>
        <v>2026</v>
      </c>
      <c r="V1047" t="str">
        <f t="shared" si="50"/>
        <v>4</v>
      </c>
      <c r="W1047" s="10" cm="1">
        <f t="array" ref="W1047">(INDEX(clv_analysis[[#All],[Customer Lifetime Value]], MATCH(TEXT(U1047, "0")&amp;V1047, TEXT(clv_analysis[[#All],[Year]], "0")&amp;clv_analysis[[#All],[Quarter]], 0))) /( COUNTIFS(amazon_prime_users[Year], U1047, amazon_prime_users[Quarter], V1047))</f>
        <v>18.771412685140945</v>
      </c>
    </row>
    <row r="1048" spans="1:23" x14ac:dyDescent="0.3">
      <c r="A1048" s="2">
        <v>1047</v>
      </c>
      <c r="B1048" t="s">
        <v>4146</v>
      </c>
      <c r="C1048" t="s">
        <v>4147</v>
      </c>
      <c r="D1048" t="s">
        <v>4148</v>
      </c>
      <c r="E1048" s="3">
        <v>14306</v>
      </c>
      <c r="F1048" t="s">
        <v>22</v>
      </c>
      <c r="G1048" t="s">
        <v>4149</v>
      </c>
      <c r="H1048" s="1">
        <v>46352</v>
      </c>
      <c r="I1048" s="1">
        <v>46717</v>
      </c>
      <c r="J1048" t="s">
        <v>24</v>
      </c>
      <c r="K1048" t="s">
        <v>25</v>
      </c>
      <c r="L1048" t="s">
        <v>26</v>
      </c>
      <c r="M1048" t="s">
        <v>59</v>
      </c>
      <c r="N1048" t="s">
        <v>28</v>
      </c>
      <c r="O1048" t="s">
        <v>46</v>
      </c>
      <c r="P1048" t="s">
        <v>39</v>
      </c>
      <c r="Q1048" t="s">
        <v>31</v>
      </c>
      <c r="R1048">
        <v>4.2</v>
      </c>
      <c r="S1048">
        <v>6</v>
      </c>
      <c r="T1048">
        <f t="shared" si="48"/>
        <v>365</v>
      </c>
      <c r="U1048" t="str">
        <f t="shared" si="49"/>
        <v>2026</v>
      </c>
      <c r="V1048" t="str">
        <f t="shared" si="50"/>
        <v>4</v>
      </c>
      <c r="W1048" s="10" cm="1">
        <f t="array" ref="W1048">(INDEX(clv_analysis[[#All],[Customer Lifetime Value]], MATCH(TEXT(U1048, "0")&amp;V1048, TEXT(clv_analysis[[#All],[Year]], "0")&amp;clv_analysis[[#All],[Quarter]], 0))) /( COUNTIFS(amazon_prime_users[Year], U1048, amazon_prime_users[Quarter], V1048))</f>
        <v>18.771412685140945</v>
      </c>
    </row>
    <row r="1049" spans="1:23" x14ac:dyDescent="0.3">
      <c r="A1049" s="2">
        <v>1048</v>
      </c>
      <c r="B1049" t="s">
        <v>4150</v>
      </c>
      <c r="C1049" t="s">
        <v>4151</v>
      </c>
      <c r="D1049" t="s">
        <v>4152</v>
      </c>
      <c r="E1049" s="3">
        <v>35664</v>
      </c>
      <c r="F1049" t="s">
        <v>43</v>
      </c>
      <c r="G1049" t="s">
        <v>4153</v>
      </c>
      <c r="H1049" s="1">
        <v>46353</v>
      </c>
      <c r="I1049" s="1">
        <v>46718</v>
      </c>
      <c r="J1049" t="s">
        <v>24</v>
      </c>
      <c r="K1049" t="s">
        <v>52</v>
      </c>
      <c r="L1049" t="s">
        <v>53</v>
      </c>
      <c r="M1049" t="s">
        <v>27</v>
      </c>
      <c r="N1049" t="s">
        <v>60</v>
      </c>
      <c r="O1049" t="s">
        <v>67</v>
      </c>
      <c r="P1049" t="s">
        <v>68</v>
      </c>
      <c r="Q1049" t="s">
        <v>31</v>
      </c>
      <c r="R1049">
        <v>4</v>
      </c>
      <c r="S1049">
        <v>9</v>
      </c>
      <c r="T1049">
        <f t="shared" si="48"/>
        <v>365</v>
      </c>
      <c r="U1049" t="str">
        <f t="shared" si="49"/>
        <v>2026</v>
      </c>
      <c r="V1049" t="str">
        <f t="shared" si="50"/>
        <v>4</v>
      </c>
      <c r="W1049" s="10" cm="1">
        <f t="array" ref="W1049">(INDEX(clv_analysis[[#All],[Customer Lifetime Value]], MATCH(TEXT(U1049, "0")&amp;V1049, TEXT(clv_analysis[[#All],[Year]], "0")&amp;clv_analysis[[#All],[Quarter]], 0))) /( COUNTIFS(amazon_prime_users[Year], U1049, amazon_prime_users[Quarter], V1049))</f>
        <v>18.771412685140945</v>
      </c>
    </row>
    <row r="1050" spans="1:23" x14ac:dyDescent="0.3">
      <c r="A1050" s="2">
        <v>1049</v>
      </c>
      <c r="B1050" t="s">
        <v>4154</v>
      </c>
      <c r="C1050" t="s">
        <v>4155</v>
      </c>
      <c r="D1050" t="s">
        <v>4156</v>
      </c>
      <c r="E1050" s="3">
        <v>19370</v>
      </c>
      <c r="F1050" t="s">
        <v>22</v>
      </c>
      <c r="G1050" t="s">
        <v>2786</v>
      </c>
      <c r="H1050" s="1">
        <v>46354</v>
      </c>
      <c r="I1050" s="1">
        <v>46719</v>
      </c>
      <c r="J1050" t="s">
        <v>36</v>
      </c>
      <c r="K1050" t="s">
        <v>25</v>
      </c>
      <c r="L1050" t="s">
        <v>26</v>
      </c>
      <c r="M1050" t="s">
        <v>66</v>
      </c>
      <c r="N1050" t="s">
        <v>60</v>
      </c>
      <c r="O1050" t="s">
        <v>73</v>
      </c>
      <c r="P1050" t="s">
        <v>68</v>
      </c>
      <c r="Q1050" t="s">
        <v>54</v>
      </c>
      <c r="R1050">
        <v>3.2</v>
      </c>
      <c r="S1050">
        <v>4</v>
      </c>
      <c r="T1050">
        <f t="shared" si="48"/>
        <v>365</v>
      </c>
      <c r="U1050" t="str">
        <f t="shared" si="49"/>
        <v>2026</v>
      </c>
      <c r="V1050" t="str">
        <f t="shared" si="50"/>
        <v>4</v>
      </c>
      <c r="W1050" s="10" cm="1">
        <f t="array" ref="W1050">(INDEX(clv_analysis[[#All],[Customer Lifetime Value]], MATCH(TEXT(U1050, "0")&amp;V1050, TEXT(clv_analysis[[#All],[Year]], "0")&amp;clv_analysis[[#All],[Quarter]], 0))) /( COUNTIFS(amazon_prime_users[Year], U1050, amazon_prime_users[Quarter], V1050))</f>
        <v>18.771412685140945</v>
      </c>
    </row>
    <row r="1051" spans="1:23" x14ac:dyDescent="0.3">
      <c r="A1051" s="2">
        <v>1050</v>
      </c>
      <c r="B1051" t="s">
        <v>4157</v>
      </c>
      <c r="C1051" t="s">
        <v>4158</v>
      </c>
      <c r="D1051" t="s">
        <v>4159</v>
      </c>
      <c r="E1051" s="3">
        <v>14095</v>
      </c>
      <c r="F1051" t="s">
        <v>22</v>
      </c>
      <c r="G1051" t="s">
        <v>4160</v>
      </c>
      <c r="H1051" s="1">
        <v>46355</v>
      </c>
      <c r="I1051" s="1">
        <v>46720</v>
      </c>
      <c r="J1051" t="s">
        <v>36</v>
      </c>
      <c r="K1051" t="s">
        <v>25</v>
      </c>
      <c r="L1051" t="s">
        <v>53</v>
      </c>
      <c r="M1051" t="s">
        <v>59</v>
      </c>
      <c r="N1051" t="s">
        <v>60</v>
      </c>
      <c r="O1051" t="s">
        <v>67</v>
      </c>
      <c r="P1051" t="s">
        <v>68</v>
      </c>
      <c r="Q1051" t="s">
        <v>31</v>
      </c>
      <c r="R1051">
        <v>3.5</v>
      </c>
      <c r="S1051">
        <v>3</v>
      </c>
      <c r="T1051">
        <f t="shared" si="48"/>
        <v>365</v>
      </c>
      <c r="U1051" t="str">
        <f t="shared" si="49"/>
        <v>2026</v>
      </c>
      <c r="V1051" t="str">
        <f t="shared" si="50"/>
        <v>4</v>
      </c>
      <c r="W1051" s="10" cm="1">
        <f t="array" ref="W1051">(INDEX(clv_analysis[[#All],[Customer Lifetime Value]], MATCH(TEXT(U1051, "0")&amp;V1051, TEXT(clv_analysis[[#All],[Year]], "0")&amp;clv_analysis[[#All],[Quarter]], 0))) /( COUNTIFS(amazon_prime_users[Year], U1051, amazon_prime_users[Quarter], V1051))</f>
        <v>18.771412685140945</v>
      </c>
    </row>
    <row r="1052" spans="1:23" x14ac:dyDescent="0.3">
      <c r="A1052" s="2">
        <v>1051</v>
      </c>
      <c r="B1052" t="s">
        <v>4161</v>
      </c>
      <c r="C1052" t="s">
        <v>4162</v>
      </c>
      <c r="D1052" t="s">
        <v>4163</v>
      </c>
      <c r="E1052" s="3">
        <v>23053</v>
      </c>
      <c r="F1052" t="s">
        <v>22</v>
      </c>
      <c r="G1052" t="s">
        <v>4164</v>
      </c>
      <c r="H1052" s="1">
        <v>46356</v>
      </c>
      <c r="I1052" s="1">
        <v>46721</v>
      </c>
      <c r="J1052" t="s">
        <v>36</v>
      </c>
      <c r="K1052" t="s">
        <v>25</v>
      </c>
      <c r="L1052" t="s">
        <v>53</v>
      </c>
      <c r="M1052" t="s">
        <v>59</v>
      </c>
      <c r="N1052" t="s">
        <v>60</v>
      </c>
      <c r="O1052" t="s">
        <v>29</v>
      </c>
      <c r="P1052" t="s">
        <v>39</v>
      </c>
      <c r="Q1052" t="s">
        <v>31</v>
      </c>
      <c r="R1052">
        <v>4.3</v>
      </c>
      <c r="S1052">
        <v>6</v>
      </c>
      <c r="T1052">
        <f t="shared" si="48"/>
        <v>365</v>
      </c>
      <c r="U1052" t="str">
        <f t="shared" si="49"/>
        <v>2026</v>
      </c>
      <c r="V1052" t="str">
        <f t="shared" si="50"/>
        <v>4</v>
      </c>
      <c r="W1052" s="10" cm="1">
        <f t="array" ref="W1052">(INDEX(clv_analysis[[#All],[Customer Lifetime Value]], MATCH(TEXT(U1052, "0")&amp;V1052, TEXT(clv_analysis[[#All],[Year]], "0")&amp;clv_analysis[[#All],[Quarter]], 0))) /( COUNTIFS(amazon_prime_users[Year], U1052, amazon_prime_users[Quarter], V1052))</f>
        <v>18.771412685140945</v>
      </c>
    </row>
    <row r="1053" spans="1:23" x14ac:dyDescent="0.3">
      <c r="A1053" s="2">
        <v>1052</v>
      </c>
      <c r="B1053" t="s">
        <v>4165</v>
      </c>
      <c r="C1053" t="s">
        <v>4166</v>
      </c>
      <c r="D1053" t="s">
        <v>4167</v>
      </c>
      <c r="E1053" s="3">
        <v>20648</v>
      </c>
      <c r="F1053" t="s">
        <v>22</v>
      </c>
      <c r="G1053" t="s">
        <v>4168</v>
      </c>
      <c r="H1053" s="1">
        <v>46357</v>
      </c>
      <c r="I1053" s="1">
        <v>46722</v>
      </c>
      <c r="J1053" t="s">
        <v>24</v>
      </c>
      <c r="K1053" t="s">
        <v>37</v>
      </c>
      <c r="L1053" t="s">
        <v>26</v>
      </c>
      <c r="M1053" t="s">
        <v>66</v>
      </c>
      <c r="N1053" t="s">
        <v>60</v>
      </c>
      <c r="O1053" t="s">
        <v>114</v>
      </c>
      <c r="P1053" t="s">
        <v>30</v>
      </c>
      <c r="Q1053" t="s">
        <v>47</v>
      </c>
      <c r="R1053">
        <v>3.8</v>
      </c>
      <c r="S1053">
        <v>5</v>
      </c>
      <c r="T1053">
        <f t="shared" si="48"/>
        <v>365</v>
      </c>
      <c r="U1053" t="str">
        <f t="shared" si="49"/>
        <v>2026</v>
      </c>
      <c r="V1053" t="str">
        <f t="shared" si="50"/>
        <v>4</v>
      </c>
      <c r="W1053" s="10" cm="1">
        <f t="array" ref="W1053">(INDEX(clv_analysis[[#All],[Customer Lifetime Value]], MATCH(TEXT(U1053, "0")&amp;V1053, TEXT(clv_analysis[[#All],[Year]], "0")&amp;clv_analysis[[#All],[Quarter]], 0))) /( COUNTIFS(amazon_prime_users[Year], U1053, amazon_prime_users[Quarter], V1053))</f>
        <v>18.771412685140945</v>
      </c>
    </row>
    <row r="1054" spans="1:23" x14ac:dyDescent="0.3">
      <c r="A1054" s="2">
        <v>1053</v>
      </c>
      <c r="B1054" t="s">
        <v>4169</v>
      </c>
      <c r="C1054" t="s">
        <v>4170</v>
      </c>
      <c r="D1054" t="s">
        <v>4171</v>
      </c>
      <c r="E1054" s="3">
        <v>17166</v>
      </c>
      <c r="F1054" t="s">
        <v>43</v>
      </c>
      <c r="G1054" t="s">
        <v>4172</v>
      </c>
      <c r="H1054" s="1">
        <v>46358</v>
      </c>
      <c r="I1054" s="1">
        <v>46723</v>
      </c>
      <c r="J1054" t="s">
        <v>36</v>
      </c>
      <c r="K1054" t="s">
        <v>25</v>
      </c>
      <c r="L1054" t="s">
        <v>53</v>
      </c>
      <c r="M1054" t="s">
        <v>66</v>
      </c>
      <c r="N1054" t="s">
        <v>28</v>
      </c>
      <c r="O1054" t="s">
        <v>114</v>
      </c>
      <c r="P1054" t="s">
        <v>39</v>
      </c>
      <c r="Q1054" t="s">
        <v>47</v>
      </c>
      <c r="R1054">
        <v>4.5999999999999996</v>
      </c>
      <c r="S1054">
        <v>6</v>
      </c>
      <c r="T1054">
        <f t="shared" si="48"/>
        <v>365</v>
      </c>
      <c r="U1054" t="str">
        <f t="shared" si="49"/>
        <v>2026</v>
      </c>
      <c r="V1054" t="str">
        <f t="shared" si="50"/>
        <v>4</v>
      </c>
      <c r="W1054" s="10" cm="1">
        <f t="array" ref="W1054">(INDEX(clv_analysis[[#All],[Customer Lifetime Value]], MATCH(TEXT(U1054, "0")&amp;V1054, TEXT(clv_analysis[[#All],[Year]], "0")&amp;clv_analysis[[#All],[Quarter]], 0))) /( COUNTIFS(amazon_prime_users[Year], U1054, amazon_prime_users[Quarter], V1054))</f>
        <v>18.771412685140945</v>
      </c>
    </row>
    <row r="1055" spans="1:23" x14ac:dyDescent="0.3">
      <c r="A1055" s="2">
        <v>1054</v>
      </c>
      <c r="B1055" t="s">
        <v>4173</v>
      </c>
      <c r="C1055" t="s">
        <v>4174</v>
      </c>
      <c r="D1055" t="s">
        <v>4175</v>
      </c>
      <c r="E1055" s="3">
        <v>21854</v>
      </c>
      <c r="F1055" t="s">
        <v>22</v>
      </c>
      <c r="G1055" t="s">
        <v>4005</v>
      </c>
      <c r="H1055" s="1">
        <v>46359</v>
      </c>
      <c r="I1055" s="1">
        <v>46724</v>
      </c>
      <c r="J1055" t="s">
        <v>36</v>
      </c>
      <c r="K1055" t="s">
        <v>37</v>
      </c>
      <c r="L1055" t="s">
        <v>26</v>
      </c>
      <c r="M1055" t="s">
        <v>66</v>
      </c>
      <c r="N1055" t="s">
        <v>45</v>
      </c>
      <c r="O1055" t="s">
        <v>67</v>
      </c>
      <c r="P1055" t="s">
        <v>30</v>
      </c>
      <c r="Q1055" t="s">
        <v>47</v>
      </c>
      <c r="R1055">
        <v>3.7</v>
      </c>
      <c r="S1055">
        <v>7</v>
      </c>
      <c r="T1055">
        <f t="shared" si="48"/>
        <v>365</v>
      </c>
      <c r="U1055" t="str">
        <f t="shared" si="49"/>
        <v>2026</v>
      </c>
      <c r="V1055" t="str">
        <f t="shared" si="50"/>
        <v>4</v>
      </c>
      <c r="W1055" s="10" cm="1">
        <f t="array" ref="W1055">(INDEX(clv_analysis[[#All],[Customer Lifetime Value]], MATCH(TEXT(U1055, "0")&amp;V1055, TEXT(clv_analysis[[#All],[Year]], "0")&amp;clv_analysis[[#All],[Quarter]], 0))) /( COUNTIFS(amazon_prime_users[Year], U1055, amazon_prime_users[Quarter], V1055))</f>
        <v>18.771412685140945</v>
      </c>
    </row>
    <row r="1056" spans="1:23" x14ac:dyDescent="0.3">
      <c r="A1056" s="2">
        <v>1055</v>
      </c>
      <c r="B1056" t="s">
        <v>4176</v>
      </c>
      <c r="C1056" t="s">
        <v>526</v>
      </c>
      <c r="D1056" t="s">
        <v>527</v>
      </c>
      <c r="E1056" s="3">
        <v>25378</v>
      </c>
      <c r="F1056" t="s">
        <v>43</v>
      </c>
      <c r="G1056" t="s">
        <v>4177</v>
      </c>
      <c r="H1056" s="1">
        <v>46360</v>
      </c>
      <c r="I1056" s="1">
        <v>46725</v>
      </c>
      <c r="J1056" t="s">
        <v>24</v>
      </c>
      <c r="K1056" t="s">
        <v>25</v>
      </c>
      <c r="L1056" t="s">
        <v>26</v>
      </c>
      <c r="M1056" t="s">
        <v>59</v>
      </c>
      <c r="N1056" t="s">
        <v>28</v>
      </c>
      <c r="O1056" t="s">
        <v>38</v>
      </c>
      <c r="P1056" t="s">
        <v>39</v>
      </c>
      <c r="Q1056" t="s">
        <v>31</v>
      </c>
      <c r="R1056">
        <v>3.9</v>
      </c>
      <c r="S1056">
        <v>2</v>
      </c>
      <c r="T1056">
        <f t="shared" si="48"/>
        <v>365</v>
      </c>
      <c r="U1056" t="str">
        <f t="shared" si="49"/>
        <v>2026</v>
      </c>
      <c r="V1056" t="str">
        <f t="shared" si="50"/>
        <v>4</v>
      </c>
      <c r="W1056" s="10" cm="1">
        <f t="array" ref="W1056">(INDEX(clv_analysis[[#All],[Customer Lifetime Value]], MATCH(TEXT(U1056, "0")&amp;V1056, TEXT(clv_analysis[[#All],[Year]], "0")&amp;clv_analysis[[#All],[Quarter]], 0))) /( COUNTIFS(amazon_prime_users[Year], U1056, amazon_prime_users[Quarter], V1056))</f>
        <v>18.771412685140945</v>
      </c>
    </row>
    <row r="1057" spans="1:23" x14ac:dyDescent="0.3">
      <c r="A1057" s="2">
        <v>1056</v>
      </c>
      <c r="B1057" t="s">
        <v>4178</v>
      </c>
      <c r="C1057" t="s">
        <v>4179</v>
      </c>
      <c r="D1057" t="s">
        <v>4180</v>
      </c>
      <c r="E1057" s="3">
        <v>32576</v>
      </c>
      <c r="F1057" t="s">
        <v>22</v>
      </c>
      <c r="G1057" t="s">
        <v>4181</v>
      </c>
      <c r="H1057" s="1">
        <v>46361</v>
      </c>
      <c r="I1057" s="1">
        <v>46726</v>
      </c>
      <c r="J1057" t="s">
        <v>24</v>
      </c>
      <c r="K1057" t="s">
        <v>25</v>
      </c>
      <c r="L1057" t="s">
        <v>26</v>
      </c>
      <c r="M1057" t="s">
        <v>66</v>
      </c>
      <c r="N1057" t="s">
        <v>45</v>
      </c>
      <c r="O1057" t="s">
        <v>46</v>
      </c>
      <c r="P1057" t="s">
        <v>39</v>
      </c>
      <c r="Q1057" t="s">
        <v>31</v>
      </c>
      <c r="R1057">
        <v>4.3</v>
      </c>
      <c r="S1057">
        <v>5</v>
      </c>
      <c r="T1057">
        <f t="shared" si="48"/>
        <v>365</v>
      </c>
      <c r="U1057" t="str">
        <f t="shared" si="49"/>
        <v>2026</v>
      </c>
      <c r="V1057" t="str">
        <f t="shared" si="50"/>
        <v>4</v>
      </c>
      <c r="W1057" s="10" cm="1">
        <f t="array" ref="W1057">(INDEX(clv_analysis[[#All],[Customer Lifetime Value]], MATCH(TEXT(U1057, "0")&amp;V1057, TEXT(clv_analysis[[#All],[Year]], "0")&amp;clv_analysis[[#All],[Quarter]], 0))) /( COUNTIFS(amazon_prime_users[Year], U1057, amazon_prime_users[Quarter], V1057))</f>
        <v>18.771412685140945</v>
      </c>
    </row>
    <row r="1058" spans="1:23" x14ac:dyDescent="0.3">
      <c r="A1058" s="2">
        <v>1057</v>
      </c>
      <c r="B1058" t="s">
        <v>4182</v>
      </c>
      <c r="C1058" t="s">
        <v>4183</v>
      </c>
      <c r="D1058" t="s">
        <v>4184</v>
      </c>
      <c r="E1058" s="3">
        <v>22191</v>
      </c>
      <c r="F1058" t="s">
        <v>22</v>
      </c>
      <c r="G1058" t="s">
        <v>4185</v>
      </c>
      <c r="H1058" s="1">
        <v>46362</v>
      </c>
      <c r="I1058" s="1">
        <v>46727</v>
      </c>
      <c r="J1058" t="s">
        <v>24</v>
      </c>
      <c r="K1058" t="s">
        <v>37</v>
      </c>
      <c r="L1058" t="s">
        <v>26</v>
      </c>
      <c r="M1058" t="s">
        <v>27</v>
      </c>
      <c r="N1058" t="s">
        <v>60</v>
      </c>
      <c r="O1058" t="s">
        <v>67</v>
      </c>
      <c r="P1058" t="s">
        <v>68</v>
      </c>
      <c r="Q1058" t="s">
        <v>54</v>
      </c>
      <c r="R1058">
        <v>4.7</v>
      </c>
      <c r="S1058">
        <v>0</v>
      </c>
      <c r="T1058">
        <f t="shared" si="48"/>
        <v>365</v>
      </c>
      <c r="U1058" t="str">
        <f t="shared" si="49"/>
        <v>2026</v>
      </c>
      <c r="V1058" t="str">
        <f t="shared" si="50"/>
        <v>4</v>
      </c>
      <c r="W1058" s="10" cm="1">
        <f t="array" ref="W1058">(INDEX(clv_analysis[[#All],[Customer Lifetime Value]], MATCH(TEXT(U1058, "0")&amp;V1058, TEXT(clv_analysis[[#All],[Year]], "0")&amp;clv_analysis[[#All],[Quarter]], 0))) /( COUNTIFS(amazon_prime_users[Year], U1058, amazon_prime_users[Quarter], V1058))</f>
        <v>18.771412685140945</v>
      </c>
    </row>
    <row r="1059" spans="1:23" x14ac:dyDescent="0.3">
      <c r="A1059" s="2">
        <v>1058</v>
      </c>
      <c r="B1059" t="s">
        <v>4186</v>
      </c>
      <c r="C1059" t="s">
        <v>4187</v>
      </c>
      <c r="D1059" t="s">
        <v>4188</v>
      </c>
      <c r="E1059" s="3">
        <v>15265</v>
      </c>
      <c r="F1059" t="s">
        <v>43</v>
      </c>
      <c r="G1059" t="s">
        <v>4189</v>
      </c>
      <c r="H1059" s="1">
        <v>46363</v>
      </c>
      <c r="I1059" s="1">
        <v>46728</v>
      </c>
      <c r="J1059" t="s">
        <v>36</v>
      </c>
      <c r="K1059" t="s">
        <v>52</v>
      </c>
      <c r="L1059" t="s">
        <v>53</v>
      </c>
      <c r="M1059" t="s">
        <v>59</v>
      </c>
      <c r="N1059" t="s">
        <v>28</v>
      </c>
      <c r="O1059" t="s">
        <v>73</v>
      </c>
      <c r="P1059" t="s">
        <v>30</v>
      </c>
      <c r="Q1059" t="s">
        <v>47</v>
      </c>
      <c r="R1059">
        <v>4.0999999999999996</v>
      </c>
      <c r="S1059">
        <v>2</v>
      </c>
      <c r="T1059">
        <f t="shared" si="48"/>
        <v>365</v>
      </c>
      <c r="U1059" t="str">
        <f t="shared" si="49"/>
        <v>2026</v>
      </c>
      <c r="V1059" t="str">
        <f t="shared" si="50"/>
        <v>4</v>
      </c>
      <c r="W1059" s="10" cm="1">
        <f t="array" ref="W1059">(INDEX(clv_analysis[[#All],[Customer Lifetime Value]], MATCH(TEXT(U1059, "0")&amp;V1059, TEXT(clv_analysis[[#All],[Year]], "0")&amp;clv_analysis[[#All],[Quarter]], 0))) /( COUNTIFS(amazon_prime_users[Year], U1059, amazon_prime_users[Quarter], V1059))</f>
        <v>18.771412685140945</v>
      </c>
    </row>
    <row r="1060" spans="1:23" x14ac:dyDescent="0.3">
      <c r="A1060" s="2">
        <v>1059</v>
      </c>
      <c r="B1060" t="s">
        <v>4190</v>
      </c>
      <c r="C1060" t="s">
        <v>4191</v>
      </c>
      <c r="D1060" t="s">
        <v>4192</v>
      </c>
      <c r="E1060" s="3">
        <v>28731</v>
      </c>
      <c r="F1060" t="s">
        <v>43</v>
      </c>
      <c r="G1060" t="s">
        <v>4193</v>
      </c>
      <c r="H1060" s="1">
        <v>46364</v>
      </c>
      <c r="I1060" s="1">
        <v>46729</v>
      </c>
      <c r="J1060" t="s">
        <v>24</v>
      </c>
      <c r="K1060" t="s">
        <v>25</v>
      </c>
      <c r="L1060" t="s">
        <v>53</v>
      </c>
      <c r="M1060" t="s">
        <v>27</v>
      </c>
      <c r="N1060" t="s">
        <v>45</v>
      </c>
      <c r="O1060" t="s">
        <v>38</v>
      </c>
      <c r="P1060" t="s">
        <v>30</v>
      </c>
      <c r="Q1060" t="s">
        <v>31</v>
      </c>
      <c r="R1060">
        <v>3</v>
      </c>
      <c r="S1060">
        <v>7</v>
      </c>
      <c r="T1060">
        <f t="shared" si="48"/>
        <v>365</v>
      </c>
      <c r="U1060" t="str">
        <f t="shared" si="49"/>
        <v>2026</v>
      </c>
      <c r="V1060" t="str">
        <f t="shared" si="50"/>
        <v>4</v>
      </c>
      <c r="W1060" s="10" cm="1">
        <f t="array" ref="W1060">(INDEX(clv_analysis[[#All],[Customer Lifetime Value]], MATCH(TEXT(U1060, "0")&amp;V1060, TEXT(clv_analysis[[#All],[Year]], "0")&amp;clv_analysis[[#All],[Quarter]], 0))) /( COUNTIFS(amazon_prime_users[Year], U1060, amazon_prime_users[Quarter], V1060))</f>
        <v>18.771412685140945</v>
      </c>
    </row>
    <row r="1061" spans="1:23" x14ac:dyDescent="0.3">
      <c r="A1061" s="2">
        <v>1060</v>
      </c>
      <c r="B1061" t="s">
        <v>4194</v>
      </c>
      <c r="C1061" t="s">
        <v>4195</v>
      </c>
      <c r="D1061" t="s">
        <v>4196</v>
      </c>
      <c r="E1061" s="3">
        <v>36156</v>
      </c>
      <c r="F1061" t="s">
        <v>43</v>
      </c>
      <c r="G1061" t="s">
        <v>4197</v>
      </c>
      <c r="H1061" s="1">
        <v>46365</v>
      </c>
      <c r="I1061" s="1">
        <v>46730</v>
      </c>
      <c r="J1061" t="s">
        <v>24</v>
      </c>
      <c r="K1061" t="s">
        <v>37</v>
      </c>
      <c r="L1061" t="s">
        <v>53</v>
      </c>
      <c r="M1061" t="s">
        <v>27</v>
      </c>
      <c r="N1061" t="s">
        <v>28</v>
      </c>
      <c r="O1061" t="s">
        <v>46</v>
      </c>
      <c r="P1061" t="s">
        <v>68</v>
      </c>
      <c r="Q1061" t="s">
        <v>47</v>
      </c>
      <c r="R1061">
        <v>3.5</v>
      </c>
      <c r="S1061">
        <v>2</v>
      </c>
      <c r="T1061">
        <f t="shared" si="48"/>
        <v>365</v>
      </c>
      <c r="U1061" t="str">
        <f t="shared" si="49"/>
        <v>2026</v>
      </c>
      <c r="V1061" t="str">
        <f t="shared" si="50"/>
        <v>4</v>
      </c>
      <c r="W1061" s="10" cm="1">
        <f t="array" ref="W1061">(INDEX(clv_analysis[[#All],[Customer Lifetime Value]], MATCH(TEXT(U1061, "0")&amp;V1061, TEXT(clv_analysis[[#All],[Year]], "0")&amp;clv_analysis[[#All],[Quarter]], 0))) /( COUNTIFS(amazon_prime_users[Year], U1061, amazon_prime_users[Quarter], V1061))</f>
        <v>18.771412685140945</v>
      </c>
    </row>
    <row r="1062" spans="1:23" x14ac:dyDescent="0.3">
      <c r="A1062" s="2">
        <v>1061</v>
      </c>
      <c r="B1062" t="s">
        <v>4198</v>
      </c>
      <c r="C1062" t="s">
        <v>4199</v>
      </c>
      <c r="D1062" t="s">
        <v>4200</v>
      </c>
      <c r="E1062" s="3">
        <v>17680</v>
      </c>
      <c r="F1062" t="s">
        <v>22</v>
      </c>
      <c r="G1062" t="s">
        <v>4201</v>
      </c>
      <c r="H1062" s="1">
        <v>46366</v>
      </c>
      <c r="I1062" s="1">
        <v>46731</v>
      </c>
      <c r="J1062" t="s">
        <v>36</v>
      </c>
      <c r="K1062" t="s">
        <v>25</v>
      </c>
      <c r="L1062" t="s">
        <v>53</v>
      </c>
      <c r="M1062" t="s">
        <v>66</v>
      </c>
      <c r="N1062" t="s">
        <v>28</v>
      </c>
      <c r="O1062" t="s">
        <v>46</v>
      </c>
      <c r="P1062" t="s">
        <v>68</v>
      </c>
      <c r="Q1062" t="s">
        <v>54</v>
      </c>
      <c r="R1062">
        <v>3.6</v>
      </c>
      <c r="S1062">
        <v>4</v>
      </c>
      <c r="T1062">
        <f t="shared" si="48"/>
        <v>365</v>
      </c>
      <c r="U1062" t="str">
        <f t="shared" si="49"/>
        <v>2026</v>
      </c>
      <c r="V1062" t="str">
        <f t="shared" si="50"/>
        <v>4</v>
      </c>
      <c r="W1062" s="10" cm="1">
        <f t="array" ref="W1062">(INDEX(clv_analysis[[#All],[Customer Lifetime Value]], MATCH(TEXT(U1062, "0")&amp;V1062, TEXT(clv_analysis[[#All],[Year]], "0")&amp;clv_analysis[[#All],[Quarter]], 0))) /( COUNTIFS(amazon_prime_users[Year], U1062, amazon_prime_users[Quarter], V1062))</f>
        <v>18.771412685140945</v>
      </c>
    </row>
    <row r="1063" spans="1:23" x14ac:dyDescent="0.3">
      <c r="A1063" s="2">
        <v>1062</v>
      </c>
      <c r="B1063" t="s">
        <v>4202</v>
      </c>
      <c r="C1063" t="s">
        <v>4203</v>
      </c>
      <c r="D1063" t="s">
        <v>4204</v>
      </c>
      <c r="E1063" s="3">
        <v>16148</v>
      </c>
      <c r="F1063" t="s">
        <v>22</v>
      </c>
      <c r="G1063" t="s">
        <v>4205</v>
      </c>
      <c r="H1063" s="1">
        <v>46367</v>
      </c>
      <c r="I1063" s="1">
        <v>46732</v>
      </c>
      <c r="J1063" t="s">
        <v>36</v>
      </c>
      <c r="K1063" t="s">
        <v>52</v>
      </c>
      <c r="L1063" t="s">
        <v>53</v>
      </c>
      <c r="M1063" t="s">
        <v>59</v>
      </c>
      <c r="N1063" t="s">
        <v>28</v>
      </c>
      <c r="O1063" t="s">
        <v>38</v>
      </c>
      <c r="P1063" t="s">
        <v>30</v>
      </c>
      <c r="Q1063" t="s">
        <v>54</v>
      </c>
      <c r="R1063">
        <v>3.4</v>
      </c>
      <c r="S1063">
        <v>10</v>
      </c>
      <c r="T1063">
        <f t="shared" si="48"/>
        <v>365</v>
      </c>
      <c r="U1063" t="str">
        <f t="shared" si="49"/>
        <v>2026</v>
      </c>
      <c r="V1063" t="str">
        <f t="shared" si="50"/>
        <v>4</v>
      </c>
      <c r="W1063" s="10" cm="1">
        <f t="array" ref="W1063">(INDEX(clv_analysis[[#All],[Customer Lifetime Value]], MATCH(TEXT(U1063, "0")&amp;V1063, TEXT(clv_analysis[[#All],[Year]], "0")&amp;clv_analysis[[#All],[Quarter]], 0))) /( COUNTIFS(amazon_prime_users[Year], U1063, amazon_prime_users[Quarter], V1063))</f>
        <v>18.771412685140945</v>
      </c>
    </row>
    <row r="1064" spans="1:23" x14ac:dyDescent="0.3">
      <c r="A1064" s="2">
        <v>1063</v>
      </c>
      <c r="B1064" t="s">
        <v>4206</v>
      </c>
      <c r="C1064" t="s">
        <v>4207</v>
      </c>
      <c r="D1064" t="s">
        <v>4208</v>
      </c>
      <c r="E1064" s="3">
        <v>30701</v>
      </c>
      <c r="F1064" t="s">
        <v>43</v>
      </c>
      <c r="G1064" t="s">
        <v>4209</v>
      </c>
      <c r="H1064" s="1">
        <v>46368</v>
      </c>
      <c r="I1064" s="1">
        <v>46733</v>
      </c>
      <c r="J1064" t="s">
        <v>36</v>
      </c>
      <c r="K1064" t="s">
        <v>25</v>
      </c>
      <c r="L1064" t="s">
        <v>26</v>
      </c>
      <c r="M1064" t="s">
        <v>59</v>
      </c>
      <c r="N1064" t="s">
        <v>28</v>
      </c>
      <c r="O1064" t="s">
        <v>73</v>
      </c>
      <c r="P1064" t="s">
        <v>68</v>
      </c>
      <c r="Q1064" t="s">
        <v>54</v>
      </c>
      <c r="R1064">
        <v>3.8</v>
      </c>
      <c r="S1064">
        <v>4</v>
      </c>
      <c r="T1064">
        <f t="shared" si="48"/>
        <v>365</v>
      </c>
      <c r="U1064" t="str">
        <f t="shared" si="49"/>
        <v>2026</v>
      </c>
      <c r="V1064" t="str">
        <f t="shared" si="50"/>
        <v>4</v>
      </c>
      <c r="W1064" s="10" cm="1">
        <f t="array" ref="W1064">(INDEX(clv_analysis[[#All],[Customer Lifetime Value]], MATCH(TEXT(U1064, "0")&amp;V1064, TEXT(clv_analysis[[#All],[Year]], "0")&amp;clv_analysis[[#All],[Quarter]], 0))) /( COUNTIFS(amazon_prime_users[Year], U1064, amazon_prime_users[Quarter], V1064))</f>
        <v>18.771412685140945</v>
      </c>
    </row>
    <row r="1065" spans="1:23" x14ac:dyDescent="0.3">
      <c r="A1065" s="2">
        <v>1064</v>
      </c>
      <c r="B1065" t="s">
        <v>4210</v>
      </c>
      <c r="C1065" t="s">
        <v>4211</v>
      </c>
      <c r="D1065" t="s">
        <v>4212</v>
      </c>
      <c r="E1065" s="3">
        <v>20263</v>
      </c>
      <c r="F1065" t="s">
        <v>43</v>
      </c>
      <c r="G1065" t="s">
        <v>4213</v>
      </c>
      <c r="H1065" s="1">
        <v>46369</v>
      </c>
      <c r="I1065" s="1">
        <v>46734</v>
      </c>
      <c r="J1065" t="s">
        <v>24</v>
      </c>
      <c r="K1065" t="s">
        <v>52</v>
      </c>
      <c r="L1065" t="s">
        <v>26</v>
      </c>
      <c r="M1065" t="s">
        <v>66</v>
      </c>
      <c r="N1065" t="s">
        <v>60</v>
      </c>
      <c r="O1065" t="s">
        <v>114</v>
      </c>
      <c r="P1065" t="s">
        <v>39</v>
      </c>
      <c r="Q1065" t="s">
        <v>31</v>
      </c>
      <c r="R1065">
        <v>4.8</v>
      </c>
      <c r="S1065">
        <v>0</v>
      </c>
      <c r="T1065">
        <f t="shared" si="48"/>
        <v>365</v>
      </c>
      <c r="U1065" t="str">
        <f t="shared" si="49"/>
        <v>2026</v>
      </c>
      <c r="V1065" t="str">
        <f t="shared" si="50"/>
        <v>4</v>
      </c>
      <c r="W1065" s="10" cm="1">
        <f t="array" ref="W1065">(INDEX(clv_analysis[[#All],[Customer Lifetime Value]], MATCH(TEXT(U1065, "0")&amp;V1065, TEXT(clv_analysis[[#All],[Year]], "0")&amp;clv_analysis[[#All],[Quarter]], 0))) /( COUNTIFS(amazon_prime_users[Year], U1065, amazon_prime_users[Quarter], V1065))</f>
        <v>18.771412685140945</v>
      </c>
    </row>
    <row r="1066" spans="1:23" x14ac:dyDescent="0.3">
      <c r="A1066" s="2">
        <v>1065</v>
      </c>
      <c r="B1066" t="s">
        <v>4214</v>
      </c>
      <c r="C1066" t="s">
        <v>4215</v>
      </c>
      <c r="D1066" t="s">
        <v>4216</v>
      </c>
      <c r="E1066" s="3">
        <v>20256</v>
      </c>
      <c r="F1066" t="s">
        <v>43</v>
      </c>
      <c r="G1066" t="s">
        <v>2912</v>
      </c>
      <c r="H1066" s="1">
        <v>46370</v>
      </c>
      <c r="I1066" s="1">
        <v>46735</v>
      </c>
      <c r="J1066" t="s">
        <v>36</v>
      </c>
      <c r="K1066" t="s">
        <v>25</v>
      </c>
      <c r="L1066" t="s">
        <v>53</v>
      </c>
      <c r="M1066" t="s">
        <v>66</v>
      </c>
      <c r="N1066" t="s">
        <v>28</v>
      </c>
      <c r="O1066" t="s">
        <v>46</v>
      </c>
      <c r="P1066" t="s">
        <v>68</v>
      </c>
      <c r="Q1066" t="s">
        <v>54</v>
      </c>
      <c r="R1066">
        <v>3.1</v>
      </c>
      <c r="S1066">
        <v>5</v>
      </c>
      <c r="T1066">
        <f t="shared" si="48"/>
        <v>365</v>
      </c>
      <c r="U1066" t="str">
        <f t="shared" si="49"/>
        <v>2026</v>
      </c>
      <c r="V1066" t="str">
        <f t="shared" si="50"/>
        <v>4</v>
      </c>
      <c r="W1066" s="10" cm="1">
        <f t="array" ref="W1066">(INDEX(clv_analysis[[#All],[Customer Lifetime Value]], MATCH(TEXT(U1066, "0")&amp;V1066, TEXT(clv_analysis[[#All],[Year]], "0")&amp;clv_analysis[[#All],[Quarter]], 0))) /( COUNTIFS(amazon_prime_users[Year], U1066, amazon_prime_users[Quarter], V1066))</f>
        <v>18.771412685140945</v>
      </c>
    </row>
    <row r="1067" spans="1:23" x14ac:dyDescent="0.3">
      <c r="A1067" s="2">
        <v>1066</v>
      </c>
      <c r="B1067" t="s">
        <v>4217</v>
      </c>
      <c r="C1067" t="s">
        <v>4218</v>
      </c>
      <c r="D1067" t="s">
        <v>4219</v>
      </c>
      <c r="E1067" s="3">
        <v>24762</v>
      </c>
      <c r="F1067" t="s">
        <v>43</v>
      </c>
      <c r="G1067" t="s">
        <v>4220</v>
      </c>
      <c r="H1067" s="1">
        <v>46371</v>
      </c>
      <c r="I1067" s="1">
        <v>46736</v>
      </c>
      <c r="J1067" t="s">
        <v>24</v>
      </c>
      <c r="K1067" t="s">
        <v>37</v>
      </c>
      <c r="L1067" t="s">
        <v>26</v>
      </c>
      <c r="M1067" t="s">
        <v>59</v>
      </c>
      <c r="N1067" t="s">
        <v>45</v>
      </c>
      <c r="O1067" t="s">
        <v>29</v>
      </c>
      <c r="P1067" t="s">
        <v>68</v>
      </c>
      <c r="Q1067" t="s">
        <v>47</v>
      </c>
      <c r="R1067">
        <v>3.8</v>
      </c>
      <c r="S1067">
        <v>1</v>
      </c>
      <c r="T1067">
        <f t="shared" si="48"/>
        <v>365</v>
      </c>
      <c r="U1067" t="str">
        <f t="shared" si="49"/>
        <v>2026</v>
      </c>
      <c r="V1067" t="str">
        <f t="shared" si="50"/>
        <v>4</v>
      </c>
      <c r="W1067" s="10" cm="1">
        <f t="array" ref="W1067">(INDEX(clv_analysis[[#All],[Customer Lifetime Value]], MATCH(TEXT(U1067, "0")&amp;V1067, TEXT(clv_analysis[[#All],[Year]], "0")&amp;clv_analysis[[#All],[Quarter]], 0))) /( COUNTIFS(amazon_prime_users[Year], U1067, amazon_prime_users[Quarter], V1067))</f>
        <v>18.771412685140945</v>
      </c>
    </row>
    <row r="1068" spans="1:23" x14ac:dyDescent="0.3">
      <c r="A1068" s="2">
        <v>1067</v>
      </c>
      <c r="B1068" t="s">
        <v>4221</v>
      </c>
      <c r="C1068" t="s">
        <v>4222</v>
      </c>
      <c r="D1068" t="s">
        <v>4223</v>
      </c>
      <c r="E1068" s="3">
        <v>38066</v>
      </c>
      <c r="F1068" t="s">
        <v>22</v>
      </c>
      <c r="G1068" t="s">
        <v>1538</v>
      </c>
      <c r="H1068" s="1">
        <v>46372</v>
      </c>
      <c r="I1068" s="1">
        <v>46737</v>
      </c>
      <c r="J1068" t="s">
        <v>36</v>
      </c>
      <c r="K1068" t="s">
        <v>52</v>
      </c>
      <c r="L1068" t="s">
        <v>53</v>
      </c>
      <c r="M1068" t="s">
        <v>59</v>
      </c>
      <c r="N1068" t="s">
        <v>60</v>
      </c>
      <c r="O1068" t="s">
        <v>29</v>
      </c>
      <c r="P1068" t="s">
        <v>68</v>
      </c>
      <c r="Q1068" t="s">
        <v>54</v>
      </c>
      <c r="R1068">
        <v>4.0999999999999996</v>
      </c>
      <c r="S1068">
        <v>7</v>
      </c>
      <c r="T1068">
        <f t="shared" si="48"/>
        <v>365</v>
      </c>
      <c r="U1068" t="str">
        <f t="shared" si="49"/>
        <v>2026</v>
      </c>
      <c r="V1068" t="str">
        <f t="shared" si="50"/>
        <v>4</v>
      </c>
      <c r="W1068" s="10" cm="1">
        <f t="array" ref="W1068">(INDEX(clv_analysis[[#All],[Customer Lifetime Value]], MATCH(TEXT(U1068, "0")&amp;V1068, TEXT(clv_analysis[[#All],[Year]], "0")&amp;clv_analysis[[#All],[Quarter]], 0))) /( COUNTIFS(amazon_prime_users[Year], U1068, amazon_prime_users[Quarter], V1068))</f>
        <v>18.771412685140945</v>
      </c>
    </row>
    <row r="1069" spans="1:23" x14ac:dyDescent="0.3">
      <c r="A1069" s="2">
        <v>1068</v>
      </c>
      <c r="B1069" t="s">
        <v>4224</v>
      </c>
      <c r="C1069" t="s">
        <v>4225</v>
      </c>
      <c r="D1069" t="s">
        <v>4226</v>
      </c>
      <c r="E1069" s="3">
        <v>14643</v>
      </c>
      <c r="F1069" t="s">
        <v>43</v>
      </c>
      <c r="G1069" t="s">
        <v>4227</v>
      </c>
      <c r="H1069" s="1">
        <v>46373</v>
      </c>
      <c r="I1069" s="1">
        <v>46738</v>
      </c>
      <c r="J1069" t="s">
        <v>36</v>
      </c>
      <c r="K1069" t="s">
        <v>52</v>
      </c>
      <c r="L1069" t="s">
        <v>53</v>
      </c>
      <c r="M1069" t="s">
        <v>27</v>
      </c>
      <c r="N1069" t="s">
        <v>60</v>
      </c>
      <c r="O1069" t="s">
        <v>29</v>
      </c>
      <c r="P1069" t="s">
        <v>30</v>
      </c>
      <c r="Q1069" t="s">
        <v>31</v>
      </c>
      <c r="R1069">
        <v>4.5</v>
      </c>
      <c r="S1069">
        <v>7</v>
      </c>
      <c r="T1069">
        <f t="shared" si="48"/>
        <v>365</v>
      </c>
      <c r="U1069" t="str">
        <f t="shared" si="49"/>
        <v>2026</v>
      </c>
      <c r="V1069" t="str">
        <f t="shared" si="50"/>
        <v>4</v>
      </c>
      <c r="W1069" s="10" cm="1">
        <f t="array" ref="W1069">(INDEX(clv_analysis[[#All],[Customer Lifetime Value]], MATCH(TEXT(U1069, "0")&amp;V1069, TEXT(clv_analysis[[#All],[Year]], "0")&amp;clv_analysis[[#All],[Quarter]], 0))) /( COUNTIFS(amazon_prime_users[Year], U1069, amazon_prime_users[Quarter], V1069))</f>
        <v>18.771412685140945</v>
      </c>
    </row>
    <row r="1070" spans="1:23" x14ac:dyDescent="0.3">
      <c r="A1070" s="2">
        <v>1069</v>
      </c>
      <c r="B1070" t="s">
        <v>4228</v>
      </c>
      <c r="C1070" t="s">
        <v>4229</v>
      </c>
      <c r="D1070" t="s">
        <v>2967</v>
      </c>
      <c r="E1070" s="3">
        <v>25494</v>
      </c>
      <c r="F1070" t="s">
        <v>43</v>
      </c>
      <c r="G1070" t="s">
        <v>4230</v>
      </c>
      <c r="H1070" s="1">
        <v>46374</v>
      </c>
      <c r="I1070" s="1">
        <v>46739</v>
      </c>
      <c r="J1070" t="s">
        <v>24</v>
      </c>
      <c r="K1070" t="s">
        <v>37</v>
      </c>
      <c r="L1070" t="s">
        <v>26</v>
      </c>
      <c r="M1070" t="s">
        <v>59</v>
      </c>
      <c r="N1070" t="s">
        <v>60</v>
      </c>
      <c r="O1070" t="s">
        <v>29</v>
      </c>
      <c r="P1070" t="s">
        <v>39</v>
      </c>
      <c r="Q1070" t="s">
        <v>54</v>
      </c>
      <c r="R1070">
        <v>3.5</v>
      </c>
      <c r="S1070">
        <v>3</v>
      </c>
      <c r="T1070">
        <f t="shared" si="48"/>
        <v>365</v>
      </c>
      <c r="U1070" t="str">
        <f t="shared" si="49"/>
        <v>2026</v>
      </c>
      <c r="V1070" t="str">
        <f t="shared" si="50"/>
        <v>4</v>
      </c>
      <c r="W1070" s="10" cm="1">
        <f t="array" ref="W1070">(INDEX(clv_analysis[[#All],[Customer Lifetime Value]], MATCH(TEXT(U1070, "0")&amp;V1070, TEXT(clv_analysis[[#All],[Year]], "0")&amp;clv_analysis[[#All],[Quarter]], 0))) /( COUNTIFS(amazon_prime_users[Year], U1070, amazon_prime_users[Quarter], V1070))</f>
        <v>18.771412685140945</v>
      </c>
    </row>
    <row r="1071" spans="1:23" x14ac:dyDescent="0.3">
      <c r="A1071" s="2">
        <v>1070</v>
      </c>
      <c r="B1071" t="s">
        <v>4231</v>
      </c>
      <c r="C1071" t="s">
        <v>4232</v>
      </c>
      <c r="D1071" t="s">
        <v>4233</v>
      </c>
      <c r="E1071" s="3">
        <v>13565</v>
      </c>
      <c r="F1071" t="s">
        <v>22</v>
      </c>
      <c r="G1071" t="s">
        <v>4234</v>
      </c>
      <c r="H1071" s="1">
        <v>46375</v>
      </c>
      <c r="I1071" s="1">
        <v>46740</v>
      </c>
      <c r="J1071" t="s">
        <v>24</v>
      </c>
      <c r="K1071" t="s">
        <v>37</v>
      </c>
      <c r="L1071" t="s">
        <v>26</v>
      </c>
      <c r="M1071" t="s">
        <v>66</v>
      </c>
      <c r="N1071" t="s">
        <v>45</v>
      </c>
      <c r="O1071" t="s">
        <v>67</v>
      </c>
      <c r="P1071" t="s">
        <v>39</v>
      </c>
      <c r="Q1071" t="s">
        <v>31</v>
      </c>
      <c r="R1071">
        <v>3.1</v>
      </c>
      <c r="S1071">
        <v>0</v>
      </c>
      <c r="T1071">
        <f t="shared" si="48"/>
        <v>365</v>
      </c>
      <c r="U1071" t="str">
        <f t="shared" si="49"/>
        <v>2026</v>
      </c>
      <c r="V1071" t="str">
        <f t="shared" si="50"/>
        <v>4</v>
      </c>
      <c r="W1071" s="10" cm="1">
        <f t="array" ref="W1071">(INDEX(clv_analysis[[#All],[Customer Lifetime Value]], MATCH(TEXT(U1071, "0")&amp;V1071, TEXT(clv_analysis[[#All],[Year]], "0")&amp;clv_analysis[[#All],[Quarter]], 0))) /( COUNTIFS(amazon_prime_users[Year], U1071, amazon_prime_users[Quarter], V1071))</f>
        <v>18.771412685140945</v>
      </c>
    </row>
    <row r="1072" spans="1:23" x14ac:dyDescent="0.3">
      <c r="A1072" s="2">
        <v>1071</v>
      </c>
      <c r="B1072" t="s">
        <v>4235</v>
      </c>
      <c r="C1072" t="s">
        <v>4236</v>
      </c>
      <c r="D1072" t="s">
        <v>4237</v>
      </c>
      <c r="E1072" s="3">
        <v>18810</v>
      </c>
      <c r="F1072" t="s">
        <v>43</v>
      </c>
      <c r="G1072" t="s">
        <v>4238</v>
      </c>
      <c r="H1072" s="1">
        <v>46376</v>
      </c>
      <c r="I1072" s="1">
        <v>46741</v>
      </c>
      <c r="J1072" t="s">
        <v>24</v>
      </c>
      <c r="K1072" t="s">
        <v>52</v>
      </c>
      <c r="L1072" t="s">
        <v>53</v>
      </c>
      <c r="M1072" t="s">
        <v>27</v>
      </c>
      <c r="N1072" t="s">
        <v>60</v>
      </c>
      <c r="O1072" t="s">
        <v>61</v>
      </c>
      <c r="P1072" t="s">
        <v>39</v>
      </c>
      <c r="Q1072" t="s">
        <v>47</v>
      </c>
      <c r="R1072">
        <v>3.7</v>
      </c>
      <c r="S1072">
        <v>6</v>
      </c>
      <c r="T1072">
        <f t="shared" si="48"/>
        <v>365</v>
      </c>
      <c r="U1072" t="str">
        <f t="shared" si="49"/>
        <v>2026</v>
      </c>
      <c r="V1072" t="str">
        <f t="shared" si="50"/>
        <v>4</v>
      </c>
      <c r="W1072" s="10" cm="1">
        <f t="array" ref="W1072">(INDEX(clv_analysis[[#All],[Customer Lifetime Value]], MATCH(TEXT(U1072, "0")&amp;V1072, TEXT(clv_analysis[[#All],[Year]], "0")&amp;clv_analysis[[#All],[Quarter]], 0))) /( COUNTIFS(amazon_prime_users[Year], U1072, amazon_prime_users[Quarter], V1072))</f>
        <v>18.771412685140945</v>
      </c>
    </row>
    <row r="1073" spans="1:23" x14ac:dyDescent="0.3">
      <c r="A1073" s="2">
        <v>1072</v>
      </c>
      <c r="B1073" t="s">
        <v>4239</v>
      </c>
      <c r="C1073" t="s">
        <v>4240</v>
      </c>
      <c r="D1073" t="s">
        <v>4241</v>
      </c>
      <c r="E1073" s="3">
        <v>34446</v>
      </c>
      <c r="F1073" t="s">
        <v>22</v>
      </c>
      <c r="G1073" t="s">
        <v>4242</v>
      </c>
      <c r="H1073" s="1">
        <v>46377</v>
      </c>
      <c r="I1073" s="1">
        <v>46742</v>
      </c>
      <c r="J1073" t="s">
        <v>36</v>
      </c>
      <c r="K1073" t="s">
        <v>52</v>
      </c>
      <c r="L1073" t="s">
        <v>26</v>
      </c>
      <c r="M1073" t="s">
        <v>27</v>
      </c>
      <c r="N1073" t="s">
        <v>60</v>
      </c>
      <c r="O1073" t="s">
        <v>38</v>
      </c>
      <c r="P1073" t="s">
        <v>30</v>
      </c>
      <c r="Q1073" t="s">
        <v>47</v>
      </c>
      <c r="R1073">
        <v>4.0999999999999996</v>
      </c>
      <c r="S1073">
        <v>4</v>
      </c>
      <c r="T1073">
        <f t="shared" si="48"/>
        <v>365</v>
      </c>
      <c r="U1073" t="str">
        <f t="shared" si="49"/>
        <v>2026</v>
      </c>
      <c r="V1073" t="str">
        <f t="shared" si="50"/>
        <v>4</v>
      </c>
      <c r="W1073" s="10" cm="1">
        <f t="array" ref="W1073">(INDEX(clv_analysis[[#All],[Customer Lifetime Value]], MATCH(TEXT(U1073, "0")&amp;V1073, TEXT(clv_analysis[[#All],[Year]], "0")&amp;clv_analysis[[#All],[Quarter]], 0))) /( COUNTIFS(amazon_prime_users[Year], U1073, amazon_prime_users[Quarter], V1073))</f>
        <v>18.771412685140945</v>
      </c>
    </row>
    <row r="1074" spans="1:23" x14ac:dyDescent="0.3">
      <c r="A1074" s="2">
        <v>1073</v>
      </c>
      <c r="B1074" t="s">
        <v>4243</v>
      </c>
      <c r="C1074" t="s">
        <v>4244</v>
      </c>
      <c r="D1074" t="s">
        <v>4245</v>
      </c>
      <c r="E1074" s="3">
        <v>13016</v>
      </c>
      <c r="F1074" t="s">
        <v>43</v>
      </c>
      <c r="G1074" t="s">
        <v>4246</v>
      </c>
      <c r="H1074" s="1">
        <v>46378</v>
      </c>
      <c r="I1074" s="1">
        <v>46743</v>
      </c>
      <c r="J1074" t="s">
        <v>24</v>
      </c>
      <c r="K1074" t="s">
        <v>37</v>
      </c>
      <c r="L1074" t="s">
        <v>26</v>
      </c>
      <c r="M1074" t="s">
        <v>59</v>
      </c>
      <c r="N1074" t="s">
        <v>45</v>
      </c>
      <c r="O1074" t="s">
        <v>38</v>
      </c>
      <c r="P1074" t="s">
        <v>30</v>
      </c>
      <c r="Q1074" t="s">
        <v>31</v>
      </c>
      <c r="R1074">
        <v>3.2</v>
      </c>
      <c r="S1074">
        <v>2</v>
      </c>
      <c r="T1074">
        <f t="shared" si="48"/>
        <v>365</v>
      </c>
      <c r="U1074" t="str">
        <f t="shared" si="49"/>
        <v>2026</v>
      </c>
      <c r="V1074" t="str">
        <f t="shared" si="50"/>
        <v>4</v>
      </c>
      <c r="W1074" s="10" cm="1">
        <f t="array" ref="W1074">(INDEX(clv_analysis[[#All],[Customer Lifetime Value]], MATCH(TEXT(U1074, "0")&amp;V1074, TEXT(clv_analysis[[#All],[Year]], "0")&amp;clv_analysis[[#All],[Quarter]], 0))) /( COUNTIFS(amazon_prime_users[Year], U1074, amazon_prime_users[Quarter], V1074))</f>
        <v>18.771412685140945</v>
      </c>
    </row>
    <row r="1075" spans="1:23" x14ac:dyDescent="0.3">
      <c r="A1075" s="2">
        <v>1074</v>
      </c>
      <c r="B1075" t="s">
        <v>4247</v>
      </c>
      <c r="C1075" t="s">
        <v>4248</v>
      </c>
      <c r="D1075" t="s">
        <v>4249</v>
      </c>
      <c r="E1075" s="3">
        <v>17668</v>
      </c>
      <c r="F1075" t="s">
        <v>22</v>
      </c>
      <c r="G1075" t="s">
        <v>4250</v>
      </c>
      <c r="H1075" s="1">
        <v>46379</v>
      </c>
      <c r="I1075" s="1">
        <v>46744</v>
      </c>
      <c r="J1075" t="s">
        <v>24</v>
      </c>
      <c r="K1075" t="s">
        <v>25</v>
      </c>
      <c r="L1075" t="s">
        <v>26</v>
      </c>
      <c r="M1075" t="s">
        <v>59</v>
      </c>
      <c r="N1075" t="s">
        <v>28</v>
      </c>
      <c r="O1075" t="s">
        <v>61</v>
      </c>
      <c r="P1075" t="s">
        <v>68</v>
      </c>
      <c r="Q1075" t="s">
        <v>47</v>
      </c>
      <c r="R1075">
        <v>4</v>
      </c>
      <c r="S1075">
        <v>7</v>
      </c>
      <c r="T1075">
        <f t="shared" si="48"/>
        <v>365</v>
      </c>
      <c r="U1075" t="str">
        <f t="shared" si="49"/>
        <v>2026</v>
      </c>
      <c r="V1075" t="str">
        <f t="shared" si="50"/>
        <v>4</v>
      </c>
      <c r="W1075" s="10" cm="1">
        <f t="array" ref="W1075">(INDEX(clv_analysis[[#All],[Customer Lifetime Value]], MATCH(TEXT(U1075, "0")&amp;V1075, TEXT(clv_analysis[[#All],[Year]], "0")&amp;clv_analysis[[#All],[Quarter]], 0))) /( COUNTIFS(amazon_prime_users[Year], U1075, amazon_prime_users[Quarter], V1075))</f>
        <v>18.771412685140945</v>
      </c>
    </row>
    <row r="1076" spans="1:23" x14ac:dyDescent="0.3">
      <c r="A1076" s="2">
        <v>1075</v>
      </c>
      <c r="B1076" t="s">
        <v>4251</v>
      </c>
      <c r="C1076" t="s">
        <v>4252</v>
      </c>
      <c r="D1076" t="s">
        <v>4253</v>
      </c>
      <c r="E1076" s="3">
        <v>20825</v>
      </c>
      <c r="F1076" t="s">
        <v>22</v>
      </c>
      <c r="G1076" t="s">
        <v>4254</v>
      </c>
      <c r="H1076" s="1">
        <v>46380</v>
      </c>
      <c r="I1076" s="1">
        <v>46745</v>
      </c>
      <c r="J1076" t="s">
        <v>36</v>
      </c>
      <c r="K1076" t="s">
        <v>37</v>
      </c>
      <c r="L1076" t="s">
        <v>53</v>
      </c>
      <c r="M1076" t="s">
        <v>27</v>
      </c>
      <c r="N1076" t="s">
        <v>28</v>
      </c>
      <c r="O1076" t="s">
        <v>73</v>
      </c>
      <c r="P1076" t="s">
        <v>39</v>
      </c>
      <c r="Q1076" t="s">
        <v>31</v>
      </c>
      <c r="R1076">
        <v>3.9</v>
      </c>
      <c r="S1076">
        <v>3</v>
      </c>
      <c r="T1076">
        <f t="shared" si="48"/>
        <v>365</v>
      </c>
      <c r="U1076" t="str">
        <f t="shared" si="49"/>
        <v>2026</v>
      </c>
      <c r="V1076" t="str">
        <f t="shared" si="50"/>
        <v>4</v>
      </c>
      <c r="W1076" s="10" cm="1">
        <f t="array" ref="W1076">(INDEX(clv_analysis[[#All],[Customer Lifetime Value]], MATCH(TEXT(U1076, "0")&amp;V1076, TEXT(clv_analysis[[#All],[Year]], "0")&amp;clv_analysis[[#All],[Quarter]], 0))) /( COUNTIFS(amazon_prime_users[Year], U1076, amazon_prime_users[Quarter], V1076))</f>
        <v>18.771412685140945</v>
      </c>
    </row>
    <row r="1077" spans="1:23" x14ac:dyDescent="0.3">
      <c r="A1077" s="2">
        <v>1076</v>
      </c>
      <c r="B1077" t="s">
        <v>4255</v>
      </c>
      <c r="C1077" t="s">
        <v>4256</v>
      </c>
      <c r="D1077" t="s">
        <v>4257</v>
      </c>
      <c r="E1077" s="3">
        <v>15114</v>
      </c>
      <c r="F1077" t="s">
        <v>43</v>
      </c>
      <c r="G1077" t="s">
        <v>4258</v>
      </c>
      <c r="H1077" s="1">
        <v>46381</v>
      </c>
      <c r="I1077" s="1">
        <v>46746</v>
      </c>
      <c r="J1077" t="s">
        <v>36</v>
      </c>
      <c r="K1077" t="s">
        <v>37</v>
      </c>
      <c r="L1077" t="s">
        <v>53</v>
      </c>
      <c r="M1077" t="s">
        <v>59</v>
      </c>
      <c r="N1077" t="s">
        <v>60</v>
      </c>
      <c r="O1077" t="s">
        <v>61</v>
      </c>
      <c r="P1077" t="s">
        <v>30</v>
      </c>
      <c r="Q1077" t="s">
        <v>31</v>
      </c>
      <c r="R1077">
        <v>3.9</v>
      </c>
      <c r="S1077">
        <v>2</v>
      </c>
      <c r="T1077">
        <f t="shared" si="48"/>
        <v>365</v>
      </c>
      <c r="U1077" t="str">
        <f t="shared" si="49"/>
        <v>2026</v>
      </c>
      <c r="V1077" t="str">
        <f t="shared" si="50"/>
        <v>4</v>
      </c>
      <c r="W1077" s="10" cm="1">
        <f t="array" ref="W1077">(INDEX(clv_analysis[[#All],[Customer Lifetime Value]], MATCH(TEXT(U1077, "0")&amp;V1077, TEXT(clv_analysis[[#All],[Year]], "0")&amp;clv_analysis[[#All],[Quarter]], 0))) /( COUNTIFS(amazon_prime_users[Year], U1077, amazon_prime_users[Quarter], V1077))</f>
        <v>18.771412685140945</v>
      </c>
    </row>
    <row r="1078" spans="1:23" x14ac:dyDescent="0.3">
      <c r="A1078" s="2">
        <v>1077</v>
      </c>
      <c r="B1078" t="s">
        <v>4259</v>
      </c>
      <c r="C1078" t="s">
        <v>4260</v>
      </c>
      <c r="D1078" t="s">
        <v>4261</v>
      </c>
      <c r="E1078" s="3">
        <v>32470</v>
      </c>
      <c r="F1078" t="s">
        <v>22</v>
      </c>
      <c r="G1078" t="s">
        <v>4262</v>
      </c>
      <c r="H1078" s="1">
        <v>46382</v>
      </c>
      <c r="I1078" s="1">
        <v>46747</v>
      </c>
      <c r="J1078" t="s">
        <v>36</v>
      </c>
      <c r="K1078" t="s">
        <v>25</v>
      </c>
      <c r="L1078" t="s">
        <v>53</v>
      </c>
      <c r="M1078" t="s">
        <v>27</v>
      </c>
      <c r="N1078" t="s">
        <v>45</v>
      </c>
      <c r="O1078" t="s">
        <v>73</v>
      </c>
      <c r="P1078" t="s">
        <v>68</v>
      </c>
      <c r="Q1078" t="s">
        <v>47</v>
      </c>
      <c r="R1078">
        <v>3.4</v>
      </c>
      <c r="S1078">
        <v>3</v>
      </c>
      <c r="T1078">
        <f t="shared" si="48"/>
        <v>365</v>
      </c>
      <c r="U1078" t="str">
        <f t="shared" si="49"/>
        <v>2026</v>
      </c>
      <c r="V1078" t="str">
        <f t="shared" si="50"/>
        <v>4</v>
      </c>
      <c r="W1078" s="10" cm="1">
        <f t="array" ref="W1078">(INDEX(clv_analysis[[#All],[Customer Lifetime Value]], MATCH(TEXT(U1078, "0")&amp;V1078, TEXT(clv_analysis[[#All],[Year]], "0")&amp;clv_analysis[[#All],[Quarter]], 0))) /( COUNTIFS(amazon_prime_users[Year], U1078, amazon_prime_users[Quarter], V1078))</f>
        <v>18.771412685140945</v>
      </c>
    </row>
    <row r="1079" spans="1:23" x14ac:dyDescent="0.3">
      <c r="A1079" s="2">
        <v>1078</v>
      </c>
      <c r="B1079" t="s">
        <v>4263</v>
      </c>
      <c r="C1079" t="s">
        <v>4264</v>
      </c>
      <c r="D1079" t="s">
        <v>4265</v>
      </c>
      <c r="E1079" s="3">
        <v>37305</v>
      </c>
      <c r="F1079" t="s">
        <v>22</v>
      </c>
      <c r="G1079" t="s">
        <v>2130</v>
      </c>
      <c r="H1079" s="1">
        <v>46383</v>
      </c>
      <c r="I1079" s="1">
        <v>46748</v>
      </c>
      <c r="J1079" t="s">
        <v>24</v>
      </c>
      <c r="K1079" t="s">
        <v>37</v>
      </c>
      <c r="L1079" t="s">
        <v>26</v>
      </c>
      <c r="M1079" t="s">
        <v>27</v>
      </c>
      <c r="N1079" t="s">
        <v>60</v>
      </c>
      <c r="O1079" t="s">
        <v>46</v>
      </c>
      <c r="P1079" t="s">
        <v>39</v>
      </c>
      <c r="Q1079" t="s">
        <v>47</v>
      </c>
      <c r="R1079">
        <v>4.4000000000000004</v>
      </c>
      <c r="S1079">
        <v>7</v>
      </c>
      <c r="T1079">
        <f t="shared" si="48"/>
        <v>365</v>
      </c>
      <c r="U1079" t="str">
        <f t="shared" si="49"/>
        <v>2026</v>
      </c>
      <c r="V1079" t="str">
        <f t="shared" si="50"/>
        <v>4</v>
      </c>
      <c r="W1079" s="10" cm="1">
        <f t="array" ref="W1079">(INDEX(clv_analysis[[#All],[Customer Lifetime Value]], MATCH(TEXT(U1079, "0")&amp;V1079, TEXT(clv_analysis[[#All],[Year]], "0")&amp;clv_analysis[[#All],[Quarter]], 0))) /( COUNTIFS(amazon_prime_users[Year], U1079, amazon_prime_users[Quarter], V1079))</f>
        <v>18.771412685140945</v>
      </c>
    </row>
    <row r="1080" spans="1:23" x14ac:dyDescent="0.3">
      <c r="A1080" s="2">
        <v>1079</v>
      </c>
      <c r="B1080" t="s">
        <v>4266</v>
      </c>
      <c r="C1080" t="s">
        <v>4267</v>
      </c>
      <c r="D1080" t="s">
        <v>4268</v>
      </c>
      <c r="E1080" s="3">
        <v>28917</v>
      </c>
      <c r="F1080" t="s">
        <v>22</v>
      </c>
      <c r="G1080" t="s">
        <v>4269</v>
      </c>
      <c r="H1080" s="1">
        <v>46384</v>
      </c>
      <c r="I1080" s="1">
        <v>46749</v>
      </c>
      <c r="J1080" t="s">
        <v>24</v>
      </c>
      <c r="K1080" t="s">
        <v>25</v>
      </c>
      <c r="L1080" t="s">
        <v>26</v>
      </c>
      <c r="M1080" t="s">
        <v>59</v>
      </c>
      <c r="N1080" t="s">
        <v>45</v>
      </c>
      <c r="O1080" t="s">
        <v>114</v>
      </c>
      <c r="P1080" t="s">
        <v>39</v>
      </c>
      <c r="Q1080" t="s">
        <v>31</v>
      </c>
      <c r="R1080">
        <v>4.5999999999999996</v>
      </c>
      <c r="S1080">
        <v>4</v>
      </c>
      <c r="T1080">
        <f t="shared" si="48"/>
        <v>365</v>
      </c>
      <c r="U1080" t="str">
        <f t="shared" si="49"/>
        <v>2026</v>
      </c>
      <c r="V1080" t="str">
        <f t="shared" si="50"/>
        <v>4</v>
      </c>
      <c r="W1080" s="10" cm="1">
        <f t="array" ref="W1080">(INDEX(clv_analysis[[#All],[Customer Lifetime Value]], MATCH(TEXT(U1080, "0")&amp;V1080, TEXT(clv_analysis[[#All],[Year]], "0")&amp;clv_analysis[[#All],[Quarter]], 0))) /( COUNTIFS(amazon_prime_users[Year], U1080, amazon_prime_users[Quarter], V1080))</f>
        <v>18.771412685140945</v>
      </c>
    </row>
    <row r="1081" spans="1:23" x14ac:dyDescent="0.3">
      <c r="A1081" s="2">
        <v>1080</v>
      </c>
      <c r="B1081" t="s">
        <v>4270</v>
      </c>
      <c r="C1081" t="s">
        <v>4271</v>
      </c>
      <c r="D1081" t="s">
        <v>4272</v>
      </c>
      <c r="E1081" s="3">
        <v>30784</v>
      </c>
      <c r="F1081" t="s">
        <v>22</v>
      </c>
      <c r="G1081" t="s">
        <v>4273</v>
      </c>
      <c r="H1081" s="1">
        <v>46385</v>
      </c>
      <c r="I1081" s="1">
        <v>46750</v>
      </c>
      <c r="J1081" t="s">
        <v>24</v>
      </c>
      <c r="K1081" t="s">
        <v>37</v>
      </c>
      <c r="L1081" t="s">
        <v>53</v>
      </c>
      <c r="M1081" t="s">
        <v>27</v>
      </c>
      <c r="N1081" t="s">
        <v>28</v>
      </c>
      <c r="O1081" t="s">
        <v>29</v>
      </c>
      <c r="P1081" t="s">
        <v>30</v>
      </c>
      <c r="Q1081" t="s">
        <v>31</v>
      </c>
      <c r="R1081">
        <v>3.2</v>
      </c>
      <c r="S1081">
        <v>5</v>
      </c>
      <c r="T1081">
        <f t="shared" si="48"/>
        <v>365</v>
      </c>
      <c r="U1081" t="str">
        <f t="shared" si="49"/>
        <v>2026</v>
      </c>
      <c r="V1081" t="str">
        <f t="shared" si="50"/>
        <v>4</v>
      </c>
      <c r="W1081" s="10" cm="1">
        <f t="array" ref="W1081">(INDEX(clv_analysis[[#All],[Customer Lifetime Value]], MATCH(TEXT(U1081, "0")&amp;V1081, TEXT(clv_analysis[[#All],[Year]], "0")&amp;clv_analysis[[#All],[Quarter]], 0))) /( COUNTIFS(amazon_prime_users[Year], U1081, amazon_prime_users[Quarter], V1081))</f>
        <v>18.771412685140945</v>
      </c>
    </row>
    <row r="1082" spans="1:23" x14ac:dyDescent="0.3">
      <c r="A1082" s="2">
        <v>1081</v>
      </c>
      <c r="B1082" t="s">
        <v>4274</v>
      </c>
      <c r="C1082" t="s">
        <v>4275</v>
      </c>
      <c r="D1082" t="s">
        <v>4276</v>
      </c>
      <c r="E1082" s="3">
        <v>31499</v>
      </c>
      <c r="F1082" t="s">
        <v>22</v>
      </c>
      <c r="G1082" t="s">
        <v>4277</v>
      </c>
      <c r="H1082" s="1">
        <v>46386</v>
      </c>
      <c r="I1082" s="1">
        <v>46751</v>
      </c>
      <c r="J1082" t="s">
        <v>36</v>
      </c>
      <c r="K1082" t="s">
        <v>25</v>
      </c>
      <c r="L1082" t="s">
        <v>53</v>
      </c>
      <c r="M1082" t="s">
        <v>59</v>
      </c>
      <c r="N1082" t="s">
        <v>45</v>
      </c>
      <c r="O1082" t="s">
        <v>38</v>
      </c>
      <c r="P1082" t="s">
        <v>39</v>
      </c>
      <c r="Q1082" t="s">
        <v>54</v>
      </c>
      <c r="R1082">
        <v>3.9</v>
      </c>
      <c r="S1082">
        <v>2</v>
      </c>
      <c r="T1082">
        <f t="shared" si="48"/>
        <v>365</v>
      </c>
      <c r="U1082" t="str">
        <f t="shared" si="49"/>
        <v>2026</v>
      </c>
      <c r="V1082" t="str">
        <f t="shared" si="50"/>
        <v>4</v>
      </c>
      <c r="W1082" s="10" cm="1">
        <f t="array" ref="W1082">(INDEX(clv_analysis[[#All],[Customer Lifetime Value]], MATCH(TEXT(U1082, "0")&amp;V1082, TEXT(clv_analysis[[#All],[Year]], "0")&amp;clv_analysis[[#All],[Quarter]], 0))) /( COUNTIFS(amazon_prime_users[Year], U1082, amazon_prime_users[Quarter], V1082))</f>
        <v>18.771412685140945</v>
      </c>
    </row>
    <row r="1083" spans="1:23" x14ac:dyDescent="0.3">
      <c r="A1083" s="2">
        <v>1082</v>
      </c>
      <c r="B1083" t="s">
        <v>4278</v>
      </c>
      <c r="C1083" t="s">
        <v>4279</v>
      </c>
      <c r="D1083" t="s">
        <v>4280</v>
      </c>
      <c r="E1083" s="3">
        <v>15052</v>
      </c>
      <c r="F1083" t="s">
        <v>22</v>
      </c>
      <c r="G1083" t="s">
        <v>4281</v>
      </c>
      <c r="H1083" s="1">
        <v>46387</v>
      </c>
      <c r="I1083" s="1">
        <v>46752</v>
      </c>
      <c r="J1083" t="s">
        <v>36</v>
      </c>
      <c r="K1083" t="s">
        <v>25</v>
      </c>
      <c r="L1083" t="s">
        <v>53</v>
      </c>
      <c r="M1083" t="s">
        <v>27</v>
      </c>
      <c r="N1083" t="s">
        <v>60</v>
      </c>
      <c r="O1083" t="s">
        <v>73</v>
      </c>
      <c r="P1083" t="s">
        <v>39</v>
      </c>
      <c r="Q1083" t="s">
        <v>47</v>
      </c>
      <c r="R1083">
        <v>3.5</v>
      </c>
      <c r="S1083">
        <v>5</v>
      </c>
      <c r="T1083">
        <f t="shared" si="48"/>
        <v>365</v>
      </c>
      <c r="U1083" t="str">
        <f t="shared" si="49"/>
        <v>2026</v>
      </c>
      <c r="V1083" t="str">
        <f t="shared" si="50"/>
        <v>4</v>
      </c>
      <c r="W1083" s="10" cm="1">
        <f t="array" ref="W1083">(INDEX(clv_analysis[[#All],[Customer Lifetime Value]], MATCH(TEXT(U1083, "0")&amp;V1083, TEXT(clv_analysis[[#All],[Year]], "0")&amp;clv_analysis[[#All],[Quarter]], 0))) /( COUNTIFS(amazon_prime_users[Year], U1083, amazon_prime_users[Quarter], V1083))</f>
        <v>18.771412685140945</v>
      </c>
    </row>
    <row r="1084" spans="1:23" x14ac:dyDescent="0.3">
      <c r="A1084" s="2">
        <v>1083</v>
      </c>
      <c r="B1084" t="s">
        <v>4282</v>
      </c>
      <c r="C1084" t="s">
        <v>4283</v>
      </c>
      <c r="D1084" t="s">
        <v>4284</v>
      </c>
      <c r="E1084" s="3">
        <v>29346</v>
      </c>
      <c r="F1084" t="s">
        <v>22</v>
      </c>
      <c r="G1084" t="s">
        <v>4285</v>
      </c>
      <c r="H1084" s="1">
        <v>46388</v>
      </c>
      <c r="I1084" s="1">
        <v>46753</v>
      </c>
      <c r="J1084" t="s">
        <v>24</v>
      </c>
      <c r="K1084" t="s">
        <v>37</v>
      </c>
      <c r="L1084" t="s">
        <v>26</v>
      </c>
      <c r="M1084" t="s">
        <v>59</v>
      </c>
      <c r="N1084" t="s">
        <v>60</v>
      </c>
      <c r="O1084" t="s">
        <v>29</v>
      </c>
      <c r="P1084" t="s">
        <v>30</v>
      </c>
      <c r="Q1084" t="s">
        <v>47</v>
      </c>
      <c r="R1084">
        <v>3.9</v>
      </c>
      <c r="S1084">
        <v>8</v>
      </c>
      <c r="T1084">
        <f t="shared" si="48"/>
        <v>365</v>
      </c>
      <c r="U1084" t="str">
        <f t="shared" si="49"/>
        <v>2027</v>
      </c>
      <c r="V1084" t="str">
        <f t="shared" si="50"/>
        <v>1</v>
      </c>
      <c r="W1084" s="10" cm="1">
        <f t="array" ref="W1084">(INDEX(clv_analysis[[#All],[Customer Lifetime Value]], MATCH(TEXT(U1084, "0")&amp;V1084, TEXT(clv_analysis[[#All],[Year]], "0")&amp;clv_analysis[[#All],[Quarter]], 0))) /( COUNTIFS(amazon_prime_users[Year], U1084, amazon_prime_users[Quarter], V1084))</f>
        <v>85.215885642946319</v>
      </c>
    </row>
    <row r="1085" spans="1:23" x14ac:dyDescent="0.3">
      <c r="A1085" s="2">
        <v>1084</v>
      </c>
      <c r="B1085" t="s">
        <v>4286</v>
      </c>
      <c r="C1085" t="s">
        <v>4287</v>
      </c>
      <c r="D1085" t="s">
        <v>4288</v>
      </c>
      <c r="E1085" s="3">
        <v>34057</v>
      </c>
      <c r="F1085" t="s">
        <v>43</v>
      </c>
      <c r="G1085" t="s">
        <v>4289</v>
      </c>
      <c r="H1085" s="1">
        <v>46389</v>
      </c>
      <c r="I1085" s="1">
        <v>46754</v>
      </c>
      <c r="J1085" t="s">
        <v>36</v>
      </c>
      <c r="K1085" t="s">
        <v>25</v>
      </c>
      <c r="L1085" t="s">
        <v>26</v>
      </c>
      <c r="M1085" t="s">
        <v>27</v>
      </c>
      <c r="N1085" t="s">
        <v>45</v>
      </c>
      <c r="O1085" t="s">
        <v>29</v>
      </c>
      <c r="P1085" t="s">
        <v>30</v>
      </c>
      <c r="Q1085" t="s">
        <v>47</v>
      </c>
      <c r="R1085">
        <v>4</v>
      </c>
      <c r="S1085">
        <v>10</v>
      </c>
      <c r="T1085">
        <f t="shared" si="48"/>
        <v>365</v>
      </c>
      <c r="U1085" t="str">
        <f t="shared" si="49"/>
        <v>2027</v>
      </c>
      <c r="V1085" t="str">
        <f t="shared" si="50"/>
        <v>1</v>
      </c>
      <c r="W1085" s="10" cm="1">
        <f t="array" ref="W1085">(INDEX(clv_analysis[[#All],[Customer Lifetime Value]], MATCH(TEXT(U1085, "0")&amp;V1085, TEXT(clv_analysis[[#All],[Year]], "0")&amp;clv_analysis[[#All],[Quarter]], 0))) /( COUNTIFS(amazon_prime_users[Year], U1085, amazon_prime_users[Quarter], V1085))</f>
        <v>85.215885642946319</v>
      </c>
    </row>
    <row r="1086" spans="1:23" x14ac:dyDescent="0.3">
      <c r="A1086" s="2">
        <v>1085</v>
      </c>
      <c r="B1086" t="s">
        <v>74</v>
      </c>
      <c r="C1086" t="s">
        <v>4290</v>
      </c>
      <c r="D1086" t="s">
        <v>4291</v>
      </c>
      <c r="E1086" s="3">
        <v>27244</v>
      </c>
      <c r="F1086" t="s">
        <v>22</v>
      </c>
      <c r="G1086" t="s">
        <v>4292</v>
      </c>
      <c r="H1086" s="1">
        <v>46390</v>
      </c>
      <c r="I1086" s="1">
        <v>46755</v>
      </c>
      <c r="J1086" t="s">
        <v>24</v>
      </c>
      <c r="K1086" t="s">
        <v>37</v>
      </c>
      <c r="L1086" t="s">
        <v>53</v>
      </c>
      <c r="M1086" t="s">
        <v>66</v>
      </c>
      <c r="N1086" t="s">
        <v>45</v>
      </c>
      <c r="O1086" t="s">
        <v>29</v>
      </c>
      <c r="P1086" t="s">
        <v>39</v>
      </c>
      <c r="Q1086" t="s">
        <v>54</v>
      </c>
      <c r="R1086">
        <v>3.2</v>
      </c>
      <c r="S1086">
        <v>6</v>
      </c>
      <c r="T1086">
        <f t="shared" si="48"/>
        <v>365</v>
      </c>
      <c r="U1086" t="str">
        <f t="shared" si="49"/>
        <v>2027</v>
      </c>
      <c r="V1086" t="str">
        <f t="shared" si="50"/>
        <v>1</v>
      </c>
      <c r="W1086" s="10" cm="1">
        <f t="array" ref="W1086">(INDEX(clv_analysis[[#All],[Customer Lifetime Value]], MATCH(TEXT(U1086, "0")&amp;V1086, TEXT(clv_analysis[[#All],[Year]], "0")&amp;clv_analysis[[#All],[Quarter]], 0))) /( COUNTIFS(amazon_prime_users[Year], U1086, amazon_prime_users[Quarter], V1086))</f>
        <v>85.215885642946319</v>
      </c>
    </row>
    <row r="1087" spans="1:23" x14ac:dyDescent="0.3">
      <c r="A1087" s="2">
        <v>1086</v>
      </c>
      <c r="B1087" t="s">
        <v>4293</v>
      </c>
      <c r="C1087" t="s">
        <v>4294</v>
      </c>
      <c r="D1087" t="s">
        <v>4295</v>
      </c>
      <c r="E1087" s="3">
        <v>18904</v>
      </c>
      <c r="F1087" t="s">
        <v>43</v>
      </c>
      <c r="G1087" t="s">
        <v>4296</v>
      </c>
      <c r="H1087" s="1">
        <v>46391</v>
      </c>
      <c r="I1087" s="1">
        <v>46756</v>
      </c>
      <c r="J1087" t="s">
        <v>36</v>
      </c>
      <c r="K1087" t="s">
        <v>25</v>
      </c>
      <c r="L1087" t="s">
        <v>53</v>
      </c>
      <c r="M1087" t="s">
        <v>59</v>
      </c>
      <c r="N1087" t="s">
        <v>60</v>
      </c>
      <c r="O1087" t="s">
        <v>67</v>
      </c>
      <c r="P1087" t="s">
        <v>68</v>
      </c>
      <c r="Q1087" t="s">
        <v>31</v>
      </c>
      <c r="R1087">
        <v>5</v>
      </c>
      <c r="S1087">
        <v>10</v>
      </c>
      <c r="T1087">
        <f t="shared" si="48"/>
        <v>365</v>
      </c>
      <c r="U1087" t="str">
        <f t="shared" si="49"/>
        <v>2027</v>
      </c>
      <c r="V1087" t="str">
        <f t="shared" si="50"/>
        <v>1</v>
      </c>
      <c r="W1087" s="10" cm="1">
        <f t="array" ref="W1087">(INDEX(clv_analysis[[#All],[Customer Lifetime Value]], MATCH(TEXT(U1087, "0")&amp;V1087, TEXT(clv_analysis[[#All],[Year]], "0")&amp;clv_analysis[[#All],[Quarter]], 0))) /( COUNTIFS(amazon_prime_users[Year], U1087, amazon_prime_users[Quarter], V1087))</f>
        <v>85.215885642946319</v>
      </c>
    </row>
    <row r="1088" spans="1:23" x14ac:dyDescent="0.3">
      <c r="A1088" s="2">
        <v>1087</v>
      </c>
      <c r="B1088" t="s">
        <v>4297</v>
      </c>
      <c r="C1088" t="s">
        <v>4298</v>
      </c>
      <c r="D1088" t="s">
        <v>4299</v>
      </c>
      <c r="E1088" s="3">
        <v>33988</v>
      </c>
      <c r="F1088" t="s">
        <v>43</v>
      </c>
      <c r="G1088" t="s">
        <v>4300</v>
      </c>
      <c r="H1088" s="1">
        <v>46392</v>
      </c>
      <c r="I1088" s="1">
        <v>46757</v>
      </c>
      <c r="J1088" t="s">
        <v>24</v>
      </c>
      <c r="K1088" t="s">
        <v>37</v>
      </c>
      <c r="L1088" t="s">
        <v>26</v>
      </c>
      <c r="M1088" t="s">
        <v>59</v>
      </c>
      <c r="N1088" t="s">
        <v>28</v>
      </c>
      <c r="O1088" t="s">
        <v>38</v>
      </c>
      <c r="P1088" t="s">
        <v>30</v>
      </c>
      <c r="Q1088" t="s">
        <v>31</v>
      </c>
      <c r="R1088">
        <v>3.5</v>
      </c>
      <c r="S1088">
        <v>1</v>
      </c>
      <c r="T1088">
        <f t="shared" si="48"/>
        <v>365</v>
      </c>
      <c r="U1088" t="str">
        <f t="shared" si="49"/>
        <v>2027</v>
      </c>
      <c r="V1088" t="str">
        <f t="shared" si="50"/>
        <v>1</v>
      </c>
      <c r="W1088" s="10" cm="1">
        <f t="array" ref="W1088">(INDEX(clv_analysis[[#All],[Customer Lifetime Value]], MATCH(TEXT(U1088, "0")&amp;V1088, TEXT(clv_analysis[[#All],[Year]], "0")&amp;clv_analysis[[#All],[Quarter]], 0))) /( COUNTIFS(amazon_prime_users[Year], U1088, amazon_prime_users[Quarter], V1088))</f>
        <v>85.215885642946319</v>
      </c>
    </row>
    <row r="1089" spans="1:23" x14ac:dyDescent="0.3">
      <c r="A1089" s="2">
        <v>1088</v>
      </c>
      <c r="B1089" t="s">
        <v>4301</v>
      </c>
      <c r="C1089" t="s">
        <v>4302</v>
      </c>
      <c r="D1089" t="s">
        <v>4303</v>
      </c>
      <c r="E1089" s="3">
        <v>20927</v>
      </c>
      <c r="F1089" t="s">
        <v>22</v>
      </c>
      <c r="G1089" t="s">
        <v>4304</v>
      </c>
      <c r="H1089" s="1">
        <v>46393</v>
      </c>
      <c r="I1089" s="1">
        <v>46758</v>
      </c>
      <c r="J1089" t="s">
        <v>36</v>
      </c>
      <c r="K1089" t="s">
        <v>37</v>
      </c>
      <c r="L1089" t="s">
        <v>53</v>
      </c>
      <c r="M1089" t="s">
        <v>59</v>
      </c>
      <c r="N1089" t="s">
        <v>45</v>
      </c>
      <c r="O1089" t="s">
        <v>73</v>
      </c>
      <c r="P1089" t="s">
        <v>30</v>
      </c>
      <c r="Q1089" t="s">
        <v>54</v>
      </c>
      <c r="R1089">
        <v>3.5</v>
      </c>
      <c r="S1089">
        <v>7</v>
      </c>
      <c r="T1089">
        <f t="shared" si="48"/>
        <v>365</v>
      </c>
      <c r="U1089" t="str">
        <f t="shared" si="49"/>
        <v>2027</v>
      </c>
      <c r="V1089" t="str">
        <f t="shared" si="50"/>
        <v>1</v>
      </c>
      <c r="W1089" s="10" cm="1">
        <f t="array" ref="W1089">(INDEX(clv_analysis[[#All],[Customer Lifetime Value]], MATCH(TEXT(U1089, "0")&amp;V1089, TEXT(clv_analysis[[#All],[Year]], "0")&amp;clv_analysis[[#All],[Quarter]], 0))) /( COUNTIFS(amazon_prime_users[Year], U1089, amazon_prime_users[Quarter], V1089))</f>
        <v>85.215885642946319</v>
      </c>
    </row>
    <row r="1090" spans="1:23" x14ac:dyDescent="0.3">
      <c r="A1090" s="2">
        <v>1089</v>
      </c>
      <c r="B1090" t="s">
        <v>4305</v>
      </c>
      <c r="C1090" t="s">
        <v>4306</v>
      </c>
      <c r="D1090" t="s">
        <v>4307</v>
      </c>
      <c r="E1090" s="3">
        <v>37580</v>
      </c>
      <c r="F1090" t="s">
        <v>22</v>
      </c>
      <c r="G1090" t="s">
        <v>4308</v>
      </c>
      <c r="H1090" s="1">
        <v>46394</v>
      </c>
      <c r="I1090" s="1">
        <v>46759</v>
      </c>
      <c r="J1090" t="s">
        <v>36</v>
      </c>
      <c r="K1090" t="s">
        <v>25</v>
      </c>
      <c r="L1090" t="s">
        <v>53</v>
      </c>
      <c r="M1090" t="s">
        <v>59</v>
      </c>
      <c r="N1090" t="s">
        <v>28</v>
      </c>
      <c r="O1090" t="s">
        <v>61</v>
      </c>
      <c r="P1090" t="s">
        <v>68</v>
      </c>
      <c r="Q1090" t="s">
        <v>54</v>
      </c>
      <c r="R1090">
        <v>5</v>
      </c>
      <c r="S1090">
        <v>2</v>
      </c>
      <c r="T1090">
        <f t="shared" ref="T1090:T1153" si="51">I1090-H1090</f>
        <v>365</v>
      </c>
      <c r="U1090" t="str">
        <f t="shared" ref="U1090:U1153" si="52">IF(YEAR(H1090)=2024, "2024",
 IF(YEAR(H1090)=2025, "2025",
 IF(YEAR(H1090)=2026, "2026",
 IF(YEAR(H1090)=2027, "2027",
 IF(YEAR(H1090)=2028, "2028",
 IF(YEAR(H1090)=2029, "2029",
 IF(YEAR(H1090)=2030, "2030", "")))))))</f>
        <v>2027</v>
      </c>
      <c r="V1090" t="str">
        <f t="shared" ref="V1090:V1153" si="53">IF(MONTH(H1090)&lt;=3, "1", IF(MONTH(H1090)&lt;=6, "2", IF(MONTH(H1090)&lt;=9, "3", "4")))</f>
        <v>1</v>
      </c>
      <c r="W1090" s="10" cm="1">
        <f t="array" ref="W1090">(INDEX(clv_analysis[[#All],[Customer Lifetime Value]], MATCH(TEXT(U1090, "0")&amp;V1090, TEXT(clv_analysis[[#All],[Year]], "0")&amp;clv_analysis[[#All],[Quarter]], 0))) /( COUNTIFS(amazon_prime_users[Year], U1090, amazon_prime_users[Quarter], V1090))</f>
        <v>85.215885642946319</v>
      </c>
    </row>
    <row r="1091" spans="1:23" x14ac:dyDescent="0.3">
      <c r="A1091" s="2">
        <v>1090</v>
      </c>
      <c r="B1091" t="s">
        <v>4309</v>
      </c>
      <c r="C1091" t="s">
        <v>4310</v>
      </c>
      <c r="D1091" t="s">
        <v>4311</v>
      </c>
      <c r="E1091" s="3">
        <v>28866</v>
      </c>
      <c r="F1091" t="s">
        <v>43</v>
      </c>
      <c r="G1091" t="s">
        <v>4312</v>
      </c>
      <c r="H1091" s="1">
        <v>46395</v>
      </c>
      <c r="I1091" s="1">
        <v>46760</v>
      </c>
      <c r="J1091" t="s">
        <v>24</v>
      </c>
      <c r="K1091" t="s">
        <v>52</v>
      </c>
      <c r="L1091" t="s">
        <v>26</v>
      </c>
      <c r="M1091" t="s">
        <v>59</v>
      </c>
      <c r="N1091" t="s">
        <v>45</v>
      </c>
      <c r="O1091" t="s">
        <v>67</v>
      </c>
      <c r="P1091" t="s">
        <v>30</v>
      </c>
      <c r="Q1091" t="s">
        <v>31</v>
      </c>
      <c r="R1091">
        <v>3</v>
      </c>
      <c r="S1091">
        <v>9</v>
      </c>
      <c r="T1091">
        <f t="shared" si="51"/>
        <v>365</v>
      </c>
      <c r="U1091" t="str">
        <f t="shared" si="52"/>
        <v>2027</v>
      </c>
      <c r="V1091" t="str">
        <f t="shared" si="53"/>
        <v>1</v>
      </c>
      <c r="W1091" s="10" cm="1">
        <f t="array" ref="W1091">(INDEX(clv_analysis[[#All],[Customer Lifetime Value]], MATCH(TEXT(U1091, "0")&amp;V1091, TEXT(clv_analysis[[#All],[Year]], "0")&amp;clv_analysis[[#All],[Quarter]], 0))) /( COUNTIFS(amazon_prime_users[Year], U1091, amazon_prime_users[Quarter], V1091))</f>
        <v>85.215885642946319</v>
      </c>
    </row>
    <row r="1092" spans="1:23" x14ac:dyDescent="0.3">
      <c r="A1092" s="2">
        <v>1091</v>
      </c>
      <c r="B1092" t="s">
        <v>4313</v>
      </c>
      <c r="C1092" t="s">
        <v>4314</v>
      </c>
      <c r="D1092" t="s">
        <v>4315</v>
      </c>
      <c r="E1092" s="3">
        <v>27223</v>
      </c>
      <c r="F1092" t="s">
        <v>22</v>
      </c>
      <c r="G1092" t="s">
        <v>1225</v>
      </c>
      <c r="H1092" s="1">
        <v>46396</v>
      </c>
      <c r="I1092" s="1">
        <v>46761</v>
      </c>
      <c r="J1092" t="s">
        <v>24</v>
      </c>
      <c r="K1092" t="s">
        <v>25</v>
      </c>
      <c r="L1092" t="s">
        <v>53</v>
      </c>
      <c r="M1092" t="s">
        <v>27</v>
      </c>
      <c r="N1092" t="s">
        <v>45</v>
      </c>
      <c r="O1092" t="s">
        <v>46</v>
      </c>
      <c r="P1092" t="s">
        <v>39</v>
      </c>
      <c r="Q1092" t="s">
        <v>47</v>
      </c>
      <c r="R1092">
        <v>4.5999999999999996</v>
      </c>
      <c r="S1092">
        <v>3</v>
      </c>
      <c r="T1092">
        <f t="shared" si="51"/>
        <v>365</v>
      </c>
      <c r="U1092" t="str">
        <f t="shared" si="52"/>
        <v>2027</v>
      </c>
      <c r="V1092" t="str">
        <f t="shared" si="53"/>
        <v>1</v>
      </c>
      <c r="W1092" s="10" cm="1">
        <f t="array" ref="W1092">(INDEX(clv_analysis[[#All],[Customer Lifetime Value]], MATCH(TEXT(U1092, "0")&amp;V1092, TEXT(clv_analysis[[#All],[Year]], "0")&amp;clv_analysis[[#All],[Quarter]], 0))) /( COUNTIFS(amazon_prime_users[Year], U1092, amazon_prime_users[Quarter], V1092))</f>
        <v>85.215885642946319</v>
      </c>
    </row>
    <row r="1093" spans="1:23" x14ac:dyDescent="0.3">
      <c r="A1093" s="2">
        <v>1092</v>
      </c>
      <c r="B1093" t="s">
        <v>4316</v>
      </c>
      <c r="C1093" t="s">
        <v>4317</v>
      </c>
      <c r="D1093" t="s">
        <v>4318</v>
      </c>
      <c r="E1093" s="3">
        <v>33541</v>
      </c>
      <c r="F1093" t="s">
        <v>22</v>
      </c>
      <c r="G1093" t="s">
        <v>4319</v>
      </c>
      <c r="H1093" s="1">
        <v>46397</v>
      </c>
      <c r="I1093" s="1">
        <v>46762</v>
      </c>
      <c r="J1093" t="s">
        <v>36</v>
      </c>
      <c r="K1093" t="s">
        <v>37</v>
      </c>
      <c r="L1093" t="s">
        <v>53</v>
      </c>
      <c r="M1093" t="s">
        <v>27</v>
      </c>
      <c r="N1093" t="s">
        <v>45</v>
      </c>
      <c r="O1093" t="s">
        <v>67</v>
      </c>
      <c r="P1093" t="s">
        <v>30</v>
      </c>
      <c r="Q1093" t="s">
        <v>31</v>
      </c>
      <c r="R1093">
        <v>4.4000000000000004</v>
      </c>
      <c r="S1093">
        <v>10</v>
      </c>
      <c r="T1093">
        <f t="shared" si="51"/>
        <v>365</v>
      </c>
      <c r="U1093" t="str">
        <f t="shared" si="52"/>
        <v>2027</v>
      </c>
      <c r="V1093" t="str">
        <f t="shared" si="53"/>
        <v>1</v>
      </c>
      <c r="W1093" s="10" cm="1">
        <f t="array" ref="W1093">(INDEX(clv_analysis[[#All],[Customer Lifetime Value]], MATCH(TEXT(U1093, "0")&amp;V1093, TEXT(clv_analysis[[#All],[Year]], "0")&amp;clv_analysis[[#All],[Quarter]], 0))) /( COUNTIFS(amazon_prime_users[Year], U1093, amazon_prime_users[Quarter], V1093))</f>
        <v>85.215885642946319</v>
      </c>
    </row>
    <row r="1094" spans="1:23" x14ac:dyDescent="0.3">
      <c r="A1094" s="2">
        <v>1093</v>
      </c>
      <c r="B1094" t="s">
        <v>4320</v>
      </c>
      <c r="C1094" t="s">
        <v>4321</v>
      </c>
      <c r="D1094" t="s">
        <v>4322</v>
      </c>
      <c r="E1094" s="3">
        <v>25570</v>
      </c>
      <c r="F1094" t="s">
        <v>43</v>
      </c>
      <c r="G1094" t="s">
        <v>4323</v>
      </c>
      <c r="H1094" s="1">
        <v>46398</v>
      </c>
      <c r="I1094" s="1">
        <v>46763</v>
      </c>
      <c r="J1094" t="s">
        <v>24</v>
      </c>
      <c r="K1094" t="s">
        <v>37</v>
      </c>
      <c r="L1094" t="s">
        <v>26</v>
      </c>
      <c r="M1094" t="s">
        <v>66</v>
      </c>
      <c r="N1094" t="s">
        <v>60</v>
      </c>
      <c r="O1094" t="s">
        <v>46</v>
      </c>
      <c r="P1094" t="s">
        <v>68</v>
      </c>
      <c r="Q1094" t="s">
        <v>47</v>
      </c>
      <c r="R1094">
        <v>4</v>
      </c>
      <c r="S1094">
        <v>10</v>
      </c>
      <c r="T1094">
        <f t="shared" si="51"/>
        <v>365</v>
      </c>
      <c r="U1094" t="str">
        <f t="shared" si="52"/>
        <v>2027</v>
      </c>
      <c r="V1094" t="str">
        <f t="shared" si="53"/>
        <v>1</v>
      </c>
      <c r="W1094" s="10" cm="1">
        <f t="array" ref="W1094">(INDEX(clv_analysis[[#All],[Customer Lifetime Value]], MATCH(TEXT(U1094, "0")&amp;V1094, TEXT(clv_analysis[[#All],[Year]], "0")&amp;clv_analysis[[#All],[Quarter]], 0))) /( COUNTIFS(amazon_prime_users[Year], U1094, amazon_prime_users[Quarter], V1094))</f>
        <v>85.215885642946319</v>
      </c>
    </row>
    <row r="1095" spans="1:23" x14ac:dyDescent="0.3">
      <c r="A1095" s="2">
        <v>1094</v>
      </c>
      <c r="B1095" t="s">
        <v>4324</v>
      </c>
      <c r="C1095" t="s">
        <v>4325</v>
      </c>
      <c r="D1095" t="s">
        <v>4326</v>
      </c>
      <c r="E1095" s="3">
        <v>17810</v>
      </c>
      <c r="F1095" t="s">
        <v>22</v>
      </c>
      <c r="G1095" t="s">
        <v>4327</v>
      </c>
      <c r="H1095" s="1">
        <v>46399</v>
      </c>
      <c r="I1095" s="1">
        <v>46764</v>
      </c>
      <c r="J1095" t="s">
        <v>36</v>
      </c>
      <c r="K1095" t="s">
        <v>52</v>
      </c>
      <c r="L1095" t="s">
        <v>26</v>
      </c>
      <c r="M1095" t="s">
        <v>66</v>
      </c>
      <c r="N1095" t="s">
        <v>45</v>
      </c>
      <c r="O1095" t="s">
        <v>46</v>
      </c>
      <c r="P1095" t="s">
        <v>39</v>
      </c>
      <c r="Q1095" t="s">
        <v>54</v>
      </c>
      <c r="R1095">
        <v>4.8</v>
      </c>
      <c r="S1095">
        <v>10</v>
      </c>
      <c r="T1095">
        <f t="shared" si="51"/>
        <v>365</v>
      </c>
      <c r="U1095" t="str">
        <f t="shared" si="52"/>
        <v>2027</v>
      </c>
      <c r="V1095" t="str">
        <f t="shared" si="53"/>
        <v>1</v>
      </c>
      <c r="W1095" s="10" cm="1">
        <f t="array" ref="W1095">(INDEX(clv_analysis[[#All],[Customer Lifetime Value]], MATCH(TEXT(U1095, "0")&amp;V1095, TEXT(clv_analysis[[#All],[Year]], "0")&amp;clv_analysis[[#All],[Quarter]], 0))) /( COUNTIFS(amazon_prime_users[Year], U1095, amazon_prime_users[Quarter], V1095))</f>
        <v>85.215885642946319</v>
      </c>
    </row>
    <row r="1096" spans="1:23" x14ac:dyDescent="0.3">
      <c r="A1096" s="2">
        <v>1095</v>
      </c>
      <c r="B1096" t="s">
        <v>4328</v>
      </c>
      <c r="C1096" t="s">
        <v>4329</v>
      </c>
      <c r="D1096" t="s">
        <v>4330</v>
      </c>
      <c r="E1096" s="3">
        <v>33455</v>
      </c>
      <c r="F1096" t="s">
        <v>43</v>
      </c>
      <c r="G1096" t="s">
        <v>4331</v>
      </c>
      <c r="H1096" s="1">
        <v>46400</v>
      </c>
      <c r="I1096" s="1">
        <v>46765</v>
      </c>
      <c r="J1096" t="s">
        <v>24</v>
      </c>
      <c r="K1096" t="s">
        <v>37</v>
      </c>
      <c r="L1096" t="s">
        <v>26</v>
      </c>
      <c r="M1096" t="s">
        <v>27</v>
      </c>
      <c r="N1096" t="s">
        <v>28</v>
      </c>
      <c r="O1096" t="s">
        <v>61</v>
      </c>
      <c r="P1096" t="s">
        <v>39</v>
      </c>
      <c r="Q1096" t="s">
        <v>47</v>
      </c>
      <c r="R1096">
        <v>4.9000000000000004</v>
      </c>
      <c r="S1096">
        <v>5</v>
      </c>
      <c r="T1096">
        <f t="shared" si="51"/>
        <v>365</v>
      </c>
      <c r="U1096" t="str">
        <f t="shared" si="52"/>
        <v>2027</v>
      </c>
      <c r="V1096" t="str">
        <f t="shared" si="53"/>
        <v>1</v>
      </c>
      <c r="W1096" s="10" cm="1">
        <f t="array" ref="W1096">(INDEX(clv_analysis[[#All],[Customer Lifetime Value]], MATCH(TEXT(U1096, "0")&amp;V1096, TEXT(clv_analysis[[#All],[Year]], "0")&amp;clv_analysis[[#All],[Quarter]], 0))) /( COUNTIFS(amazon_prime_users[Year], U1096, amazon_prime_users[Quarter], V1096))</f>
        <v>85.215885642946319</v>
      </c>
    </row>
    <row r="1097" spans="1:23" x14ac:dyDescent="0.3">
      <c r="A1097" s="2">
        <v>1096</v>
      </c>
      <c r="B1097" t="s">
        <v>4332</v>
      </c>
      <c r="C1097" t="s">
        <v>4333</v>
      </c>
      <c r="D1097" t="s">
        <v>4334</v>
      </c>
      <c r="E1097" s="3">
        <v>37632</v>
      </c>
      <c r="F1097" t="s">
        <v>22</v>
      </c>
      <c r="G1097" t="s">
        <v>4335</v>
      </c>
      <c r="H1097" s="1">
        <v>46401</v>
      </c>
      <c r="I1097" s="1">
        <v>46766</v>
      </c>
      <c r="J1097" t="s">
        <v>24</v>
      </c>
      <c r="K1097" t="s">
        <v>52</v>
      </c>
      <c r="L1097" t="s">
        <v>26</v>
      </c>
      <c r="M1097" t="s">
        <v>66</v>
      </c>
      <c r="N1097" t="s">
        <v>60</v>
      </c>
      <c r="O1097" t="s">
        <v>114</v>
      </c>
      <c r="P1097" t="s">
        <v>39</v>
      </c>
      <c r="Q1097" t="s">
        <v>47</v>
      </c>
      <c r="R1097">
        <v>3.3</v>
      </c>
      <c r="S1097">
        <v>8</v>
      </c>
      <c r="T1097">
        <f t="shared" si="51"/>
        <v>365</v>
      </c>
      <c r="U1097" t="str">
        <f t="shared" si="52"/>
        <v>2027</v>
      </c>
      <c r="V1097" t="str">
        <f t="shared" si="53"/>
        <v>1</v>
      </c>
      <c r="W1097" s="10" cm="1">
        <f t="array" ref="W1097">(INDEX(clv_analysis[[#All],[Customer Lifetime Value]], MATCH(TEXT(U1097, "0")&amp;V1097, TEXT(clv_analysis[[#All],[Year]], "0")&amp;clv_analysis[[#All],[Quarter]], 0))) /( COUNTIFS(amazon_prime_users[Year], U1097, amazon_prime_users[Quarter], V1097))</f>
        <v>85.215885642946319</v>
      </c>
    </row>
    <row r="1098" spans="1:23" x14ac:dyDescent="0.3">
      <c r="A1098" s="2">
        <v>1097</v>
      </c>
      <c r="B1098" t="s">
        <v>4336</v>
      </c>
      <c r="C1098" t="s">
        <v>4337</v>
      </c>
      <c r="D1098" t="s">
        <v>4338</v>
      </c>
      <c r="E1098" s="3">
        <v>19206</v>
      </c>
      <c r="F1098" t="s">
        <v>43</v>
      </c>
      <c r="G1098" t="s">
        <v>4339</v>
      </c>
      <c r="H1098" s="1">
        <v>46402</v>
      </c>
      <c r="I1098" s="1">
        <v>46767</v>
      </c>
      <c r="J1098" t="s">
        <v>36</v>
      </c>
      <c r="K1098" t="s">
        <v>37</v>
      </c>
      <c r="L1098" t="s">
        <v>26</v>
      </c>
      <c r="M1098" t="s">
        <v>66</v>
      </c>
      <c r="N1098" t="s">
        <v>28</v>
      </c>
      <c r="O1098" t="s">
        <v>46</v>
      </c>
      <c r="P1098" t="s">
        <v>68</v>
      </c>
      <c r="Q1098" t="s">
        <v>47</v>
      </c>
      <c r="R1098">
        <v>3.6</v>
      </c>
      <c r="S1098">
        <v>3</v>
      </c>
      <c r="T1098">
        <f t="shared" si="51"/>
        <v>365</v>
      </c>
      <c r="U1098" t="str">
        <f t="shared" si="52"/>
        <v>2027</v>
      </c>
      <c r="V1098" t="str">
        <f t="shared" si="53"/>
        <v>1</v>
      </c>
      <c r="W1098" s="10" cm="1">
        <f t="array" ref="W1098">(INDEX(clv_analysis[[#All],[Customer Lifetime Value]], MATCH(TEXT(U1098, "0")&amp;V1098, TEXT(clv_analysis[[#All],[Year]], "0")&amp;clv_analysis[[#All],[Quarter]], 0))) /( COUNTIFS(amazon_prime_users[Year], U1098, amazon_prime_users[Quarter], V1098))</f>
        <v>85.215885642946319</v>
      </c>
    </row>
    <row r="1099" spans="1:23" x14ac:dyDescent="0.3">
      <c r="A1099" s="2">
        <v>1098</v>
      </c>
      <c r="B1099" t="s">
        <v>4340</v>
      </c>
      <c r="C1099" t="s">
        <v>4341</v>
      </c>
      <c r="D1099" t="s">
        <v>4342</v>
      </c>
      <c r="E1099" s="3">
        <v>21398</v>
      </c>
      <c r="F1099" t="s">
        <v>22</v>
      </c>
      <c r="G1099" t="s">
        <v>1460</v>
      </c>
      <c r="H1099" s="1">
        <v>46403</v>
      </c>
      <c r="I1099" s="1">
        <v>46768</v>
      </c>
      <c r="J1099" t="s">
        <v>36</v>
      </c>
      <c r="K1099" t="s">
        <v>52</v>
      </c>
      <c r="L1099" t="s">
        <v>26</v>
      </c>
      <c r="M1099" t="s">
        <v>59</v>
      </c>
      <c r="N1099" t="s">
        <v>28</v>
      </c>
      <c r="O1099" t="s">
        <v>29</v>
      </c>
      <c r="P1099" t="s">
        <v>30</v>
      </c>
      <c r="Q1099" t="s">
        <v>47</v>
      </c>
      <c r="R1099">
        <v>3.8</v>
      </c>
      <c r="S1099">
        <v>0</v>
      </c>
      <c r="T1099">
        <f t="shared" si="51"/>
        <v>365</v>
      </c>
      <c r="U1099" t="str">
        <f t="shared" si="52"/>
        <v>2027</v>
      </c>
      <c r="V1099" t="str">
        <f t="shared" si="53"/>
        <v>1</v>
      </c>
      <c r="W1099" s="10" cm="1">
        <f t="array" ref="W1099">(INDEX(clv_analysis[[#All],[Customer Lifetime Value]], MATCH(TEXT(U1099, "0")&amp;V1099, TEXT(clv_analysis[[#All],[Year]], "0")&amp;clv_analysis[[#All],[Quarter]], 0))) /( COUNTIFS(amazon_prime_users[Year], U1099, amazon_prime_users[Quarter], V1099))</f>
        <v>85.215885642946319</v>
      </c>
    </row>
    <row r="1100" spans="1:23" x14ac:dyDescent="0.3">
      <c r="A1100" s="2">
        <v>1099</v>
      </c>
      <c r="B1100" t="s">
        <v>4343</v>
      </c>
      <c r="C1100" t="s">
        <v>4344</v>
      </c>
      <c r="D1100" t="s">
        <v>4345</v>
      </c>
      <c r="E1100" s="3">
        <v>36936</v>
      </c>
      <c r="F1100" t="s">
        <v>43</v>
      </c>
      <c r="G1100" t="s">
        <v>4346</v>
      </c>
      <c r="H1100" s="1">
        <v>46404</v>
      </c>
      <c r="I1100" s="1">
        <v>46769</v>
      </c>
      <c r="J1100" t="s">
        <v>24</v>
      </c>
      <c r="K1100" t="s">
        <v>52</v>
      </c>
      <c r="L1100" t="s">
        <v>53</v>
      </c>
      <c r="M1100" t="s">
        <v>59</v>
      </c>
      <c r="N1100" t="s">
        <v>28</v>
      </c>
      <c r="O1100" t="s">
        <v>61</v>
      </c>
      <c r="P1100" t="s">
        <v>39</v>
      </c>
      <c r="Q1100" t="s">
        <v>54</v>
      </c>
      <c r="R1100">
        <v>4.0999999999999996</v>
      </c>
      <c r="S1100">
        <v>1</v>
      </c>
      <c r="T1100">
        <f t="shared" si="51"/>
        <v>365</v>
      </c>
      <c r="U1100" t="str">
        <f t="shared" si="52"/>
        <v>2027</v>
      </c>
      <c r="V1100" t="str">
        <f t="shared" si="53"/>
        <v>1</v>
      </c>
      <c r="W1100" s="10" cm="1">
        <f t="array" ref="W1100">(INDEX(clv_analysis[[#All],[Customer Lifetime Value]], MATCH(TEXT(U1100, "0")&amp;V1100, TEXT(clv_analysis[[#All],[Year]], "0")&amp;clv_analysis[[#All],[Quarter]], 0))) /( COUNTIFS(amazon_prime_users[Year], U1100, amazon_prime_users[Quarter], V1100))</f>
        <v>85.215885642946319</v>
      </c>
    </row>
    <row r="1101" spans="1:23" x14ac:dyDescent="0.3">
      <c r="A1101" s="2">
        <v>1100</v>
      </c>
      <c r="B1101" t="s">
        <v>4347</v>
      </c>
      <c r="C1101" t="s">
        <v>4348</v>
      </c>
      <c r="D1101" t="s">
        <v>4349</v>
      </c>
      <c r="E1101" s="3">
        <v>24560</v>
      </c>
      <c r="F1101" t="s">
        <v>43</v>
      </c>
      <c r="G1101" t="s">
        <v>4350</v>
      </c>
      <c r="H1101" s="1">
        <v>46405</v>
      </c>
      <c r="I1101" s="1">
        <v>46770</v>
      </c>
      <c r="J1101" t="s">
        <v>36</v>
      </c>
      <c r="K1101" t="s">
        <v>25</v>
      </c>
      <c r="L1101" t="s">
        <v>26</v>
      </c>
      <c r="M1101" t="s">
        <v>59</v>
      </c>
      <c r="N1101" t="s">
        <v>60</v>
      </c>
      <c r="O1101" t="s">
        <v>67</v>
      </c>
      <c r="P1101" t="s">
        <v>39</v>
      </c>
      <c r="Q1101" t="s">
        <v>31</v>
      </c>
      <c r="R1101">
        <v>4.7</v>
      </c>
      <c r="S1101">
        <v>6</v>
      </c>
      <c r="T1101">
        <f t="shared" si="51"/>
        <v>365</v>
      </c>
      <c r="U1101" t="str">
        <f t="shared" si="52"/>
        <v>2027</v>
      </c>
      <c r="V1101" t="str">
        <f t="shared" si="53"/>
        <v>1</v>
      </c>
      <c r="W1101" s="10" cm="1">
        <f t="array" ref="W1101">(INDEX(clv_analysis[[#All],[Customer Lifetime Value]], MATCH(TEXT(U1101, "0")&amp;V1101, TEXT(clv_analysis[[#All],[Year]], "0")&amp;clv_analysis[[#All],[Quarter]], 0))) /( COUNTIFS(amazon_prime_users[Year], U1101, amazon_prime_users[Quarter], V1101))</f>
        <v>85.215885642946319</v>
      </c>
    </row>
    <row r="1102" spans="1:23" x14ac:dyDescent="0.3">
      <c r="A1102" s="2">
        <v>1101</v>
      </c>
      <c r="B1102" t="s">
        <v>4351</v>
      </c>
      <c r="C1102" t="s">
        <v>4352</v>
      </c>
      <c r="D1102" t="s">
        <v>4353</v>
      </c>
      <c r="E1102" s="3">
        <v>36711</v>
      </c>
      <c r="F1102" t="s">
        <v>43</v>
      </c>
      <c r="G1102" t="s">
        <v>4354</v>
      </c>
      <c r="H1102" s="1">
        <v>46406</v>
      </c>
      <c r="I1102" s="1">
        <v>46771</v>
      </c>
      <c r="J1102" t="s">
        <v>36</v>
      </c>
      <c r="K1102" t="s">
        <v>25</v>
      </c>
      <c r="L1102" t="s">
        <v>53</v>
      </c>
      <c r="M1102" t="s">
        <v>59</v>
      </c>
      <c r="N1102" t="s">
        <v>45</v>
      </c>
      <c r="O1102" t="s">
        <v>46</v>
      </c>
      <c r="P1102" t="s">
        <v>68</v>
      </c>
      <c r="Q1102" t="s">
        <v>54</v>
      </c>
      <c r="R1102">
        <v>3.5</v>
      </c>
      <c r="S1102">
        <v>0</v>
      </c>
      <c r="T1102">
        <f t="shared" si="51"/>
        <v>365</v>
      </c>
      <c r="U1102" t="str">
        <f t="shared" si="52"/>
        <v>2027</v>
      </c>
      <c r="V1102" t="str">
        <f t="shared" si="53"/>
        <v>1</v>
      </c>
      <c r="W1102" s="10" cm="1">
        <f t="array" ref="W1102">(INDEX(clv_analysis[[#All],[Customer Lifetime Value]], MATCH(TEXT(U1102, "0")&amp;V1102, TEXT(clv_analysis[[#All],[Year]], "0")&amp;clv_analysis[[#All],[Quarter]], 0))) /( COUNTIFS(amazon_prime_users[Year], U1102, amazon_prime_users[Quarter], V1102))</f>
        <v>85.215885642946319</v>
      </c>
    </row>
    <row r="1103" spans="1:23" x14ac:dyDescent="0.3">
      <c r="A1103" s="2">
        <v>1102</v>
      </c>
      <c r="B1103" t="s">
        <v>4355</v>
      </c>
      <c r="C1103" t="s">
        <v>4356</v>
      </c>
      <c r="D1103" t="s">
        <v>4357</v>
      </c>
      <c r="E1103" s="3">
        <v>38523</v>
      </c>
      <c r="F1103" t="s">
        <v>43</v>
      </c>
      <c r="G1103" t="s">
        <v>4358</v>
      </c>
      <c r="H1103" s="1">
        <v>46407</v>
      </c>
      <c r="I1103" s="1">
        <v>46772</v>
      </c>
      <c r="J1103" t="s">
        <v>24</v>
      </c>
      <c r="K1103" t="s">
        <v>37</v>
      </c>
      <c r="L1103" t="s">
        <v>53</v>
      </c>
      <c r="M1103" t="s">
        <v>27</v>
      </c>
      <c r="N1103" t="s">
        <v>28</v>
      </c>
      <c r="O1103" t="s">
        <v>38</v>
      </c>
      <c r="P1103" t="s">
        <v>30</v>
      </c>
      <c r="Q1103" t="s">
        <v>54</v>
      </c>
      <c r="R1103">
        <v>4.4000000000000004</v>
      </c>
      <c r="S1103">
        <v>8</v>
      </c>
      <c r="T1103">
        <f t="shared" si="51"/>
        <v>365</v>
      </c>
      <c r="U1103" t="str">
        <f t="shared" si="52"/>
        <v>2027</v>
      </c>
      <c r="V1103" t="str">
        <f t="shared" si="53"/>
        <v>1</v>
      </c>
      <c r="W1103" s="10" cm="1">
        <f t="array" ref="W1103">(INDEX(clv_analysis[[#All],[Customer Lifetime Value]], MATCH(TEXT(U1103, "0")&amp;V1103, TEXT(clv_analysis[[#All],[Year]], "0")&amp;clv_analysis[[#All],[Quarter]], 0))) /( COUNTIFS(amazon_prime_users[Year], U1103, amazon_prime_users[Quarter], V1103))</f>
        <v>85.215885642946319</v>
      </c>
    </row>
    <row r="1104" spans="1:23" x14ac:dyDescent="0.3">
      <c r="A1104" s="2">
        <v>1103</v>
      </c>
      <c r="B1104" t="s">
        <v>4359</v>
      </c>
      <c r="C1104" t="s">
        <v>4360</v>
      </c>
      <c r="D1104" t="s">
        <v>4361</v>
      </c>
      <c r="E1104" s="3">
        <v>16724</v>
      </c>
      <c r="F1104" t="s">
        <v>22</v>
      </c>
      <c r="G1104" t="s">
        <v>4362</v>
      </c>
      <c r="H1104" s="1">
        <v>46408</v>
      </c>
      <c r="I1104" s="1">
        <v>46773</v>
      </c>
      <c r="J1104" t="s">
        <v>36</v>
      </c>
      <c r="K1104" t="s">
        <v>52</v>
      </c>
      <c r="L1104" t="s">
        <v>26</v>
      </c>
      <c r="M1104" t="s">
        <v>27</v>
      </c>
      <c r="N1104" t="s">
        <v>60</v>
      </c>
      <c r="O1104" t="s">
        <v>73</v>
      </c>
      <c r="P1104" t="s">
        <v>30</v>
      </c>
      <c r="Q1104" t="s">
        <v>31</v>
      </c>
      <c r="R1104">
        <v>4</v>
      </c>
      <c r="S1104">
        <v>0</v>
      </c>
      <c r="T1104">
        <f t="shared" si="51"/>
        <v>365</v>
      </c>
      <c r="U1104" t="str">
        <f t="shared" si="52"/>
        <v>2027</v>
      </c>
      <c r="V1104" t="str">
        <f t="shared" si="53"/>
        <v>1</v>
      </c>
      <c r="W1104" s="10" cm="1">
        <f t="array" ref="W1104">(INDEX(clv_analysis[[#All],[Customer Lifetime Value]], MATCH(TEXT(U1104, "0")&amp;V1104, TEXT(clv_analysis[[#All],[Year]], "0")&amp;clv_analysis[[#All],[Quarter]], 0))) /( COUNTIFS(amazon_prime_users[Year], U1104, amazon_prime_users[Quarter], V1104))</f>
        <v>85.215885642946319</v>
      </c>
    </row>
    <row r="1105" spans="1:23" x14ac:dyDescent="0.3">
      <c r="A1105" s="2">
        <v>1104</v>
      </c>
      <c r="B1105" t="s">
        <v>4363</v>
      </c>
      <c r="C1105" t="s">
        <v>4364</v>
      </c>
      <c r="D1105" t="s">
        <v>4365</v>
      </c>
      <c r="E1105" s="3">
        <v>18212</v>
      </c>
      <c r="F1105" t="s">
        <v>22</v>
      </c>
      <c r="G1105" t="s">
        <v>4366</v>
      </c>
      <c r="H1105" s="1">
        <v>46409</v>
      </c>
      <c r="I1105" s="1">
        <v>46774</v>
      </c>
      <c r="J1105" t="s">
        <v>24</v>
      </c>
      <c r="K1105" t="s">
        <v>52</v>
      </c>
      <c r="L1105" t="s">
        <v>53</v>
      </c>
      <c r="M1105" t="s">
        <v>66</v>
      </c>
      <c r="N1105" t="s">
        <v>28</v>
      </c>
      <c r="O1105" t="s">
        <v>114</v>
      </c>
      <c r="P1105" t="s">
        <v>30</v>
      </c>
      <c r="Q1105" t="s">
        <v>54</v>
      </c>
      <c r="R1105">
        <v>4</v>
      </c>
      <c r="S1105">
        <v>1</v>
      </c>
      <c r="T1105">
        <f t="shared" si="51"/>
        <v>365</v>
      </c>
      <c r="U1105" t="str">
        <f t="shared" si="52"/>
        <v>2027</v>
      </c>
      <c r="V1105" t="str">
        <f t="shared" si="53"/>
        <v>1</v>
      </c>
      <c r="W1105" s="10" cm="1">
        <f t="array" ref="W1105">(INDEX(clv_analysis[[#All],[Customer Lifetime Value]], MATCH(TEXT(U1105, "0")&amp;V1105, TEXT(clv_analysis[[#All],[Year]], "0")&amp;clv_analysis[[#All],[Quarter]], 0))) /( COUNTIFS(amazon_prime_users[Year], U1105, amazon_prime_users[Quarter], V1105))</f>
        <v>85.215885642946319</v>
      </c>
    </row>
    <row r="1106" spans="1:23" x14ac:dyDescent="0.3">
      <c r="A1106" s="2">
        <v>1105</v>
      </c>
      <c r="B1106" t="s">
        <v>4367</v>
      </c>
      <c r="C1106" t="s">
        <v>4368</v>
      </c>
      <c r="D1106" t="s">
        <v>4369</v>
      </c>
      <c r="E1106" s="3">
        <v>23150</v>
      </c>
      <c r="F1106" t="s">
        <v>22</v>
      </c>
      <c r="G1106" t="s">
        <v>4370</v>
      </c>
      <c r="H1106" s="1">
        <v>46410</v>
      </c>
      <c r="I1106" s="1">
        <v>46775</v>
      </c>
      <c r="J1106" t="s">
        <v>36</v>
      </c>
      <c r="K1106" t="s">
        <v>25</v>
      </c>
      <c r="L1106" t="s">
        <v>26</v>
      </c>
      <c r="M1106" t="s">
        <v>66</v>
      </c>
      <c r="N1106" t="s">
        <v>45</v>
      </c>
      <c r="O1106" t="s">
        <v>114</v>
      </c>
      <c r="P1106" t="s">
        <v>39</v>
      </c>
      <c r="Q1106" t="s">
        <v>31</v>
      </c>
      <c r="R1106">
        <v>4.3</v>
      </c>
      <c r="S1106">
        <v>0</v>
      </c>
      <c r="T1106">
        <f t="shared" si="51"/>
        <v>365</v>
      </c>
      <c r="U1106" t="str">
        <f t="shared" si="52"/>
        <v>2027</v>
      </c>
      <c r="V1106" t="str">
        <f t="shared" si="53"/>
        <v>1</v>
      </c>
      <c r="W1106" s="10" cm="1">
        <f t="array" ref="W1106">(INDEX(clv_analysis[[#All],[Customer Lifetime Value]], MATCH(TEXT(U1106, "0")&amp;V1106, TEXT(clv_analysis[[#All],[Year]], "0")&amp;clv_analysis[[#All],[Quarter]], 0))) /( COUNTIFS(amazon_prime_users[Year], U1106, amazon_prime_users[Quarter], V1106))</f>
        <v>85.215885642946319</v>
      </c>
    </row>
    <row r="1107" spans="1:23" x14ac:dyDescent="0.3">
      <c r="A1107" s="2">
        <v>1106</v>
      </c>
      <c r="B1107" t="s">
        <v>4371</v>
      </c>
      <c r="C1107" t="s">
        <v>4372</v>
      </c>
      <c r="D1107" t="s">
        <v>4373</v>
      </c>
      <c r="E1107" s="3">
        <v>26945</v>
      </c>
      <c r="F1107" t="s">
        <v>43</v>
      </c>
      <c r="G1107" t="s">
        <v>4374</v>
      </c>
      <c r="H1107" s="1">
        <v>46411</v>
      </c>
      <c r="I1107" s="1">
        <v>46776</v>
      </c>
      <c r="J1107" t="s">
        <v>36</v>
      </c>
      <c r="K1107" t="s">
        <v>37</v>
      </c>
      <c r="L1107" t="s">
        <v>53</v>
      </c>
      <c r="M1107" t="s">
        <v>66</v>
      </c>
      <c r="N1107" t="s">
        <v>28</v>
      </c>
      <c r="O1107" t="s">
        <v>73</v>
      </c>
      <c r="P1107" t="s">
        <v>39</v>
      </c>
      <c r="Q1107" t="s">
        <v>54</v>
      </c>
      <c r="R1107">
        <v>4.0999999999999996</v>
      </c>
      <c r="S1107">
        <v>4</v>
      </c>
      <c r="T1107">
        <f t="shared" si="51"/>
        <v>365</v>
      </c>
      <c r="U1107" t="str">
        <f t="shared" si="52"/>
        <v>2027</v>
      </c>
      <c r="V1107" t="str">
        <f t="shared" si="53"/>
        <v>1</v>
      </c>
      <c r="W1107" s="10" cm="1">
        <f t="array" ref="W1107">(INDEX(clv_analysis[[#All],[Customer Lifetime Value]], MATCH(TEXT(U1107, "0")&amp;V1107, TEXT(clv_analysis[[#All],[Year]], "0")&amp;clv_analysis[[#All],[Quarter]], 0))) /( COUNTIFS(amazon_prime_users[Year], U1107, amazon_prime_users[Quarter], V1107))</f>
        <v>85.215885642946319</v>
      </c>
    </row>
    <row r="1108" spans="1:23" x14ac:dyDescent="0.3">
      <c r="A1108" s="2">
        <v>1107</v>
      </c>
      <c r="B1108" t="s">
        <v>4375</v>
      </c>
      <c r="C1108" t="s">
        <v>4376</v>
      </c>
      <c r="D1108" t="s">
        <v>4377</v>
      </c>
      <c r="E1108" s="3">
        <v>37368</v>
      </c>
      <c r="F1108" t="s">
        <v>22</v>
      </c>
      <c r="G1108" t="s">
        <v>4378</v>
      </c>
      <c r="H1108" s="1">
        <v>46412</v>
      </c>
      <c r="I1108" s="1">
        <v>46777</v>
      </c>
      <c r="J1108" t="s">
        <v>36</v>
      </c>
      <c r="K1108" t="s">
        <v>25</v>
      </c>
      <c r="L1108" t="s">
        <v>26</v>
      </c>
      <c r="M1108" t="s">
        <v>27</v>
      </c>
      <c r="N1108" t="s">
        <v>28</v>
      </c>
      <c r="O1108" t="s">
        <v>114</v>
      </c>
      <c r="P1108" t="s">
        <v>39</v>
      </c>
      <c r="Q1108" t="s">
        <v>54</v>
      </c>
      <c r="R1108">
        <v>3.6</v>
      </c>
      <c r="S1108">
        <v>10</v>
      </c>
      <c r="T1108">
        <f t="shared" si="51"/>
        <v>365</v>
      </c>
      <c r="U1108" t="str">
        <f t="shared" si="52"/>
        <v>2027</v>
      </c>
      <c r="V1108" t="str">
        <f t="shared" si="53"/>
        <v>1</v>
      </c>
      <c r="W1108" s="10" cm="1">
        <f t="array" ref="W1108">(INDEX(clv_analysis[[#All],[Customer Lifetime Value]], MATCH(TEXT(U1108, "0")&amp;V1108, TEXT(clv_analysis[[#All],[Year]], "0")&amp;clv_analysis[[#All],[Quarter]], 0))) /( COUNTIFS(amazon_prime_users[Year], U1108, amazon_prime_users[Quarter], V1108))</f>
        <v>85.215885642946319</v>
      </c>
    </row>
    <row r="1109" spans="1:23" x14ac:dyDescent="0.3">
      <c r="A1109" s="2">
        <v>1108</v>
      </c>
      <c r="B1109" t="s">
        <v>4379</v>
      </c>
      <c r="C1109" t="s">
        <v>4380</v>
      </c>
      <c r="D1109" t="s">
        <v>4381</v>
      </c>
      <c r="E1109" s="3">
        <v>17720</v>
      </c>
      <c r="F1109" t="s">
        <v>22</v>
      </c>
      <c r="G1109" t="s">
        <v>4382</v>
      </c>
      <c r="H1109" s="1">
        <v>46413</v>
      </c>
      <c r="I1109" s="1">
        <v>46778</v>
      </c>
      <c r="J1109" t="s">
        <v>36</v>
      </c>
      <c r="K1109" t="s">
        <v>52</v>
      </c>
      <c r="L1109" t="s">
        <v>26</v>
      </c>
      <c r="M1109" t="s">
        <v>59</v>
      </c>
      <c r="N1109" t="s">
        <v>45</v>
      </c>
      <c r="O1109" t="s">
        <v>38</v>
      </c>
      <c r="P1109" t="s">
        <v>39</v>
      </c>
      <c r="Q1109" t="s">
        <v>47</v>
      </c>
      <c r="R1109">
        <v>4.7</v>
      </c>
      <c r="S1109">
        <v>5</v>
      </c>
      <c r="T1109">
        <f t="shared" si="51"/>
        <v>365</v>
      </c>
      <c r="U1109" t="str">
        <f t="shared" si="52"/>
        <v>2027</v>
      </c>
      <c r="V1109" t="str">
        <f t="shared" si="53"/>
        <v>1</v>
      </c>
      <c r="W1109" s="10" cm="1">
        <f t="array" ref="W1109">(INDEX(clv_analysis[[#All],[Customer Lifetime Value]], MATCH(TEXT(U1109, "0")&amp;V1109, TEXT(clv_analysis[[#All],[Year]], "0")&amp;clv_analysis[[#All],[Quarter]], 0))) /( COUNTIFS(amazon_prime_users[Year], U1109, amazon_prime_users[Quarter], V1109))</f>
        <v>85.215885642946319</v>
      </c>
    </row>
    <row r="1110" spans="1:23" x14ac:dyDescent="0.3">
      <c r="A1110" s="2">
        <v>1109</v>
      </c>
      <c r="B1110" t="s">
        <v>4383</v>
      </c>
      <c r="C1110" t="s">
        <v>4384</v>
      </c>
      <c r="D1110" t="s">
        <v>4385</v>
      </c>
      <c r="E1110" s="3">
        <v>32847</v>
      </c>
      <c r="F1110" t="s">
        <v>43</v>
      </c>
      <c r="G1110" t="s">
        <v>2027</v>
      </c>
      <c r="H1110" s="1">
        <v>46414</v>
      </c>
      <c r="I1110" s="1">
        <v>46779</v>
      </c>
      <c r="J1110" t="s">
        <v>36</v>
      </c>
      <c r="K1110" t="s">
        <v>25</v>
      </c>
      <c r="L1110" t="s">
        <v>53</v>
      </c>
      <c r="M1110" t="s">
        <v>59</v>
      </c>
      <c r="N1110" t="s">
        <v>45</v>
      </c>
      <c r="O1110" t="s">
        <v>114</v>
      </c>
      <c r="P1110" t="s">
        <v>68</v>
      </c>
      <c r="Q1110" t="s">
        <v>54</v>
      </c>
      <c r="R1110">
        <v>4.5</v>
      </c>
      <c r="S1110">
        <v>5</v>
      </c>
      <c r="T1110">
        <f t="shared" si="51"/>
        <v>365</v>
      </c>
      <c r="U1110" t="str">
        <f t="shared" si="52"/>
        <v>2027</v>
      </c>
      <c r="V1110" t="str">
        <f t="shared" si="53"/>
        <v>1</v>
      </c>
      <c r="W1110" s="10" cm="1">
        <f t="array" ref="W1110">(INDEX(clv_analysis[[#All],[Customer Lifetime Value]], MATCH(TEXT(U1110, "0")&amp;V1110, TEXT(clv_analysis[[#All],[Year]], "0")&amp;clv_analysis[[#All],[Quarter]], 0))) /( COUNTIFS(amazon_prime_users[Year], U1110, amazon_prime_users[Quarter], V1110))</f>
        <v>85.215885642946319</v>
      </c>
    </row>
    <row r="1111" spans="1:23" x14ac:dyDescent="0.3">
      <c r="A1111" s="2">
        <v>1110</v>
      </c>
      <c r="B1111" t="s">
        <v>4386</v>
      </c>
      <c r="C1111" t="s">
        <v>4387</v>
      </c>
      <c r="D1111" t="s">
        <v>4388</v>
      </c>
      <c r="E1111" s="3">
        <v>16365</v>
      </c>
      <c r="F1111" t="s">
        <v>22</v>
      </c>
      <c r="G1111" t="s">
        <v>4389</v>
      </c>
      <c r="H1111" s="1">
        <v>46415</v>
      </c>
      <c r="I1111" s="1">
        <v>46780</v>
      </c>
      <c r="J1111" t="s">
        <v>36</v>
      </c>
      <c r="K1111" t="s">
        <v>37</v>
      </c>
      <c r="L1111" t="s">
        <v>26</v>
      </c>
      <c r="M1111" t="s">
        <v>66</v>
      </c>
      <c r="N1111" t="s">
        <v>45</v>
      </c>
      <c r="O1111" t="s">
        <v>114</v>
      </c>
      <c r="P1111" t="s">
        <v>68</v>
      </c>
      <c r="Q1111" t="s">
        <v>54</v>
      </c>
      <c r="R1111">
        <v>4.2</v>
      </c>
      <c r="S1111">
        <v>10</v>
      </c>
      <c r="T1111">
        <f t="shared" si="51"/>
        <v>365</v>
      </c>
      <c r="U1111" t="str">
        <f t="shared" si="52"/>
        <v>2027</v>
      </c>
      <c r="V1111" t="str">
        <f t="shared" si="53"/>
        <v>1</v>
      </c>
      <c r="W1111" s="10" cm="1">
        <f t="array" ref="W1111">(INDEX(clv_analysis[[#All],[Customer Lifetime Value]], MATCH(TEXT(U1111, "0")&amp;V1111, TEXT(clv_analysis[[#All],[Year]], "0")&amp;clv_analysis[[#All],[Quarter]], 0))) /( COUNTIFS(amazon_prime_users[Year], U1111, amazon_prime_users[Quarter], V1111))</f>
        <v>85.215885642946319</v>
      </c>
    </row>
    <row r="1112" spans="1:23" x14ac:dyDescent="0.3">
      <c r="A1112" s="2">
        <v>1111</v>
      </c>
      <c r="B1112" t="s">
        <v>4390</v>
      </c>
      <c r="C1112" t="s">
        <v>4391</v>
      </c>
      <c r="D1112" t="s">
        <v>4392</v>
      </c>
      <c r="E1112" s="3">
        <v>34208</v>
      </c>
      <c r="F1112" t="s">
        <v>22</v>
      </c>
      <c r="G1112" t="s">
        <v>4393</v>
      </c>
      <c r="H1112" s="1">
        <v>46416</v>
      </c>
      <c r="I1112" s="1">
        <v>46781</v>
      </c>
      <c r="J1112" t="s">
        <v>24</v>
      </c>
      <c r="K1112" t="s">
        <v>25</v>
      </c>
      <c r="L1112" t="s">
        <v>26</v>
      </c>
      <c r="M1112" t="s">
        <v>27</v>
      </c>
      <c r="N1112" t="s">
        <v>45</v>
      </c>
      <c r="O1112" t="s">
        <v>114</v>
      </c>
      <c r="P1112" t="s">
        <v>68</v>
      </c>
      <c r="Q1112" t="s">
        <v>54</v>
      </c>
      <c r="R1112">
        <v>3.1</v>
      </c>
      <c r="S1112">
        <v>8</v>
      </c>
      <c r="T1112">
        <f t="shared" si="51"/>
        <v>365</v>
      </c>
      <c r="U1112" t="str">
        <f t="shared" si="52"/>
        <v>2027</v>
      </c>
      <c r="V1112" t="str">
        <f t="shared" si="53"/>
        <v>1</v>
      </c>
      <c r="W1112" s="10" cm="1">
        <f t="array" ref="W1112">(INDEX(clv_analysis[[#All],[Customer Lifetime Value]], MATCH(TEXT(U1112, "0")&amp;V1112, TEXT(clv_analysis[[#All],[Year]], "0")&amp;clv_analysis[[#All],[Quarter]], 0))) /( COUNTIFS(amazon_prime_users[Year], U1112, amazon_prime_users[Quarter], V1112))</f>
        <v>85.215885642946319</v>
      </c>
    </row>
    <row r="1113" spans="1:23" x14ac:dyDescent="0.3">
      <c r="A1113" s="2">
        <v>1112</v>
      </c>
      <c r="B1113" t="s">
        <v>4394</v>
      </c>
      <c r="C1113" t="s">
        <v>4395</v>
      </c>
      <c r="D1113" t="s">
        <v>4396</v>
      </c>
      <c r="E1113" s="3">
        <v>22088</v>
      </c>
      <c r="F1113" t="s">
        <v>22</v>
      </c>
      <c r="G1113" t="s">
        <v>4397</v>
      </c>
      <c r="H1113" s="1">
        <v>46417</v>
      </c>
      <c r="I1113" s="1">
        <v>46782</v>
      </c>
      <c r="J1113" t="s">
        <v>36</v>
      </c>
      <c r="K1113" t="s">
        <v>52</v>
      </c>
      <c r="L1113" t="s">
        <v>53</v>
      </c>
      <c r="M1113" t="s">
        <v>59</v>
      </c>
      <c r="N1113" t="s">
        <v>60</v>
      </c>
      <c r="O1113" t="s">
        <v>114</v>
      </c>
      <c r="P1113" t="s">
        <v>39</v>
      </c>
      <c r="Q1113" t="s">
        <v>47</v>
      </c>
      <c r="R1113">
        <v>3.2</v>
      </c>
      <c r="S1113">
        <v>0</v>
      </c>
      <c r="T1113">
        <f t="shared" si="51"/>
        <v>365</v>
      </c>
      <c r="U1113" t="str">
        <f t="shared" si="52"/>
        <v>2027</v>
      </c>
      <c r="V1113" t="str">
        <f t="shared" si="53"/>
        <v>1</v>
      </c>
      <c r="W1113" s="10" cm="1">
        <f t="array" ref="W1113">(INDEX(clv_analysis[[#All],[Customer Lifetime Value]], MATCH(TEXT(U1113, "0")&amp;V1113, TEXT(clv_analysis[[#All],[Year]], "0")&amp;clv_analysis[[#All],[Quarter]], 0))) /( COUNTIFS(amazon_prime_users[Year], U1113, amazon_prime_users[Quarter], V1113))</f>
        <v>85.215885642946319</v>
      </c>
    </row>
    <row r="1114" spans="1:23" x14ac:dyDescent="0.3">
      <c r="A1114" s="2">
        <v>1113</v>
      </c>
      <c r="B1114" t="s">
        <v>4398</v>
      </c>
      <c r="C1114" t="s">
        <v>4399</v>
      </c>
      <c r="D1114" t="s">
        <v>4400</v>
      </c>
      <c r="E1114" s="3">
        <v>29731</v>
      </c>
      <c r="F1114" t="s">
        <v>43</v>
      </c>
      <c r="G1114" t="s">
        <v>4401</v>
      </c>
      <c r="H1114" s="1">
        <v>46418</v>
      </c>
      <c r="I1114" s="1">
        <v>46783</v>
      </c>
      <c r="J1114" t="s">
        <v>36</v>
      </c>
      <c r="K1114" t="s">
        <v>37</v>
      </c>
      <c r="L1114" t="s">
        <v>26</v>
      </c>
      <c r="M1114" t="s">
        <v>27</v>
      </c>
      <c r="N1114" t="s">
        <v>60</v>
      </c>
      <c r="O1114" t="s">
        <v>67</v>
      </c>
      <c r="P1114" t="s">
        <v>39</v>
      </c>
      <c r="Q1114" t="s">
        <v>54</v>
      </c>
      <c r="R1114">
        <v>4.0999999999999996</v>
      </c>
      <c r="S1114">
        <v>10</v>
      </c>
      <c r="T1114">
        <f t="shared" si="51"/>
        <v>365</v>
      </c>
      <c r="U1114" t="str">
        <f t="shared" si="52"/>
        <v>2027</v>
      </c>
      <c r="V1114" t="str">
        <f t="shared" si="53"/>
        <v>1</v>
      </c>
      <c r="W1114" s="10" cm="1">
        <f t="array" ref="W1114">(INDEX(clv_analysis[[#All],[Customer Lifetime Value]], MATCH(TEXT(U1114, "0")&amp;V1114, TEXT(clv_analysis[[#All],[Year]], "0")&amp;clv_analysis[[#All],[Quarter]], 0))) /( COUNTIFS(amazon_prime_users[Year], U1114, amazon_prime_users[Quarter], V1114))</f>
        <v>85.215885642946319</v>
      </c>
    </row>
    <row r="1115" spans="1:23" x14ac:dyDescent="0.3">
      <c r="A1115" s="2">
        <v>1114</v>
      </c>
      <c r="B1115" t="s">
        <v>4402</v>
      </c>
      <c r="C1115" t="s">
        <v>4403</v>
      </c>
      <c r="D1115" t="s">
        <v>4404</v>
      </c>
      <c r="E1115" s="3">
        <v>27417</v>
      </c>
      <c r="F1115" t="s">
        <v>43</v>
      </c>
      <c r="G1115" t="s">
        <v>4405</v>
      </c>
      <c r="H1115" s="1">
        <v>46419</v>
      </c>
      <c r="I1115" s="1">
        <v>46784</v>
      </c>
      <c r="J1115" t="s">
        <v>24</v>
      </c>
      <c r="K1115" t="s">
        <v>37</v>
      </c>
      <c r="L1115" t="s">
        <v>53</v>
      </c>
      <c r="M1115" t="s">
        <v>59</v>
      </c>
      <c r="N1115" t="s">
        <v>60</v>
      </c>
      <c r="O1115" t="s">
        <v>29</v>
      </c>
      <c r="P1115" t="s">
        <v>30</v>
      </c>
      <c r="Q1115" t="s">
        <v>47</v>
      </c>
      <c r="R1115">
        <v>4.0999999999999996</v>
      </c>
      <c r="S1115">
        <v>8</v>
      </c>
      <c r="T1115">
        <f t="shared" si="51"/>
        <v>365</v>
      </c>
      <c r="U1115" t="str">
        <f t="shared" si="52"/>
        <v>2027</v>
      </c>
      <c r="V1115" t="str">
        <f t="shared" si="53"/>
        <v>1</v>
      </c>
      <c r="W1115" s="10" cm="1">
        <f t="array" ref="W1115">(INDEX(clv_analysis[[#All],[Customer Lifetime Value]], MATCH(TEXT(U1115, "0")&amp;V1115, TEXT(clv_analysis[[#All],[Year]], "0")&amp;clv_analysis[[#All],[Quarter]], 0))) /( COUNTIFS(amazon_prime_users[Year], U1115, amazon_prime_users[Quarter], V1115))</f>
        <v>85.215885642946319</v>
      </c>
    </row>
    <row r="1116" spans="1:23" x14ac:dyDescent="0.3">
      <c r="A1116" s="2">
        <v>1115</v>
      </c>
      <c r="B1116" t="s">
        <v>4406</v>
      </c>
      <c r="C1116" t="s">
        <v>4407</v>
      </c>
      <c r="D1116" t="s">
        <v>4408</v>
      </c>
      <c r="E1116" s="3">
        <v>19290</v>
      </c>
      <c r="F1116" t="s">
        <v>22</v>
      </c>
      <c r="G1116" t="s">
        <v>4409</v>
      </c>
      <c r="H1116" s="1">
        <v>46420</v>
      </c>
      <c r="I1116" s="1">
        <v>46785</v>
      </c>
      <c r="J1116" t="s">
        <v>24</v>
      </c>
      <c r="K1116" t="s">
        <v>52</v>
      </c>
      <c r="L1116" t="s">
        <v>53</v>
      </c>
      <c r="M1116" t="s">
        <v>59</v>
      </c>
      <c r="N1116" t="s">
        <v>28</v>
      </c>
      <c r="O1116" t="s">
        <v>29</v>
      </c>
      <c r="P1116" t="s">
        <v>30</v>
      </c>
      <c r="Q1116" t="s">
        <v>54</v>
      </c>
      <c r="R1116">
        <v>4.9000000000000004</v>
      </c>
      <c r="S1116">
        <v>1</v>
      </c>
      <c r="T1116">
        <f t="shared" si="51"/>
        <v>365</v>
      </c>
      <c r="U1116" t="str">
        <f t="shared" si="52"/>
        <v>2027</v>
      </c>
      <c r="V1116" t="str">
        <f t="shared" si="53"/>
        <v>1</v>
      </c>
      <c r="W1116" s="10" cm="1">
        <f t="array" ref="W1116">(INDEX(clv_analysis[[#All],[Customer Lifetime Value]], MATCH(TEXT(U1116, "0")&amp;V1116, TEXT(clv_analysis[[#All],[Year]], "0")&amp;clv_analysis[[#All],[Quarter]], 0))) /( COUNTIFS(amazon_prime_users[Year], U1116, amazon_prime_users[Quarter], V1116))</f>
        <v>85.215885642946319</v>
      </c>
    </row>
    <row r="1117" spans="1:23" x14ac:dyDescent="0.3">
      <c r="A1117" s="2">
        <v>1116</v>
      </c>
      <c r="B1117" t="s">
        <v>4410</v>
      </c>
      <c r="C1117" t="s">
        <v>4411</v>
      </c>
      <c r="D1117" t="s">
        <v>4412</v>
      </c>
      <c r="E1117" s="3">
        <v>22832</v>
      </c>
      <c r="F1117" t="s">
        <v>22</v>
      </c>
      <c r="G1117" t="s">
        <v>4413</v>
      </c>
      <c r="H1117" s="1">
        <v>46421</v>
      </c>
      <c r="I1117" s="1">
        <v>46786</v>
      </c>
      <c r="J1117" t="s">
        <v>36</v>
      </c>
      <c r="K1117" t="s">
        <v>52</v>
      </c>
      <c r="L1117" t="s">
        <v>26</v>
      </c>
      <c r="M1117" t="s">
        <v>66</v>
      </c>
      <c r="N1117" t="s">
        <v>45</v>
      </c>
      <c r="O1117" t="s">
        <v>29</v>
      </c>
      <c r="P1117" t="s">
        <v>68</v>
      </c>
      <c r="Q1117" t="s">
        <v>54</v>
      </c>
      <c r="R1117">
        <v>3.4</v>
      </c>
      <c r="S1117">
        <v>8</v>
      </c>
      <c r="T1117">
        <f t="shared" si="51"/>
        <v>365</v>
      </c>
      <c r="U1117" t="str">
        <f t="shared" si="52"/>
        <v>2027</v>
      </c>
      <c r="V1117" t="str">
        <f t="shared" si="53"/>
        <v>1</v>
      </c>
      <c r="W1117" s="10" cm="1">
        <f t="array" ref="W1117">(INDEX(clv_analysis[[#All],[Customer Lifetime Value]], MATCH(TEXT(U1117, "0")&amp;V1117, TEXT(clv_analysis[[#All],[Year]], "0")&amp;clv_analysis[[#All],[Quarter]], 0))) /( COUNTIFS(amazon_prime_users[Year], U1117, amazon_prime_users[Quarter], V1117))</f>
        <v>85.215885642946319</v>
      </c>
    </row>
    <row r="1118" spans="1:23" x14ac:dyDescent="0.3">
      <c r="A1118" s="2">
        <v>1117</v>
      </c>
      <c r="B1118" t="s">
        <v>4414</v>
      </c>
      <c r="C1118" t="s">
        <v>4415</v>
      </c>
      <c r="D1118" t="s">
        <v>4416</v>
      </c>
      <c r="E1118" s="3">
        <v>36292</v>
      </c>
      <c r="F1118" t="s">
        <v>43</v>
      </c>
      <c r="G1118" t="s">
        <v>4417</v>
      </c>
      <c r="H1118" s="1">
        <v>46422</v>
      </c>
      <c r="I1118" s="1">
        <v>46787</v>
      </c>
      <c r="J1118" t="s">
        <v>36</v>
      </c>
      <c r="K1118" t="s">
        <v>25</v>
      </c>
      <c r="L1118" t="s">
        <v>26</v>
      </c>
      <c r="M1118" t="s">
        <v>59</v>
      </c>
      <c r="N1118" t="s">
        <v>28</v>
      </c>
      <c r="O1118" t="s">
        <v>114</v>
      </c>
      <c r="P1118" t="s">
        <v>68</v>
      </c>
      <c r="Q1118" t="s">
        <v>54</v>
      </c>
      <c r="R1118">
        <v>4</v>
      </c>
      <c r="S1118">
        <v>10</v>
      </c>
      <c r="T1118">
        <f t="shared" si="51"/>
        <v>365</v>
      </c>
      <c r="U1118" t="str">
        <f t="shared" si="52"/>
        <v>2027</v>
      </c>
      <c r="V1118" t="str">
        <f t="shared" si="53"/>
        <v>1</v>
      </c>
      <c r="W1118" s="10" cm="1">
        <f t="array" ref="W1118">(INDEX(clv_analysis[[#All],[Customer Lifetime Value]], MATCH(TEXT(U1118, "0")&amp;V1118, TEXT(clv_analysis[[#All],[Year]], "0")&amp;clv_analysis[[#All],[Quarter]], 0))) /( COUNTIFS(amazon_prime_users[Year], U1118, amazon_prime_users[Quarter], V1118))</f>
        <v>85.215885642946319</v>
      </c>
    </row>
    <row r="1119" spans="1:23" x14ac:dyDescent="0.3">
      <c r="A1119" s="2">
        <v>1118</v>
      </c>
      <c r="B1119" t="s">
        <v>4418</v>
      </c>
      <c r="C1119" t="s">
        <v>4419</v>
      </c>
      <c r="D1119" t="s">
        <v>4420</v>
      </c>
      <c r="E1119" s="3">
        <v>13276</v>
      </c>
      <c r="F1119" t="s">
        <v>22</v>
      </c>
      <c r="G1119" t="s">
        <v>4421</v>
      </c>
      <c r="H1119" s="1">
        <v>46423</v>
      </c>
      <c r="I1119" s="1">
        <v>46788</v>
      </c>
      <c r="J1119" t="s">
        <v>24</v>
      </c>
      <c r="K1119" t="s">
        <v>37</v>
      </c>
      <c r="L1119" t="s">
        <v>26</v>
      </c>
      <c r="M1119" t="s">
        <v>66</v>
      </c>
      <c r="N1119" t="s">
        <v>28</v>
      </c>
      <c r="O1119" t="s">
        <v>46</v>
      </c>
      <c r="P1119" t="s">
        <v>39</v>
      </c>
      <c r="Q1119" t="s">
        <v>54</v>
      </c>
      <c r="R1119">
        <v>4.9000000000000004</v>
      </c>
      <c r="S1119">
        <v>5</v>
      </c>
      <c r="T1119">
        <f t="shared" si="51"/>
        <v>365</v>
      </c>
      <c r="U1119" t="str">
        <f t="shared" si="52"/>
        <v>2027</v>
      </c>
      <c r="V1119" t="str">
        <f t="shared" si="53"/>
        <v>1</v>
      </c>
      <c r="W1119" s="10" cm="1">
        <f t="array" ref="W1119">(INDEX(clv_analysis[[#All],[Customer Lifetime Value]], MATCH(TEXT(U1119, "0")&amp;V1119, TEXT(clv_analysis[[#All],[Year]], "0")&amp;clv_analysis[[#All],[Quarter]], 0))) /( COUNTIFS(amazon_prime_users[Year], U1119, amazon_prime_users[Quarter], V1119))</f>
        <v>85.215885642946319</v>
      </c>
    </row>
    <row r="1120" spans="1:23" x14ac:dyDescent="0.3">
      <c r="A1120" s="2">
        <v>1119</v>
      </c>
      <c r="B1120" t="s">
        <v>4422</v>
      </c>
      <c r="C1120" t="s">
        <v>4423</v>
      </c>
      <c r="D1120" t="s">
        <v>4424</v>
      </c>
      <c r="E1120" s="3">
        <v>33690</v>
      </c>
      <c r="F1120" t="s">
        <v>22</v>
      </c>
      <c r="G1120" t="s">
        <v>4425</v>
      </c>
      <c r="H1120" s="1">
        <v>46424</v>
      </c>
      <c r="I1120" s="1">
        <v>46789</v>
      </c>
      <c r="J1120" t="s">
        <v>24</v>
      </c>
      <c r="K1120" t="s">
        <v>37</v>
      </c>
      <c r="L1120" t="s">
        <v>53</v>
      </c>
      <c r="M1120" t="s">
        <v>27</v>
      </c>
      <c r="N1120" t="s">
        <v>45</v>
      </c>
      <c r="O1120" t="s">
        <v>61</v>
      </c>
      <c r="P1120" t="s">
        <v>68</v>
      </c>
      <c r="Q1120" t="s">
        <v>47</v>
      </c>
      <c r="R1120">
        <v>3.1</v>
      </c>
      <c r="S1120">
        <v>5</v>
      </c>
      <c r="T1120">
        <f t="shared" si="51"/>
        <v>365</v>
      </c>
      <c r="U1120" t="str">
        <f t="shared" si="52"/>
        <v>2027</v>
      </c>
      <c r="V1120" t="str">
        <f t="shared" si="53"/>
        <v>1</v>
      </c>
      <c r="W1120" s="10" cm="1">
        <f t="array" ref="W1120">(INDEX(clv_analysis[[#All],[Customer Lifetime Value]], MATCH(TEXT(U1120, "0")&amp;V1120, TEXT(clv_analysis[[#All],[Year]], "0")&amp;clv_analysis[[#All],[Quarter]], 0))) /( COUNTIFS(amazon_prime_users[Year], U1120, amazon_prime_users[Quarter], V1120))</f>
        <v>85.215885642946319</v>
      </c>
    </row>
    <row r="1121" spans="1:23" x14ac:dyDescent="0.3">
      <c r="A1121" s="2">
        <v>1120</v>
      </c>
      <c r="B1121" t="s">
        <v>4426</v>
      </c>
      <c r="C1121" t="s">
        <v>4427</v>
      </c>
      <c r="D1121" t="s">
        <v>4428</v>
      </c>
      <c r="E1121" s="3">
        <v>20925</v>
      </c>
      <c r="F1121" t="s">
        <v>43</v>
      </c>
      <c r="G1121" t="s">
        <v>4429</v>
      </c>
      <c r="H1121" s="1">
        <v>46425</v>
      </c>
      <c r="I1121" s="1">
        <v>46790</v>
      </c>
      <c r="J1121" t="s">
        <v>24</v>
      </c>
      <c r="K1121" t="s">
        <v>37</v>
      </c>
      <c r="L1121" t="s">
        <v>53</v>
      </c>
      <c r="M1121" t="s">
        <v>27</v>
      </c>
      <c r="N1121" t="s">
        <v>28</v>
      </c>
      <c r="O1121" t="s">
        <v>38</v>
      </c>
      <c r="P1121" t="s">
        <v>30</v>
      </c>
      <c r="Q1121" t="s">
        <v>54</v>
      </c>
      <c r="R1121">
        <v>4</v>
      </c>
      <c r="S1121">
        <v>3</v>
      </c>
      <c r="T1121">
        <f t="shared" si="51"/>
        <v>365</v>
      </c>
      <c r="U1121" t="str">
        <f t="shared" si="52"/>
        <v>2027</v>
      </c>
      <c r="V1121" t="str">
        <f t="shared" si="53"/>
        <v>1</v>
      </c>
      <c r="W1121" s="10" cm="1">
        <f t="array" ref="W1121">(INDEX(clv_analysis[[#All],[Customer Lifetime Value]], MATCH(TEXT(U1121, "0")&amp;V1121, TEXT(clv_analysis[[#All],[Year]], "0")&amp;clv_analysis[[#All],[Quarter]], 0))) /( COUNTIFS(amazon_prime_users[Year], U1121, amazon_prime_users[Quarter], V1121))</f>
        <v>85.215885642946319</v>
      </c>
    </row>
    <row r="1122" spans="1:23" x14ac:dyDescent="0.3">
      <c r="A1122" s="2">
        <v>1121</v>
      </c>
      <c r="B1122" t="s">
        <v>4430</v>
      </c>
      <c r="C1122" t="s">
        <v>4431</v>
      </c>
      <c r="D1122" t="s">
        <v>4432</v>
      </c>
      <c r="E1122" s="3">
        <v>16299</v>
      </c>
      <c r="F1122" t="s">
        <v>43</v>
      </c>
      <c r="G1122" t="s">
        <v>4433</v>
      </c>
      <c r="H1122" s="1">
        <v>46426</v>
      </c>
      <c r="I1122" s="1">
        <v>46791</v>
      </c>
      <c r="J1122" t="s">
        <v>36</v>
      </c>
      <c r="K1122" t="s">
        <v>52</v>
      </c>
      <c r="L1122" t="s">
        <v>26</v>
      </c>
      <c r="M1122" t="s">
        <v>59</v>
      </c>
      <c r="N1122" t="s">
        <v>28</v>
      </c>
      <c r="O1122" t="s">
        <v>61</v>
      </c>
      <c r="P1122" t="s">
        <v>39</v>
      </c>
      <c r="Q1122" t="s">
        <v>54</v>
      </c>
      <c r="R1122">
        <v>4.5999999999999996</v>
      </c>
      <c r="S1122">
        <v>1</v>
      </c>
      <c r="T1122">
        <f t="shared" si="51"/>
        <v>365</v>
      </c>
      <c r="U1122" t="str">
        <f t="shared" si="52"/>
        <v>2027</v>
      </c>
      <c r="V1122" t="str">
        <f t="shared" si="53"/>
        <v>1</v>
      </c>
      <c r="W1122" s="10" cm="1">
        <f t="array" ref="W1122">(INDEX(clv_analysis[[#All],[Customer Lifetime Value]], MATCH(TEXT(U1122, "0")&amp;V1122, TEXT(clv_analysis[[#All],[Year]], "0")&amp;clv_analysis[[#All],[Quarter]], 0))) /( COUNTIFS(amazon_prime_users[Year], U1122, amazon_prime_users[Quarter], V1122))</f>
        <v>85.215885642946319</v>
      </c>
    </row>
    <row r="1123" spans="1:23" x14ac:dyDescent="0.3">
      <c r="A1123" s="2">
        <v>1122</v>
      </c>
      <c r="B1123" t="s">
        <v>4434</v>
      </c>
      <c r="C1123" t="s">
        <v>4435</v>
      </c>
      <c r="D1123" t="s">
        <v>4436</v>
      </c>
      <c r="E1123" s="3">
        <v>25414</v>
      </c>
      <c r="F1123" t="s">
        <v>43</v>
      </c>
      <c r="G1123" t="s">
        <v>1512</v>
      </c>
      <c r="H1123" s="1">
        <v>46427</v>
      </c>
      <c r="I1123" s="1">
        <v>46792</v>
      </c>
      <c r="J1123" t="s">
        <v>36</v>
      </c>
      <c r="K1123" t="s">
        <v>25</v>
      </c>
      <c r="L1123" t="s">
        <v>53</v>
      </c>
      <c r="M1123" t="s">
        <v>59</v>
      </c>
      <c r="N1123" t="s">
        <v>45</v>
      </c>
      <c r="O1123" t="s">
        <v>46</v>
      </c>
      <c r="P1123" t="s">
        <v>30</v>
      </c>
      <c r="Q1123" t="s">
        <v>31</v>
      </c>
      <c r="R1123">
        <v>3.1</v>
      </c>
      <c r="S1123">
        <v>10</v>
      </c>
      <c r="T1123">
        <f t="shared" si="51"/>
        <v>365</v>
      </c>
      <c r="U1123" t="str">
        <f t="shared" si="52"/>
        <v>2027</v>
      </c>
      <c r="V1123" t="str">
        <f t="shared" si="53"/>
        <v>1</v>
      </c>
      <c r="W1123" s="10" cm="1">
        <f t="array" ref="W1123">(INDEX(clv_analysis[[#All],[Customer Lifetime Value]], MATCH(TEXT(U1123, "0")&amp;V1123, TEXT(clv_analysis[[#All],[Year]], "0")&amp;clv_analysis[[#All],[Quarter]], 0))) /( COUNTIFS(amazon_prime_users[Year], U1123, amazon_prime_users[Quarter], V1123))</f>
        <v>85.215885642946319</v>
      </c>
    </row>
    <row r="1124" spans="1:23" x14ac:dyDescent="0.3">
      <c r="A1124" s="2">
        <v>1123</v>
      </c>
      <c r="B1124" t="s">
        <v>4437</v>
      </c>
      <c r="C1124" t="s">
        <v>4438</v>
      </c>
      <c r="D1124" t="s">
        <v>4439</v>
      </c>
      <c r="E1124" s="3">
        <v>19682</v>
      </c>
      <c r="F1124" t="s">
        <v>43</v>
      </c>
      <c r="G1124" t="s">
        <v>4440</v>
      </c>
      <c r="H1124" s="1">
        <v>46428</v>
      </c>
      <c r="I1124" s="1">
        <v>46793</v>
      </c>
      <c r="J1124" t="s">
        <v>36</v>
      </c>
      <c r="K1124" t="s">
        <v>37</v>
      </c>
      <c r="L1124" t="s">
        <v>26</v>
      </c>
      <c r="M1124" t="s">
        <v>59</v>
      </c>
      <c r="N1124" t="s">
        <v>45</v>
      </c>
      <c r="O1124" t="s">
        <v>38</v>
      </c>
      <c r="P1124" t="s">
        <v>39</v>
      </c>
      <c r="Q1124" t="s">
        <v>31</v>
      </c>
      <c r="R1124">
        <v>3.5</v>
      </c>
      <c r="S1124">
        <v>5</v>
      </c>
      <c r="T1124">
        <f t="shared" si="51"/>
        <v>365</v>
      </c>
      <c r="U1124" t="str">
        <f t="shared" si="52"/>
        <v>2027</v>
      </c>
      <c r="V1124" t="str">
        <f t="shared" si="53"/>
        <v>1</v>
      </c>
      <c r="W1124" s="10" cm="1">
        <f t="array" ref="W1124">(INDEX(clv_analysis[[#All],[Customer Lifetime Value]], MATCH(TEXT(U1124, "0")&amp;V1124, TEXT(clv_analysis[[#All],[Year]], "0")&amp;clv_analysis[[#All],[Quarter]], 0))) /( COUNTIFS(amazon_prime_users[Year], U1124, amazon_prime_users[Quarter], V1124))</f>
        <v>85.215885642946319</v>
      </c>
    </row>
    <row r="1125" spans="1:23" x14ac:dyDescent="0.3">
      <c r="A1125" s="2">
        <v>1124</v>
      </c>
      <c r="B1125" t="s">
        <v>4441</v>
      </c>
      <c r="C1125" t="s">
        <v>4442</v>
      </c>
      <c r="D1125" t="s">
        <v>4443</v>
      </c>
      <c r="E1125" s="3">
        <v>24051</v>
      </c>
      <c r="F1125" t="s">
        <v>43</v>
      </c>
      <c r="G1125" t="s">
        <v>4091</v>
      </c>
      <c r="H1125" s="1">
        <v>46429</v>
      </c>
      <c r="I1125" s="1">
        <v>46794</v>
      </c>
      <c r="J1125" t="s">
        <v>36</v>
      </c>
      <c r="K1125" t="s">
        <v>25</v>
      </c>
      <c r="L1125" t="s">
        <v>53</v>
      </c>
      <c r="M1125" t="s">
        <v>59</v>
      </c>
      <c r="N1125" t="s">
        <v>28</v>
      </c>
      <c r="O1125" t="s">
        <v>114</v>
      </c>
      <c r="P1125" t="s">
        <v>68</v>
      </c>
      <c r="Q1125" t="s">
        <v>54</v>
      </c>
      <c r="R1125">
        <v>4.5</v>
      </c>
      <c r="S1125">
        <v>3</v>
      </c>
      <c r="T1125">
        <f t="shared" si="51"/>
        <v>365</v>
      </c>
      <c r="U1125" t="str">
        <f t="shared" si="52"/>
        <v>2027</v>
      </c>
      <c r="V1125" t="str">
        <f t="shared" si="53"/>
        <v>1</v>
      </c>
      <c r="W1125" s="10" cm="1">
        <f t="array" ref="W1125">(INDEX(clv_analysis[[#All],[Customer Lifetime Value]], MATCH(TEXT(U1125, "0")&amp;V1125, TEXT(clv_analysis[[#All],[Year]], "0")&amp;clv_analysis[[#All],[Quarter]], 0))) /( COUNTIFS(amazon_prime_users[Year], U1125, amazon_prime_users[Quarter], V1125))</f>
        <v>85.215885642946319</v>
      </c>
    </row>
    <row r="1126" spans="1:23" x14ac:dyDescent="0.3">
      <c r="A1126" s="2">
        <v>1125</v>
      </c>
      <c r="B1126" t="s">
        <v>4444</v>
      </c>
      <c r="C1126" t="s">
        <v>4445</v>
      </c>
      <c r="D1126" t="s">
        <v>4446</v>
      </c>
      <c r="E1126" s="3">
        <v>34879</v>
      </c>
      <c r="F1126" t="s">
        <v>43</v>
      </c>
      <c r="G1126" t="s">
        <v>4447</v>
      </c>
      <c r="H1126" s="1">
        <v>46430</v>
      </c>
      <c r="I1126" s="1">
        <v>46795</v>
      </c>
      <c r="J1126" t="s">
        <v>36</v>
      </c>
      <c r="K1126" t="s">
        <v>25</v>
      </c>
      <c r="L1126" t="s">
        <v>53</v>
      </c>
      <c r="M1126" t="s">
        <v>66</v>
      </c>
      <c r="N1126" t="s">
        <v>60</v>
      </c>
      <c r="O1126" t="s">
        <v>73</v>
      </c>
      <c r="P1126" t="s">
        <v>68</v>
      </c>
      <c r="Q1126" t="s">
        <v>54</v>
      </c>
      <c r="R1126">
        <v>4.4000000000000004</v>
      </c>
      <c r="S1126">
        <v>1</v>
      </c>
      <c r="T1126">
        <f t="shared" si="51"/>
        <v>365</v>
      </c>
      <c r="U1126" t="str">
        <f t="shared" si="52"/>
        <v>2027</v>
      </c>
      <c r="V1126" t="str">
        <f t="shared" si="53"/>
        <v>1</v>
      </c>
      <c r="W1126" s="10" cm="1">
        <f t="array" ref="W1126">(INDEX(clv_analysis[[#All],[Customer Lifetime Value]], MATCH(TEXT(U1126, "0")&amp;V1126, TEXT(clv_analysis[[#All],[Year]], "0")&amp;clv_analysis[[#All],[Quarter]], 0))) /( COUNTIFS(amazon_prime_users[Year], U1126, amazon_prime_users[Quarter], V1126))</f>
        <v>85.215885642946319</v>
      </c>
    </row>
    <row r="1127" spans="1:23" x14ac:dyDescent="0.3">
      <c r="A1127" s="2">
        <v>1126</v>
      </c>
      <c r="B1127" t="s">
        <v>4448</v>
      </c>
      <c r="C1127" t="s">
        <v>4449</v>
      </c>
      <c r="D1127" t="s">
        <v>4450</v>
      </c>
      <c r="E1127" s="3">
        <v>37735</v>
      </c>
      <c r="F1127" t="s">
        <v>22</v>
      </c>
      <c r="G1127" t="s">
        <v>4451</v>
      </c>
      <c r="H1127" s="1">
        <v>46431</v>
      </c>
      <c r="I1127" s="1">
        <v>46796</v>
      </c>
      <c r="J1127" t="s">
        <v>24</v>
      </c>
      <c r="K1127" t="s">
        <v>25</v>
      </c>
      <c r="L1127" t="s">
        <v>53</v>
      </c>
      <c r="M1127" t="s">
        <v>66</v>
      </c>
      <c r="N1127" t="s">
        <v>28</v>
      </c>
      <c r="O1127" t="s">
        <v>67</v>
      </c>
      <c r="P1127" t="s">
        <v>39</v>
      </c>
      <c r="Q1127" t="s">
        <v>47</v>
      </c>
      <c r="R1127">
        <v>4.3</v>
      </c>
      <c r="S1127">
        <v>9</v>
      </c>
      <c r="T1127">
        <f t="shared" si="51"/>
        <v>365</v>
      </c>
      <c r="U1127" t="str">
        <f t="shared" si="52"/>
        <v>2027</v>
      </c>
      <c r="V1127" t="str">
        <f t="shared" si="53"/>
        <v>1</v>
      </c>
      <c r="W1127" s="10" cm="1">
        <f t="array" ref="W1127">(INDEX(clv_analysis[[#All],[Customer Lifetime Value]], MATCH(TEXT(U1127, "0")&amp;V1127, TEXT(clv_analysis[[#All],[Year]], "0")&amp;clv_analysis[[#All],[Quarter]], 0))) /( COUNTIFS(amazon_prime_users[Year], U1127, amazon_prime_users[Quarter], V1127))</f>
        <v>85.215885642946319</v>
      </c>
    </row>
    <row r="1128" spans="1:23" x14ac:dyDescent="0.3">
      <c r="A1128" s="2">
        <v>1127</v>
      </c>
      <c r="B1128" t="s">
        <v>4452</v>
      </c>
      <c r="C1128" t="s">
        <v>4453</v>
      </c>
      <c r="D1128" t="s">
        <v>4454</v>
      </c>
      <c r="E1128" s="3">
        <v>18052</v>
      </c>
      <c r="F1128" t="s">
        <v>22</v>
      </c>
      <c r="G1128" t="s">
        <v>266</v>
      </c>
      <c r="H1128" s="1">
        <v>46432</v>
      </c>
      <c r="I1128" s="1">
        <v>46797</v>
      </c>
      <c r="J1128" t="s">
        <v>36</v>
      </c>
      <c r="K1128" t="s">
        <v>37</v>
      </c>
      <c r="L1128" t="s">
        <v>26</v>
      </c>
      <c r="M1128" t="s">
        <v>27</v>
      </c>
      <c r="N1128" t="s">
        <v>45</v>
      </c>
      <c r="O1128" t="s">
        <v>38</v>
      </c>
      <c r="P1128" t="s">
        <v>68</v>
      </c>
      <c r="Q1128" t="s">
        <v>47</v>
      </c>
      <c r="R1128">
        <v>3.9</v>
      </c>
      <c r="S1128">
        <v>1</v>
      </c>
      <c r="T1128">
        <f t="shared" si="51"/>
        <v>365</v>
      </c>
      <c r="U1128" t="str">
        <f t="shared" si="52"/>
        <v>2027</v>
      </c>
      <c r="V1128" t="str">
        <f t="shared" si="53"/>
        <v>1</v>
      </c>
      <c r="W1128" s="10" cm="1">
        <f t="array" ref="W1128">(INDEX(clv_analysis[[#All],[Customer Lifetime Value]], MATCH(TEXT(U1128, "0")&amp;V1128, TEXT(clv_analysis[[#All],[Year]], "0")&amp;clv_analysis[[#All],[Quarter]], 0))) /( COUNTIFS(amazon_prime_users[Year], U1128, amazon_prime_users[Quarter], V1128))</f>
        <v>85.215885642946319</v>
      </c>
    </row>
    <row r="1129" spans="1:23" x14ac:dyDescent="0.3">
      <c r="A1129" s="2">
        <v>1128</v>
      </c>
      <c r="B1129" t="s">
        <v>4455</v>
      </c>
      <c r="C1129" t="s">
        <v>4456</v>
      </c>
      <c r="D1129" t="s">
        <v>4457</v>
      </c>
      <c r="E1129" s="3">
        <v>14066</v>
      </c>
      <c r="F1129" t="s">
        <v>43</v>
      </c>
      <c r="G1129" t="s">
        <v>4458</v>
      </c>
      <c r="H1129" s="1">
        <v>46433</v>
      </c>
      <c r="I1129" s="1">
        <v>46798</v>
      </c>
      <c r="J1129" t="s">
        <v>24</v>
      </c>
      <c r="K1129" t="s">
        <v>25</v>
      </c>
      <c r="L1129" t="s">
        <v>26</v>
      </c>
      <c r="M1129" t="s">
        <v>66</v>
      </c>
      <c r="N1129" t="s">
        <v>45</v>
      </c>
      <c r="O1129" t="s">
        <v>114</v>
      </c>
      <c r="P1129" t="s">
        <v>68</v>
      </c>
      <c r="Q1129" t="s">
        <v>47</v>
      </c>
      <c r="R1129">
        <v>3.1</v>
      </c>
      <c r="S1129">
        <v>7</v>
      </c>
      <c r="T1129">
        <f t="shared" si="51"/>
        <v>365</v>
      </c>
      <c r="U1129" t="str">
        <f t="shared" si="52"/>
        <v>2027</v>
      </c>
      <c r="V1129" t="str">
        <f t="shared" si="53"/>
        <v>1</v>
      </c>
      <c r="W1129" s="10" cm="1">
        <f t="array" ref="W1129">(INDEX(clv_analysis[[#All],[Customer Lifetime Value]], MATCH(TEXT(U1129, "0")&amp;V1129, TEXT(clv_analysis[[#All],[Year]], "0")&amp;clv_analysis[[#All],[Quarter]], 0))) /( COUNTIFS(amazon_prime_users[Year], U1129, amazon_prime_users[Quarter], V1129))</f>
        <v>85.215885642946319</v>
      </c>
    </row>
    <row r="1130" spans="1:23" x14ac:dyDescent="0.3">
      <c r="A1130" s="2">
        <v>1129</v>
      </c>
      <c r="B1130" t="s">
        <v>4459</v>
      </c>
      <c r="C1130" t="s">
        <v>4460</v>
      </c>
      <c r="D1130" t="s">
        <v>4461</v>
      </c>
      <c r="E1130" s="3">
        <v>13719</v>
      </c>
      <c r="F1130" t="s">
        <v>22</v>
      </c>
      <c r="G1130" t="s">
        <v>4462</v>
      </c>
      <c r="H1130" s="1">
        <v>46434</v>
      </c>
      <c r="I1130" s="1">
        <v>46799</v>
      </c>
      <c r="J1130" t="s">
        <v>24</v>
      </c>
      <c r="K1130" t="s">
        <v>37</v>
      </c>
      <c r="L1130" t="s">
        <v>53</v>
      </c>
      <c r="M1130" t="s">
        <v>59</v>
      </c>
      <c r="N1130" t="s">
        <v>60</v>
      </c>
      <c r="O1130" t="s">
        <v>61</v>
      </c>
      <c r="P1130" t="s">
        <v>30</v>
      </c>
      <c r="Q1130" t="s">
        <v>31</v>
      </c>
      <c r="R1130">
        <v>3.7</v>
      </c>
      <c r="S1130">
        <v>6</v>
      </c>
      <c r="T1130">
        <f t="shared" si="51"/>
        <v>365</v>
      </c>
      <c r="U1130" t="str">
        <f t="shared" si="52"/>
        <v>2027</v>
      </c>
      <c r="V1130" t="str">
        <f t="shared" si="53"/>
        <v>1</v>
      </c>
      <c r="W1130" s="10" cm="1">
        <f t="array" ref="W1130">(INDEX(clv_analysis[[#All],[Customer Lifetime Value]], MATCH(TEXT(U1130, "0")&amp;V1130, TEXT(clv_analysis[[#All],[Year]], "0")&amp;clv_analysis[[#All],[Quarter]], 0))) /( COUNTIFS(amazon_prime_users[Year], U1130, amazon_prime_users[Quarter], V1130))</f>
        <v>85.215885642946319</v>
      </c>
    </row>
    <row r="1131" spans="1:23" x14ac:dyDescent="0.3">
      <c r="A1131" s="2">
        <v>1130</v>
      </c>
      <c r="B1131" t="s">
        <v>4463</v>
      </c>
      <c r="C1131" t="s">
        <v>4464</v>
      </c>
      <c r="D1131" t="s">
        <v>4465</v>
      </c>
      <c r="E1131" s="3">
        <v>13800</v>
      </c>
      <c r="F1131" t="s">
        <v>43</v>
      </c>
      <c r="G1131" t="s">
        <v>1389</v>
      </c>
      <c r="H1131" s="1">
        <v>46435</v>
      </c>
      <c r="I1131" s="1">
        <v>46800</v>
      </c>
      <c r="J1131" t="s">
        <v>36</v>
      </c>
      <c r="K1131" t="s">
        <v>37</v>
      </c>
      <c r="L1131" t="s">
        <v>26</v>
      </c>
      <c r="M1131" t="s">
        <v>27</v>
      </c>
      <c r="N1131" t="s">
        <v>28</v>
      </c>
      <c r="O1131" t="s">
        <v>114</v>
      </c>
      <c r="P1131" t="s">
        <v>30</v>
      </c>
      <c r="Q1131" t="s">
        <v>47</v>
      </c>
      <c r="R1131">
        <v>4.9000000000000004</v>
      </c>
      <c r="S1131">
        <v>7</v>
      </c>
      <c r="T1131">
        <f t="shared" si="51"/>
        <v>365</v>
      </c>
      <c r="U1131" t="str">
        <f t="shared" si="52"/>
        <v>2027</v>
      </c>
      <c r="V1131" t="str">
        <f t="shared" si="53"/>
        <v>1</v>
      </c>
      <c r="W1131" s="10" cm="1">
        <f t="array" ref="W1131">(INDEX(clv_analysis[[#All],[Customer Lifetime Value]], MATCH(TEXT(U1131, "0")&amp;V1131, TEXT(clv_analysis[[#All],[Year]], "0")&amp;clv_analysis[[#All],[Quarter]], 0))) /( COUNTIFS(amazon_prime_users[Year], U1131, amazon_prime_users[Quarter], V1131))</f>
        <v>85.215885642946319</v>
      </c>
    </row>
    <row r="1132" spans="1:23" x14ac:dyDescent="0.3">
      <c r="A1132" s="2">
        <v>1131</v>
      </c>
      <c r="B1132" t="s">
        <v>4466</v>
      </c>
      <c r="C1132" t="s">
        <v>4467</v>
      </c>
      <c r="D1132" t="s">
        <v>4468</v>
      </c>
      <c r="E1132" s="3">
        <v>27027</v>
      </c>
      <c r="F1132" t="s">
        <v>43</v>
      </c>
      <c r="G1132" t="s">
        <v>4469</v>
      </c>
      <c r="H1132" s="1">
        <v>46436</v>
      </c>
      <c r="I1132" s="1">
        <v>46801</v>
      </c>
      <c r="J1132" t="s">
        <v>24</v>
      </c>
      <c r="K1132" t="s">
        <v>52</v>
      </c>
      <c r="L1132" t="s">
        <v>26</v>
      </c>
      <c r="M1132" t="s">
        <v>59</v>
      </c>
      <c r="N1132" t="s">
        <v>60</v>
      </c>
      <c r="O1132" t="s">
        <v>67</v>
      </c>
      <c r="P1132" t="s">
        <v>30</v>
      </c>
      <c r="Q1132" t="s">
        <v>54</v>
      </c>
      <c r="R1132">
        <v>3.6</v>
      </c>
      <c r="S1132">
        <v>8</v>
      </c>
      <c r="T1132">
        <f t="shared" si="51"/>
        <v>365</v>
      </c>
      <c r="U1132" t="str">
        <f t="shared" si="52"/>
        <v>2027</v>
      </c>
      <c r="V1132" t="str">
        <f t="shared" si="53"/>
        <v>1</v>
      </c>
      <c r="W1132" s="10" cm="1">
        <f t="array" ref="W1132">(INDEX(clv_analysis[[#All],[Customer Lifetime Value]], MATCH(TEXT(U1132, "0")&amp;V1132, TEXT(clv_analysis[[#All],[Year]], "0")&amp;clv_analysis[[#All],[Quarter]], 0))) /( COUNTIFS(amazon_prime_users[Year], U1132, amazon_prime_users[Quarter], V1132))</f>
        <v>85.215885642946319</v>
      </c>
    </row>
    <row r="1133" spans="1:23" x14ac:dyDescent="0.3">
      <c r="A1133" s="2">
        <v>1132</v>
      </c>
      <c r="B1133" t="s">
        <v>4470</v>
      </c>
      <c r="C1133" t="s">
        <v>4471</v>
      </c>
      <c r="D1133" t="s">
        <v>4472</v>
      </c>
      <c r="E1133" s="3">
        <v>30774</v>
      </c>
      <c r="F1133" t="s">
        <v>22</v>
      </c>
      <c r="G1133" t="s">
        <v>4473</v>
      </c>
      <c r="H1133" s="1">
        <v>46437</v>
      </c>
      <c r="I1133" s="1">
        <v>46802</v>
      </c>
      <c r="J1133" t="s">
        <v>36</v>
      </c>
      <c r="K1133" t="s">
        <v>52</v>
      </c>
      <c r="L1133" t="s">
        <v>26</v>
      </c>
      <c r="M1133" t="s">
        <v>59</v>
      </c>
      <c r="N1133" t="s">
        <v>60</v>
      </c>
      <c r="O1133" t="s">
        <v>73</v>
      </c>
      <c r="P1133" t="s">
        <v>39</v>
      </c>
      <c r="Q1133" t="s">
        <v>47</v>
      </c>
      <c r="R1133">
        <v>3.2</v>
      </c>
      <c r="S1133">
        <v>6</v>
      </c>
      <c r="T1133">
        <f t="shared" si="51"/>
        <v>365</v>
      </c>
      <c r="U1133" t="str">
        <f t="shared" si="52"/>
        <v>2027</v>
      </c>
      <c r="V1133" t="str">
        <f t="shared" si="53"/>
        <v>1</v>
      </c>
      <c r="W1133" s="10" cm="1">
        <f t="array" ref="W1133">(INDEX(clv_analysis[[#All],[Customer Lifetime Value]], MATCH(TEXT(U1133, "0")&amp;V1133, TEXT(clv_analysis[[#All],[Year]], "0")&amp;clv_analysis[[#All],[Quarter]], 0))) /( COUNTIFS(amazon_prime_users[Year], U1133, amazon_prime_users[Quarter], V1133))</f>
        <v>85.215885642946319</v>
      </c>
    </row>
    <row r="1134" spans="1:23" x14ac:dyDescent="0.3">
      <c r="A1134" s="2">
        <v>1133</v>
      </c>
      <c r="B1134" t="s">
        <v>4474</v>
      </c>
      <c r="C1134" t="s">
        <v>4475</v>
      </c>
      <c r="D1134" t="s">
        <v>4476</v>
      </c>
      <c r="E1134" s="3">
        <v>15792</v>
      </c>
      <c r="F1134" t="s">
        <v>43</v>
      </c>
      <c r="G1134" t="s">
        <v>4477</v>
      </c>
      <c r="H1134" s="1">
        <v>46438</v>
      </c>
      <c r="I1134" s="1">
        <v>46803</v>
      </c>
      <c r="J1134" t="s">
        <v>36</v>
      </c>
      <c r="K1134" t="s">
        <v>37</v>
      </c>
      <c r="L1134" t="s">
        <v>26</v>
      </c>
      <c r="M1134" t="s">
        <v>66</v>
      </c>
      <c r="N1134" t="s">
        <v>45</v>
      </c>
      <c r="O1134" t="s">
        <v>114</v>
      </c>
      <c r="P1134" t="s">
        <v>68</v>
      </c>
      <c r="Q1134" t="s">
        <v>47</v>
      </c>
      <c r="R1134">
        <v>4.5999999999999996</v>
      </c>
      <c r="S1134">
        <v>10</v>
      </c>
      <c r="T1134">
        <f t="shared" si="51"/>
        <v>365</v>
      </c>
      <c r="U1134" t="str">
        <f t="shared" si="52"/>
        <v>2027</v>
      </c>
      <c r="V1134" t="str">
        <f t="shared" si="53"/>
        <v>1</v>
      </c>
      <c r="W1134" s="10" cm="1">
        <f t="array" ref="W1134">(INDEX(clv_analysis[[#All],[Customer Lifetime Value]], MATCH(TEXT(U1134, "0")&amp;V1134, TEXT(clv_analysis[[#All],[Year]], "0")&amp;clv_analysis[[#All],[Quarter]], 0))) /( COUNTIFS(amazon_prime_users[Year], U1134, amazon_prime_users[Quarter], V1134))</f>
        <v>85.215885642946319</v>
      </c>
    </row>
    <row r="1135" spans="1:23" x14ac:dyDescent="0.3">
      <c r="A1135" s="2">
        <v>1134</v>
      </c>
      <c r="B1135" t="s">
        <v>4478</v>
      </c>
      <c r="C1135" t="s">
        <v>4479</v>
      </c>
      <c r="D1135" t="s">
        <v>4480</v>
      </c>
      <c r="E1135" s="3">
        <v>28199</v>
      </c>
      <c r="F1135" t="s">
        <v>43</v>
      </c>
      <c r="G1135" t="s">
        <v>4481</v>
      </c>
      <c r="H1135" s="1">
        <v>46439</v>
      </c>
      <c r="I1135" s="1">
        <v>46804</v>
      </c>
      <c r="J1135" t="s">
        <v>36</v>
      </c>
      <c r="K1135" t="s">
        <v>25</v>
      </c>
      <c r="L1135" t="s">
        <v>53</v>
      </c>
      <c r="M1135" t="s">
        <v>27</v>
      </c>
      <c r="N1135" t="s">
        <v>60</v>
      </c>
      <c r="O1135" t="s">
        <v>46</v>
      </c>
      <c r="P1135" t="s">
        <v>30</v>
      </c>
      <c r="Q1135" t="s">
        <v>47</v>
      </c>
      <c r="R1135">
        <v>3.6</v>
      </c>
      <c r="S1135">
        <v>2</v>
      </c>
      <c r="T1135">
        <f t="shared" si="51"/>
        <v>365</v>
      </c>
      <c r="U1135" t="str">
        <f t="shared" si="52"/>
        <v>2027</v>
      </c>
      <c r="V1135" t="str">
        <f t="shared" si="53"/>
        <v>1</v>
      </c>
      <c r="W1135" s="10" cm="1">
        <f t="array" ref="W1135">(INDEX(clv_analysis[[#All],[Customer Lifetime Value]], MATCH(TEXT(U1135, "0")&amp;V1135, TEXT(clv_analysis[[#All],[Year]], "0")&amp;clv_analysis[[#All],[Quarter]], 0))) /( COUNTIFS(amazon_prime_users[Year], U1135, amazon_prime_users[Quarter], V1135))</f>
        <v>85.215885642946319</v>
      </c>
    </row>
    <row r="1136" spans="1:23" x14ac:dyDescent="0.3">
      <c r="A1136" s="2">
        <v>1135</v>
      </c>
      <c r="B1136" t="s">
        <v>4482</v>
      </c>
      <c r="C1136" t="s">
        <v>4483</v>
      </c>
      <c r="D1136" t="s">
        <v>4484</v>
      </c>
      <c r="E1136" s="3">
        <v>23959</v>
      </c>
      <c r="F1136" t="s">
        <v>22</v>
      </c>
      <c r="G1136" t="s">
        <v>2334</v>
      </c>
      <c r="H1136" s="1">
        <v>46440</v>
      </c>
      <c r="I1136" s="1">
        <v>46805</v>
      </c>
      <c r="J1136" t="s">
        <v>24</v>
      </c>
      <c r="K1136" t="s">
        <v>37</v>
      </c>
      <c r="L1136" t="s">
        <v>53</v>
      </c>
      <c r="M1136" t="s">
        <v>66</v>
      </c>
      <c r="N1136" t="s">
        <v>45</v>
      </c>
      <c r="O1136" t="s">
        <v>61</v>
      </c>
      <c r="P1136" t="s">
        <v>30</v>
      </c>
      <c r="Q1136" t="s">
        <v>54</v>
      </c>
      <c r="R1136">
        <v>4.3</v>
      </c>
      <c r="S1136">
        <v>2</v>
      </c>
      <c r="T1136">
        <f t="shared" si="51"/>
        <v>365</v>
      </c>
      <c r="U1136" t="str">
        <f t="shared" si="52"/>
        <v>2027</v>
      </c>
      <c r="V1136" t="str">
        <f t="shared" si="53"/>
        <v>1</v>
      </c>
      <c r="W1136" s="10" cm="1">
        <f t="array" ref="W1136">(INDEX(clv_analysis[[#All],[Customer Lifetime Value]], MATCH(TEXT(U1136, "0")&amp;V1136, TEXT(clv_analysis[[#All],[Year]], "0")&amp;clv_analysis[[#All],[Quarter]], 0))) /( COUNTIFS(amazon_prime_users[Year], U1136, amazon_prime_users[Quarter], V1136))</f>
        <v>85.215885642946319</v>
      </c>
    </row>
    <row r="1137" spans="1:23" x14ac:dyDescent="0.3">
      <c r="A1137" s="2">
        <v>1136</v>
      </c>
      <c r="B1137" t="s">
        <v>4485</v>
      </c>
      <c r="C1137" t="s">
        <v>4486</v>
      </c>
      <c r="D1137" t="s">
        <v>4487</v>
      </c>
      <c r="E1137" s="3">
        <v>19255</v>
      </c>
      <c r="F1137" t="s">
        <v>43</v>
      </c>
      <c r="G1137" t="s">
        <v>4488</v>
      </c>
      <c r="H1137" s="1">
        <v>46441</v>
      </c>
      <c r="I1137" s="1">
        <v>46806</v>
      </c>
      <c r="J1137" t="s">
        <v>36</v>
      </c>
      <c r="K1137" t="s">
        <v>25</v>
      </c>
      <c r="L1137" t="s">
        <v>53</v>
      </c>
      <c r="M1137" t="s">
        <v>66</v>
      </c>
      <c r="N1137" t="s">
        <v>28</v>
      </c>
      <c r="O1137" t="s">
        <v>67</v>
      </c>
      <c r="P1137" t="s">
        <v>30</v>
      </c>
      <c r="Q1137" t="s">
        <v>47</v>
      </c>
      <c r="R1137">
        <v>3.5</v>
      </c>
      <c r="S1137">
        <v>1</v>
      </c>
      <c r="T1137">
        <f t="shared" si="51"/>
        <v>365</v>
      </c>
      <c r="U1137" t="str">
        <f t="shared" si="52"/>
        <v>2027</v>
      </c>
      <c r="V1137" t="str">
        <f t="shared" si="53"/>
        <v>1</v>
      </c>
      <c r="W1137" s="10" cm="1">
        <f t="array" ref="W1137">(INDEX(clv_analysis[[#All],[Customer Lifetime Value]], MATCH(TEXT(U1137, "0")&amp;V1137, TEXT(clv_analysis[[#All],[Year]], "0")&amp;clv_analysis[[#All],[Quarter]], 0))) /( COUNTIFS(amazon_prime_users[Year], U1137, amazon_prime_users[Quarter], V1137))</f>
        <v>85.215885642946319</v>
      </c>
    </row>
    <row r="1138" spans="1:23" x14ac:dyDescent="0.3">
      <c r="A1138" s="2">
        <v>1137</v>
      </c>
      <c r="B1138" t="s">
        <v>4489</v>
      </c>
      <c r="C1138" t="s">
        <v>4490</v>
      </c>
      <c r="D1138" t="s">
        <v>4491</v>
      </c>
      <c r="E1138" s="3">
        <v>32260</v>
      </c>
      <c r="F1138" t="s">
        <v>43</v>
      </c>
      <c r="G1138" t="s">
        <v>4492</v>
      </c>
      <c r="H1138" s="1">
        <v>46442</v>
      </c>
      <c r="I1138" s="1">
        <v>46807</v>
      </c>
      <c r="J1138" t="s">
        <v>24</v>
      </c>
      <c r="K1138" t="s">
        <v>52</v>
      </c>
      <c r="L1138" t="s">
        <v>26</v>
      </c>
      <c r="M1138" t="s">
        <v>27</v>
      </c>
      <c r="N1138" t="s">
        <v>60</v>
      </c>
      <c r="O1138" t="s">
        <v>73</v>
      </c>
      <c r="P1138" t="s">
        <v>30</v>
      </c>
      <c r="Q1138" t="s">
        <v>54</v>
      </c>
      <c r="R1138">
        <v>3.1</v>
      </c>
      <c r="S1138">
        <v>8</v>
      </c>
      <c r="T1138">
        <f t="shared" si="51"/>
        <v>365</v>
      </c>
      <c r="U1138" t="str">
        <f t="shared" si="52"/>
        <v>2027</v>
      </c>
      <c r="V1138" t="str">
        <f t="shared" si="53"/>
        <v>1</v>
      </c>
      <c r="W1138" s="10" cm="1">
        <f t="array" ref="W1138">(INDEX(clv_analysis[[#All],[Customer Lifetime Value]], MATCH(TEXT(U1138, "0")&amp;V1138, TEXT(clv_analysis[[#All],[Year]], "0")&amp;clv_analysis[[#All],[Quarter]], 0))) /( COUNTIFS(amazon_prime_users[Year], U1138, amazon_prime_users[Quarter], V1138))</f>
        <v>85.215885642946319</v>
      </c>
    </row>
    <row r="1139" spans="1:23" x14ac:dyDescent="0.3">
      <c r="A1139" s="2">
        <v>1138</v>
      </c>
      <c r="B1139" t="s">
        <v>4493</v>
      </c>
      <c r="C1139" t="s">
        <v>4494</v>
      </c>
      <c r="D1139" t="s">
        <v>4495</v>
      </c>
      <c r="E1139" s="3">
        <v>27108</v>
      </c>
      <c r="F1139" t="s">
        <v>22</v>
      </c>
      <c r="G1139" t="s">
        <v>4496</v>
      </c>
      <c r="H1139" s="1">
        <v>46443</v>
      </c>
      <c r="I1139" s="1">
        <v>46808</v>
      </c>
      <c r="J1139" t="s">
        <v>36</v>
      </c>
      <c r="K1139" t="s">
        <v>52</v>
      </c>
      <c r="L1139" t="s">
        <v>26</v>
      </c>
      <c r="M1139" t="s">
        <v>27</v>
      </c>
      <c r="N1139" t="s">
        <v>45</v>
      </c>
      <c r="O1139" t="s">
        <v>67</v>
      </c>
      <c r="P1139" t="s">
        <v>39</v>
      </c>
      <c r="Q1139" t="s">
        <v>47</v>
      </c>
      <c r="R1139">
        <v>4</v>
      </c>
      <c r="S1139">
        <v>6</v>
      </c>
      <c r="T1139">
        <f t="shared" si="51"/>
        <v>365</v>
      </c>
      <c r="U1139" t="str">
        <f t="shared" si="52"/>
        <v>2027</v>
      </c>
      <c r="V1139" t="str">
        <f t="shared" si="53"/>
        <v>1</v>
      </c>
      <c r="W1139" s="10" cm="1">
        <f t="array" ref="W1139">(INDEX(clv_analysis[[#All],[Customer Lifetime Value]], MATCH(TEXT(U1139, "0")&amp;V1139, TEXT(clv_analysis[[#All],[Year]], "0")&amp;clv_analysis[[#All],[Quarter]], 0))) /( COUNTIFS(amazon_prime_users[Year], U1139, amazon_prime_users[Quarter], V1139))</f>
        <v>85.215885642946319</v>
      </c>
    </row>
    <row r="1140" spans="1:23" x14ac:dyDescent="0.3">
      <c r="A1140" s="2">
        <v>1139</v>
      </c>
      <c r="B1140" t="s">
        <v>4497</v>
      </c>
      <c r="C1140" t="s">
        <v>4498</v>
      </c>
      <c r="D1140" t="s">
        <v>4499</v>
      </c>
      <c r="E1140" s="3">
        <v>33320</v>
      </c>
      <c r="F1140" t="s">
        <v>43</v>
      </c>
      <c r="G1140" t="s">
        <v>4500</v>
      </c>
      <c r="H1140" s="1">
        <v>46444</v>
      </c>
      <c r="I1140" s="1">
        <v>46809</v>
      </c>
      <c r="J1140" t="s">
        <v>24</v>
      </c>
      <c r="K1140" t="s">
        <v>25</v>
      </c>
      <c r="L1140" t="s">
        <v>53</v>
      </c>
      <c r="M1140" t="s">
        <v>27</v>
      </c>
      <c r="N1140" t="s">
        <v>45</v>
      </c>
      <c r="O1140" t="s">
        <v>46</v>
      </c>
      <c r="P1140" t="s">
        <v>39</v>
      </c>
      <c r="Q1140" t="s">
        <v>54</v>
      </c>
      <c r="R1140">
        <v>3.5</v>
      </c>
      <c r="S1140">
        <v>6</v>
      </c>
      <c r="T1140">
        <f t="shared" si="51"/>
        <v>365</v>
      </c>
      <c r="U1140" t="str">
        <f t="shared" si="52"/>
        <v>2027</v>
      </c>
      <c r="V1140" t="str">
        <f t="shared" si="53"/>
        <v>1</v>
      </c>
      <c r="W1140" s="10" cm="1">
        <f t="array" ref="W1140">(INDEX(clv_analysis[[#All],[Customer Lifetime Value]], MATCH(TEXT(U1140, "0")&amp;V1140, TEXT(clv_analysis[[#All],[Year]], "0")&amp;clv_analysis[[#All],[Quarter]], 0))) /( COUNTIFS(amazon_prime_users[Year], U1140, amazon_prime_users[Quarter], V1140))</f>
        <v>85.215885642946319</v>
      </c>
    </row>
    <row r="1141" spans="1:23" x14ac:dyDescent="0.3">
      <c r="A1141" s="2">
        <v>1140</v>
      </c>
      <c r="B1141" t="s">
        <v>4501</v>
      </c>
      <c r="C1141" t="s">
        <v>4502</v>
      </c>
      <c r="D1141" t="s">
        <v>4503</v>
      </c>
      <c r="E1141" s="3">
        <v>15959</v>
      </c>
      <c r="F1141" t="s">
        <v>43</v>
      </c>
      <c r="G1141" t="s">
        <v>4504</v>
      </c>
      <c r="H1141" s="1">
        <v>46445</v>
      </c>
      <c r="I1141" s="1">
        <v>46810</v>
      </c>
      <c r="J1141" t="s">
        <v>24</v>
      </c>
      <c r="K1141" t="s">
        <v>52</v>
      </c>
      <c r="L1141" t="s">
        <v>53</v>
      </c>
      <c r="M1141" t="s">
        <v>59</v>
      </c>
      <c r="N1141" t="s">
        <v>45</v>
      </c>
      <c r="O1141" t="s">
        <v>61</v>
      </c>
      <c r="P1141" t="s">
        <v>30</v>
      </c>
      <c r="Q1141" t="s">
        <v>54</v>
      </c>
      <c r="R1141">
        <v>4.2</v>
      </c>
      <c r="S1141">
        <v>5</v>
      </c>
      <c r="T1141">
        <f t="shared" si="51"/>
        <v>365</v>
      </c>
      <c r="U1141" t="str">
        <f t="shared" si="52"/>
        <v>2027</v>
      </c>
      <c r="V1141" t="str">
        <f t="shared" si="53"/>
        <v>1</v>
      </c>
      <c r="W1141" s="10" cm="1">
        <f t="array" ref="W1141">(INDEX(clv_analysis[[#All],[Customer Lifetime Value]], MATCH(TEXT(U1141, "0")&amp;V1141, TEXT(clv_analysis[[#All],[Year]], "0")&amp;clv_analysis[[#All],[Quarter]], 0))) /( COUNTIFS(amazon_prime_users[Year], U1141, amazon_prime_users[Quarter], V1141))</f>
        <v>85.215885642946319</v>
      </c>
    </row>
    <row r="1142" spans="1:23" x14ac:dyDescent="0.3">
      <c r="A1142" s="2">
        <v>1141</v>
      </c>
      <c r="B1142" t="s">
        <v>4505</v>
      </c>
      <c r="C1142" t="s">
        <v>4506</v>
      </c>
      <c r="D1142" t="s">
        <v>4507</v>
      </c>
      <c r="E1142" s="3">
        <v>17096</v>
      </c>
      <c r="F1142" t="s">
        <v>43</v>
      </c>
      <c r="G1142" t="s">
        <v>4508</v>
      </c>
      <c r="H1142" s="1">
        <v>46446</v>
      </c>
      <c r="I1142" s="1">
        <v>46811</v>
      </c>
      <c r="J1142" t="s">
        <v>24</v>
      </c>
      <c r="K1142" t="s">
        <v>37</v>
      </c>
      <c r="L1142" t="s">
        <v>53</v>
      </c>
      <c r="M1142" t="s">
        <v>27</v>
      </c>
      <c r="N1142" t="s">
        <v>45</v>
      </c>
      <c r="O1142" t="s">
        <v>46</v>
      </c>
      <c r="P1142" t="s">
        <v>30</v>
      </c>
      <c r="Q1142" t="s">
        <v>31</v>
      </c>
      <c r="R1142">
        <v>4.5</v>
      </c>
      <c r="S1142">
        <v>4</v>
      </c>
      <c r="T1142">
        <f t="shared" si="51"/>
        <v>365</v>
      </c>
      <c r="U1142" t="str">
        <f t="shared" si="52"/>
        <v>2027</v>
      </c>
      <c r="V1142" t="str">
        <f t="shared" si="53"/>
        <v>1</v>
      </c>
      <c r="W1142" s="10" cm="1">
        <f t="array" ref="W1142">(INDEX(clv_analysis[[#All],[Customer Lifetime Value]], MATCH(TEXT(U1142, "0")&amp;V1142, TEXT(clv_analysis[[#All],[Year]], "0")&amp;clv_analysis[[#All],[Quarter]], 0))) /( COUNTIFS(amazon_prime_users[Year], U1142, amazon_prime_users[Quarter], V1142))</f>
        <v>85.215885642946319</v>
      </c>
    </row>
    <row r="1143" spans="1:23" x14ac:dyDescent="0.3">
      <c r="A1143" s="2">
        <v>1142</v>
      </c>
      <c r="B1143" t="s">
        <v>4509</v>
      </c>
      <c r="C1143" t="s">
        <v>4510</v>
      </c>
      <c r="D1143" t="s">
        <v>4511</v>
      </c>
      <c r="E1143" s="3">
        <v>34835</v>
      </c>
      <c r="F1143" t="s">
        <v>22</v>
      </c>
      <c r="G1143" t="s">
        <v>1751</v>
      </c>
      <c r="H1143" s="1">
        <v>46447</v>
      </c>
      <c r="I1143" s="1">
        <v>46812</v>
      </c>
      <c r="J1143" t="s">
        <v>24</v>
      </c>
      <c r="K1143" t="s">
        <v>37</v>
      </c>
      <c r="L1143" t="s">
        <v>53</v>
      </c>
      <c r="M1143" t="s">
        <v>27</v>
      </c>
      <c r="N1143" t="s">
        <v>45</v>
      </c>
      <c r="O1143" t="s">
        <v>38</v>
      </c>
      <c r="P1143" t="s">
        <v>68</v>
      </c>
      <c r="Q1143" t="s">
        <v>54</v>
      </c>
      <c r="R1143">
        <v>4.3</v>
      </c>
      <c r="S1143">
        <v>7</v>
      </c>
      <c r="T1143">
        <f t="shared" si="51"/>
        <v>365</v>
      </c>
      <c r="U1143" t="str">
        <f t="shared" si="52"/>
        <v>2027</v>
      </c>
      <c r="V1143" t="str">
        <f t="shared" si="53"/>
        <v>1</v>
      </c>
      <c r="W1143" s="10" cm="1">
        <f t="array" ref="W1143">(INDEX(clv_analysis[[#All],[Customer Lifetime Value]], MATCH(TEXT(U1143, "0")&amp;V1143, TEXT(clv_analysis[[#All],[Year]], "0")&amp;clv_analysis[[#All],[Quarter]], 0))) /( COUNTIFS(amazon_prime_users[Year], U1143, amazon_prime_users[Quarter], V1143))</f>
        <v>85.215885642946319</v>
      </c>
    </row>
    <row r="1144" spans="1:23" x14ac:dyDescent="0.3">
      <c r="A1144" s="2">
        <v>1143</v>
      </c>
      <c r="B1144" t="s">
        <v>4512</v>
      </c>
      <c r="C1144" t="s">
        <v>4513</v>
      </c>
      <c r="D1144" t="s">
        <v>4514</v>
      </c>
      <c r="E1144" s="3">
        <v>23449</v>
      </c>
      <c r="F1144" t="s">
        <v>43</v>
      </c>
      <c r="G1144" t="s">
        <v>4515</v>
      </c>
      <c r="H1144" s="1">
        <v>46448</v>
      </c>
      <c r="I1144" s="1">
        <v>46813</v>
      </c>
      <c r="J1144" t="s">
        <v>36</v>
      </c>
      <c r="K1144" t="s">
        <v>25</v>
      </c>
      <c r="L1144" t="s">
        <v>53</v>
      </c>
      <c r="M1144" t="s">
        <v>66</v>
      </c>
      <c r="N1144" t="s">
        <v>45</v>
      </c>
      <c r="O1144" t="s">
        <v>67</v>
      </c>
      <c r="P1144" t="s">
        <v>39</v>
      </c>
      <c r="Q1144" t="s">
        <v>47</v>
      </c>
      <c r="R1144">
        <v>4</v>
      </c>
      <c r="S1144">
        <v>4</v>
      </c>
      <c r="T1144">
        <f t="shared" si="51"/>
        <v>365</v>
      </c>
      <c r="U1144" t="str">
        <f t="shared" si="52"/>
        <v>2027</v>
      </c>
      <c r="V1144" t="str">
        <f t="shared" si="53"/>
        <v>1</v>
      </c>
      <c r="W1144" s="10" cm="1">
        <f t="array" ref="W1144">(INDEX(clv_analysis[[#All],[Customer Lifetime Value]], MATCH(TEXT(U1144, "0")&amp;V1144, TEXT(clv_analysis[[#All],[Year]], "0")&amp;clv_analysis[[#All],[Quarter]], 0))) /( COUNTIFS(amazon_prime_users[Year], U1144, amazon_prime_users[Quarter], V1144))</f>
        <v>85.215885642946319</v>
      </c>
    </row>
    <row r="1145" spans="1:23" x14ac:dyDescent="0.3">
      <c r="A1145" s="2">
        <v>1144</v>
      </c>
      <c r="B1145" t="s">
        <v>4516</v>
      </c>
      <c r="C1145" t="s">
        <v>4517</v>
      </c>
      <c r="D1145" t="s">
        <v>4518</v>
      </c>
      <c r="E1145" s="3">
        <v>25530</v>
      </c>
      <c r="F1145" t="s">
        <v>22</v>
      </c>
      <c r="G1145" t="s">
        <v>4519</v>
      </c>
      <c r="H1145" s="1">
        <v>46449</v>
      </c>
      <c r="I1145" s="1">
        <v>46814</v>
      </c>
      <c r="J1145" t="s">
        <v>36</v>
      </c>
      <c r="K1145" t="s">
        <v>52</v>
      </c>
      <c r="L1145" t="s">
        <v>26</v>
      </c>
      <c r="M1145" t="s">
        <v>27</v>
      </c>
      <c r="N1145" t="s">
        <v>28</v>
      </c>
      <c r="O1145" t="s">
        <v>29</v>
      </c>
      <c r="P1145" t="s">
        <v>68</v>
      </c>
      <c r="Q1145" t="s">
        <v>31</v>
      </c>
      <c r="R1145">
        <v>3.7</v>
      </c>
      <c r="S1145">
        <v>7</v>
      </c>
      <c r="T1145">
        <f t="shared" si="51"/>
        <v>365</v>
      </c>
      <c r="U1145" t="str">
        <f t="shared" si="52"/>
        <v>2027</v>
      </c>
      <c r="V1145" t="str">
        <f t="shared" si="53"/>
        <v>1</v>
      </c>
      <c r="W1145" s="10" cm="1">
        <f t="array" ref="W1145">(INDEX(clv_analysis[[#All],[Customer Lifetime Value]], MATCH(TEXT(U1145, "0")&amp;V1145, TEXT(clv_analysis[[#All],[Year]], "0")&amp;clv_analysis[[#All],[Quarter]], 0))) /( COUNTIFS(amazon_prime_users[Year], U1145, amazon_prime_users[Quarter], V1145))</f>
        <v>85.215885642946319</v>
      </c>
    </row>
    <row r="1146" spans="1:23" x14ac:dyDescent="0.3">
      <c r="A1146" s="2">
        <v>1145</v>
      </c>
      <c r="B1146" t="s">
        <v>4520</v>
      </c>
      <c r="C1146" t="s">
        <v>4521</v>
      </c>
      <c r="D1146" t="s">
        <v>4522</v>
      </c>
      <c r="E1146" s="3">
        <v>14457</v>
      </c>
      <c r="F1146" t="s">
        <v>22</v>
      </c>
      <c r="G1146" t="s">
        <v>4523</v>
      </c>
      <c r="H1146" s="1">
        <v>46450</v>
      </c>
      <c r="I1146" s="1">
        <v>46815</v>
      </c>
      <c r="J1146" t="s">
        <v>36</v>
      </c>
      <c r="K1146" t="s">
        <v>25</v>
      </c>
      <c r="L1146" t="s">
        <v>26</v>
      </c>
      <c r="M1146" t="s">
        <v>59</v>
      </c>
      <c r="N1146" t="s">
        <v>60</v>
      </c>
      <c r="O1146" t="s">
        <v>29</v>
      </c>
      <c r="P1146" t="s">
        <v>68</v>
      </c>
      <c r="Q1146" t="s">
        <v>54</v>
      </c>
      <c r="R1146">
        <v>4.4000000000000004</v>
      </c>
      <c r="S1146">
        <v>0</v>
      </c>
      <c r="T1146">
        <f t="shared" si="51"/>
        <v>365</v>
      </c>
      <c r="U1146" t="str">
        <f t="shared" si="52"/>
        <v>2027</v>
      </c>
      <c r="V1146" t="str">
        <f t="shared" si="53"/>
        <v>1</v>
      </c>
      <c r="W1146" s="10" cm="1">
        <f t="array" ref="W1146">(INDEX(clv_analysis[[#All],[Customer Lifetime Value]], MATCH(TEXT(U1146, "0")&amp;V1146, TEXT(clv_analysis[[#All],[Year]], "0")&amp;clv_analysis[[#All],[Quarter]], 0))) /( COUNTIFS(amazon_prime_users[Year], U1146, amazon_prime_users[Quarter], V1146))</f>
        <v>85.215885642946319</v>
      </c>
    </row>
    <row r="1147" spans="1:23" x14ac:dyDescent="0.3">
      <c r="A1147" s="2">
        <v>1146</v>
      </c>
      <c r="B1147" t="s">
        <v>4524</v>
      </c>
      <c r="C1147" t="s">
        <v>4525</v>
      </c>
      <c r="D1147" t="s">
        <v>4526</v>
      </c>
      <c r="E1147" s="3">
        <v>12170</v>
      </c>
      <c r="F1147" t="s">
        <v>22</v>
      </c>
      <c r="G1147" t="s">
        <v>4527</v>
      </c>
      <c r="H1147" s="1">
        <v>46451</v>
      </c>
      <c r="I1147" s="1">
        <v>46816</v>
      </c>
      <c r="J1147" t="s">
        <v>24</v>
      </c>
      <c r="K1147" t="s">
        <v>25</v>
      </c>
      <c r="L1147" t="s">
        <v>53</v>
      </c>
      <c r="M1147" t="s">
        <v>66</v>
      </c>
      <c r="N1147" t="s">
        <v>60</v>
      </c>
      <c r="O1147" t="s">
        <v>61</v>
      </c>
      <c r="P1147" t="s">
        <v>30</v>
      </c>
      <c r="Q1147" t="s">
        <v>31</v>
      </c>
      <c r="R1147">
        <v>4.5</v>
      </c>
      <c r="S1147">
        <v>0</v>
      </c>
      <c r="T1147">
        <f t="shared" si="51"/>
        <v>365</v>
      </c>
      <c r="U1147" t="str">
        <f t="shared" si="52"/>
        <v>2027</v>
      </c>
      <c r="V1147" t="str">
        <f t="shared" si="53"/>
        <v>1</v>
      </c>
      <c r="W1147" s="10" cm="1">
        <f t="array" ref="W1147">(INDEX(clv_analysis[[#All],[Customer Lifetime Value]], MATCH(TEXT(U1147, "0")&amp;V1147, TEXT(clv_analysis[[#All],[Year]], "0")&amp;clv_analysis[[#All],[Quarter]], 0))) /( COUNTIFS(amazon_prime_users[Year], U1147, amazon_prime_users[Quarter], V1147))</f>
        <v>85.215885642946319</v>
      </c>
    </row>
    <row r="1148" spans="1:23" x14ac:dyDescent="0.3">
      <c r="A1148" s="2">
        <v>1147</v>
      </c>
      <c r="B1148" t="s">
        <v>4528</v>
      </c>
      <c r="C1148" t="s">
        <v>4529</v>
      </c>
      <c r="D1148" t="s">
        <v>4530</v>
      </c>
      <c r="E1148" s="3">
        <v>24890</v>
      </c>
      <c r="F1148" t="s">
        <v>43</v>
      </c>
      <c r="G1148" t="s">
        <v>4531</v>
      </c>
      <c r="H1148" s="1">
        <v>46452</v>
      </c>
      <c r="I1148" s="1">
        <v>46817</v>
      </c>
      <c r="J1148" t="s">
        <v>24</v>
      </c>
      <c r="K1148" t="s">
        <v>37</v>
      </c>
      <c r="L1148" t="s">
        <v>26</v>
      </c>
      <c r="M1148" t="s">
        <v>66</v>
      </c>
      <c r="N1148" t="s">
        <v>45</v>
      </c>
      <c r="O1148" t="s">
        <v>73</v>
      </c>
      <c r="P1148" t="s">
        <v>68</v>
      </c>
      <c r="Q1148" t="s">
        <v>31</v>
      </c>
      <c r="R1148">
        <v>4</v>
      </c>
      <c r="S1148">
        <v>4</v>
      </c>
      <c r="T1148">
        <f t="shared" si="51"/>
        <v>365</v>
      </c>
      <c r="U1148" t="str">
        <f t="shared" si="52"/>
        <v>2027</v>
      </c>
      <c r="V1148" t="str">
        <f t="shared" si="53"/>
        <v>1</v>
      </c>
      <c r="W1148" s="10" cm="1">
        <f t="array" ref="W1148">(INDEX(clv_analysis[[#All],[Customer Lifetime Value]], MATCH(TEXT(U1148, "0")&amp;V1148, TEXT(clv_analysis[[#All],[Year]], "0")&amp;clv_analysis[[#All],[Quarter]], 0))) /( COUNTIFS(amazon_prime_users[Year], U1148, amazon_prime_users[Quarter], V1148))</f>
        <v>85.215885642946319</v>
      </c>
    </row>
    <row r="1149" spans="1:23" x14ac:dyDescent="0.3">
      <c r="A1149" s="2">
        <v>1148</v>
      </c>
      <c r="B1149" t="s">
        <v>3587</v>
      </c>
      <c r="C1149" t="s">
        <v>4532</v>
      </c>
      <c r="D1149" t="s">
        <v>4533</v>
      </c>
      <c r="E1149" s="3">
        <v>24261</v>
      </c>
      <c r="F1149" t="s">
        <v>22</v>
      </c>
      <c r="G1149" t="s">
        <v>2840</v>
      </c>
      <c r="H1149" s="1">
        <v>46453</v>
      </c>
      <c r="I1149" s="1">
        <v>46818</v>
      </c>
      <c r="J1149" t="s">
        <v>24</v>
      </c>
      <c r="K1149" t="s">
        <v>25</v>
      </c>
      <c r="L1149" t="s">
        <v>26</v>
      </c>
      <c r="M1149" t="s">
        <v>27</v>
      </c>
      <c r="N1149" t="s">
        <v>60</v>
      </c>
      <c r="O1149" t="s">
        <v>73</v>
      </c>
      <c r="P1149" t="s">
        <v>68</v>
      </c>
      <c r="Q1149" t="s">
        <v>54</v>
      </c>
      <c r="R1149">
        <v>4.4000000000000004</v>
      </c>
      <c r="S1149">
        <v>10</v>
      </c>
      <c r="T1149">
        <f t="shared" si="51"/>
        <v>365</v>
      </c>
      <c r="U1149" t="str">
        <f t="shared" si="52"/>
        <v>2027</v>
      </c>
      <c r="V1149" t="str">
        <f t="shared" si="53"/>
        <v>1</v>
      </c>
      <c r="W1149" s="10" cm="1">
        <f t="array" ref="W1149">(INDEX(clv_analysis[[#All],[Customer Lifetime Value]], MATCH(TEXT(U1149, "0")&amp;V1149, TEXT(clv_analysis[[#All],[Year]], "0")&amp;clv_analysis[[#All],[Quarter]], 0))) /( COUNTIFS(amazon_prime_users[Year], U1149, amazon_prime_users[Quarter], V1149))</f>
        <v>85.215885642946319</v>
      </c>
    </row>
    <row r="1150" spans="1:23" x14ac:dyDescent="0.3">
      <c r="A1150" s="2">
        <v>1149</v>
      </c>
      <c r="B1150" t="s">
        <v>4534</v>
      </c>
      <c r="C1150" t="s">
        <v>4535</v>
      </c>
      <c r="D1150" t="s">
        <v>4536</v>
      </c>
      <c r="E1150" s="3">
        <v>29648</v>
      </c>
      <c r="F1150" t="s">
        <v>22</v>
      </c>
      <c r="G1150" t="s">
        <v>4537</v>
      </c>
      <c r="H1150" s="1">
        <v>46454</v>
      </c>
      <c r="I1150" s="1">
        <v>46819</v>
      </c>
      <c r="J1150" t="s">
        <v>36</v>
      </c>
      <c r="K1150" t="s">
        <v>52</v>
      </c>
      <c r="L1150" t="s">
        <v>53</v>
      </c>
      <c r="M1150" t="s">
        <v>27</v>
      </c>
      <c r="N1150" t="s">
        <v>60</v>
      </c>
      <c r="O1150" t="s">
        <v>29</v>
      </c>
      <c r="P1150" t="s">
        <v>39</v>
      </c>
      <c r="Q1150" t="s">
        <v>31</v>
      </c>
      <c r="R1150">
        <v>3.8</v>
      </c>
      <c r="S1150">
        <v>10</v>
      </c>
      <c r="T1150">
        <f t="shared" si="51"/>
        <v>365</v>
      </c>
      <c r="U1150" t="str">
        <f t="shared" si="52"/>
        <v>2027</v>
      </c>
      <c r="V1150" t="str">
        <f t="shared" si="53"/>
        <v>1</v>
      </c>
      <c r="W1150" s="10" cm="1">
        <f t="array" ref="W1150">(INDEX(clv_analysis[[#All],[Customer Lifetime Value]], MATCH(TEXT(U1150, "0")&amp;V1150, TEXT(clv_analysis[[#All],[Year]], "0")&amp;clv_analysis[[#All],[Quarter]], 0))) /( COUNTIFS(amazon_prime_users[Year], U1150, amazon_prime_users[Quarter], V1150))</f>
        <v>85.215885642946319</v>
      </c>
    </row>
    <row r="1151" spans="1:23" x14ac:dyDescent="0.3">
      <c r="A1151" s="2">
        <v>1150</v>
      </c>
      <c r="B1151" t="s">
        <v>4538</v>
      </c>
      <c r="C1151" t="s">
        <v>4539</v>
      </c>
      <c r="D1151" t="s">
        <v>4540</v>
      </c>
      <c r="E1151" s="3">
        <v>15794</v>
      </c>
      <c r="F1151" t="s">
        <v>43</v>
      </c>
      <c r="G1151" t="s">
        <v>4541</v>
      </c>
      <c r="H1151" s="1">
        <v>46455</v>
      </c>
      <c r="I1151" s="1">
        <v>46820</v>
      </c>
      <c r="J1151" t="s">
        <v>36</v>
      </c>
      <c r="K1151" t="s">
        <v>52</v>
      </c>
      <c r="L1151" t="s">
        <v>26</v>
      </c>
      <c r="M1151" t="s">
        <v>66</v>
      </c>
      <c r="N1151" t="s">
        <v>45</v>
      </c>
      <c r="O1151" t="s">
        <v>29</v>
      </c>
      <c r="P1151" t="s">
        <v>68</v>
      </c>
      <c r="Q1151" t="s">
        <v>31</v>
      </c>
      <c r="R1151">
        <v>4.0999999999999996</v>
      </c>
      <c r="S1151">
        <v>6</v>
      </c>
      <c r="T1151">
        <f t="shared" si="51"/>
        <v>365</v>
      </c>
      <c r="U1151" t="str">
        <f t="shared" si="52"/>
        <v>2027</v>
      </c>
      <c r="V1151" t="str">
        <f t="shared" si="53"/>
        <v>1</v>
      </c>
      <c r="W1151" s="10" cm="1">
        <f t="array" ref="W1151">(INDEX(clv_analysis[[#All],[Customer Lifetime Value]], MATCH(TEXT(U1151, "0")&amp;V1151, TEXT(clv_analysis[[#All],[Year]], "0")&amp;clv_analysis[[#All],[Quarter]], 0))) /( COUNTIFS(amazon_prime_users[Year], U1151, amazon_prime_users[Quarter], V1151))</f>
        <v>85.215885642946319</v>
      </c>
    </row>
    <row r="1152" spans="1:23" x14ac:dyDescent="0.3">
      <c r="A1152" s="2">
        <v>1151</v>
      </c>
      <c r="B1152" t="s">
        <v>4542</v>
      </c>
      <c r="C1152" t="s">
        <v>4543</v>
      </c>
      <c r="D1152" t="s">
        <v>4544</v>
      </c>
      <c r="E1152" s="3">
        <v>29039</v>
      </c>
      <c r="F1152" t="s">
        <v>22</v>
      </c>
      <c r="G1152" t="s">
        <v>4545</v>
      </c>
      <c r="H1152" s="1">
        <v>46456</v>
      </c>
      <c r="I1152" s="1">
        <v>46821</v>
      </c>
      <c r="J1152" t="s">
        <v>24</v>
      </c>
      <c r="K1152" t="s">
        <v>37</v>
      </c>
      <c r="L1152" t="s">
        <v>26</v>
      </c>
      <c r="M1152" t="s">
        <v>66</v>
      </c>
      <c r="N1152" t="s">
        <v>45</v>
      </c>
      <c r="O1152" t="s">
        <v>73</v>
      </c>
      <c r="P1152" t="s">
        <v>30</v>
      </c>
      <c r="Q1152" t="s">
        <v>54</v>
      </c>
      <c r="R1152">
        <v>4.9000000000000004</v>
      </c>
      <c r="S1152">
        <v>3</v>
      </c>
      <c r="T1152">
        <f t="shared" si="51"/>
        <v>365</v>
      </c>
      <c r="U1152" t="str">
        <f t="shared" si="52"/>
        <v>2027</v>
      </c>
      <c r="V1152" t="str">
        <f t="shared" si="53"/>
        <v>1</v>
      </c>
      <c r="W1152" s="10" cm="1">
        <f t="array" ref="W1152">(INDEX(clv_analysis[[#All],[Customer Lifetime Value]], MATCH(TEXT(U1152, "0")&amp;V1152, TEXT(clv_analysis[[#All],[Year]], "0")&amp;clv_analysis[[#All],[Quarter]], 0))) /( COUNTIFS(amazon_prime_users[Year], U1152, amazon_prime_users[Quarter], V1152))</f>
        <v>85.215885642946319</v>
      </c>
    </row>
    <row r="1153" spans="1:23" x14ac:dyDescent="0.3">
      <c r="A1153" s="2">
        <v>1152</v>
      </c>
      <c r="B1153" t="s">
        <v>4546</v>
      </c>
      <c r="C1153" t="s">
        <v>4547</v>
      </c>
      <c r="D1153" t="s">
        <v>4548</v>
      </c>
      <c r="E1153" s="3">
        <v>38463</v>
      </c>
      <c r="F1153" t="s">
        <v>43</v>
      </c>
      <c r="G1153" t="s">
        <v>4549</v>
      </c>
      <c r="H1153" s="1">
        <v>46457</v>
      </c>
      <c r="I1153" s="1">
        <v>46822</v>
      </c>
      <c r="J1153" t="s">
        <v>24</v>
      </c>
      <c r="K1153" t="s">
        <v>37</v>
      </c>
      <c r="L1153" t="s">
        <v>53</v>
      </c>
      <c r="M1153" t="s">
        <v>59</v>
      </c>
      <c r="N1153" t="s">
        <v>45</v>
      </c>
      <c r="O1153" t="s">
        <v>38</v>
      </c>
      <c r="P1153" t="s">
        <v>39</v>
      </c>
      <c r="Q1153" t="s">
        <v>54</v>
      </c>
      <c r="R1153">
        <v>4.0999999999999996</v>
      </c>
      <c r="S1153">
        <v>7</v>
      </c>
      <c r="T1153">
        <f t="shared" si="51"/>
        <v>365</v>
      </c>
      <c r="U1153" t="str">
        <f t="shared" si="52"/>
        <v>2027</v>
      </c>
      <c r="V1153" t="str">
        <f t="shared" si="53"/>
        <v>1</v>
      </c>
      <c r="W1153" s="10" cm="1">
        <f t="array" ref="W1153">(INDEX(clv_analysis[[#All],[Customer Lifetime Value]], MATCH(TEXT(U1153, "0")&amp;V1153, TEXT(clv_analysis[[#All],[Year]], "0")&amp;clv_analysis[[#All],[Quarter]], 0))) /( COUNTIFS(amazon_prime_users[Year], U1153, amazon_prime_users[Quarter], V1153))</f>
        <v>85.215885642946319</v>
      </c>
    </row>
    <row r="1154" spans="1:23" x14ac:dyDescent="0.3">
      <c r="A1154" s="2">
        <v>1153</v>
      </c>
      <c r="B1154" t="s">
        <v>4550</v>
      </c>
      <c r="C1154" t="s">
        <v>4551</v>
      </c>
      <c r="D1154" t="s">
        <v>4552</v>
      </c>
      <c r="E1154" s="3">
        <v>19461</v>
      </c>
      <c r="F1154" t="s">
        <v>22</v>
      </c>
      <c r="G1154" t="s">
        <v>4553</v>
      </c>
      <c r="H1154" s="1">
        <v>46458</v>
      </c>
      <c r="I1154" s="1">
        <v>46823</v>
      </c>
      <c r="J1154" t="s">
        <v>24</v>
      </c>
      <c r="K1154" t="s">
        <v>37</v>
      </c>
      <c r="L1154" t="s">
        <v>53</v>
      </c>
      <c r="M1154" t="s">
        <v>59</v>
      </c>
      <c r="N1154" t="s">
        <v>45</v>
      </c>
      <c r="O1154" t="s">
        <v>73</v>
      </c>
      <c r="P1154" t="s">
        <v>30</v>
      </c>
      <c r="Q1154" t="s">
        <v>54</v>
      </c>
      <c r="R1154">
        <v>3.5</v>
      </c>
      <c r="S1154">
        <v>1</v>
      </c>
      <c r="T1154">
        <f t="shared" ref="T1154:T1217" si="54">I1154-H1154</f>
        <v>365</v>
      </c>
      <c r="U1154" t="str">
        <f t="shared" ref="U1154:U1217" si="55">IF(YEAR(H1154)=2024, "2024",
 IF(YEAR(H1154)=2025, "2025",
 IF(YEAR(H1154)=2026, "2026",
 IF(YEAR(H1154)=2027, "2027",
 IF(YEAR(H1154)=2028, "2028",
 IF(YEAR(H1154)=2029, "2029",
 IF(YEAR(H1154)=2030, "2030", "")))))))</f>
        <v>2027</v>
      </c>
      <c r="V1154" t="str">
        <f t="shared" ref="V1154:V1217" si="56">IF(MONTH(H1154)&lt;=3, "1", IF(MONTH(H1154)&lt;=6, "2", IF(MONTH(H1154)&lt;=9, "3", "4")))</f>
        <v>1</v>
      </c>
      <c r="W1154" s="10" cm="1">
        <f t="array" ref="W1154">(INDEX(clv_analysis[[#All],[Customer Lifetime Value]], MATCH(TEXT(U1154, "0")&amp;V1154, TEXT(clv_analysis[[#All],[Year]], "0")&amp;clv_analysis[[#All],[Quarter]], 0))) /( COUNTIFS(amazon_prime_users[Year], U1154, amazon_prime_users[Quarter], V1154))</f>
        <v>85.215885642946319</v>
      </c>
    </row>
    <row r="1155" spans="1:23" x14ac:dyDescent="0.3">
      <c r="A1155" s="2">
        <v>1154</v>
      </c>
      <c r="B1155" t="s">
        <v>4554</v>
      </c>
      <c r="C1155" t="s">
        <v>4555</v>
      </c>
      <c r="D1155" t="s">
        <v>4556</v>
      </c>
      <c r="E1155" s="3">
        <v>32033</v>
      </c>
      <c r="F1155" t="s">
        <v>22</v>
      </c>
      <c r="G1155" t="s">
        <v>4557</v>
      </c>
      <c r="H1155" s="1">
        <v>46459</v>
      </c>
      <c r="I1155" s="1">
        <v>46824</v>
      </c>
      <c r="J1155" t="s">
        <v>36</v>
      </c>
      <c r="K1155" t="s">
        <v>37</v>
      </c>
      <c r="L1155" t="s">
        <v>53</v>
      </c>
      <c r="M1155" t="s">
        <v>27</v>
      </c>
      <c r="N1155" t="s">
        <v>28</v>
      </c>
      <c r="O1155" t="s">
        <v>61</v>
      </c>
      <c r="P1155" t="s">
        <v>39</v>
      </c>
      <c r="Q1155" t="s">
        <v>47</v>
      </c>
      <c r="R1155">
        <v>5</v>
      </c>
      <c r="S1155">
        <v>0</v>
      </c>
      <c r="T1155">
        <f t="shared" si="54"/>
        <v>365</v>
      </c>
      <c r="U1155" t="str">
        <f t="shared" si="55"/>
        <v>2027</v>
      </c>
      <c r="V1155" t="str">
        <f t="shared" si="56"/>
        <v>1</v>
      </c>
      <c r="W1155" s="10" cm="1">
        <f t="array" ref="W1155">(INDEX(clv_analysis[[#All],[Customer Lifetime Value]], MATCH(TEXT(U1155, "0")&amp;V1155, TEXT(clv_analysis[[#All],[Year]], "0")&amp;clv_analysis[[#All],[Quarter]], 0))) /( COUNTIFS(amazon_prime_users[Year], U1155, amazon_prime_users[Quarter], V1155))</f>
        <v>85.215885642946319</v>
      </c>
    </row>
    <row r="1156" spans="1:23" x14ac:dyDescent="0.3">
      <c r="A1156" s="2">
        <v>1155</v>
      </c>
      <c r="B1156" t="s">
        <v>4558</v>
      </c>
      <c r="C1156" t="s">
        <v>4559</v>
      </c>
      <c r="D1156" t="s">
        <v>4560</v>
      </c>
      <c r="E1156" s="3">
        <v>30643</v>
      </c>
      <c r="F1156" t="s">
        <v>22</v>
      </c>
      <c r="G1156" t="s">
        <v>4561</v>
      </c>
      <c r="H1156" s="1">
        <v>46460</v>
      </c>
      <c r="I1156" s="1">
        <v>46825</v>
      </c>
      <c r="J1156" t="s">
        <v>24</v>
      </c>
      <c r="K1156" t="s">
        <v>37</v>
      </c>
      <c r="L1156" t="s">
        <v>53</v>
      </c>
      <c r="M1156" t="s">
        <v>27</v>
      </c>
      <c r="N1156" t="s">
        <v>45</v>
      </c>
      <c r="O1156" t="s">
        <v>38</v>
      </c>
      <c r="P1156" t="s">
        <v>39</v>
      </c>
      <c r="Q1156" t="s">
        <v>54</v>
      </c>
      <c r="R1156">
        <v>4.5999999999999996</v>
      </c>
      <c r="S1156">
        <v>2</v>
      </c>
      <c r="T1156">
        <f t="shared" si="54"/>
        <v>365</v>
      </c>
      <c r="U1156" t="str">
        <f t="shared" si="55"/>
        <v>2027</v>
      </c>
      <c r="V1156" t="str">
        <f t="shared" si="56"/>
        <v>1</v>
      </c>
      <c r="W1156" s="10" cm="1">
        <f t="array" ref="W1156">(INDEX(clv_analysis[[#All],[Customer Lifetime Value]], MATCH(TEXT(U1156, "0")&amp;V1156, TEXT(clv_analysis[[#All],[Year]], "0")&amp;clv_analysis[[#All],[Quarter]], 0))) /( COUNTIFS(amazon_prime_users[Year], U1156, amazon_prime_users[Quarter], V1156))</f>
        <v>85.215885642946319</v>
      </c>
    </row>
    <row r="1157" spans="1:23" x14ac:dyDescent="0.3">
      <c r="A1157" s="2">
        <v>1156</v>
      </c>
      <c r="B1157" t="s">
        <v>4562</v>
      </c>
      <c r="C1157" t="s">
        <v>4563</v>
      </c>
      <c r="D1157" t="s">
        <v>2177</v>
      </c>
      <c r="E1157" s="3">
        <v>13396</v>
      </c>
      <c r="F1157" t="s">
        <v>43</v>
      </c>
      <c r="G1157" t="s">
        <v>4564</v>
      </c>
      <c r="H1157" s="1">
        <v>46461</v>
      </c>
      <c r="I1157" s="1">
        <v>46826</v>
      </c>
      <c r="J1157" t="s">
        <v>36</v>
      </c>
      <c r="K1157" t="s">
        <v>25</v>
      </c>
      <c r="L1157" t="s">
        <v>53</v>
      </c>
      <c r="M1157" t="s">
        <v>66</v>
      </c>
      <c r="N1157" t="s">
        <v>45</v>
      </c>
      <c r="O1157" t="s">
        <v>61</v>
      </c>
      <c r="P1157" t="s">
        <v>39</v>
      </c>
      <c r="Q1157" t="s">
        <v>47</v>
      </c>
      <c r="R1157">
        <v>4.5</v>
      </c>
      <c r="S1157">
        <v>0</v>
      </c>
      <c r="T1157">
        <f t="shared" si="54"/>
        <v>365</v>
      </c>
      <c r="U1157" t="str">
        <f t="shared" si="55"/>
        <v>2027</v>
      </c>
      <c r="V1157" t="str">
        <f t="shared" si="56"/>
        <v>1</v>
      </c>
      <c r="W1157" s="10" cm="1">
        <f t="array" ref="W1157">(INDEX(clv_analysis[[#All],[Customer Lifetime Value]], MATCH(TEXT(U1157, "0")&amp;V1157, TEXT(clv_analysis[[#All],[Year]], "0")&amp;clv_analysis[[#All],[Quarter]], 0))) /( COUNTIFS(amazon_prime_users[Year], U1157, amazon_prime_users[Quarter], V1157))</f>
        <v>85.215885642946319</v>
      </c>
    </row>
    <row r="1158" spans="1:23" x14ac:dyDescent="0.3">
      <c r="A1158" s="2">
        <v>1157</v>
      </c>
      <c r="B1158" t="s">
        <v>4565</v>
      </c>
      <c r="C1158" t="s">
        <v>4566</v>
      </c>
      <c r="D1158" t="s">
        <v>4567</v>
      </c>
      <c r="E1158" s="3">
        <v>23488</v>
      </c>
      <c r="F1158" t="s">
        <v>43</v>
      </c>
      <c r="G1158" t="s">
        <v>4568</v>
      </c>
      <c r="H1158" s="1">
        <v>46462</v>
      </c>
      <c r="I1158" s="1">
        <v>46827</v>
      </c>
      <c r="J1158" t="s">
        <v>24</v>
      </c>
      <c r="K1158" t="s">
        <v>25</v>
      </c>
      <c r="L1158" t="s">
        <v>26</v>
      </c>
      <c r="M1158" t="s">
        <v>66</v>
      </c>
      <c r="N1158" t="s">
        <v>45</v>
      </c>
      <c r="O1158" t="s">
        <v>67</v>
      </c>
      <c r="P1158" t="s">
        <v>39</v>
      </c>
      <c r="Q1158" t="s">
        <v>54</v>
      </c>
      <c r="R1158">
        <v>3.1</v>
      </c>
      <c r="S1158">
        <v>2</v>
      </c>
      <c r="T1158">
        <f t="shared" si="54"/>
        <v>365</v>
      </c>
      <c r="U1158" t="str">
        <f t="shared" si="55"/>
        <v>2027</v>
      </c>
      <c r="V1158" t="str">
        <f t="shared" si="56"/>
        <v>1</v>
      </c>
      <c r="W1158" s="10" cm="1">
        <f t="array" ref="W1158">(INDEX(clv_analysis[[#All],[Customer Lifetime Value]], MATCH(TEXT(U1158, "0")&amp;V1158, TEXT(clv_analysis[[#All],[Year]], "0")&amp;clv_analysis[[#All],[Quarter]], 0))) /( COUNTIFS(amazon_prime_users[Year], U1158, amazon_prime_users[Quarter], V1158))</f>
        <v>85.215885642946319</v>
      </c>
    </row>
    <row r="1159" spans="1:23" x14ac:dyDescent="0.3">
      <c r="A1159" s="2">
        <v>1158</v>
      </c>
      <c r="B1159" t="s">
        <v>4569</v>
      </c>
      <c r="C1159" t="s">
        <v>4570</v>
      </c>
      <c r="D1159" t="s">
        <v>4571</v>
      </c>
      <c r="E1159" s="3">
        <v>19338</v>
      </c>
      <c r="F1159" t="s">
        <v>43</v>
      </c>
      <c r="G1159" t="s">
        <v>4572</v>
      </c>
      <c r="H1159" s="1">
        <v>46463</v>
      </c>
      <c r="I1159" s="1">
        <v>46828</v>
      </c>
      <c r="J1159" t="s">
        <v>36</v>
      </c>
      <c r="K1159" t="s">
        <v>52</v>
      </c>
      <c r="L1159" t="s">
        <v>53</v>
      </c>
      <c r="M1159" t="s">
        <v>59</v>
      </c>
      <c r="N1159" t="s">
        <v>28</v>
      </c>
      <c r="O1159" t="s">
        <v>38</v>
      </c>
      <c r="P1159" t="s">
        <v>68</v>
      </c>
      <c r="Q1159" t="s">
        <v>47</v>
      </c>
      <c r="R1159">
        <v>4.5999999999999996</v>
      </c>
      <c r="S1159">
        <v>10</v>
      </c>
      <c r="T1159">
        <f t="shared" si="54"/>
        <v>365</v>
      </c>
      <c r="U1159" t="str">
        <f t="shared" si="55"/>
        <v>2027</v>
      </c>
      <c r="V1159" t="str">
        <f t="shared" si="56"/>
        <v>1</v>
      </c>
      <c r="W1159" s="10" cm="1">
        <f t="array" ref="W1159">(INDEX(clv_analysis[[#All],[Customer Lifetime Value]], MATCH(TEXT(U1159, "0")&amp;V1159, TEXT(clv_analysis[[#All],[Year]], "0")&amp;clv_analysis[[#All],[Quarter]], 0))) /( COUNTIFS(amazon_prime_users[Year], U1159, amazon_prime_users[Quarter], V1159))</f>
        <v>85.215885642946319</v>
      </c>
    </row>
    <row r="1160" spans="1:23" x14ac:dyDescent="0.3">
      <c r="A1160" s="2">
        <v>1159</v>
      </c>
      <c r="B1160" t="s">
        <v>4573</v>
      </c>
      <c r="C1160" t="s">
        <v>4574</v>
      </c>
      <c r="D1160" t="s">
        <v>4575</v>
      </c>
      <c r="E1160" s="3">
        <v>24850</v>
      </c>
      <c r="F1160" t="s">
        <v>22</v>
      </c>
      <c r="G1160" t="s">
        <v>4576</v>
      </c>
      <c r="H1160" s="1">
        <v>46464</v>
      </c>
      <c r="I1160" s="1">
        <v>46829</v>
      </c>
      <c r="J1160" t="s">
        <v>36</v>
      </c>
      <c r="K1160" t="s">
        <v>25</v>
      </c>
      <c r="L1160" t="s">
        <v>26</v>
      </c>
      <c r="M1160" t="s">
        <v>59</v>
      </c>
      <c r="N1160" t="s">
        <v>28</v>
      </c>
      <c r="O1160" t="s">
        <v>29</v>
      </c>
      <c r="P1160" t="s">
        <v>30</v>
      </c>
      <c r="Q1160" t="s">
        <v>31</v>
      </c>
      <c r="R1160">
        <v>3.7</v>
      </c>
      <c r="S1160">
        <v>8</v>
      </c>
      <c r="T1160">
        <f t="shared" si="54"/>
        <v>365</v>
      </c>
      <c r="U1160" t="str">
        <f t="shared" si="55"/>
        <v>2027</v>
      </c>
      <c r="V1160" t="str">
        <f t="shared" si="56"/>
        <v>1</v>
      </c>
      <c r="W1160" s="10" cm="1">
        <f t="array" ref="W1160">(INDEX(clv_analysis[[#All],[Customer Lifetime Value]], MATCH(TEXT(U1160, "0")&amp;V1160, TEXT(clv_analysis[[#All],[Year]], "0")&amp;clv_analysis[[#All],[Quarter]], 0))) /( COUNTIFS(amazon_prime_users[Year], U1160, amazon_prime_users[Quarter], V1160))</f>
        <v>85.215885642946319</v>
      </c>
    </row>
    <row r="1161" spans="1:23" x14ac:dyDescent="0.3">
      <c r="A1161" s="2">
        <v>1160</v>
      </c>
      <c r="B1161" t="s">
        <v>4577</v>
      </c>
      <c r="C1161" t="s">
        <v>4578</v>
      </c>
      <c r="D1161" t="s">
        <v>4579</v>
      </c>
      <c r="E1161" s="3">
        <v>38034</v>
      </c>
      <c r="F1161" t="s">
        <v>22</v>
      </c>
      <c r="G1161" t="s">
        <v>4580</v>
      </c>
      <c r="H1161" s="1">
        <v>46465</v>
      </c>
      <c r="I1161" s="1">
        <v>46830</v>
      </c>
      <c r="J1161" t="s">
        <v>24</v>
      </c>
      <c r="K1161" t="s">
        <v>25</v>
      </c>
      <c r="L1161" t="s">
        <v>26</v>
      </c>
      <c r="M1161" t="s">
        <v>59</v>
      </c>
      <c r="N1161" t="s">
        <v>45</v>
      </c>
      <c r="O1161" t="s">
        <v>114</v>
      </c>
      <c r="P1161" t="s">
        <v>30</v>
      </c>
      <c r="Q1161" t="s">
        <v>31</v>
      </c>
      <c r="R1161">
        <v>4.5</v>
      </c>
      <c r="S1161">
        <v>9</v>
      </c>
      <c r="T1161">
        <f t="shared" si="54"/>
        <v>365</v>
      </c>
      <c r="U1161" t="str">
        <f t="shared" si="55"/>
        <v>2027</v>
      </c>
      <c r="V1161" t="str">
        <f t="shared" si="56"/>
        <v>1</v>
      </c>
      <c r="W1161" s="10" cm="1">
        <f t="array" ref="W1161">(INDEX(clv_analysis[[#All],[Customer Lifetime Value]], MATCH(TEXT(U1161, "0")&amp;V1161, TEXT(clv_analysis[[#All],[Year]], "0")&amp;clv_analysis[[#All],[Quarter]], 0))) /( COUNTIFS(amazon_prime_users[Year], U1161, amazon_prime_users[Quarter], V1161))</f>
        <v>85.215885642946319</v>
      </c>
    </row>
    <row r="1162" spans="1:23" x14ac:dyDescent="0.3">
      <c r="A1162" s="2">
        <v>1161</v>
      </c>
      <c r="B1162" t="s">
        <v>4581</v>
      </c>
      <c r="C1162" t="s">
        <v>4582</v>
      </c>
      <c r="D1162" t="s">
        <v>4583</v>
      </c>
      <c r="E1162" s="3">
        <v>16823</v>
      </c>
      <c r="F1162" t="s">
        <v>43</v>
      </c>
      <c r="G1162" t="s">
        <v>4584</v>
      </c>
      <c r="H1162" s="1">
        <v>46466</v>
      </c>
      <c r="I1162" s="1">
        <v>46831</v>
      </c>
      <c r="J1162" t="s">
        <v>36</v>
      </c>
      <c r="K1162" t="s">
        <v>25</v>
      </c>
      <c r="L1162" t="s">
        <v>53</v>
      </c>
      <c r="M1162" t="s">
        <v>59</v>
      </c>
      <c r="N1162" t="s">
        <v>60</v>
      </c>
      <c r="O1162" t="s">
        <v>46</v>
      </c>
      <c r="P1162" t="s">
        <v>39</v>
      </c>
      <c r="Q1162" t="s">
        <v>47</v>
      </c>
      <c r="R1162">
        <v>3.9</v>
      </c>
      <c r="S1162">
        <v>5</v>
      </c>
      <c r="T1162">
        <f t="shared" si="54"/>
        <v>365</v>
      </c>
      <c r="U1162" t="str">
        <f t="shared" si="55"/>
        <v>2027</v>
      </c>
      <c r="V1162" t="str">
        <f t="shared" si="56"/>
        <v>1</v>
      </c>
      <c r="W1162" s="10" cm="1">
        <f t="array" ref="W1162">(INDEX(clv_analysis[[#All],[Customer Lifetime Value]], MATCH(TEXT(U1162, "0")&amp;V1162, TEXT(clv_analysis[[#All],[Year]], "0")&amp;clv_analysis[[#All],[Quarter]], 0))) /( COUNTIFS(amazon_prime_users[Year], U1162, amazon_prime_users[Quarter], V1162))</f>
        <v>85.215885642946319</v>
      </c>
    </row>
    <row r="1163" spans="1:23" x14ac:dyDescent="0.3">
      <c r="A1163" s="2">
        <v>1162</v>
      </c>
      <c r="B1163" t="s">
        <v>4585</v>
      </c>
      <c r="C1163" t="s">
        <v>4586</v>
      </c>
      <c r="D1163" t="s">
        <v>4587</v>
      </c>
      <c r="E1163" s="3">
        <v>27086</v>
      </c>
      <c r="F1163" t="s">
        <v>43</v>
      </c>
      <c r="G1163" t="s">
        <v>4588</v>
      </c>
      <c r="H1163" s="1">
        <v>46467</v>
      </c>
      <c r="I1163" s="1">
        <v>46832</v>
      </c>
      <c r="J1163" t="s">
        <v>36</v>
      </c>
      <c r="K1163" t="s">
        <v>52</v>
      </c>
      <c r="L1163" t="s">
        <v>26</v>
      </c>
      <c r="M1163" t="s">
        <v>27</v>
      </c>
      <c r="N1163" t="s">
        <v>28</v>
      </c>
      <c r="O1163" t="s">
        <v>46</v>
      </c>
      <c r="P1163" t="s">
        <v>68</v>
      </c>
      <c r="Q1163" t="s">
        <v>54</v>
      </c>
      <c r="R1163">
        <v>4.4000000000000004</v>
      </c>
      <c r="S1163">
        <v>10</v>
      </c>
      <c r="T1163">
        <f t="shared" si="54"/>
        <v>365</v>
      </c>
      <c r="U1163" t="str">
        <f t="shared" si="55"/>
        <v>2027</v>
      </c>
      <c r="V1163" t="str">
        <f t="shared" si="56"/>
        <v>1</v>
      </c>
      <c r="W1163" s="10" cm="1">
        <f t="array" ref="W1163">(INDEX(clv_analysis[[#All],[Customer Lifetime Value]], MATCH(TEXT(U1163, "0")&amp;V1163, TEXT(clv_analysis[[#All],[Year]], "0")&amp;clv_analysis[[#All],[Quarter]], 0))) /( COUNTIFS(amazon_prime_users[Year], U1163, amazon_prime_users[Quarter], V1163))</f>
        <v>85.215885642946319</v>
      </c>
    </row>
    <row r="1164" spans="1:23" x14ac:dyDescent="0.3">
      <c r="A1164" s="2">
        <v>1163</v>
      </c>
      <c r="B1164" t="s">
        <v>4589</v>
      </c>
      <c r="C1164" t="s">
        <v>4590</v>
      </c>
      <c r="D1164" t="s">
        <v>4591</v>
      </c>
      <c r="E1164" s="3">
        <v>24669</v>
      </c>
      <c r="F1164" t="s">
        <v>22</v>
      </c>
      <c r="G1164" t="s">
        <v>4592</v>
      </c>
      <c r="H1164" s="1">
        <v>46468</v>
      </c>
      <c r="I1164" s="1">
        <v>46833</v>
      </c>
      <c r="J1164" t="s">
        <v>36</v>
      </c>
      <c r="K1164" t="s">
        <v>37</v>
      </c>
      <c r="L1164" t="s">
        <v>53</v>
      </c>
      <c r="M1164" t="s">
        <v>66</v>
      </c>
      <c r="N1164" t="s">
        <v>45</v>
      </c>
      <c r="O1164" t="s">
        <v>67</v>
      </c>
      <c r="P1164" t="s">
        <v>68</v>
      </c>
      <c r="Q1164" t="s">
        <v>47</v>
      </c>
      <c r="R1164">
        <v>4.9000000000000004</v>
      </c>
      <c r="S1164">
        <v>0</v>
      </c>
      <c r="T1164">
        <f t="shared" si="54"/>
        <v>365</v>
      </c>
      <c r="U1164" t="str">
        <f t="shared" si="55"/>
        <v>2027</v>
      </c>
      <c r="V1164" t="str">
        <f t="shared" si="56"/>
        <v>1</v>
      </c>
      <c r="W1164" s="10" cm="1">
        <f t="array" ref="W1164">(INDEX(clv_analysis[[#All],[Customer Lifetime Value]], MATCH(TEXT(U1164, "0")&amp;V1164, TEXT(clv_analysis[[#All],[Year]], "0")&amp;clv_analysis[[#All],[Quarter]], 0))) /( COUNTIFS(amazon_prime_users[Year], U1164, amazon_prime_users[Quarter], V1164))</f>
        <v>85.215885642946319</v>
      </c>
    </row>
    <row r="1165" spans="1:23" x14ac:dyDescent="0.3">
      <c r="A1165" s="2">
        <v>1164</v>
      </c>
      <c r="B1165" t="s">
        <v>4593</v>
      </c>
      <c r="C1165" t="s">
        <v>4594</v>
      </c>
      <c r="D1165" t="s">
        <v>4595</v>
      </c>
      <c r="E1165" s="3">
        <v>20967</v>
      </c>
      <c r="F1165" t="s">
        <v>43</v>
      </c>
      <c r="G1165" t="s">
        <v>4596</v>
      </c>
      <c r="H1165" s="1">
        <v>46469</v>
      </c>
      <c r="I1165" s="1">
        <v>46834</v>
      </c>
      <c r="J1165" t="s">
        <v>36</v>
      </c>
      <c r="K1165" t="s">
        <v>52</v>
      </c>
      <c r="L1165" t="s">
        <v>53</v>
      </c>
      <c r="M1165" t="s">
        <v>59</v>
      </c>
      <c r="N1165" t="s">
        <v>45</v>
      </c>
      <c r="O1165" t="s">
        <v>61</v>
      </c>
      <c r="P1165" t="s">
        <v>39</v>
      </c>
      <c r="Q1165" t="s">
        <v>47</v>
      </c>
      <c r="R1165">
        <v>3.9</v>
      </c>
      <c r="S1165">
        <v>6</v>
      </c>
      <c r="T1165">
        <f t="shared" si="54"/>
        <v>365</v>
      </c>
      <c r="U1165" t="str">
        <f t="shared" si="55"/>
        <v>2027</v>
      </c>
      <c r="V1165" t="str">
        <f t="shared" si="56"/>
        <v>1</v>
      </c>
      <c r="W1165" s="10" cm="1">
        <f t="array" ref="W1165">(INDEX(clv_analysis[[#All],[Customer Lifetime Value]], MATCH(TEXT(U1165, "0")&amp;V1165, TEXT(clv_analysis[[#All],[Year]], "0")&amp;clv_analysis[[#All],[Quarter]], 0))) /( COUNTIFS(amazon_prime_users[Year], U1165, amazon_prime_users[Quarter], V1165))</f>
        <v>85.215885642946319</v>
      </c>
    </row>
    <row r="1166" spans="1:23" x14ac:dyDescent="0.3">
      <c r="A1166" s="2">
        <v>1165</v>
      </c>
      <c r="B1166" t="s">
        <v>4597</v>
      </c>
      <c r="C1166" t="s">
        <v>4598</v>
      </c>
      <c r="D1166" t="s">
        <v>4599</v>
      </c>
      <c r="E1166" s="3">
        <v>31794</v>
      </c>
      <c r="F1166" t="s">
        <v>43</v>
      </c>
      <c r="G1166" t="s">
        <v>4600</v>
      </c>
      <c r="H1166" s="1">
        <v>46470</v>
      </c>
      <c r="I1166" s="1">
        <v>46835</v>
      </c>
      <c r="J1166" t="s">
        <v>36</v>
      </c>
      <c r="K1166" t="s">
        <v>25</v>
      </c>
      <c r="L1166" t="s">
        <v>26</v>
      </c>
      <c r="M1166" t="s">
        <v>66</v>
      </c>
      <c r="N1166" t="s">
        <v>28</v>
      </c>
      <c r="O1166" t="s">
        <v>29</v>
      </c>
      <c r="P1166" t="s">
        <v>30</v>
      </c>
      <c r="Q1166" t="s">
        <v>54</v>
      </c>
      <c r="R1166">
        <v>4.2</v>
      </c>
      <c r="S1166">
        <v>9</v>
      </c>
      <c r="T1166">
        <f t="shared" si="54"/>
        <v>365</v>
      </c>
      <c r="U1166" t="str">
        <f t="shared" si="55"/>
        <v>2027</v>
      </c>
      <c r="V1166" t="str">
        <f t="shared" si="56"/>
        <v>1</v>
      </c>
      <c r="W1166" s="10" cm="1">
        <f t="array" ref="W1166">(INDEX(clv_analysis[[#All],[Customer Lifetime Value]], MATCH(TEXT(U1166, "0")&amp;V1166, TEXT(clv_analysis[[#All],[Year]], "0")&amp;clv_analysis[[#All],[Quarter]], 0))) /( COUNTIFS(amazon_prime_users[Year], U1166, amazon_prime_users[Quarter], V1166))</f>
        <v>85.215885642946319</v>
      </c>
    </row>
    <row r="1167" spans="1:23" x14ac:dyDescent="0.3">
      <c r="A1167" s="2">
        <v>1166</v>
      </c>
      <c r="B1167" t="s">
        <v>4601</v>
      </c>
      <c r="C1167" t="s">
        <v>4602</v>
      </c>
      <c r="D1167" t="s">
        <v>4603</v>
      </c>
      <c r="E1167" s="3">
        <v>32400</v>
      </c>
      <c r="F1167" t="s">
        <v>43</v>
      </c>
      <c r="G1167" t="s">
        <v>4604</v>
      </c>
      <c r="H1167" s="1">
        <v>46471</v>
      </c>
      <c r="I1167" s="1">
        <v>46836</v>
      </c>
      <c r="J1167" t="s">
        <v>36</v>
      </c>
      <c r="K1167" t="s">
        <v>37</v>
      </c>
      <c r="L1167" t="s">
        <v>26</v>
      </c>
      <c r="M1167" t="s">
        <v>59</v>
      </c>
      <c r="N1167" t="s">
        <v>60</v>
      </c>
      <c r="O1167" t="s">
        <v>46</v>
      </c>
      <c r="P1167" t="s">
        <v>30</v>
      </c>
      <c r="Q1167" t="s">
        <v>47</v>
      </c>
      <c r="R1167">
        <v>4.5999999999999996</v>
      </c>
      <c r="S1167">
        <v>9</v>
      </c>
      <c r="T1167">
        <f t="shared" si="54"/>
        <v>365</v>
      </c>
      <c r="U1167" t="str">
        <f t="shared" si="55"/>
        <v>2027</v>
      </c>
      <c r="V1167" t="str">
        <f t="shared" si="56"/>
        <v>1</v>
      </c>
      <c r="W1167" s="10" cm="1">
        <f t="array" ref="W1167">(INDEX(clv_analysis[[#All],[Customer Lifetime Value]], MATCH(TEXT(U1167, "0")&amp;V1167, TEXT(clv_analysis[[#All],[Year]], "0")&amp;clv_analysis[[#All],[Quarter]], 0))) /( COUNTIFS(amazon_prime_users[Year], U1167, amazon_prime_users[Quarter], V1167))</f>
        <v>85.215885642946319</v>
      </c>
    </row>
    <row r="1168" spans="1:23" x14ac:dyDescent="0.3">
      <c r="A1168" s="2">
        <v>1167</v>
      </c>
      <c r="B1168" t="s">
        <v>4605</v>
      </c>
      <c r="C1168" t="s">
        <v>4606</v>
      </c>
      <c r="D1168" t="s">
        <v>4607</v>
      </c>
      <c r="E1168" s="3">
        <v>26418</v>
      </c>
      <c r="F1168" t="s">
        <v>43</v>
      </c>
      <c r="G1168" t="s">
        <v>4608</v>
      </c>
      <c r="H1168" s="1">
        <v>46472</v>
      </c>
      <c r="I1168" s="1">
        <v>46837</v>
      </c>
      <c r="J1168" t="s">
        <v>24</v>
      </c>
      <c r="K1168" t="s">
        <v>37</v>
      </c>
      <c r="L1168" t="s">
        <v>26</v>
      </c>
      <c r="M1168" t="s">
        <v>27</v>
      </c>
      <c r="N1168" t="s">
        <v>45</v>
      </c>
      <c r="O1168" t="s">
        <v>38</v>
      </c>
      <c r="P1168" t="s">
        <v>39</v>
      </c>
      <c r="Q1168" t="s">
        <v>31</v>
      </c>
      <c r="R1168">
        <v>4.9000000000000004</v>
      </c>
      <c r="S1168">
        <v>7</v>
      </c>
      <c r="T1168">
        <f t="shared" si="54"/>
        <v>365</v>
      </c>
      <c r="U1168" t="str">
        <f t="shared" si="55"/>
        <v>2027</v>
      </c>
      <c r="V1168" t="str">
        <f t="shared" si="56"/>
        <v>1</v>
      </c>
      <c r="W1168" s="10" cm="1">
        <f t="array" ref="W1168">(INDEX(clv_analysis[[#All],[Customer Lifetime Value]], MATCH(TEXT(U1168, "0")&amp;V1168, TEXT(clv_analysis[[#All],[Year]], "0")&amp;clv_analysis[[#All],[Quarter]], 0))) /( COUNTIFS(amazon_prime_users[Year], U1168, amazon_prime_users[Quarter], V1168))</f>
        <v>85.215885642946319</v>
      </c>
    </row>
    <row r="1169" spans="1:23" x14ac:dyDescent="0.3">
      <c r="A1169" s="2">
        <v>1168</v>
      </c>
      <c r="B1169" t="s">
        <v>4609</v>
      </c>
      <c r="C1169" t="s">
        <v>4610</v>
      </c>
      <c r="D1169" t="s">
        <v>4611</v>
      </c>
      <c r="E1169" s="3">
        <v>12509</v>
      </c>
      <c r="F1169" t="s">
        <v>43</v>
      </c>
      <c r="G1169" t="s">
        <v>416</v>
      </c>
      <c r="H1169" s="1">
        <v>46473</v>
      </c>
      <c r="I1169" s="1">
        <v>46838</v>
      </c>
      <c r="J1169" t="s">
        <v>24</v>
      </c>
      <c r="K1169" t="s">
        <v>25</v>
      </c>
      <c r="L1169" t="s">
        <v>53</v>
      </c>
      <c r="M1169" t="s">
        <v>27</v>
      </c>
      <c r="N1169" t="s">
        <v>60</v>
      </c>
      <c r="O1169" t="s">
        <v>73</v>
      </c>
      <c r="P1169" t="s">
        <v>39</v>
      </c>
      <c r="Q1169" t="s">
        <v>31</v>
      </c>
      <c r="R1169">
        <v>4.2</v>
      </c>
      <c r="S1169">
        <v>2</v>
      </c>
      <c r="T1169">
        <f t="shared" si="54"/>
        <v>365</v>
      </c>
      <c r="U1169" t="str">
        <f t="shared" si="55"/>
        <v>2027</v>
      </c>
      <c r="V1169" t="str">
        <f t="shared" si="56"/>
        <v>1</v>
      </c>
      <c r="W1169" s="10" cm="1">
        <f t="array" ref="W1169">(INDEX(clv_analysis[[#All],[Customer Lifetime Value]], MATCH(TEXT(U1169, "0")&amp;V1169, TEXT(clv_analysis[[#All],[Year]], "0")&amp;clv_analysis[[#All],[Quarter]], 0))) /( COUNTIFS(amazon_prime_users[Year], U1169, amazon_prime_users[Quarter], V1169))</f>
        <v>85.215885642946319</v>
      </c>
    </row>
    <row r="1170" spans="1:23" x14ac:dyDescent="0.3">
      <c r="A1170" s="2">
        <v>1169</v>
      </c>
      <c r="B1170" t="s">
        <v>4612</v>
      </c>
      <c r="C1170" t="s">
        <v>4613</v>
      </c>
      <c r="D1170" t="s">
        <v>4614</v>
      </c>
      <c r="E1170" s="3">
        <v>31026</v>
      </c>
      <c r="F1170" t="s">
        <v>43</v>
      </c>
      <c r="G1170" t="s">
        <v>4615</v>
      </c>
      <c r="H1170" s="1">
        <v>46474</v>
      </c>
      <c r="I1170" s="1">
        <v>46839</v>
      </c>
      <c r="J1170" t="s">
        <v>24</v>
      </c>
      <c r="K1170" t="s">
        <v>25</v>
      </c>
      <c r="L1170" t="s">
        <v>53</v>
      </c>
      <c r="M1170" t="s">
        <v>66</v>
      </c>
      <c r="N1170" t="s">
        <v>28</v>
      </c>
      <c r="O1170" t="s">
        <v>29</v>
      </c>
      <c r="P1170" t="s">
        <v>30</v>
      </c>
      <c r="Q1170" t="s">
        <v>31</v>
      </c>
      <c r="R1170">
        <v>4.2</v>
      </c>
      <c r="S1170">
        <v>9</v>
      </c>
      <c r="T1170">
        <f t="shared" si="54"/>
        <v>365</v>
      </c>
      <c r="U1170" t="str">
        <f t="shared" si="55"/>
        <v>2027</v>
      </c>
      <c r="V1170" t="str">
        <f t="shared" si="56"/>
        <v>1</v>
      </c>
      <c r="W1170" s="10" cm="1">
        <f t="array" ref="W1170">(INDEX(clv_analysis[[#All],[Customer Lifetime Value]], MATCH(TEXT(U1170, "0")&amp;V1170, TEXT(clv_analysis[[#All],[Year]], "0")&amp;clv_analysis[[#All],[Quarter]], 0))) /( COUNTIFS(amazon_prime_users[Year], U1170, amazon_prime_users[Quarter], V1170))</f>
        <v>85.215885642946319</v>
      </c>
    </row>
    <row r="1171" spans="1:23" x14ac:dyDescent="0.3">
      <c r="A1171" s="2">
        <v>1170</v>
      </c>
      <c r="B1171" t="s">
        <v>4616</v>
      </c>
      <c r="C1171" t="s">
        <v>4617</v>
      </c>
      <c r="D1171" t="s">
        <v>4618</v>
      </c>
      <c r="E1171" s="3">
        <v>36814</v>
      </c>
      <c r="F1171" t="s">
        <v>22</v>
      </c>
      <c r="G1171" t="s">
        <v>4619</v>
      </c>
      <c r="H1171" s="1">
        <v>46475</v>
      </c>
      <c r="I1171" s="1">
        <v>46840</v>
      </c>
      <c r="J1171" t="s">
        <v>24</v>
      </c>
      <c r="K1171" t="s">
        <v>37</v>
      </c>
      <c r="L1171" t="s">
        <v>26</v>
      </c>
      <c r="M1171" t="s">
        <v>27</v>
      </c>
      <c r="N1171" t="s">
        <v>45</v>
      </c>
      <c r="O1171" t="s">
        <v>29</v>
      </c>
      <c r="P1171" t="s">
        <v>39</v>
      </c>
      <c r="Q1171" t="s">
        <v>31</v>
      </c>
      <c r="R1171">
        <v>4</v>
      </c>
      <c r="S1171">
        <v>0</v>
      </c>
      <c r="T1171">
        <f t="shared" si="54"/>
        <v>365</v>
      </c>
      <c r="U1171" t="str">
        <f t="shared" si="55"/>
        <v>2027</v>
      </c>
      <c r="V1171" t="str">
        <f t="shared" si="56"/>
        <v>1</v>
      </c>
      <c r="W1171" s="10" cm="1">
        <f t="array" ref="W1171">(INDEX(clv_analysis[[#All],[Customer Lifetime Value]], MATCH(TEXT(U1171, "0")&amp;V1171, TEXT(clv_analysis[[#All],[Year]], "0")&amp;clv_analysis[[#All],[Quarter]], 0))) /( COUNTIFS(amazon_prime_users[Year], U1171, amazon_prime_users[Quarter], V1171))</f>
        <v>85.215885642946319</v>
      </c>
    </row>
    <row r="1172" spans="1:23" x14ac:dyDescent="0.3">
      <c r="A1172" s="2">
        <v>1171</v>
      </c>
      <c r="B1172" t="s">
        <v>4601</v>
      </c>
      <c r="C1172" t="s">
        <v>4620</v>
      </c>
      <c r="D1172" t="s">
        <v>4621</v>
      </c>
      <c r="E1172" s="3">
        <v>21090</v>
      </c>
      <c r="F1172" t="s">
        <v>43</v>
      </c>
      <c r="G1172" t="s">
        <v>4622</v>
      </c>
      <c r="H1172" s="1">
        <v>46476</v>
      </c>
      <c r="I1172" s="1">
        <v>46841</v>
      </c>
      <c r="J1172" t="s">
        <v>24</v>
      </c>
      <c r="K1172" t="s">
        <v>52</v>
      </c>
      <c r="L1172" t="s">
        <v>26</v>
      </c>
      <c r="M1172" t="s">
        <v>59</v>
      </c>
      <c r="N1172" t="s">
        <v>28</v>
      </c>
      <c r="O1172" t="s">
        <v>38</v>
      </c>
      <c r="P1172" t="s">
        <v>39</v>
      </c>
      <c r="Q1172" t="s">
        <v>47</v>
      </c>
      <c r="R1172">
        <v>4.4000000000000004</v>
      </c>
      <c r="S1172">
        <v>1</v>
      </c>
      <c r="T1172">
        <f t="shared" si="54"/>
        <v>365</v>
      </c>
      <c r="U1172" t="str">
        <f t="shared" si="55"/>
        <v>2027</v>
      </c>
      <c r="V1172" t="str">
        <f t="shared" si="56"/>
        <v>1</v>
      </c>
      <c r="W1172" s="10" cm="1">
        <f t="array" ref="W1172">(INDEX(clv_analysis[[#All],[Customer Lifetime Value]], MATCH(TEXT(U1172, "0")&amp;V1172, TEXT(clv_analysis[[#All],[Year]], "0")&amp;clv_analysis[[#All],[Quarter]], 0))) /( COUNTIFS(amazon_prime_users[Year], U1172, amazon_prime_users[Quarter], V1172))</f>
        <v>85.215885642946319</v>
      </c>
    </row>
    <row r="1173" spans="1:23" x14ac:dyDescent="0.3">
      <c r="A1173" s="2">
        <v>1172</v>
      </c>
      <c r="B1173" t="s">
        <v>4623</v>
      </c>
      <c r="C1173" t="s">
        <v>4624</v>
      </c>
      <c r="D1173" t="s">
        <v>4625</v>
      </c>
      <c r="E1173" s="3">
        <v>17000</v>
      </c>
      <c r="F1173" t="s">
        <v>22</v>
      </c>
      <c r="G1173" t="s">
        <v>4626</v>
      </c>
      <c r="H1173" s="1">
        <v>46477</v>
      </c>
      <c r="I1173" s="1">
        <v>46842</v>
      </c>
      <c r="J1173" t="s">
        <v>24</v>
      </c>
      <c r="K1173" t="s">
        <v>25</v>
      </c>
      <c r="L1173" t="s">
        <v>26</v>
      </c>
      <c r="M1173" t="s">
        <v>59</v>
      </c>
      <c r="N1173" t="s">
        <v>45</v>
      </c>
      <c r="O1173" t="s">
        <v>67</v>
      </c>
      <c r="P1173" t="s">
        <v>30</v>
      </c>
      <c r="Q1173" t="s">
        <v>31</v>
      </c>
      <c r="R1173">
        <v>4.5999999999999996</v>
      </c>
      <c r="S1173">
        <v>7</v>
      </c>
      <c r="T1173">
        <f t="shared" si="54"/>
        <v>365</v>
      </c>
      <c r="U1173" t="str">
        <f t="shared" si="55"/>
        <v>2027</v>
      </c>
      <c r="V1173" t="str">
        <f t="shared" si="56"/>
        <v>1</v>
      </c>
      <c r="W1173" s="10" cm="1">
        <f t="array" ref="W1173">(INDEX(clv_analysis[[#All],[Customer Lifetime Value]], MATCH(TEXT(U1173, "0")&amp;V1173, TEXT(clv_analysis[[#All],[Year]], "0")&amp;clv_analysis[[#All],[Quarter]], 0))) /( COUNTIFS(amazon_prime_users[Year], U1173, amazon_prime_users[Quarter], V1173))</f>
        <v>85.215885642946319</v>
      </c>
    </row>
    <row r="1174" spans="1:23" x14ac:dyDescent="0.3">
      <c r="A1174" s="2">
        <v>1173</v>
      </c>
      <c r="B1174" t="s">
        <v>4627</v>
      </c>
      <c r="C1174" t="s">
        <v>4628</v>
      </c>
      <c r="D1174" t="s">
        <v>4629</v>
      </c>
      <c r="E1174" s="3">
        <v>26997</v>
      </c>
      <c r="F1174" t="s">
        <v>43</v>
      </c>
      <c r="G1174" t="s">
        <v>4630</v>
      </c>
      <c r="H1174" s="1">
        <v>46478</v>
      </c>
      <c r="I1174" s="1">
        <v>46843</v>
      </c>
      <c r="J1174" t="s">
        <v>36</v>
      </c>
      <c r="K1174" t="s">
        <v>52</v>
      </c>
      <c r="L1174" t="s">
        <v>53</v>
      </c>
      <c r="M1174" t="s">
        <v>59</v>
      </c>
      <c r="N1174" t="s">
        <v>45</v>
      </c>
      <c r="O1174" t="s">
        <v>61</v>
      </c>
      <c r="P1174" t="s">
        <v>68</v>
      </c>
      <c r="Q1174" t="s">
        <v>47</v>
      </c>
      <c r="R1174">
        <v>3.8</v>
      </c>
      <c r="S1174">
        <v>2</v>
      </c>
      <c r="T1174">
        <f t="shared" si="54"/>
        <v>365</v>
      </c>
      <c r="U1174" t="str">
        <f t="shared" si="55"/>
        <v>2027</v>
      </c>
      <c r="V1174" t="str">
        <f t="shared" si="56"/>
        <v>2</v>
      </c>
      <c r="W1174" s="10" cm="1">
        <f t="array" ref="W1174">(INDEX(clv_analysis[[#All],[Customer Lifetime Value]], MATCH(TEXT(U1174, "0")&amp;V1174, TEXT(clv_analysis[[#All],[Year]], "0")&amp;clv_analysis[[#All],[Quarter]], 0))) /( COUNTIFS(amazon_prime_users[Year], U1174, amazon_prime_users[Quarter], V1174))</f>
        <v>44.913476312576321</v>
      </c>
    </row>
    <row r="1175" spans="1:23" x14ac:dyDescent="0.3">
      <c r="A1175" s="2">
        <v>1174</v>
      </c>
      <c r="B1175" t="s">
        <v>4631</v>
      </c>
      <c r="C1175" t="s">
        <v>4632</v>
      </c>
      <c r="D1175" t="s">
        <v>4633</v>
      </c>
      <c r="E1175" s="3">
        <v>14636</v>
      </c>
      <c r="F1175" t="s">
        <v>22</v>
      </c>
      <c r="G1175" t="s">
        <v>4634</v>
      </c>
      <c r="H1175" s="1">
        <v>46479</v>
      </c>
      <c r="I1175" s="1">
        <v>46844</v>
      </c>
      <c r="J1175" t="s">
        <v>36</v>
      </c>
      <c r="K1175" t="s">
        <v>25</v>
      </c>
      <c r="L1175" t="s">
        <v>53</v>
      </c>
      <c r="M1175" t="s">
        <v>59</v>
      </c>
      <c r="N1175" t="s">
        <v>60</v>
      </c>
      <c r="O1175" t="s">
        <v>114</v>
      </c>
      <c r="P1175" t="s">
        <v>30</v>
      </c>
      <c r="Q1175" t="s">
        <v>31</v>
      </c>
      <c r="R1175">
        <v>3.8</v>
      </c>
      <c r="S1175">
        <v>3</v>
      </c>
      <c r="T1175">
        <f t="shared" si="54"/>
        <v>365</v>
      </c>
      <c r="U1175" t="str">
        <f t="shared" si="55"/>
        <v>2027</v>
      </c>
      <c r="V1175" t="str">
        <f t="shared" si="56"/>
        <v>2</v>
      </c>
      <c r="W1175" s="10" cm="1">
        <f t="array" ref="W1175">(INDEX(clv_analysis[[#All],[Customer Lifetime Value]], MATCH(TEXT(U1175, "0")&amp;V1175, TEXT(clv_analysis[[#All],[Year]], "0")&amp;clv_analysis[[#All],[Quarter]], 0))) /( COUNTIFS(amazon_prime_users[Year], U1175, amazon_prime_users[Quarter], V1175))</f>
        <v>44.913476312576321</v>
      </c>
    </row>
    <row r="1176" spans="1:23" x14ac:dyDescent="0.3">
      <c r="A1176" s="2">
        <v>1175</v>
      </c>
      <c r="B1176" t="s">
        <v>119</v>
      </c>
      <c r="C1176" t="s">
        <v>4635</v>
      </c>
      <c r="D1176" t="s">
        <v>4636</v>
      </c>
      <c r="E1176" s="3">
        <v>30210</v>
      </c>
      <c r="F1176" t="s">
        <v>43</v>
      </c>
      <c r="G1176" t="s">
        <v>4637</v>
      </c>
      <c r="H1176" s="1">
        <v>46480</v>
      </c>
      <c r="I1176" s="1">
        <v>46845</v>
      </c>
      <c r="J1176" t="s">
        <v>24</v>
      </c>
      <c r="K1176" t="s">
        <v>25</v>
      </c>
      <c r="L1176" t="s">
        <v>53</v>
      </c>
      <c r="M1176" t="s">
        <v>66</v>
      </c>
      <c r="N1176" t="s">
        <v>28</v>
      </c>
      <c r="O1176" t="s">
        <v>114</v>
      </c>
      <c r="P1176" t="s">
        <v>39</v>
      </c>
      <c r="Q1176" t="s">
        <v>47</v>
      </c>
      <c r="R1176">
        <v>3.8</v>
      </c>
      <c r="S1176">
        <v>1</v>
      </c>
      <c r="T1176">
        <f t="shared" si="54"/>
        <v>365</v>
      </c>
      <c r="U1176" t="str">
        <f t="shared" si="55"/>
        <v>2027</v>
      </c>
      <c r="V1176" t="str">
        <f t="shared" si="56"/>
        <v>2</v>
      </c>
      <c r="W1176" s="10" cm="1">
        <f t="array" ref="W1176">(INDEX(clv_analysis[[#All],[Customer Lifetime Value]], MATCH(TEXT(U1176, "0")&amp;V1176, TEXT(clv_analysis[[#All],[Year]], "0")&amp;clv_analysis[[#All],[Quarter]], 0))) /( COUNTIFS(amazon_prime_users[Year], U1176, amazon_prime_users[Quarter], V1176))</f>
        <v>44.913476312576321</v>
      </c>
    </row>
    <row r="1177" spans="1:23" x14ac:dyDescent="0.3">
      <c r="A1177" s="2">
        <v>1176</v>
      </c>
      <c r="B1177" t="s">
        <v>4638</v>
      </c>
      <c r="C1177" t="s">
        <v>4639</v>
      </c>
      <c r="D1177" t="s">
        <v>4640</v>
      </c>
      <c r="E1177" s="3">
        <v>31756</v>
      </c>
      <c r="F1177" t="s">
        <v>22</v>
      </c>
      <c r="G1177" t="s">
        <v>4641</v>
      </c>
      <c r="H1177" s="1">
        <v>46481</v>
      </c>
      <c r="I1177" s="1">
        <v>46846</v>
      </c>
      <c r="J1177" t="s">
        <v>24</v>
      </c>
      <c r="K1177" t="s">
        <v>25</v>
      </c>
      <c r="L1177" t="s">
        <v>26</v>
      </c>
      <c r="M1177" t="s">
        <v>27</v>
      </c>
      <c r="N1177" t="s">
        <v>28</v>
      </c>
      <c r="O1177" t="s">
        <v>67</v>
      </c>
      <c r="P1177" t="s">
        <v>68</v>
      </c>
      <c r="Q1177" t="s">
        <v>54</v>
      </c>
      <c r="R1177">
        <v>3.9</v>
      </c>
      <c r="S1177">
        <v>6</v>
      </c>
      <c r="T1177">
        <f t="shared" si="54"/>
        <v>365</v>
      </c>
      <c r="U1177" t="str">
        <f t="shared" si="55"/>
        <v>2027</v>
      </c>
      <c r="V1177" t="str">
        <f t="shared" si="56"/>
        <v>2</v>
      </c>
      <c r="W1177" s="10" cm="1">
        <f t="array" ref="W1177">(INDEX(clv_analysis[[#All],[Customer Lifetime Value]], MATCH(TEXT(U1177, "0")&amp;V1177, TEXT(clv_analysis[[#All],[Year]], "0")&amp;clv_analysis[[#All],[Quarter]], 0))) /( COUNTIFS(amazon_prime_users[Year], U1177, amazon_prime_users[Quarter], V1177))</f>
        <v>44.913476312576321</v>
      </c>
    </row>
    <row r="1178" spans="1:23" x14ac:dyDescent="0.3">
      <c r="A1178" s="2">
        <v>1177</v>
      </c>
      <c r="B1178" t="s">
        <v>4642</v>
      </c>
      <c r="C1178" t="s">
        <v>4643</v>
      </c>
      <c r="D1178" t="s">
        <v>4644</v>
      </c>
      <c r="E1178" s="3">
        <v>38357</v>
      </c>
      <c r="F1178" t="s">
        <v>22</v>
      </c>
      <c r="G1178" t="s">
        <v>4645</v>
      </c>
      <c r="H1178" s="1">
        <v>46482</v>
      </c>
      <c r="I1178" s="1">
        <v>46847</v>
      </c>
      <c r="J1178" t="s">
        <v>36</v>
      </c>
      <c r="K1178" t="s">
        <v>52</v>
      </c>
      <c r="L1178" t="s">
        <v>53</v>
      </c>
      <c r="M1178" t="s">
        <v>27</v>
      </c>
      <c r="N1178" t="s">
        <v>60</v>
      </c>
      <c r="O1178" t="s">
        <v>29</v>
      </c>
      <c r="P1178" t="s">
        <v>68</v>
      </c>
      <c r="Q1178" t="s">
        <v>54</v>
      </c>
      <c r="R1178">
        <v>3.1</v>
      </c>
      <c r="S1178">
        <v>9</v>
      </c>
      <c r="T1178">
        <f t="shared" si="54"/>
        <v>365</v>
      </c>
      <c r="U1178" t="str">
        <f t="shared" si="55"/>
        <v>2027</v>
      </c>
      <c r="V1178" t="str">
        <f t="shared" si="56"/>
        <v>2</v>
      </c>
      <c r="W1178" s="10" cm="1">
        <f t="array" ref="W1178">(INDEX(clv_analysis[[#All],[Customer Lifetime Value]], MATCH(TEXT(U1178, "0")&amp;V1178, TEXT(clv_analysis[[#All],[Year]], "0")&amp;clv_analysis[[#All],[Quarter]], 0))) /( COUNTIFS(amazon_prime_users[Year], U1178, amazon_prime_users[Quarter], V1178))</f>
        <v>44.913476312576321</v>
      </c>
    </row>
    <row r="1179" spans="1:23" x14ac:dyDescent="0.3">
      <c r="A1179" s="2">
        <v>1178</v>
      </c>
      <c r="B1179" t="s">
        <v>4646</v>
      </c>
      <c r="C1179" t="s">
        <v>4647</v>
      </c>
      <c r="D1179" t="s">
        <v>4648</v>
      </c>
      <c r="E1179" s="3">
        <v>22544</v>
      </c>
      <c r="F1179" t="s">
        <v>43</v>
      </c>
      <c r="G1179" t="s">
        <v>4649</v>
      </c>
      <c r="H1179" s="1">
        <v>46483</v>
      </c>
      <c r="I1179" s="1">
        <v>46848</v>
      </c>
      <c r="J1179" t="s">
        <v>36</v>
      </c>
      <c r="K1179" t="s">
        <v>52</v>
      </c>
      <c r="L1179" t="s">
        <v>26</v>
      </c>
      <c r="M1179" t="s">
        <v>66</v>
      </c>
      <c r="N1179" t="s">
        <v>60</v>
      </c>
      <c r="O1179" t="s">
        <v>46</v>
      </c>
      <c r="P1179" t="s">
        <v>39</v>
      </c>
      <c r="Q1179" t="s">
        <v>54</v>
      </c>
      <c r="R1179">
        <v>3.8</v>
      </c>
      <c r="S1179">
        <v>9</v>
      </c>
      <c r="T1179">
        <f t="shared" si="54"/>
        <v>365</v>
      </c>
      <c r="U1179" t="str">
        <f t="shared" si="55"/>
        <v>2027</v>
      </c>
      <c r="V1179" t="str">
        <f t="shared" si="56"/>
        <v>2</v>
      </c>
      <c r="W1179" s="10" cm="1">
        <f t="array" ref="W1179">(INDEX(clv_analysis[[#All],[Customer Lifetime Value]], MATCH(TEXT(U1179, "0")&amp;V1179, TEXT(clv_analysis[[#All],[Year]], "0")&amp;clv_analysis[[#All],[Quarter]], 0))) /( COUNTIFS(amazon_prime_users[Year], U1179, amazon_prime_users[Quarter], V1179))</f>
        <v>44.913476312576321</v>
      </c>
    </row>
    <row r="1180" spans="1:23" x14ac:dyDescent="0.3">
      <c r="A1180" s="2">
        <v>1179</v>
      </c>
      <c r="B1180" t="s">
        <v>4650</v>
      </c>
      <c r="C1180" t="s">
        <v>4651</v>
      </c>
      <c r="D1180" t="s">
        <v>4652</v>
      </c>
      <c r="E1180" s="3">
        <v>32490</v>
      </c>
      <c r="F1180" t="s">
        <v>43</v>
      </c>
      <c r="G1180" t="s">
        <v>4653</v>
      </c>
      <c r="H1180" s="1">
        <v>46484</v>
      </c>
      <c r="I1180" s="1">
        <v>46849</v>
      </c>
      <c r="J1180" t="s">
        <v>24</v>
      </c>
      <c r="K1180" t="s">
        <v>52</v>
      </c>
      <c r="L1180" t="s">
        <v>26</v>
      </c>
      <c r="M1180" t="s">
        <v>27</v>
      </c>
      <c r="N1180" t="s">
        <v>28</v>
      </c>
      <c r="O1180" t="s">
        <v>67</v>
      </c>
      <c r="P1180" t="s">
        <v>30</v>
      </c>
      <c r="Q1180" t="s">
        <v>47</v>
      </c>
      <c r="R1180">
        <v>4.9000000000000004</v>
      </c>
      <c r="S1180">
        <v>5</v>
      </c>
      <c r="T1180">
        <f t="shared" si="54"/>
        <v>365</v>
      </c>
      <c r="U1180" t="str">
        <f t="shared" si="55"/>
        <v>2027</v>
      </c>
      <c r="V1180" t="str">
        <f t="shared" si="56"/>
        <v>2</v>
      </c>
      <c r="W1180" s="10" cm="1">
        <f t="array" ref="W1180">(INDEX(clv_analysis[[#All],[Customer Lifetime Value]], MATCH(TEXT(U1180, "0")&amp;V1180, TEXT(clv_analysis[[#All],[Year]], "0")&amp;clv_analysis[[#All],[Quarter]], 0))) /( COUNTIFS(amazon_prime_users[Year], U1180, amazon_prime_users[Quarter], V1180))</f>
        <v>44.913476312576321</v>
      </c>
    </row>
    <row r="1181" spans="1:23" x14ac:dyDescent="0.3">
      <c r="A1181" s="2">
        <v>1180</v>
      </c>
      <c r="B1181" t="s">
        <v>4654</v>
      </c>
      <c r="C1181" t="s">
        <v>4655</v>
      </c>
      <c r="D1181" t="s">
        <v>4656</v>
      </c>
      <c r="E1181" s="3">
        <v>33815</v>
      </c>
      <c r="F1181" t="s">
        <v>43</v>
      </c>
      <c r="G1181" t="s">
        <v>4657</v>
      </c>
      <c r="H1181" s="1">
        <v>46485</v>
      </c>
      <c r="I1181" s="1">
        <v>46850</v>
      </c>
      <c r="J1181" t="s">
        <v>24</v>
      </c>
      <c r="K1181" t="s">
        <v>25</v>
      </c>
      <c r="L1181" t="s">
        <v>53</v>
      </c>
      <c r="M1181" t="s">
        <v>59</v>
      </c>
      <c r="N1181" t="s">
        <v>28</v>
      </c>
      <c r="O1181" t="s">
        <v>46</v>
      </c>
      <c r="P1181" t="s">
        <v>30</v>
      </c>
      <c r="Q1181" t="s">
        <v>31</v>
      </c>
      <c r="R1181">
        <v>4</v>
      </c>
      <c r="S1181">
        <v>6</v>
      </c>
      <c r="T1181">
        <f t="shared" si="54"/>
        <v>365</v>
      </c>
      <c r="U1181" t="str">
        <f t="shared" si="55"/>
        <v>2027</v>
      </c>
      <c r="V1181" t="str">
        <f t="shared" si="56"/>
        <v>2</v>
      </c>
      <c r="W1181" s="10" cm="1">
        <f t="array" ref="W1181">(INDEX(clv_analysis[[#All],[Customer Lifetime Value]], MATCH(TEXT(U1181, "0")&amp;V1181, TEXT(clv_analysis[[#All],[Year]], "0")&amp;clv_analysis[[#All],[Quarter]], 0))) /( COUNTIFS(amazon_prime_users[Year], U1181, amazon_prime_users[Quarter], V1181))</f>
        <v>44.913476312576321</v>
      </c>
    </row>
    <row r="1182" spans="1:23" x14ac:dyDescent="0.3">
      <c r="A1182" s="2">
        <v>1181</v>
      </c>
      <c r="B1182" t="s">
        <v>4658</v>
      </c>
      <c r="C1182" t="s">
        <v>4659</v>
      </c>
      <c r="D1182" t="s">
        <v>4660</v>
      </c>
      <c r="E1182" s="3">
        <v>35554</v>
      </c>
      <c r="F1182" t="s">
        <v>43</v>
      </c>
      <c r="G1182" t="s">
        <v>902</v>
      </c>
      <c r="H1182" s="1">
        <v>46486</v>
      </c>
      <c r="I1182" s="1">
        <v>46851</v>
      </c>
      <c r="J1182" t="s">
        <v>36</v>
      </c>
      <c r="K1182" t="s">
        <v>37</v>
      </c>
      <c r="L1182" t="s">
        <v>53</v>
      </c>
      <c r="M1182" t="s">
        <v>27</v>
      </c>
      <c r="N1182" t="s">
        <v>45</v>
      </c>
      <c r="O1182" t="s">
        <v>114</v>
      </c>
      <c r="P1182" t="s">
        <v>30</v>
      </c>
      <c r="Q1182" t="s">
        <v>47</v>
      </c>
      <c r="R1182">
        <v>3.9</v>
      </c>
      <c r="S1182">
        <v>7</v>
      </c>
      <c r="T1182">
        <f t="shared" si="54"/>
        <v>365</v>
      </c>
      <c r="U1182" t="str">
        <f t="shared" si="55"/>
        <v>2027</v>
      </c>
      <c r="V1182" t="str">
        <f t="shared" si="56"/>
        <v>2</v>
      </c>
      <c r="W1182" s="10" cm="1">
        <f t="array" ref="W1182">(INDEX(clv_analysis[[#All],[Customer Lifetime Value]], MATCH(TEXT(U1182, "0")&amp;V1182, TEXT(clv_analysis[[#All],[Year]], "0")&amp;clv_analysis[[#All],[Quarter]], 0))) /( COUNTIFS(amazon_prime_users[Year], U1182, amazon_prime_users[Quarter], V1182))</f>
        <v>44.913476312576321</v>
      </c>
    </row>
    <row r="1183" spans="1:23" x14ac:dyDescent="0.3">
      <c r="A1183" s="2">
        <v>1182</v>
      </c>
      <c r="B1183" t="s">
        <v>4661</v>
      </c>
      <c r="C1183" t="s">
        <v>4662</v>
      </c>
      <c r="D1183" t="s">
        <v>4663</v>
      </c>
      <c r="E1183" s="3">
        <v>21590</v>
      </c>
      <c r="F1183" t="s">
        <v>43</v>
      </c>
      <c r="G1183" t="s">
        <v>4664</v>
      </c>
      <c r="H1183" s="1">
        <v>46487</v>
      </c>
      <c r="I1183" s="1">
        <v>46852</v>
      </c>
      <c r="J1183" t="s">
        <v>24</v>
      </c>
      <c r="K1183" t="s">
        <v>25</v>
      </c>
      <c r="L1183" t="s">
        <v>26</v>
      </c>
      <c r="M1183" t="s">
        <v>66</v>
      </c>
      <c r="N1183" t="s">
        <v>28</v>
      </c>
      <c r="O1183" t="s">
        <v>114</v>
      </c>
      <c r="P1183" t="s">
        <v>68</v>
      </c>
      <c r="Q1183" t="s">
        <v>47</v>
      </c>
      <c r="R1183">
        <v>3.1</v>
      </c>
      <c r="S1183">
        <v>9</v>
      </c>
      <c r="T1183">
        <f t="shared" si="54"/>
        <v>365</v>
      </c>
      <c r="U1183" t="str">
        <f t="shared" si="55"/>
        <v>2027</v>
      </c>
      <c r="V1183" t="str">
        <f t="shared" si="56"/>
        <v>2</v>
      </c>
      <c r="W1183" s="10" cm="1">
        <f t="array" ref="W1183">(INDEX(clv_analysis[[#All],[Customer Lifetime Value]], MATCH(TEXT(U1183, "0")&amp;V1183, TEXT(clv_analysis[[#All],[Year]], "0")&amp;clv_analysis[[#All],[Quarter]], 0))) /( COUNTIFS(amazon_prime_users[Year], U1183, amazon_prime_users[Quarter], V1183))</f>
        <v>44.913476312576321</v>
      </c>
    </row>
    <row r="1184" spans="1:23" x14ac:dyDescent="0.3">
      <c r="A1184" s="2">
        <v>1183</v>
      </c>
      <c r="B1184" t="s">
        <v>4665</v>
      </c>
      <c r="C1184" t="s">
        <v>4666</v>
      </c>
      <c r="D1184" t="s">
        <v>4667</v>
      </c>
      <c r="E1184" s="3">
        <v>25405</v>
      </c>
      <c r="F1184" t="s">
        <v>22</v>
      </c>
      <c r="G1184" t="s">
        <v>4668</v>
      </c>
      <c r="H1184" s="1">
        <v>46488</v>
      </c>
      <c r="I1184" s="1">
        <v>46853</v>
      </c>
      <c r="J1184" t="s">
        <v>36</v>
      </c>
      <c r="K1184" t="s">
        <v>37</v>
      </c>
      <c r="L1184" t="s">
        <v>53</v>
      </c>
      <c r="M1184" t="s">
        <v>27</v>
      </c>
      <c r="N1184" t="s">
        <v>28</v>
      </c>
      <c r="O1184" t="s">
        <v>61</v>
      </c>
      <c r="P1184" t="s">
        <v>39</v>
      </c>
      <c r="Q1184" t="s">
        <v>47</v>
      </c>
      <c r="R1184">
        <v>4.0999999999999996</v>
      </c>
      <c r="S1184">
        <v>5</v>
      </c>
      <c r="T1184">
        <f t="shared" si="54"/>
        <v>365</v>
      </c>
      <c r="U1184" t="str">
        <f t="shared" si="55"/>
        <v>2027</v>
      </c>
      <c r="V1184" t="str">
        <f t="shared" si="56"/>
        <v>2</v>
      </c>
      <c r="W1184" s="10" cm="1">
        <f t="array" ref="W1184">(INDEX(clv_analysis[[#All],[Customer Lifetime Value]], MATCH(TEXT(U1184, "0")&amp;V1184, TEXT(clv_analysis[[#All],[Year]], "0")&amp;clv_analysis[[#All],[Quarter]], 0))) /( COUNTIFS(amazon_prime_users[Year], U1184, amazon_prime_users[Quarter], V1184))</f>
        <v>44.913476312576321</v>
      </c>
    </row>
    <row r="1185" spans="1:23" x14ac:dyDescent="0.3">
      <c r="A1185" s="2">
        <v>1184</v>
      </c>
      <c r="B1185" t="s">
        <v>4669</v>
      </c>
      <c r="C1185" t="s">
        <v>4670</v>
      </c>
      <c r="D1185" t="s">
        <v>4671</v>
      </c>
      <c r="E1185" s="3">
        <v>25864</v>
      </c>
      <c r="F1185" t="s">
        <v>43</v>
      </c>
      <c r="G1185" t="s">
        <v>4672</v>
      </c>
      <c r="H1185" s="1">
        <v>46489</v>
      </c>
      <c r="I1185" s="1">
        <v>46854</v>
      </c>
      <c r="J1185" t="s">
        <v>36</v>
      </c>
      <c r="K1185" t="s">
        <v>37</v>
      </c>
      <c r="L1185" t="s">
        <v>53</v>
      </c>
      <c r="M1185" t="s">
        <v>59</v>
      </c>
      <c r="N1185" t="s">
        <v>45</v>
      </c>
      <c r="O1185" t="s">
        <v>38</v>
      </c>
      <c r="P1185" t="s">
        <v>68</v>
      </c>
      <c r="Q1185" t="s">
        <v>47</v>
      </c>
      <c r="R1185">
        <v>3.1</v>
      </c>
      <c r="S1185">
        <v>8</v>
      </c>
      <c r="T1185">
        <f t="shared" si="54"/>
        <v>365</v>
      </c>
      <c r="U1185" t="str">
        <f t="shared" si="55"/>
        <v>2027</v>
      </c>
      <c r="V1185" t="str">
        <f t="shared" si="56"/>
        <v>2</v>
      </c>
      <c r="W1185" s="10" cm="1">
        <f t="array" ref="W1185">(INDEX(clv_analysis[[#All],[Customer Lifetime Value]], MATCH(TEXT(U1185, "0")&amp;V1185, TEXT(clv_analysis[[#All],[Year]], "0")&amp;clv_analysis[[#All],[Quarter]], 0))) /( COUNTIFS(amazon_prime_users[Year], U1185, amazon_prime_users[Quarter], V1185))</f>
        <v>44.913476312576321</v>
      </c>
    </row>
    <row r="1186" spans="1:23" x14ac:dyDescent="0.3">
      <c r="A1186" s="2">
        <v>1185</v>
      </c>
      <c r="B1186" t="s">
        <v>4673</v>
      </c>
      <c r="C1186" t="s">
        <v>4674</v>
      </c>
      <c r="D1186" t="s">
        <v>4675</v>
      </c>
      <c r="E1186" s="3">
        <v>29383</v>
      </c>
      <c r="F1186" t="s">
        <v>43</v>
      </c>
      <c r="G1186" t="s">
        <v>4676</v>
      </c>
      <c r="H1186" s="1">
        <v>46490</v>
      </c>
      <c r="I1186" s="1">
        <v>46855</v>
      </c>
      <c r="J1186" t="s">
        <v>24</v>
      </c>
      <c r="K1186" t="s">
        <v>25</v>
      </c>
      <c r="L1186" t="s">
        <v>26</v>
      </c>
      <c r="M1186" t="s">
        <v>66</v>
      </c>
      <c r="N1186" t="s">
        <v>60</v>
      </c>
      <c r="O1186" t="s">
        <v>73</v>
      </c>
      <c r="P1186" t="s">
        <v>30</v>
      </c>
      <c r="Q1186" t="s">
        <v>54</v>
      </c>
      <c r="R1186">
        <v>3.1</v>
      </c>
      <c r="S1186">
        <v>3</v>
      </c>
      <c r="T1186">
        <f t="shared" si="54"/>
        <v>365</v>
      </c>
      <c r="U1186" t="str">
        <f t="shared" si="55"/>
        <v>2027</v>
      </c>
      <c r="V1186" t="str">
        <f t="shared" si="56"/>
        <v>2</v>
      </c>
      <c r="W1186" s="10" cm="1">
        <f t="array" ref="W1186">(INDEX(clv_analysis[[#All],[Customer Lifetime Value]], MATCH(TEXT(U1186, "0")&amp;V1186, TEXT(clv_analysis[[#All],[Year]], "0")&amp;clv_analysis[[#All],[Quarter]], 0))) /( COUNTIFS(amazon_prime_users[Year], U1186, amazon_prime_users[Quarter], V1186))</f>
        <v>44.913476312576321</v>
      </c>
    </row>
    <row r="1187" spans="1:23" x14ac:dyDescent="0.3">
      <c r="A1187" s="2">
        <v>1186</v>
      </c>
      <c r="B1187" t="s">
        <v>4677</v>
      </c>
      <c r="C1187" t="s">
        <v>4678</v>
      </c>
      <c r="D1187" t="s">
        <v>4679</v>
      </c>
      <c r="E1187" s="3">
        <v>33514</v>
      </c>
      <c r="F1187" t="s">
        <v>43</v>
      </c>
      <c r="G1187" t="s">
        <v>4680</v>
      </c>
      <c r="H1187" s="1">
        <v>46491</v>
      </c>
      <c r="I1187" s="1">
        <v>46856</v>
      </c>
      <c r="J1187" t="s">
        <v>36</v>
      </c>
      <c r="K1187" t="s">
        <v>37</v>
      </c>
      <c r="L1187" t="s">
        <v>53</v>
      </c>
      <c r="M1187" t="s">
        <v>59</v>
      </c>
      <c r="N1187" t="s">
        <v>28</v>
      </c>
      <c r="O1187" t="s">
        <v>46</v>
      </c>
      <c r="P1187" t="s">
        <v>30</v>
      </c>
      <c r="Q1187" t="s">
        <v>54</v>
      </c>
      <c r="R1187">
        <v>3.1</v>
      </c>
      <c r="S1187">
        <v>4</v>
      </c>
      <c r="T1187">
        <f t="shared" si="54"/>
        <v>365</v>
      </c>
      <c r="U1187" t="str">
        <f t="shared" si="55"/>
        <v>2027</v>
      </c>
      <c r="V1187" t="str">
        <f t="shared" si="56"/>
        <v>2</v>
      </c>
      <c r="W1187" s="10" cm="1">
        <f t="array" ref="W1187">(INDEX(clv_analysis[[#All],[Customer Lifetime Value]], MATCH(TEXT(U1187, "0")&amp;V1187, TEXT(clv_analysis[[#All],[Year]], "0")&amp;clv_analysis[[#All],[Quarter]], 0))) /( COUNTIFS(amazon_prime_users[Year], U1187, amazon_prime_users[Quarter], V1187))</f>
        <v>44.913476312576321</v>
      </c>
    </row>
    <row r="1188" spans="1:23" x14ac:dyDescent="0.3">
      <c r="A1188" s="2">
        <v>1187</v>
      </c>
      <c r="B1188" t="s">
        <v>4681</v>
      </c>
      <c r="C1188" t="s">
        <v>4682</v>
      </c>
      <c r="D1188" t="s">
        <v>4683</v>
      </c>
      <c r="E1188" s="3">
        <v>13832</v>
      </c>
      <c r="F1188" t="s">
        <v>43</v>
      </c>
      <c r="G1188" t="s">
        <v>4684</v>
      </c>
      <c r="H1188" s="1">
        <v>46492</v>
      </c>
      <c r="I1188" s="1">
        <v>46857</v>
      </c>
      <c r="J1188" t="s">
        <v>24</v>
      </c>
      <c r="K1188" t="s">
        <v>25</v>
      </c>
      <c r="L1188" t="s">
        <v>26</v>
      </c>
      <c r="M1188" t="s">
        <v>66</v>
      </c>
      <c r="N1188" t="s">
        <v>60</v>
      </c>
      <c r="O1188" t="s">
        <v>67</v>
      </c>
      <c r="P1188" t="s">
        <v>39</v>
      </c>
      <c r="Q1188" t="s">
        <v>54</v>
      </c>
      <c r="R1188">
        <v>4.3</v>
      </c>
      <c r="S1188">
        <v>2</v>
      </c>
      <c r="T1188">
        <f t="shared" si="54"/>
        <v>365</v>
      </c>
      <c r="U1188" t="str">
        <f t="shared" si="55"/>
        <v>2027</v>
      </c>
      <c r="V1188" t="str">
        <f t="shared" si="56"/>
        <v>2</v>
      </c>
      <c r="W1188" s="10" cm="1">
        <f t="array" ref="W1188">(INDEX(clv_analysis[[#All],[Customer Lifetime Value]], MATCH(TEXT(U1188, "0")&amp;V1188, TEXT(clv_analysis[[#All],[Year]], "0")&amp;clv_analysis[[#All],[Quarter]], 0))) /( COUNTIFS(amazon_prime_users[Year], U1188, amazon_prime_users[Quarter], V1188))</f>
        <v>44.913476312576321</v>
      </c>
    </row>
    <row r="1189" spans="1:23" x14ac:dyDescent="0.3">
      <c r="A1189" s="2">
        <v>1188</v>
      </c>
      <c r="B1189" t="s">
        <v>4685</v>
      </c>
      <c r="C1189" t="s">
        <v>4686</v>
      </c>
      <c r="D1189" t="s">
        <v>4687</v>
      </c>
      <c r="E1189" s="3">
        <v>18034</v>
      </c>
      <c r="F1189" t="s">
        <v>22</v>
      </c>
      <c r="G1189" t="s">
        <v>4688</v>
      </c>
      <c r="H1189" s="1">
        <v>46493</v>
      </c>
      <c r="I1189" s="1">
        <v>46858</v>
      </c>
      <c r="J1189" t="s">
        <v>36</v>
      </c>
      <c r="K1189" t="s">
        <v>52</v>
      </c>
      <c r="L1189" t="s">
        <v>26</v>
      </c>
      <c r="M1189" t="s">
        <v>59</v>
      </c>
      <c r="N1189" t="s">
        <v>28</v>
      </c>
      <c r="O1189" t="s">
        <v>114</v>
      </c>
      <c r="P1189" t="s">
        <v>30</v>
      </c>
      <c r="Q1189" t="s">
        <v>47</v>
      </c>
      <c r="R1189">
        <v>3.9</v>
      </c>
      <c r="S1189">
        <v>7</v>
      </c>
      <c r="T1189">
        <f t="shared" si="54"/>
        <v>365</v>
      </c>
      <c r="U1189" t="str">
        <f t="shared" si="55"/>
        <v>2027</v>
      </c>
      <c r="V1189" t="str">
        <f t="shared" si="56"/>
        <v>2</v>
      </c>
      <c r="W1189" s="10" cm="1">
        <f t="array" ref="W1189">(INDEX(clv_analysis[[#All],[Customer Lifetime Value]], MATCH(TEXT(U1189, "0")&amp;V1189, TEXT(clv_analysis[[#All],[Year]], "0")&amp;clv_analysis[[#All],[Quarter]], 0))) /( COUNTIFS(amazon_prime_users[Year], U1189, amazon_prime_users[Quarter], V1189))</f>
        <v>44.913476312576321</v>
      </c>
    </row>
    <row r="1190" spans="1:23" x14ac:dyDescent="0.3">
      <c r="A1190" s="2">
        <v>1189</v>
      </c>
      <c r="B1190" t="s">
        <v>4689</v>
      </c>
      <c r="C1190" t="s">
        <v>4690</v>
      </c>
      <c r="D1190" t="s">
        <v>4691</v>
      </c>
      <c r="E1190" s="3">
        <v>30758</v>
      </c>
      <c r="F1190" t="s">
        <v>22</v>
      </c>
      <c r="G1190" t="s">
        <v>4692</v>
      </c>
      <c r="H1190" s="1">
        <v>46494</v>
      </c>
      <c r="I1190" s="1">
        <v>46859</v>
      </c>
      <c r="J1190" t="s">
        <v>36</v>
      </c>
      <c r="K1190" t="s">
        <v>25</v>
      </c>
      <c r="L1190" t="s">
        <v>53</v>
      </c>
      <c r="M1190" t="s">
        <v>66</v>
      </c>
      <c r="N1190" t="s">
        <v>45</v>
      </c>
      <c r="O1190" t="s">
        <v>29</v>
      </c>
      <c r="P1190" t="s">
        <v>68</v>
      </c>
      <c r="Q1190" t="s">
        <v>47</v>
      </c>
      <c r="R1190">
        <v>4.5999999999999996</v>
      </c>
      <c r="S1190">
        <v>1</v>
      </c>
      <c r="T1190">
        <f t="shared" si="54"/>
        <v>365</v>
      </c>
      <c r="U1190" t="str">
        <f t="shared" si="55"/>
        <v>2027</v>
      </c>
      <c r="V1190" t="str">
        <f t="shared" si="56"/>
        <v>2</v>
      </c>
      <c r="W1190" s="10" cm="1">
        <f t="array" ref="W1190">(INDEX(clv_analysis[[#All],[Customer Lifetime Value]], MATCH(TEXT(U1190, "0")&amp;V1190, TEXT(clv_analysis[[#All],[Year]], "0")&amp;clv_analysis[[#All],[Quarter]], 0))) /( COUNTIFS(amazon_prime_users[Year], U1190, amazon_prime_users[Quarter], V1190))</f>
        <v>44.913476312576321</v>
      </c>
    </row>
    <row r="1191" spans="1:23" x14ac:dyDescent="0.3">
      <c r="A1191" s="2">
        <v>1190</v>
      </c>
      <c r="B1191" t="s">
        <v>4693</v>
      </c>
      <c r="C1191" t="s">
        <v>4694</v>
      </c>
      <c r="D1191" t="s">
        <v>4695</v>
      </c>
      <c r="E1191" s="3">
        <v>33945</v>
      </c>
      <c r="F1191" t="s">
        <v>22</v>
      </c>
      <c r="G1191" t="s">
        <v>4304</v>
      </c>
      <c r="H1191" s="1">
        <v>46495</v>
      </c>
      <c r="I1191" s="1">
        <v>46860</v>
      </c>
      <c r="J1191" t="s">
        <v>24</v>
      </c>
      <c r="K1191" t="s">
        <v>37</v>
      </c>
      <c r="L1191" t="s">
        <v>53</v>
      </c>
      <c r="M1191" t="s">
        <v>66</v>
      </c>
      <c r="N1191" t="s">
        <v>60</v>
      </c>
      <c r="O1191" t="s">
        <v>61</v>
      </c>
      <c r="P1191" t="s">
        <v>30</v>
      </c>
      <c r="Q1191" t="s">
        <v>31</v>
      </c>
      <c r="R1191">
        <v>3.3</v>
      </c>
      <c r="S1191">
        <v>2</v>
      </c>
      <c r="T1191">
        <f t="shared" si="54"/>
        <v>365</v>
      </c>
      <c r="U1191" t="str">
        <f t="shared" si="55"/>
        <v>2027</v>
      </c>
      <c r="V1191" t="str">
        <f t="shared" si="56"/>
        <v>2</v>
      </c>
      <c r="W1191" s="10" cm="1">
        <f t="array" ref="W1191">(INDEX(clv_analysis[[#All],[Customer Lifetime Value]], MATCH(TEXT(U1191, "0")&amp;V1191, TEXT(clv_analysis[[#All],[Year]], "0")&amp;clv_analysis[[#All],[Quarter]], 0))) /( COUNTIFS(amazon_prime_users[Year], U1191, amazon_prime_users[Quarter], V1191))</f>
        <v>44.913476312576321</v>
      </c>
    </row>
    <row r="1192" spans="1:23" x14ac:dyDescent="0.3">
      <c r="A1192" s="2">
        <v>1191</v>
      </c>
      <c r="B1192" t="s">
        <v>4696</v>
      </c>
      <c r="C1192" t="s">
        <v>4697</v>
      </c>
      <c r="D1192" t="s">
        <v>4698</v>
      </c>
      <c r="E1192" s="3">
        <v>13432</v>
      </c>
      <c r="F1192" t="s">
        <v>43</v>
      </c>
      <c r="G1192" t="s">
        <v>4699</v>
      </c>
      <c r="H1192" s="1">
        <v>46496</v>
      </c>
      <c r="I1192" s="1">
        <v>46861</v>
      </c>
      <c r="J1192" t="s">
        <v>36</v>
      </c>
      <c r="K1192" t="s">
        <v>25</v>
      </c>
      <c r="L1192" t="s">
        <v>26</v>
      </c>
      <c r="M1192" t="s">
        <v>59</v>
      </c>
      <c r="N1192" t="s">
        <v>45</v>
      </c>
      <c r="O1192" t="s">
        <v>67</v>
      </c>
      <c r="P1192" t="s">
        <v>39</v>
      </c>
      <c r="Q1192" t="s">
        <v>47</v>
      </c>
      <c r="R1192">
        <v>3.9</v>
      </c>
      <c r="S1192">
        <v>10</v>
      </c>
      <c r="T1192">
        <f t="shared" si="54"/>
        <v>365</v>
      </c>
      <c r="U1192" t="str">
        <f t="shared" si="55"/>
        <v>2027</v>
      </c>
      <c r="V1192" t="str">
        <f t="shared" si="56"/>
        <v>2</v>
      </c>
      <c r="W1192" s="10" cm="1">
        <f t="array" ref="W1192">(INDEX(clv_analysis[[#All],[Customer Lifetime Value]], MATCH(TEXT(U1192, "0")&amp;V1192, TEXT(clv_analysis[[#All],[Year]], "0")&amp;clv_analysis[[#All],[Quarter]], 0))) /( COUNTIFS(amazon_prime_users[Year], U1192, amazon_prime_users[Quarter], V1192))</f>
        <v>44.913476312576321</v>
      </c>
    </row>
    <row r="1193" spans="1:23" x14ac:dyDescent="0.3">
      <c r="A1193" s="2">
        <v>1192</v>
      </c>
      <c r="B1193" t="s">
        <v>4700</v>
      </c>
      <c r="C1193" t="s">
        <v>4701</v>
      </c>
      <c r="D1193" t="s">
        <v>4702</v>
      </c>
      <c r="E1193" s="3">
        <v>37428</v>
      </c>
      <c r="F1193" t="s">
        <v>43</v>
      </c>
      <c r="G1193" t="s">
        <v>4703</v>
      </c>
      <c r="H1193" s="1">
        <v>46497</v>
      </c>
      <c r="I1193" s="1">
        <v>46862</v>
      </c>
      <c r="J1193" t="s">
        <v>24</v>
      </c>
      <c r="K1193" t="s">
        <v>25</v>
      </c>
      <c r="L1193" t="s">
        <v>53</v>
      </c>
      <c r="M1193" t="s">
        <v>66</v>
      </c>
      <c r="N1193" t="s">
        <v>60</v>
      </c>
      <c r="O1193" t="s">
        <v>114</v>
      </c>
      <c r="P1193" t="s">
        <v>30</v>
      </c>
      <c r="Q1193" t="s">
        <v>31</v>
      </c>
      <c r="R1193">
        <v>3.9</v>
      </c>
      <c r="S1193">
        <v>8</v>
      </c>
      <c r="T1193">
        <f t="shared" si="54"/>
        <v>365</v>
      </c>
      <c r="U1193" t="str">
        <f t="shared" si="55"/>
        <v>2027</v>
      </c>
      <c r="V1193" t="str">
        <f t="shared" si="56"/>
        <v>2</v>
      </c>
      <c r="W1193" s="10" cm="1">
        <f t="array" ref="W1193">(INDEX(clv_analysis[[#All],[Customer Lifetime Value]], MATCH(TEXT(U1193, "0")&amp;V1193, TEXT(clv_analysis[[#All],[Year]], "0")&amp;clv_analysis[[#All],[Quarter]], 0))) /( COUNTIFS(amazon_prime_users[Year], U1193, amazon_prime_users[Quarter], V1193))</f>
        <v>44.913476312576321</v>
      </c>
    </row>
    <row r="1194" spans="1:23" x14ac:dyDescent="0.3">
      <c r="A1194" s="2">
        <v>1193</v>
      </c>
      <c r="B1194" t="s">
        <v>4704</v>
      </c>
      <c r="C1194" t="s">
        <v>4705</v>
      </c>
      <c r="D1194" t="s">
        <v>4706</v>
      </c>
      <c r="E1194" s="3">
        <v>30022</v>
      </c>
      <c r="F1194" t="s">
        <v>43</v>
      </c>
      <c r="G1194" t="s">
        <v>4707</v>
      </c>
      <c r="H1194" s="1">
        <v>46498</v>
      </c>
      <c r="I1194" s="1">
        <v>46863</v>
      </c>
      <c r="J1194" t="s">
        <v>24</v>
      </c>
      <c r="K1194" t="s">
        <v>52</v>
      </c>
      <c r="L1194" t="s">
        <v>26</v>
      </c>
      <c r="M1194" t="s">
        <v>59</v>
      </c>
      <c r="N1194" t="s">
        <v>28</v>
      </c>
      <c r="O1194" t="s">
        <v>67</v>
      </c>
      <c r="P1194" t="s">
        <v>30</v>
      </c>
      <c r="Q1194" t="s">
        <v>47</v>
      </c>
      <c r="R1194">
        <v>3.8</v>
      </c>
      <c r="S1194">
        <v>6</v>
      </c>
      <c r="T1194">
        <f t="shared" si="54"/>
        <v>365</v>
      </c>
      <c r="U1194" t="str">
        <f t="shared" si="55"/>
        <v>2027</v>
      </c>
      <c r="V1194" t="str">
        <f t="shared" si="56"/>
        <v>2</v>
      </c>
      <c r="W1194" s="10" cm="1">
        <f t="array" ref="W1194">(INDEX(clv_analysis[[#All],[Customer Lifetime Value]], MATCH(TEXT(U1194, "0")&amp;V1194, TEXT(clv_analysis[[#All],[Year]], "0")&amp;clv_analysis[[#All],[Quarter]], 0))) /( COUNTIFS(amazon_prime_users[Year], U1194, amazon_prime_users[Quarter], V1194))</f>
        <v>44.913476312576321</v>
      </c>
    </row>
    <row r="1195" spans="1:23" x14ac:dyDescent="0.3">
      <c r="A1195" s="2">
        <v>1194</v>
      </c>
      <c r="B1195" t="s">
        <v>4708</v>
      </c>
      <c r="C1195" t="s">
        <v>4709</v>
      </c>
      <c r="D1195" t="s">
        <v>4710</v>
      </c>
      <c r="E1195" s="3">
        <v>30185</v>
      </c>
      <c r="F1195" t="s">
        <v>22</v>
      </c>
      <c r="G1195" t="s">
        <v>4711</v>
      </c>
      <c r="H1195" s="1">
        <v>46499</v>
      </c>
      <c r="I1195" s="1">
        <v>46864</v>
      </c>
      <c r="J1195" t="s">
        <v>36</v>
      </c>
      <c r="K1195" t="s">
        <v>25</v>
      </c>
      <c r="L1195" t="s">
        <v>53</v>
      </c>
      <c r="M1195" t="s">
        <v>27</v>
      </c>
      <c r="N1195" t="s">
        <v>45</v>
      </c>
      <c r="O1195" t="s">
        <v>46</v>
      </c>
      <c r="P1195" t="s">
        <v>39</v>
      </c>
      <c r="Q1195" t="s">
        <v>31</v>
      </c>
      <c r="R1195">
        <v>3.8</v>
      </c>
      <c r="S1195">
        <v>1</v>
      </c>
      <c r="T1195">
        <f t="shared" si="54"/>
        <v>365</v>
      </c>
      <c r="U1195" t="str">
        <f t="shared" si="55"/>
        <v>2027</v>
      </c>
      <c r="V1195" t="str">
        <f t="shared" si="56"/>
        <v>2</v>
      </c>
      <c r="W1195" s="10" cm="1">
        <f t="array" ref="W1195">(INDEX(clv_analysis[[#All],[Customer Lifetime Value]], MATCH(TEXT(U1195, "0")&amp;V1195, TEXT(clv_analysis[[#All],[Year]], "0")&amp;clv_analysis[[#All],[Quarter]], 0))) /( COUNTIFS(amazon_prime_users[Year], U1195, amazon_prime_users[Quarter], V1195))</f>
        <v>44.913476312576321</v>
      </c>
    </row>
    <row r="1196" spans="1:23" x14ac:dyDescent="0.3">
      <c r="A1196" s="2">
        <v>1195</v>
      </c>
      <c r="B1196" t="s">
        <v>4712</v>
      </c>
      <c r="C1196" t="s">
        <v>4713</v>
      </c>
      <c r="D1196" t="s">
        <v>4714</v>
      </c>
      <c r="E1196" s="3">
        <v>28837</v>
      </c>
      <c r="F1196" t="s">
        <v>22</v>
      </c>
      <c r="G1196" t="s">
        <v>4715</v>
      </c>
      <c r="H1196" s="1">
        <v>46500</v>
      </c>
      <c r="I1196" s="1">
        <v>46865</v>
      </c>
      <c r="J1196" t="s">
        <v>36</v>
      </c>
      <c r="K1196" t="s">
        <v>52</v>
      </c>
      <c r="L1196" t="s">
        <v>26</v>
      </c>
      <c r="M1196" t="s">
        <v>27</v>
      </c>
      <c r="N1196" t="s">
        <v>28</v>
      </c>
      <c r="O1196" t="s">
        <v>46</v>
      </c>
      <c r="P1196" t="s">
        <v>68</v>
      </c>
      <c r="Q1196" t="s">
        <v>31</v>
      </c>
      <c r="R1196">
        <v>4.8</v>
      </c>
      <c r="S1196">
        <v>1</v>
      </c>
      <c r="T1196">
        <f t="shared" si="54"/>
        <v>365</v>
      </c>
      <c r="U1196" t="str">
        <f t="shared" si="55"/>
        <v>2027</v>
      </c>
      <c r="V1196" t="str">
        <f t="shared" si="56"/>
        <v>2</v>
      </c>
      <c r="W1196" s="10" cm="1">
        <f t="array" ref="W1196">(INDEX(clv_analysis[[#All],[Customer Lifetime Value]], MATCH(TEXT(U1196, "0")&amp;V1196, TEXT(clv_analysis[[#All],[Year]], "0")&amp;clv_analysis[[#All],[Quarter]], 0))) /( COUNTIFS(amazon_prime_users[Year], U1196, amazon_prime_users[Quarter], V1196))</f>
        <v>44.913476312576321</v>
      </c>
    </row>
    <row r="1197" spans="1:23" x14ac:dyDescent="0.3">
      <c r="A1197" s="2">
        <v>1196</v>
      </c>
      <c r="B1197" t="s">
        <v>4716</v>
      </c>
      <c r="C1197" t="s">
        <v>4717</v>
      </c>
      <c r="D1197" t="s">
        <v>4718</v>
      </c>
      <c r="E1197" s="3">
        <v>23976</v>
      </c>
      <c r="F1197" t="s">
        <v>43</v>
      </c>
      <c r="G1197" t="s">
        <v>4719</v>
      </c>
      <c r="H1197" s="1">
        <v>46501</v>
      </c>
      <c r="I1197" s="1">
        <v>46866</v>
      </c>
      <c r="J1197" t="s">
        <v>36</v>
      </c>
      <c r="K1197" t="s">
        <v>37</v>
      </c>
      <c r="L1197" t="s">
        <v>26</v>
      </c>
      <c r="M1197" t="s">
        <v>27</v>
      </c>
      <c r="N1197" t="s">
        <v>45</v>
      </c>
      <c r="O1197" t="s">
        <v>38</v>
      </c>
      <c r="P1197" t="s">
        <v>39</v>
      </c>
      <c r="Q1197" t="s">
        <v>47</v>
      </c>
      <c r="R1197">
        <v>4.0999999999999996</v>
      </c>
      <c r="S1197">
        <v>10</v>
      </c>
      <c r="T1197">
        <f t="shared" si="54"/>
        <v>365</v>
      </c>
      <c r="U1197" t="str">
        <f t="shared" si="55"/>
        <v>2027</v>
      </c>
      <c r="V1197" t="str">
        <f t="shared" si="56"/>
        <v>2</v>
      </c>
      <c r="W1197" s="10" cm="1">
        <f t="array" ref="W1197">(INDEX(clv_analysis[[#All],[Customer Lifetime Value]], MATCH(TEXT(U1197, "0")&amp;V1197, TEXT(clv_analysis[[#All],[Year]], "0")&amp;clv_analysis[[#All],[Quarter]], 0))) /( COUNTIFS(amazon_prime_users[Year], U1197, amazon_prime_users[Quarter], V1197))</f>
        <v>44.913476312576321</v>
      </c>
    </row>
    <row r="1198" spans="1:23" x14ac:dyDescent="0.3">
      <c r="A1198" s="2">
        <v>1197</v>
      </c>
      <c r="B1198" t="s">
        <v>4720</v>
      </c>
      <c r="C1198" t="s">
        <v>4721</v>
      </c>
      <c r="D1198" t="s">
        <v>4722</v>
      </c>
      <c r="E1198" s="3">
        <v>32249</v>
      </c>
      <c r="F1198" t="s">
        <v>22</v>
      </c>
      <c r="G1198" t="s">
        <v>4723</v>
      </c>
      <c r="H1198" s="1">
        <v>46502</v>
      </c>
      <c r="I1198" s="1">
        <v>46867</v>
      </c>
      <c r="J1198" t="s">
        <v>36</v>
      </c>
      <c r="K1198" t="s">
        <v>52</v>
      </c>
      <c r="L1198" t="s">
        <v>26</v>
      </c>
      <c r="M1198" t="s">
        <v>27</v>
      </c>
      <c r="N1198" t="s">
        <v>60</v>
      </c>
      <c r="O1198" t="s">
        <v>29</v>
      </c>
      <c r="P1198" t="s">
        <v>30</v>
      </c>
      <c r="Q1198" t="s">
        <v>31</v>
      </c>
      <c r="R1198">
        <v>4.9000000000000004</v>
      </c>
      <c r="S1198">
        <v>6</v>
      </c>
      <c r="T1198">
        <f t="shared" si="54"/>
        <v>365</v>
      </c>
      <c r="U1198" t="str">
        <f t="shared" si="55"/>
        <v>2027</v>
      </c>
      <c r="V1198" t="str">
        <f t="shared" si="56"/>
        <v>2</v>
      </c>
      <c r="W1198" s="10" cm="1">
        <f t="array" ref="W1198">(INDEX(clv_analysis[[#All],[Customer Lifetime Value]], MATCH(TEXT(U1198, "0")&amp;V1198, TEXT(clv_analysis[[#All],[Year]], "0")&amp;clv_analysis[[#All],[Quarter]], 0))) /( COUNTIFS(amazon_prime_users[Year], U1198, amazon_prime_users[Quarter], V1198))</f>
        <v>44.913476312576321</v>
      </c>
    </row>
    <row r="1199" spans="1:23" x14ac:dyDescent="0.3">
      <c r="A1199" s="2">
        <v>1198</v>
      </c>
      <c r="B1199" t="s">
        <v>4724</v>
      </c>
      <c r="C1199" t="s">
        <v>4725</v>
      </c>
      <c r="D1199" t="s">
        <v>4726</v>
      </c>
      <c r="E1199" s="3">
        <v>13756</v>
      </c>
      <c r="F1199" t="s">
        <v>43</v>
      </c>
      <c r="G1199" t="s">
        <v>4727</v>
      </c>
      <c r="H1199" s="1">
        <v>46503</v>
      </c>
      <c r="I1199" s="1">
        <v>46868</v>
      </c>
      <c r="J1199" t="s">
        <v>24</v>
      </c>
      <c r="K1199" t="s">
        <v>52</v>
      </c>
      <c r="L1199" t="s">
        <v>53</v>
      </c>
      <c r="M1199" t="s">
        <v>66</v>
      </c>
      <c r="N1199" t="s">
        <v>60</v>
      </c>
      <c r="O1199" t="s">
        <v>61</v>
      </c>
      <c r="P1199" t="s">
        <v>30</v>
      </c>
      <c r="Q1199" t="s">
        <v>54</v>
      </c>
      <c r="R1199">
        <v>4.0999999999999996</v>
      </c>
      <c r="S1199">
        <v>2</v>
      </c>
      <c r="T1199">
        <f t="shared" si="54"/>
        <v>365</v>
      </c>
      <c r="U1199" t="str">
        <f t="shared" si="55"/>
        <v>2027</v>
      </c>
      <c r="V1199" t="str">
        <f t="shared" si="56"/>
        <v>2</v>
      </c>
      <c r="W1199" s="10" cm="1">
        <f t="array" ref="W1199">(INDEX(clv_analysis[[#All],[Customer Lifetime Value]], MATCH(TEXT(U1199, "0")&amp;V1199, TEXT(clv_analysis[[#All],[Year]], "0")&amp;clv_analysis[[#All],[Quarter]], 0))) /( COUNTIFS(amazon_prime_users[Year], U1199, amazon_prime_users[Quarter], V1199))</f>
        <v>44.913476312576321</v>
      </c>
    </row>
    <row r="1200" spans="1:23" x14ac:dyDescent="0.3">
      <c r="A1200" s="2">
        <v>1199</v>
      </c>
      <c r="B1200" t="s">
        <v>4728</v>
      </c>
      <c r="C1200" t="s">
        <v>4729</v>
      </c>
      <c r="D1200" t="s">
        <v>4730</v>
      </c>
      <c r="E1200" s="3">
        <v>28094</v>
      </c>
      <c r="F1200" t="s">
        <v>43</v>
      </c>
      <c r="G1200" t="s">
        <v>4731</v>
      </c>
      <c r="H1200" s="1">
        <v>46504</v>
      </c>
      <c r="I1200" s="1">
        <v>46869</v>
      </c>
      <c r="J1200" t="s">
        <v>36</v>
      </c>
      <c r="K1200" t="s">
        <v>52</v>
      </c>
      <c r="L1200" t="s">
        <v>53</v>
      </c>
      <c r="M1200" t="s">
        <v>59</v>
      </c>
      <c r="N1200" t="s">
        <v>45</v>
      </c>
      <c r="O1200" t="s">
        <v>46</v>
      </c>
      <c r="P1200" t="s">
        <v>30</v>
      </c>
      <c r="Q1200" t="s">
        <v>54</v>
      </c>
      <c r="R1200">
        <v>3.4</v>
      </c>
      <c r="S1200">
        <v>5</v>
      </c>
      <c r="T1200">
        <f t="shared" si="54"/>
        <v>365</v>
      </c>
      <c r="U1200" t="str">
        <f t="shared" si="55"/>
        <v>2027</v>
      </c>
      <c r="V1200" t="str">
        <f t="shared" si="56"/>
        <v>2</v>
      </c>
      <c r="W1200" s="10" cm="1">
        <f t="array" ref="W1200">(INDEX(clv_analysis[[#All],[Customer Lifetime Value]], MATCH(TEXT(U1200, "0")&amp;V1200, TEXT(clv_analysis[[#All],[Year]], "0")&amp;clv_analysis[[#All],[Quarter]], 0))) /( COUNTIFS(amazon_prime_users[Year], U1200, amazon_prime_users[Quarter], V1200))</f>
        <v>44.913476312576321</v>
      </c>
    </row>
    <row r="1201" spans="1:23" x14ac:dyDescent="0.3">
      <c r="A1201" s="2">
        <v>1200</v>
      </c>
      <c r="B1201" t="s">
        <v>4732</v>
      </c>
      <c r="C1201" t="s">
        <v>4733</v>
      </c>
      <c r="D1201" t="s">
        <v>4734</v>
      </c>
      <c r="E1201" s="3">
        <v>32480</v>
      </c>
      <c r="F1201" t="s">
        <v>43</v>
      </c>
      <c r="G1201" t="s">
        <v>4735</v>
      </c>
      <c r="H1201" s="1">
        <v>46505</v>
      </c>
      <c r="I1201" s="1">
        <v>46870</v>
      </c>
      <c r="J1201" t="s">
        <v>36</v>
      </c>
      <c r="K1201" t="s">
        <v>37</v>
      </c>
      <c r="L1201" t="s">
        <v>53</v>
      </c>
      <c r="M1201" t="s">
        <v>59</v>
      </c>
      <c r="N1201" t="s">
        <v>45</v>
      </c>
      <c r="O1201" t="s">
        <v>114</v>
      </c>
      <c r="P1201" t="s">
        <v>39</v>
      </c>
      <c r="Q1201" t="s">
        <v>31</v>
      </c>
      <c r="R1201">
        <v>4.7</v>
      </c>
      <c r="S1201">
        <v>2</v>
      </c>
      <c r="T1201">
        <f t="shared" si="54"/>
        <v>365</v>
      </c>
      <c r="U1201" t="str">
        <f t="shared" si="55"/>
        <v>2027</v>
      </c>
      <c r="V1201" t="str">
        <f t="shared" si="56"/>
        <v>2</v>
      </c>
      <c r="W1201" s="10" cm="1">
        <f t="array" ref="W1201">(INDEX(clv_analysis[[#All],[Customer Lifetime Value]], MATCH(TEXT(U1201, "0")&amp;V1201, TEXT(clv_analysis[[#All],[Year]], "0")&amp;clv_analysis[[#All],[Quarter]], 0))) /( COUNTIFS(amazon_prime_users[Year], U1201, amazon_prime_users[Quarter], V1201))</f>
        <v>44.913476312576321</v>
      </c>
    </row>
    <row r="1202" spans="1:23" x14ac:dyDescent="0.3">
      <c r="A1202" s="2">
        <v>1201</v>
      </c>
      <c r="B1202" t="s">
        <v>4736</v>
      </c>
      <c r="C1202" t="s">
        <v>4737</v>
      </c>
      <c r="D1202" t="s">
        <v>4738</v>
      </c>
      <c r="E1202" s="3">
        <v>33173</v>
      </c>
      <c r="F1202" t="s">
        <v>43</v>
      </c>
      <c r="G1202" t="s">
        <v>4739</v>
      </c>
      <c r="H1202" s="1">
        <v>46506</v>
      </c>
      <c r="I1202" s="1">
        <v>46871</v>
      </c>
      <c r="J1202" t="s">
        <v>36</v>
      </c>
      <c r="K1202" t="s">
        <v>25</v>
      </c>
      <c r="L1202" t="s">
        <v>53</v>
      </c>
      <c r="M1202" t="s">
        <v>66</v>
      </c>
      <c r="N1202" t="s">
        <v>28</v>
      </c>
      <c r="O1202" t="s">
        <v>29</v>
      </c>
      <c r="P1202" t="s">
        <v>30</v>
      </c>
      <c r="Q1202" t="s">
        <v>31</v>
      </c>
      <c r="R1202">
        <v>4</v>
      </c>
      <c r="S1202">
        <v>2</v>
      </c>
      <c r="T1202">
        <f t="shared" si="54"/>
        <v>365</v>
      </c>
      <c r="U1202" t="str">
        <f t="shared" si="55"/>
        <v>2027</v>
      </c>
      <c r="V1202" t="str">
        <f t="shared" si="56"/>
        <v>2</v>
      </c>
      <c r="W1202" s="10" cm="1">
        <f t="array" ref="W1202">(INDEX(clv_analysis[[#All],[Customer Lifetime Value]], MATCH(TEXT(U1202, "0")&amp;V1202, TEXT(clv_analysis[[#All],[Year]], "0")&amp;clv_analysis[[#All],[Quarter]], 0))) /( COUNTIFS(amazon_prime_users[Year], U1202, amazon_prime_users[Quarter], V1202))</f>
        <v>44.913476312576321</v>
      </c>
    </row>
    <row r="1203" spans="1:23" x14ac:dyDescent="0.3">
      <c r="A1203" s="2">
        <v>1202</v>
      </c>
      <c r="B1203" t="s">
        <v>4740</v>
      </c>
      <c r="C1203" t="s">
        <v>4741</v>
      </c>
      <c r="D1203" t="s">
        <v>4742</v>
      </c>
      <c r="E1203" s="3">
        <v>25149</v>
      </c>
      <c r="F1203" t="s">
        <v>22</v>
      </c>
      <c r="G1203" t="s">
        <v>4743</v>
      </c>
      <c r="H1203" s="1">
        <v>46507</v>
      </c>
      <c r="I1203" s="1">
        <v>46872</v>
      </c>
      <c r="J1203" t="s">
        <v>24</v>
      </c>
      <c r="K1203" t="s">
        <v>37</v>
      </c>
      <c r="L1203" t="s">
        <v>26</v>
      </c>
      <c r="M1203" t="s">
        <v>66</v>
      </c>
      <c r="N1203" t="s">
        <v>60</v>
      </c>
      <c r="O1203" t="s">
        <v>29</v>
      </c>
      <c r="P1203" t="s">
        <v>39</v>
      </c>
      <c r="Q1203" t="s">
        <v>47</v>
      </c>
      <c r="R1203">
        <v>3.6</v>
      </c>
      <c r="S1203">
        <v>2</v>
      </c>
      <c r="T1203">
        <f t="shared" si="54"/>
        <v>365</v>
      </c>
      <c r="U1203" t="str">
        <f t="shared" si="55"/>
        <v>2027</v>
      </c>
      <c r="V1203" t="str">
        <f t="shared" si="56"/>
        <v>2</v>
      </c>
      <c r="W1203" s="10" cm="1">
        <f t="array" ref="W1203">(INDEX(clv_analysis[[#All],[Customer Lifetime Value]], MATCH(TEXT(U1203, "0")&amp;V1203, TEXT(clv_analysis[[#All],[Year]], "0")&amp;clv_analysis[[#All],[Quarter]], 0))) /( COUNTIFS(amazon_prime_users[Year], U1203, amazon_prime_users[Quarter], V1203))</f>
        <v>44.913476312576321</v>
      </c>
    </row>
    <row r="1204" spans="1:23" x14ac:dyDescent="0.3">
      <c r="A1204" s="2">
        <v>1203</v>
      </c>
      <c r="B1204" t="s">
        <v>4744</v>
      </c>
      <c r="C1204" t="s">
        <v>4745</v>
      </c>
      <c r="D1204" t="s">
        <v>4746</v>
      </c>
      <c r="E1204" s="3">
        <v>14979</v>
      </c>
      <c r="F1204" t="s">
        <v>22</v>
      </c>
      <c r="G1204" t="s">
        <v>1893</v>
      </c>
      <c r="H1204" s="1">
        <v>46508</v>
      </c>
      <c r="I1204" s="1">
        <v>46873</v>
      </c>
      <c r="J1204" t="s">
        <v>36</v>
      </c>
      <c r="K1204" t="s">
        <v>25</v>
      </c>
      <c r="L1204" t="s">
        <v>53</v>
      </c>
      <c r="M1204" t="s">
        <v>27</v>
      </c>
      <c r="N1204" t="s">
        <v>28</v>
      </c>
      <c r="O1204" t="s">
        <v>114</v>
      </c>
      <c r="P1204" t="s">
        <v>30</v>
      </c>
      <c r="Q1204" t="s">
        <v>31</v>
      </c>
      <c r="R1204">
        <v>3.1</v>
      </c>
      <c r="S1204">
        <v>3</v>
      </c>
      <c r="T1204">
        <f t="shared" si="54"/>
        <v>365</v>
      </c>
      <c r="U1204" t="str">
        <f t="shared" si="55"/>
        <v>2027</v>
      </c>
      <c r="V1204" t="str">
        <f t="shared" si="56"/>
        <v>2</v>
      </c>
      <c r="W1204" s="10" cm="1">
        <f t="array" ref="W1204">(INDEX(clv_analysis[[#All],[Customer Lifetime Value]], MATCH(TEXT(U1204, "0")&amp;V1204, TEXT(clv_analysis[[#All],[Year]], "0")&amp;clv_analysis[[#All],[Quarter]], 0))) /( COUNTIFS(amazon_prime_users[Year], U1204, amazon_prime_users[Quarter], V1204))</f>
        <v>44.913476312576321</v>
      </c>
    </row>
    <row r="1205" spans="1:23" x14ac:dyDescent="0.3">
      <c r="A1205" s="2">
        <v>1204</v>
      </c>
      <c r="B1205" t="s">
        <v>4747</v>
      </c>
      <c r="C1205" t="s">
        <v>4748</v>
      </c>
      <c r="D1205" t="s">
        <v>4749</v>
      </c>
      <c r="E1205" s="3">
        <v>38216</v>
      </c>
      <c r="F1205" t="s">
        <v>43</v>
      </c>
      <c r="G1205" t="s">
        <v>552</v>
      </c>
      <c r="H1205" s="1">
        <v>46509</v>
      </c>
      <c r="I1205" s="1">
        <v>46874</v>
      </c>
      <c r="J1205" t="s">
        <v>24</v>
      </c>
      <c r="K1205" t="s">
        <v>25</v>
      </c>
      <c r="L1205" t="s">
        <v>26</v>
      </c>
      <c r="M1205" t="s">
        <v>59</v>
      </c>
      <c r="N1205" t="s">
        <v>60</v>
      </c>
      <c r="O1205" t="s">
        <v>29</v>
      </c>
      <c r="P1205" t="s">
        <v>68</v>
      </c>
      <c r="Q1205" t="s">
        <v>54</v>
      </c>
      <c r="R1205">
        <v>3.8</v>
      </c>
      <c r="S1205">
        <v>5</v>
      </c>
      <c r="T1205">
        <f t="shared" si="54"/>
        <v>365</v>
      </c>
      <c r="U1205" t="str">
        <f t="shared" si="55"/>
        <v>2027</v>
      </c>
      <c r="V1205" t="str">
        <f t="shared" si="56"/>
        <v>2</v>
      </c>
      <c r="W1205" s="10" cm="1">
        <f t="array" ref="W1205">(INDEX(clv_analysis[[#All],[Customer Lifetime Value]], MATCH(TEXT(U1205, "0")&amp;V1205, TEXT(clv_analysis[[#All],[Year]], "0")&amp;clv_analysis[[#All],[Quarter]], 0))) /( COUNTIFS(amazon_prime_users[Year], U1205, amazon_prime_users[Quarter], V1205))</f>
        <v>44.913476312576321</v>
      </c>
    </row>
    <row r="1206" spans="1:23" x14ac:dyDescent="0.3">
      <c r="A1206" s="2">
        <v>1205</v>
      </c>
      <c r="B1206" t="s">
        <v>4750</v>
      </c>
      <c r="C1206" t="s">
        <v>4751</v>
      </c>
      <c r="D1206" t="s">
        <v>4752</v>
      </c>
      <c r="E1206" s="3">
        <v>32413</v>
      </c>
      <c r="F1206" t="s">
        <v>22</v>
      </c>
      <c r="G1206" t="s">
        <v>4753</v>
      </c>
      <c r="H1206" s="1">
        <v>46510</v>
      </c>
      <c r="I1206" s="1">
        <v>46875</v>
      </c>
      <c r="J1206" t="s">
        <v>36</v>
      </c>
      <c r="K1206" t="s">
        <v>37</v>
      </c>
      <c r="L1206" t="s">
        <v>53</v>
      </c>
      <c r="M1206" t="s">
        <v>59</v>
      </c>
      <c r="N1206" t="s">
        <v>28</v>
      </c>
      <c r="O1206" t="s">
        <v>46</v>
      </c>
      <c r="P1206" t="s">
        <v>39</v>
      </c>
      <c r="Q1206" t="s">
        <v>31</v>
      </c>
      <c r="R1206">
        <v>4.3</v>
      </c>
      <c r="S1206">
        <v>1</v>
      </c>
      <c r="T1206">
        <f t="shared" si="54"/>
        <v>365</v>
      </c>
      <c r="U1206" t="str">
        <f t="shared" si="55"/>
        <v>2027</v>
      </c>
      <c r="V1206" t="str">
        <f t="shared" si="56"/>
        <v>2</v>
      </c>
      <c r="W1206" s="10" cm="1">
        <f t="array" ref="W1206">(INDEX(clv_analysis[[#All],[Customer Lifetime Value]], MATCH(TEXT(U1206, "0")&amp;V1206, TEXT(clv_analysis[[#All],[Year]], "0")&amp;clv_analysis[[#All],[Quarter]], 0))) /( COUNTIFS(amazon_prime_users[Year], U1206, amazon_prime_users[Quarter], V1206))</f>
        <v>44.913476312576321</v>
      </c>
    </row>
    <row r="1207" spans="1:23" x14ac:dyDescent="0.3">
      <c r="A1207" s="2">
        <v>1206</v>
      </c>
      <c r="B1207" t="s">
        <v>4754</v>
      </c>
      <c r="C1207" t="s">
        <v>4755</v>
      </c>
      <c r="D1207" t="s">
        <v>4756</v>
      </c>
      <c r="E1207" s="3">
        <v>15966</v>
      </c>
      <c r="F1207" t="s">
        <v>43</v>
      </c>
      <c r="G1207" t="s">
        <v>4757</v>
      </c>
      <c r="H1207" s="1">
        <v>46511</v>
      </c>
      <c r="I1207" s="1">
        <v>46876</v>
      </c>
      <c r="J1207" t="s">
        <v>24</v>
      </c>
      <c r="K1207" t="s">
        <v>25</v>
      </c>
      <c r="L1207" t="s">
        <v>53</v>
      </c>
      <c r="M1207" t="s">
        <v>27</v>
      </c>
      <c r="N1207" t="s">
        <v>45</v>
      </c>
      <c r="O1207" t="s">
        <v>73</v>
      </c>
      <c r="P1207" t="s">
        <v>39</v>
      </c>
      <c r="Q1207" t="s">
        <v>47</v>
      </c>
      <c r="R1207">
        <v>4.4000000000000004</v>
      </c>
      <c r="S1207">
        <v>3</v>
      </c>
      <c r="T1207">
        <f t="shared" si="54"/>
        <v>365</v>
      </c>
      <c r="U1207" t="str">
        <f t="shared" si="55"/>
        <v>2027</v>
      </c>
      <c r="V1207" t="str">
        <f t="shared" si="56"/>
        <v>2</v>
      </c>
      <c r="W1207" s="10" cm="1">
        <f t="array" ref="W1207">(INDEX(clv_analysis[[#All],[Customer Lifetime Value]], MATCH(TEXT(U1207, "0")&amp;V1207, TEXT(clv_analysis[[#All],[Year]], "0")&amp;clv_analysis[[#All],[Quarter]], 0))) /( COUNTIFS(amazon_prime_users[Year], U1207, amazon_prime_users[Quarter], V1207))</f>
        <v>44.913476312576321</v>
      </c>
    </row>
    <row r="1208" spans="1:23" x14ac:dyDescent="0.3">
      <c r="A1208" s="2">
        <v>1207</v>
      </c>
      <c r="B1208" t="s">
        <v>4758</v>
      </c>
      <c r="C1208" t="s">
        <v>4759</v>
      </c>
      <c r="D1208" t="s">
        <v>4760</v>
      </c>
      <c r="E1208" s="3">
        <v>24949</v>
      </c>
      <c r="F1208" t="s">
        <v>43</v>
      </c>
      <c r="G1208" t="s">
        <v>4761</v>
      </c>
      <c r="H1208" s="1">
        <v>46512</v>
      </c>
      <c r="I1208" s="1">
        <v>46877</v>
      </c>
      <c r="J1208" t="s">
        <v>36</v>
      </c>
      <c r="K1208" t="s">
        <v>52</v>
      </c>
      <c r="L1208" t="s">
        <v>53</v>
      </c>
      <c r="M1208" t="s">
        <v>27</v>
      </c>
      <c r="N1208" t="s">
        <v>28</v>
      </c>
      <c r="O1208" t="s">
        <v>38</v>
      </c>
      <c r="P1208" t="s">
        <v>68</v>
      </c>
      <c r="Q1208" t="s">
        <v>54</v>
      </c>
      <c r="R1208">
        <v>3.2</v>
      </c>
      <c r="S1208">
        <v>7</v>
      </c>
      <c r="T1208">
        <f t="shared" si="54"/>
        <v>365</v>
      </c>
      <c r="U1208" t="str">
        <f t="shared" si="55"/>
        <v>2027</v>
      </c>
      <c r="V1208" t="str">
        <f t="shared" si="56"/>
        <v>2</v>
      </c>
      <c r="W1208" s="10" cm="1">
        <f t="array" ref="W1208">(INDEX(clv_analysis[[#All],[Customer Lifetime Value]], MATCH(TEXT(U1208, "0")&amp;V1208, TEXT(clv_analysis[[#All],[Year]], "0")&amp;clv_analysis[[#All],[Quarter]], 0))) /( COUNTIFS(amazon_prime_users[Year], U1208, amazon_prime_users[Quarter], V1208))</f>
        <v>44.913476312576321</v>
      </c>
    </row>
    <row r="1209" spans="1:23" x14ac:dyDescent="0.3">
      <c r="A1209" s="2">
        <v>1208</v>
      </c>
      <c r="B1209" t="s">
        <v>4762</v>
      </c>
      <c r="C1209" t="s">
        <v>4763</v>
      </c>
      <c r="D1209" t="s">
        <v>4764</v>
      </c>
      <c r="E1209" s="3">
        <v>36019</v>
      </c>
      <c r="F1209" t="s">
        <v>22</v>
      </c>
      <c r="G1209" t="s">
        <v>4765</v>
      </c>
      <c r="H1209" s="1">
        <v>46513</v>
      </c>
      <c r="I1209" s="1">
        <v>46878</v>
      </c>
      <c r="J1209" t="s">
        <v>36</v>
      </c>
      <c r="K1209" t="s">
        <v>52</v>
      </c>
      <c r="L1209" t="s">
        <v>53</v>
      </c>
      <c r="M1209" t="s">
        <v>66</v>
      </c>
      <c r="N1209" t="s">
        <v>45</v>
      </c>
      <c r="O1209" t="s">
        <v>38</v>
      </c>
      <c r="P1209" t="s">
        <v>68</v>
      </c>
      <c r="Q1209" t="s">
        <v>54</v>
      </c>
      <c r="R1209">
        <v>4.2</v>
      </c>
      <c r="S1209">
        <v>2</v>
      </c>
      <c r="T1209">
        <f t="shared" si="54"/>
        <v>365</v>
      </c>
      <c r="U1209" t="str">
        <f t="shared" si="55"/>
        <v>2027</v>
      </c>
      <c r="V1209" t="str">
        <f t="shared" si="56"/>
        <v>2</v>
      </c>
      <c r="W1209" s="10" cm="1">
        <f t="array" ref="W1209">(INDEX(clv_analysis[[#All],[Customer Lifetime Value]], MATCH(TEXT(U1209, "0")&amp;V1209, TEXT(clv_analysis[[#All],[Year]], "0")&amp;clv_analysis[[#All],[Quarter]], 0))) /( COUNTIFS(amazon_prime_users[Year], U1209, amazon_prime_users[Quarter], V1209))</f>
        <v>44.913476312576321</v>
      </c>
    </row>
    <row r="1210" spans="1:23" x14ac:dyDescent="0.3">
      <c r="A1210" s="2">
        <v>1209</v>
      </c>
      <c r="B1210" t="s">
        <v>4766</v>
      </c>
      <c r="C1210" t="s">
        <v>4767</v>
      </c>
      <c r="D1210" t="s">
        <v>4768</v>
      </c>
      <c r="E1210" s="3">
        <v>13334</v>
      </c>
      <c r="F1210" t="s">
        <v>43</v>
      </c>
      <c r="G1210" t="s">
        <v>4769</v>
      </c>
      <c r="H1210" s="1">
        <v>46514</v>
      </c>
      <c r="I1210" s="1">
        <v>46879</v>
      </c>
      <c r="J1210" t="s">
        <v>24</v>
      </c>
      <c r="K1210" t="s">
        <v>37</v>
      </c>
      <c r="L1210" t="s">
        <v>53</v>
      </c>
      <c r="M1210" t="s">
        <v>66</v>
      </c>
      <c r="N1210" t="s">
        <v>60</v>
      </c>
      <c r="O1210" t="s">
        <v>46</v>
      </c>
      <c r="P1210" t="s">
        <v>39</v>
      </c>
      <c r="Q1210" t="s">
        <v>54</v>
      </c>
      <c r="R1210">
        <v>3.8</v>
      </c>
      <c r="S1210">
        <v>7</v>
      </c>
      <c r="T1210">
        <f t="shared" si="54"/>
        <v>365</v>
      </c>
      <c r="U1210" t="str">
        <f t="shared" si="55"/>
        <v>2027</v>
      </c>
      <c r="V1210" t="str">
        <f t="shared" si="56"/>
        <v>2</v>
      </c>
      <c r="W1210" s="10" cm="1">
        <f t="array" ref="W1210">(INDEX(clv_analysis[[#All],[Customer Lifetime Value]], MATCH(TEXT(U1210, "0")&amp;V1210, TEXT(clv_analysis[[#All],[Year]], "0")&amp;clv_analysis[[#All],[Quarter]], 0))) /( COUNTIFS(amazon_prime_users[Year], U1210, amazon_prime_users[Quarter], V1210))</f>
        <v>44.913476312576321</v>
      </c>
    </row>
    <row r="1211" spans="1:23" x14ac:dyDescent="0.3">
      <c r="A1211" s="2">
        <v>1210</v>
      </c>
      <c r="B1211" t="s">
        <v>4770</v>
      </c>
      <c r="C1211" t="s">
        <v>4771</v>
      </c>
      <c r="D1211" t="s">
        <v>4772</v>
      </c>
      <c r="E1211" s="3">
        <v>34565</v>
      </c>
      <c r="F1211" t="s">
        <v>22</v>
      </c>
      <c r="G1211" t="s">
        <v>4773</v>
      </c>
      <c r="H1211" s="1">
        <v>46515</v>
      </c>
      <c r="I1211" s="1">
        <v>46880</v>
      </c>
      <c r="J1211" t="s">
        <v>24</v>
      </c>
      <c r="K1211" t="s">
        <v>52</v>
      </c>
      <c r="L1211" t="s">
        <v>53</v>
      </c>
      <c r="M1211" t="s">
        <v>59</v>
      </c>
      <c r="N1211" t="s">
        <v>28</v>
      </c>
      <c r="O1211" t="s">
        <v>46</v>
      </c>
      <c r="P1211" t="s">
        <v>68</v>
      </c>
      <c r="Q1211" t="s">
        <v>54</v>
      </c>
      <c r="R1211">
        <v>4.9000000000000004</v>
      </c>
      <c r="S1211">
        <v>1</v>
      </c>
      <c r="T1211">
        <f t="shared" si="54"/>
        <v>365</v>
      </c>
      <c r="U1211" t="str">
        <f t="shared" si="55"/>
        <v>2027</v>
      </c>
      <c r="V1211" t="str">
        <f t="shared" si="56"/>
        <v>2</v>
      </c>
      <c r="W1211" s="10" cm="1">
        <f t="array" ref="W1211">(INDEX(clv_analysis[[#All],[Customer Lifetime Value]], MATCH(TEXT(U1211, "0")&amp;V1211, TEXT(clv_analysis[[#All],[Year]], "0")&amp;clv_analysis[[#All],[Quarter]], 0))) /( COUNTIFS(amazon_prime_users[Year], U1211, amazon_prime_users[Quarter], V1211))</f>
        <v>44.913476312576321</v>
      </c>
    </row>
    <row r="1212" spans="1:23" x14ac:dyDescent="0.3">
      <c r="A1212" s="2">
        <v>1211</v>
      </c>
      <c r="B1212" t="s">
        <v>4774</v>
      </c>
      <c r="C1212" t="s">
        <v>4775</v>
      </c>
      <c r="D1212" t="s">
        <v>4776</v>
      </c>
      <c r="E1212" s="3">
        <v>22276</v>
      </c>
      <c r="F1212" t="s">
        <v>22</v>
      </c>
      <c r="G1212" t="s">
        <v>4777</v>
      </c>
      <c r="H1212" s="1">
        <v>46516</v>
      </c>
      <c r="I1212" s="1">
        <v>46881</v>
      </c>
      <c r="J1212" t="s">
        <v>24</v>
      </c>
      <c r="K1212" t="s">
        <v>52</v>
      </c>
      <c r="L1212" t="s">
        <v>26</v>
      </c>
      <c r="M1212" t="s">
        <v>59</v>
      </c>
      <c r="N1212" t="s">
        <v>28</v>
      </c>
      <c r="O1212" t="s">
        <v>38</v>
      </c>
      <c r="P1212" t="s">
        <v>30</v>
      </c>
      <c r="Q1212" t="s">
        <v>54</v>
      </c>
      <c r="R1212">
        <v>4.0999999999999996</v>
      </c>
      <c r="S1212">
        <v>4</v>
      </c>
      <c r="T1212">
        <f t="shared" si="54"/>
        <v>365</v>
      </c>
      <c r="U1212" t="str">
        <f t="shared" si="55"/>
        <v>2027</v>
      </c>
      <c r="V1212" t="str">
        <f t="shared" si="56"/>
        <v>2</v>
      </c>
      <c r="W1212" s="10" cm="1">
        <f t="array" ref="W1212">(INDEX(clv_analysis[[#All],[Customer Lifetime Value]], MATCH(TEXT(U1212, "0")&amp;V1212, TEXT(clv_analysis[[#All],[Year]], "0")&amp;clv_analysis[[#All],[Quarter]], 0))) /( COUNTIFS(amazon_prime_users[Year], U1212, amazon_prime_users[Quarter], V1212))</f>
        <v>44.913476312576321</v>
      </c>
    </row>
    <row r="1213" spans="1:23" x14ac:dyDescent="0.3">
      <c r="A1213" s="2">
        <v>1212</v>
      </c>
      <c r="B1213" t="s">
        <v>4778</v>
      </c>
      <c r="C1213" t="s">
        <v>4779</v>
      </c>
      <c r="D1213" t="s">
        <v>4780</v>
      </c>
      <c r="E1213" s="3">
        <v>16801</v>
      </c>
      <c r="F1213" t="s">
        <v>22</v>
      </c>
      <c r="G1213" t="s">
        <v>4781</v>
      </c>
      <c r="H1213" s="1">
        <v>46517</v>
      </c>
      <c r="I1213" s="1">
        <v>46882</v>
      </c>
      <c r="J1213" t="s">
        <v>24</v>
      </c>
      <c r="K1213" t="s">
        <v>52</v>
      </c>
      <c r="L1213" t="s">
        <v>26</v>
      </c>
      <c r="M1213" t="s">
        <v>66</v>
      </c>
      <c r="N1213" t="s">
        <v>45</v>
      </c>
      <c r="O1213" t="s">
        <v>73</v>
      </c>
      <c r="P1213" t="s">
        <v>30</v>
      </c>
      <c r="Q1213" t="s">
        <v>54</v>
      </c>
      <c r="R1213">
        <v>4.5</v>
      </c>
      <c r="S1213">
        <v>4</v>
      </c>
      <c r="T1213">
        <f t="shared" si="54"/>
        <v>365</v>
      </c>
      <c r="U1213" t="str">
        <f t="shared" si="55"/>
        <v>2027</v>
      </c>
      <c r="V1213" t="str">
        <f t="shared" si="56"/>
        <v>2</v>
      </c>
      <c r="W1213" s="10" cm="1">
        <f t="array" ref="W1213">(INDEX(clv_analysis[[#All],[Customer Lifetime Value]], MATCH(TEXT(U1213, "0")&amp;V1213, TEXT(clv_analysis[[#All],[Year]], "0")&amp;clv_analysis[[#All],[Quarter]], 0))) /( COUNTIFS(amazon_prime_users[Year], U1213, amazon_prime_users[Quarter], V1213))</f>
        <v>44.913476312576321</v>
      </c>
    </row>
    <row r="1214" spans="1:23" x14ac:dyDescent="0.3">
      <c r="A1214" s="2">
        <v>1213</v>
      </c>
      <c r="B1214" t="s">
        <v>4782</v>
      </c>
      <c r="C1214" t="s">
        <v>4783</v>
      </c>
      <c r="D1214" t="s">
        <v>4784</v>
      </c>
      <c r="E1214" s="3">
        <v>15542</v>
      </c>
      <c r="F1214" t="s">
        <v>22</v>
      </c>
      <c r="G1214" t="s">
        <v>4785</v>
      </c>
      <c r="H1214" s="1">
        <v>46518</v>
      </c>
      <c r="I1214" s="1">
        <v>46883</v>
      </c>
      <c r="J1214" t="s">
        <v>24</v>
      </c>
      <c r="K1214" t="s">
        <v>52</v>
      </c>
      <c r="L1214" t="s">
        <v>53</v>
      </c>
      <c r="M1214" t="s">
        <v>27</v>
      </c>
      <c r="N1214" t="s">
        <v>45</v>
      </c>
      <c r="O1214" t="s">
        <v>114</v>
      </c>
      <c r="P1214" t="s">
        <v>30</v>
      </c>
      <c r="Q1214" t="s">
        <v>31</v>
      </c>
      <c r="R1214">
        <v>3.8</v>
      </c>
      <c r="S1214">
        <v>9</v>
      </c>
      <c r="T1214">
        <f t="shared" si="54"/>
        <v>365</v>
      </c>
      <c r="U1214" t="str">
        <f t="shared" si="55"/>
        <v>2027</v>
      </c>
      <c r="V1214" t="str">
        <f t="shared" si="56"/>
        <v>2</v>
      </c>
      <c r="W1214" s="10" cm="1">
        <f t="array" ref="W1214">(INDEX(clv_analysis[[#All],[Customer Lifetime Value]], MATCH(TEXT(U1214, "0")&amp;V1214, TEXT(clv_analysis[[#All],[Year]], "0")&amp;clv_analysis[[#All],[Quarter]], 0))) /( COUNTIFS(amazon_prime_users[Year], U1214, amazon_prime_users[Quarter], V1214))</f>
        <v>44.913476312576321</v>
      </c>
    </row>
    <row r="1215" spans="1:23" x14ac:dyDescent="0.3">
      <c r="A1215" s="2">
        <v>1214</v>
      </c>
      <c r="B1215" t="s">
        <v>4786</v>
      </c>
      <c r="C1215" t="s">
        <v>4787</v>
      </c>
      <c r="D1215" t="s">
        <v>4788</v>
      </c>
      <c r="E1215" s="3">
        <v>35653</v>
      </c>
      <c r="F1215" t="s">
        <v>22</v>
      </c>
      <c r="G1215" t="s">
        <v>4789</v>
      </c>
      <c r="H1215" s="1">
        <v>46519</v>
      </c>
      <c r="I1215" s="1">
        <v>46884</v>
      </c>
      <c r="J1215" t="s">
        <v>36</v>
      </c>
      <c r="K1215" t="s">
        <v>25</v>
      </c>
      <c r="L1215" t="s">
        <v>53</v>
      </c>
      <c r="M1215" t="s">
        <v>66</v>
      </c>
      <c r="N1215" t="s">
        <v>28</v>
      </c>
      <c r="O1215" t="s">
        <v>61</v>
      </c>
      <c r="P1215" t="s">
        <v>39</v>
      </c>
      <c r="Q1215" t="s">
        <v>54</v>
      </c>
      <c r="R1215">
        <v>4.2</v>
      </c>
      <c r="S1215">
        <v>6</v>
      </c>
      <c r="T1215">
        <f t="shared" si="54"/>
        <v>365</v>
      </c>
      <c r="U1215" t="str">
        <f t="shared" si="55"/>
        <v>2027</v>
      </c>
      <c r="V1215" t="str">
        <f t="shared" si="56"/>
        <v>2</v>
      </c>
      <c r="W1215" s="10" cm="1">
        <f t="array" ref="W1215">(INDEX(clv_analysis[[#All],[Customer Lifetime Value]], MATCH(TEXT(U1215, "0")&amp;V1215, TEXT(clv_analysis[[#All],[Year]], "0")&amp;clv_analysis[[#All],[Quarter]], 0))) /( COUNTIFS(amazon_prime_users[Year], U1215, amazon_prime_users[Quarter], V1215))</f>
        <v>44.913476312576321</v>
      </c>
    </row>
    <row r="1216" spans="1:23" x14ac:dyDescent="0.3">
      <c r="A1216" s="2">
        <v>1215</v>
      </c>
      <c r="B1216" t="s">
        <v>4790</v>
      </c>
      <c r="C1216" t="s">
        <v>4791</v>
      </c>
      <c r="D1216" t="s">
        <v>4792</v>
      </c>
      <c r="E1216" s="3">
        <v>22289</v>
      </c>
      <c r="F1216" t="s">
        <v>43</v>
      </c>
      <c r="G1216" t="s">
        <v>744</v>
      </c>
      <c r="H1216" s="1">
        <v>46520</v>
      </c>
      <c r="I1216" s="1">
        <v>46885</v>
      </c>
      <c r="J1216" t="s">
        <v>36</v>
      </c>
      <c r="K1216" t="s">
        <v>37</v>
      </c>
      <c r="L1216" t="s">
        <v>53</v>
      </c>
      <c r="M1216" t="s">
        <v>66</v>
      </c>
      <c r="N1216" t="s">
        <v>45</v>
      </c>
      <c r="O1216" t="s">
        <v>61</v>
      </c>
      <c r="P1216" t="s">
        <v>68</v>
      </c>
      <c r="Q1216" t="s">
        <v>31</v>
      </c>
      <c r="R1216">
        <v>3.4</v>
      </c>
      <c r="S1216">
        <v>2</v>
      </c>
      <c r="T1216">
        <f t="shared" si="54"/>
        <v>365</v>
      </c>
      <c r="U1216" t="str">
        <f t="shared" si="55"/>
        <v>2027</v>
      </c>
      <c r="V1216" t="str">
        <f t="shared" si="56"/>
        <v>2</v>
      </c>
      <c r="W1216" s="10" cm="1">
        <f t="array" ref="W1216">(INDEX(clv_analysis[[#All],[Customer Lifetime Value]], MATCH(TEXT(U1216, "0")&amp;V1216, TEXT(clv_analysis[[#All],[Year]], "0")&amp;clv_analysis[[#All],[Quarter]], 0))) /( COUNTIFS(amazon_prime_users[Year], U1216, amazon_prime_users[Quarter], V1216))</f>
        <v>44.913476312576321</v>
      </c>
    </row>
    <row r="1217" spans="1:23" x14ac:dyDescent="0.3">
      <c r="A1217" s="2">
        <v>1216</v>
      </c>
      <c r="B1217" t="s">
        <v>4793</v>
      </c>
      <c r="C1217" t="s">
        <v>4794</v>
      </c>
      <c r="D1217" t="s">
        <v>4795</v>
      </c>
      <c r="E1217" s="3">
        <v>36385</v>
      </c>
      <c r="F1217" t="s">
        <v>43</v>
      </c>
      <c r="G1217" t="s">
        <v>4796</v>
      </c>
      <c r="H1217" s="1">
        <v>46521</v>
      </c>
      <c r="I1217" s="1">
        <v>46886</v>
      </c>
      <c r="J1217" t="s">
        <v>36</v>
      </c>
      <c r="K1217" t="s">
        <v>25</v>
      </c>
      <c r="L1217" t="s">
        <v>26</v>
      </c>
      <c r="M1217" t="s">
        <v>66</v>
      </c>
      <c r="N1217" t="s">
        <v>28</v>
      </c>
      <c r="O1217" t="s">
        <v>114</v>
      </c>
      <c r="P1217" t="s">
        <v>68</v>
      </c>
      <c r="Q1217" t="s">
        <v>31</v>
      </c>
      <c r="R1217">
        <v>3.9</v>
      </c>
      <c r="S1217">
        <v>1</v>
      </c>
      <c r="T1217">
        <f t="shared" si="54"/>
        <v>365</v>
      </c>
      <c r="U1217" t="str">
        <f t="shared" si="55"/>
        <v>2027</v>
      </c>
      <c r="V1217" t="str">
        <f t="shared" si="56"/>
        <v>2</v>
      </c>
      <c r="W1217" s="10" cm="1">
        <f t="array" ref="W1217">(INDEX(clv_analysis[[#All],[Customer Lifetime Value]], MATCH(TEXT(U1217, "0")&amp;V1217, TEXT(clv_analysis[[#All],[Year]], "0")&amp;clv_analysis[[#All],[Quarter]], 0))) /( COUNTIFS(amazon_prime_users[Year], U1217, amazon_prime_users[Quarter], V1217))</f>
        <v>44.913476312576321</v>
      </c>
    </row>
    <row r="1218" spans="1:23" x14ac:dyDescent="0.3">
      <c r="A1218" s="2">
        <v>1217</v>
      </c>
      <c r="B1218" t="s">
        <v>4797</v>
      </c>
      <c r="C1218" t="s">
        <v>4798</v>
      </c>
      <c r="D1218" t="s">
        <v>4799</v>
      </c>
      <c r="E1218" s="3">
        <v>34373</v>
      </c>
      <c r="F1218" t="s">
        <v>43</v>
      </c>
      <c r="G1218" t="s">
        <v>4800</v>
      </c>
      <c r="H1218" s="1">
        <v>46522</v>
      </c>
      <c r="I1218" s="1">
        <v>46887</v>
      </c>
      <c r="J1218" t="s">
        <v>36</v>
      </c>
      <c r="K1218" t="s">
        <v>52</v>
      </c>
      <c r="L1218" t="s">
        <v>26</v>
      </c>
      <c r="M1218" t="s">
        <v>27</v>
      </c>
      <c r="N1218" t="s">
        <v>28</v>
      </c>
      <c r="O1218" t="s">
        <v>46</v>
      </c>
      <c r="P1218" t="s">
        <v>39</v>
      </c>
      <c r="Q1218" t="s">
        <v>54</v>
      </c>
      <c r="R1218">
        <v>4</v>
      </c>
      <c r="S1218">
        <v>3</v>
      </c>
      <c r="T1218">
        <f t="shared" ref="T1218:T1281" si="57">I1218-H1218</f>
        <v>365</v>
      </c>
      <c r="U1218" t="str">
        <f t="shared" ref="U1218:U1281" si="58">IF(YEAR(H1218)=2024, "2024",
 IF(YEAR(H1218)=2025, "2025",
 IF(YEAR(H1218)=2026, "2026",
 IF(YEAR(H1218)=2027, "2027",
 IF(YEAR(H1218)=2028, "2028",
 IF(YEAR(H1218)=2029, "2029",
 IF(YEAR(H1218)=2030, "2030", "")))))))</f>
        <v>2027</v>
      </c>
      <c r="V1218" t="str">
        <f t="shared" ref="V1218:V1281" si="59">IF(MONTH(H1218)&lt;=3, "1", IF(MONTH(H1218)&lt;=6, "2", IF(MONTH(H1218)&lt;=9, "3", "4")))</f>
        <v>2</v>
      </c>
      <c r="W1218" s="10" cm="1">
        <f t="array" ref="W1218">(INDEX(clv_analysis[[#All],[Customer Lifetime Value]], MATCH(TEXT(U1218, "0")&amp;V1218, TEXT(clv_analysis[[#All],[Year]], "0")&amp;clv_analysis[[#All],[Quarter]], 0))) /( COUNTIFS(amazon_prime_users[Year], U1218, amazon_prime_users[Quarter], V1218))</f>
        <v>44.913476312576321</v>
      </c>
    </row>
    <row r="1219" spans="1:23" x14ac:dyDescent="0.3">
      <c r="A1219" s="2">
        <v>1218</v>
      </c>
      <c r="B1219" t="s">
        <v>4801</v>
      </c>
      <c r="C1219" t="s">
        <v>4802</v>
      </c>
      <c r="D1219" t="s">
        <v>4803</v>
      </c>
      <c r="E1219" s="3">
        <v>25507</v>
      </c>
      <c r="F1219" t="s">
        <v>22</v>
      </c>
      <c r="G1219" t="s">
        <v>4804</v>
      </c>
      <c r="H1219" s="1">
        <v>46523</v>
      </c>
      <c r="I1219" s="1">
        <v>46888</v>
      </c>
      <c r="J1219" t="s">
        <v>36</v>
      </c>
      <c r="K1219" t="s">
        <v>37</v>
      </c>
      <c r="L1219" t="s">
        <v>26</v>
      </c>
      <c r="M1219" t="s">
        <v>66</v>
      </c>
      <c r="N1219" t="s">
        <v>60</v>
      </c>
      <c r="O1219" t="s">
        <v>38</v>
      </c>
      <c r="P1219" t="s">
        <v>39</v>
      </c>
      <c r="Q1219" t="s">
        <v>47</v>
      </c>
      <c r="R1219">
        <v>3.5</v>
      </c>
      <c r="S1219">
        <v>0</v>
      </c>
      <c r="T1219">
        <f t="shared" si="57"/>
        <v>365</v>
      </c>
      <c r="U1219" t="str">
        <f t="shared" si="58"/>
        <v>2027</v>
      </c>
      <c r="V1219" t="str">
        <f t="shared" si="59"/>
        <v>2</v>
      </c>
      <c r="W1219" s="10" cm="1">
        <f t="array" ref="W1219">(INDEX(clv_analysis[[#All],[Customer Lifetime Value]], MATCH(TEXT(U1219, "0")&amp;V1219, TEXT(clv_analysis[[#All],[Year]], "0")&amp;clv_analysis[[#All],[Quarter]], 0))) /( COUNTIFS(amazon_prime_users[Year], U1219, amazon_prime_users[Quarter], V1219))</f>
        <v>44.913476312576321</v>
      </c>
    </row>
    <row r="1220" spans="1:23" x14ac:dyDescent="0.3">
      <c r="A1220" s="2">
        <v>1219</v>
      </c>
      <c r="B1220" t="s">
        <v>4805</v>
      </c>
      <c r="C1220" t="s">
        <v>4806</v>
      </c>
      <c r="D1220" t="s">
        <v>4807</v>
      </c>
      <c r="E1220" s="3">
        <v>13364</v>
      </c>
      <c r="F1220" t="s">
        <v>22</v>
      </c>
      <c r="G1220" t="s">
        <v>4808</v>
      </c>
      <c r="H1220" s="1">
        <v>46524</v>
      </c>
      <c r="I1220" s="1">
        <v>46889</v>
      </c>
      <c r="J1220" t="s">
        <v>36</v>
      </c>
      <c r="K1220" t="s">
        <v>52</v>
      </c>
      <c r="L1220" t="s">
        <v>53</v>
      </c>
      <c r="M1220" t="s">
        <v>27</v>
      </c>
      <c r="N1220" t="s">
        <v>60</v>
      </c>
      <c r="O1220" t="s">
        <v>46</v>
      </c>
      <c r="P1220" t="s">
        <v>39</v>
      </c>
      <c r="Q1220" t="s">
        <v>47</v>
      </c>
      <c r="R1220">
        <v>4.4000000000000004</v>
      </c>
      <c r="S1220">
        <v>8</v>
      </c>
      <c r="T1220">
        <f t="shared" si="57"/>
        <v>365</v>
      </c>
      <c r="U1220" t="str">
        <f t="shared" si="58"/>
        <v>2027</v>
      </c>
      <c r="V1220" t="str">
        <f t="shared" si="59"/>
        <v>2</v>
      </c>
      <c r="W1220" s="10" cm="1">
        <f t="array" ref="W1220">(INDEX(clv_analysis[[#All],[Customer Lifetime Value]], MATCH(TEXT(U1220, "0")&amp;V1220, TEXT(clv_analysis[[#All],[Year]], "0")&amp;clv_analysis[[#All],[Quarter]], 0))) /( COUNTIFS(amazon_prime_users[Year], U1220, amazon_prime_users[Quarter], V1220))</f>
        <v>44.913476312576321</v>
      </c>
    </row>
    <row r="1221" spans="1:23" x14ac:dyDescent="0.3">
      <c r="A1221" s="2">
        <v>1220</v>
      </c>
      <c r="B1221" t="s">
        <v>4809</v>
      </c>
      <c r="C1221" t="s">
        <v>4810</v>
      </c>
      <c r="D1221" t="s">
        <v>4811</v>
      </c>
      <c r="E1221" s="3">
        <v>24261</v>
      </c>
      <c r="F1221" t="s">
        <v>43</v>
      </c>
      <c r="G1221" t="s">
        <v>4812</v>
      </c>
      <c r="H1221" s="1">
        <v>46525</v>
      </c>
      <c r="I1221" s="1">
        <v>46890</v>
      </c>
      <c r="J1221" t="s">
        <v>24</v>
      </c>
      <c r="K1221" t="s">
        <v>25</v>
      </c>
      <c r="L1221" t="s">
        <v>26</v>
      </c>
      <c r="M1221" t="s">
        <v>66</v>
      </c>
      <c r="N1221" t="s">
        <v>60</v>
      </c>
      <c r="O1221" t="s">
        <v>67</v>
      </c>
      <c r="P1221" t="s">
        <v>39</v>
      </c>
      <c r="Q1221" t="s">
        <v>47</v>
      </c>
      <c r="R1221">
        <v>4.7</v>
      </c>
      <c r="S1221">
        <v>1</v>
      </c>
      <c r="T1221">
        <f t="shared" si="57"/>
        <v>365</v>
      </c>
      <c r="U1221" t="str">
        <f t="shared" si="58"/>
        <v>2027</v>
      </c>
      <c r="V1221" t="str">
        <f t="shared" si="59"/>
        <v>2</v>
      </c>
      <c r="W1221" s="10" cm="1">
        <f t="array" ref="W1221">(INDEX(clv_analysis[[#All],[Customer Lifetime Value]], MATCH(TEXT(U1221, "0")&amp;V1221, TEXT(clv_analysis[[#All],[Year]], "0")&amp;clv_analysis[[#All],[Quarter]], 0))) /( COUNTIFS(amazon_prime_users[Year], U1221, amazon_prime_users[Quarter], V1221))</f>
        <v>44.913476312576321</v>
      </c>
    </row>
    <row r="1222" spans="1:23" x14ac:dyDescent="0.3">
      <c r="A1222" s="2">
        <v>1221</v>
      </c>
      <c r="B1222" t="s">
        <v>4813</v>
      </c>
      <c r="C1222" t="s">
        <v>4814</v>
      </c>
      <c r="D1222" t="s">
        <v>4815</v>
      </c>
      <c r="E1222" s="3">
        <v>23479</v>
      </c>
      <c r="F1222" t="s">
        <v>22</v>
      </c>
      <c r="G1222" t="s">
        <v>4816</v>
      </c>
      <c r="H1222" s="1">
        <v>46526</v>
      </c>
      <c r="I1222" s="1">
        <v>46891</v>
      </c>
      <c r="J1222" t="s">
        <v>24</v>
      </c>
      <c r="K1222" t="s">
        <v>37</v>
      </c>
      <c r="L1222" t="s">
        <v>53</v>
      </c>
      <c r="M1222" t="s">
        <v>59</v>
      </c>
      <c r="N1222" t="s">
        <v>60</v>
      </c>
      <c r="O1222" t="s">
        <v>67</v>
      </c>
      <c r="P1222" t="s">
        <v>39</v>
      </c>
      <c r="Q1222" t="s">
        <v>31</v>
      </c>
      <c r="R1222">
        <v>3.5</v>
      </c>
      <c r="S1222">
        <v>2</v>
      </c>
      <c r="T1222">
        <f t="shared" si="57"/>
        <v>365</v>
      </c>
      <c r="U1222" t="str">
        <f t="shared" si="58"/>
        <v>2027</v>
      </c>
      <c r="V1222" t="str">
        <f t="shared" si="59"/>
        <v>2</v>
      </c>
      <c r="W1222" s="10" cm="1">
        <f t="array" ref="W1222">(INDEX(clv_analysis[[#All],[Customer Lifetime Value]], MATCH(TEXT(U1222, "0")&amp;V1222, TEXT(clv_analysis[[#All],[Year]], "0")&amp;clv_analysis[[#All],[Quarter]], 0))) /( COUNTIFS(amazon_prime_users[Year], U1222, amazon_prime_users[Quarter], V1222))</f>
        <v>44.913476312576321</v>
      </c>
    </row>
    <row r="1223" spans="1:23" x14ac:dyDescent="0.3">
      <c r="A1223" s="2">
        <v>1222</v>
      </c>
      <c r="B1223" t="s">
        <v>4817</v>
      </c>
      <c r="C1223" t="s">
        <v>4818</v>
      </c>
      <c r="D1223" t="s">
        <v>4819</v>
      </c>
      <c r="E1223" s="3">
        <v>38768</v>
      </c>
      <c r="F1223" t="s">
        <v>22</v>
      </c>
      <c r="G1223" t="s">
        <v>1667</v>
      </c>
      <c r="H1223" s="1">
        <v>46527</v>
      </c>
      <c r="I1223" s="1">
        <v>46892</v>
      </c>
      <c r="J1223" t="s">
        <v>36</v>
      </c>
      <c r="K1223" t="s">
        <v>37</v>
      </c>
      <c r="L1223" t="s">
        <v>26</v>
      </c>
      <c r="M1223" t="s">
        <v>27</v>
      </c>
      <c r="N1223" t="s">
        <v>60</v>
      </c>
      <c r="O1223" t="s">
        <v>73</v>
      </c>
      <c r="P1223" t="s">
        <v>39</v>
      </c>
      <c r="Q1223" t="s">
        <v>47</v>
      </c>
      <c r="R1223">
        <v>3.2</v>
      </c>
      <c r="S1223">
        <v>3</v>
      </c>
      <c r="T1223">
        <f t="shared" si="57"/>
        <v>365</v>
      </c>
      <c r="U1223" t="str">
        <f t="shared" si="58"/>
        <v>2027</v>
      </c>
      <c r="V1223" t="str">
        <f t="shared" si="59"/>
        <v>2</v>
      </c>
      <c r="W1223" s="10" cm="1">
        <f t="array" ref="W1223">(INDEX(clv_analysis[[#All],[Customer Lifetime Value]], MATCH(TEXT(U1223, "0")&amp;V1223, TEXT(clv_analysis[[#All],[Year]], "0")&amp;clv_analysis[[#All],[Quarter]], 0))) /( COUNTIFS(amazon_prime_users[Year], U1223, amazon_prime_users[Quarter], V1223))</f>
        <v>44.913476312576321</v>
      </c>
    </row>
    <row r="1224" spans="1:23" x14ac:dyDescent="0.3">
      <c r="A1224" s="2">
        <v>1223</v>
      </c>
      <c r="B1224" t="s">
        <v>4820</v>
      </c>
      <c r="C1224" t="s">
        <v>4821</v>
      </c>
      <c r="D1224" t="s">
        <v>4822</v>
      </c>
      <c r="E1224" s="3">
        <v>16204</v>
      </c>
      <c r="F1224" t="s">
        <v>22</v>
      </c>
      <c r="G1224" t="s">
        <v>4823</v>
      </c>
      <c r="H1224" s="1">
        <v>46528</v>
      </c>
      <c r="I1224" s="1">
        <v>46893</v>
      </c>
      <c r="J1224" t="s">
        <v>36</v>
      </c>
      <c r="K1224" t="s">
        <v>25</v>
      </c>
      <c r="L1224" t="s">
        <v>26</v>
      </c>
      <c r="M1224" t="s">
        <v>27</v>
      </c>
      <c r="N1224" t="s">
        <v>28</v>
      </c>
      <c r="O1224" t="s">
        <v>38</v>
      </c>
      <c r="P1224" t="s">
        <v>39</v>
      </c>
      <c r="Q1224" t="s">
        <v>47</v>
      </c>
      <c r="R1224">
        <v>3.8</v>
      </c>
      <c r="S1224">
        <v>7</v>
      </c>
      <c r="T1224">
        <f t="shared" si="57"/>
        <v>365</v>
      </c>
      <c r="U1224" t="str">
        <f t="shared" si="58"/>
        <v>2027</v>
      </c>
      <c r="V1224" t="str">
        <f t="shared" si="59"/>
        <v>2</v>
      </c>
      <c r="W1224" s="10" cm="1">
        <f t="array" ref="W1224">(INDEX(clv_analysis[[#All],[Customer Lifetime Value]], MATCH(TEXT(U1224, "0")&amp;V1224, TEXT(clv_analysis[[#All],[Year]], "0")&amp;clv_analysis[[#All],[Quarter]], 0))) /( COUNTIFS(amazon_prime_users[Year], U1224, amazon_prime_users[Quarter], V1224))</f>
        <v>44.913476312576321</v>
      </c>
    </row>
    <row r="1225" spans="1:23" x14ac:dyDescent="0.3">
      <c r="A1225" s="2">
        <v>1224</v>
      </c>
      <c r="B1225" t="s">
        <v>4824</v>
      </c>
      <c r="C1225" t="s">
        <v>4825</v>
      </c>
      <c r="D1225" t="s">
        <v>4826</v>
      </c>
      <c r="E1225" s="3">
        <v>24416</v>
      </c>
      <c r="F1225" t="s">
        <v>22</v>
      </c>
      <c r="G1225" t="s">
        <v>4827</v>
      </c>
      <c r="H1225" s="1">
        <v>46529</v>
      </c>
      <c r="I1225" s="1">
        <v>46894</v>
      </c>
      <c r="J1225" t="s">
        <v>36</v>
      </c>
      <c r="K1225" t="s">
        <v>37</v>
      </c>
      <c r="L1225" t="s">
        <v>26</v>
      </c>
      <c r="M1225" t="s">
        <v>59</v>
      </c>
      <c r="N1225" t="s">
        <v>45</v>
      </c>
      <c r="O1225" t="s">
        <v>114</v>
      </c>
      <c r="P1225" t="s">
        <v>68</v>
      </c>
      <c r="Q1225" t="s">
        <v>54</v>
      </c>
      <c r="R1225">
        <v>4.2</v>
      </c>
      <c r="S1225">
        <v>8</v>
      </c>
      <c r="T1225">
        <f t="shared" si="57"/>
        <v>365</v>
      </c>
      <c r="U1225" t="str">
        <f t="shared" si="58"/>
        <v>2027</v>
      </c>
      <c r="V1225" t="str">
        <f t="shared" si="59"/>
        <v>2</v>
      </c>
      <c r="W1225" s="10" cm="1">
        <f t="array" ref="W1225">(INDEX(clv_analysis[[#All],[Customer Lifetime Value]], MATCH(TEXT(U1225, "0")&amp;V1225, TEXT(clv_analysis[[#All],[Year]], "0")&amp;clv_analysis[[#All],[Quarter]], 0))) /( COUNTIFS(amazon_prime_users[Year], U1225, amazon_prime_users[Quarter], V1225))</f>
        <v>44.913476312576321</v>
      </c>
    </row>
    <row r="1226" spans="1:23" x14ac:dyDescent="0.3">
      <c r="A1226" s="2">
        <v>1225</v>
      </c>
      <c r="B1226" t="s">
        <v>4828</v>
      </c>
      <c r="C1226" t="s">
        <v>4829</v>
      </c>
      <c r="D1226" t="s">
        <v>4830</v>
      </c>
      <c r="E1226" s="3">
        <v>13504</v>
      </c>
      <c r="F1226" t="s">
        <v>22</v>
      </c>
      <c r="G1226" t="s">
        <v>4831</v>
      </c>
      <c r="H1226" s="1">
        <v>46530</v>
      </c>
      <c r="I1226" s="1">
        <v>46895</v>
      </c>
      <c r="J1226" t="s">
        <v>24</v>
      </c>
      <c r="K1226" t="s">
        <v>37</v>
      </c>
      <c r="L1226" t="s">
        <v>53</v>
      </c>
      <c r="M1226" t="s">
        <v>27</v>
      </c>
      <c r="N1226" t="s">
        <v>28</v>
      </c>
      <c r="O1226" t="s">
        <v>61</v>
      </c>
      <c r="P1226" t="s">
        <v>68</v>
      </c>
      <c r="Q1226" t="s">
        <v>47</v>
      </c>
      <c r="R1226">
        <v>3.6</v>
      </c>
      <c r="S1226">
        <v>5</v>
      </c>
      <c r="T1226">
        <f t="shared" si="57"/>
        <v>365</v>
      </c>
      <c r="U1226" t="str">
        <f t="shared" si="58"/>
        <v>2027</v>
      </c>
      <c r="V1226" t="str">
        <f t="shared" si="59"/>
        <v>2</v>
      </c>
      <c r="W1226" s="10" cm="1">
        <f t="array" ref="W1226">(INDEX(clv_analysis[[#All],[Customer Lifetime Value]], MATCH(TEXT(U1226, "0")&amp;V1226, TEXT(clv_analysis[[#All],[Year]], "0")&amp;clv_analysis[[#All],[Quarter]], 0))) /( COUNTIFS(amazon_prime_users[Year], U1226, amazon_prime_users[Quarter], V1226))</f>
        <v>44.913476312576321</v>
      </c>
    </row>
    <row r="1227" spans="1:23" x14ac:dyDescent="0.3">
      <c r="A1227" s="2">
        <v>1226</v>
      </c>
      <c r="B1227" t="s">
        <v>4832</v>
      </c>
      <c r="C1227" t="s">
        <v>4833</v>
      </c>
      <c r="D1227" t="s">
        <v>4834</v>
      </c>
      <c r="E1227" s="3">
        <v>34771</v>
      </c>
      <c r="F1227" t="s">
        <v>43</v>
      </c>
      <c r="G1227" t="s">
        <v>4835</v>
      </c>
      <c r="H1227" s="1">
        <v>46531</v>
      </c>
      <c r="I1227" s="1">
        <v>46896</v>
      </c>
      <c r="J1227" t="s">
        <v>36</v>
      </c>
      <c r="K1227" t="s">
        <v>52</v>
      </c>
      <c r="L1227" t="s">
        <v>26</v>
      </c>
      <c r="M1227" t="s">
        <v>59</v>
      </c>
      <c r="N1227" t="s">
        <v>45</v>
      </c>
      <c r="O1227" t="s">
        <v>67</v>
      </c>
      <c r="P1227" t="s">
        <v>30</v>
      </c>
      <c r="Q1227" t="s">
        <v>47</v>
      </c>
      <c r="R1227">
        <v>4.5</v>
      </c>
      <c r="S1227">
        <v>2</v>
      </c>
      <c r="T1227">
        <f t="shared" si="57"/>
        <v>365</v>
      </c>
      <c r="U1227" t="str">
        <f t="shared" si="58"/>
        <v>2027</v>
      </c>
      <c r="V1227" t="str">
        <f t="shared" si="59"/>
        <v>2</v>
      </c>
      <c r="W1227" s="10" cm="1">
        <f t="array" ref="W1227">(INDEX(clv_analysis[[#All],[Customer Lifetime Value]], MATCH(TEXT(U1227, "0")&amp;V1227, TEXT(clv_analysis[[#All],[Year]], "0")&amp;clv_analysis[[#All],[Quarter]], 0))) /( COUNTIFS(amazon_prime_users[Year], U1227, amazon_prime_users[Quarter], V1227))</f>
        <v>44.913476312576321</v>
      </c>
    </row>
    <row r="1228" spans="1:23" x14ac:dyDescent="0.3">
      <c r="A1228" s="2">
        <v>1227</v>
      </c>
      <c r="B1228" t="s">
        <v>4836</v>
      </c>
      <c r="C1228" t="s">
        <v>4837</v>
      </c>
      <c r="D1228" t="s">
        <v>4838</v>
      </c>
      <c r="E1228" s="3">
        <v>18307</v>
      </c>
      <c r="F1228" t="s">
        <v>22</v>
      </c>
      <c r="G1228" t="s">
        <v>4839</v>
      </c>
      <c r="H1228" s="1">
        <v>46532</v>
      </c>
      <c r="I1228" s="1">
        <v>46897</v>
      </c>
      <c r="J1228" t="s">
        <v>24</v>
      </c>
      <c r="K1228" t="s">
        <v>37</v>
      </c>
      <c r="L1228" t="s">
        <v>53</v>
      </c>
      <c r="M1228" t="s">
        <v>59</v>
      </c>
      <c r="N1228" t="s">
        <v>28</v>
      </c>
      <c r="O1228" t="s">
        <v>114</v>
      </c>
      <c r="P1228" t="s">
        <v>39</v>
      </c>
      <c r="Q1228" t="s">
        <v>31</v>
      </c>
      <c r="R1228">
        <v>4.4000000000000004</v>
      </c>
      <c r="S1228">
        <v>2</v>
      </c>
      <c r="T1228">
        <f t="shared" si="57"/>
        <v>365</v>
      </c>
      <c r="U1228" t="str">
        <f t="shared" si="58"/>
        <v>2027</v>
      </c>
      <c r="V1228" t="str">
        <f t="shared" si="59"/>
        <v>2</v>
      </c>
      <c r="W1228" s="10" cm="1">
        <f t="array" ref="W1228">(INDEX(clv_analysis[[#All],[Customer Lifetime Value]], MATCH(TEXT(U1228, "0")&amp;V1228, TEXT(clv_analysis[[#All],[Year]], "0")&amp;clv_analysis[[#All],[Quarter]], 0))) /( COUNTIFS(amazon_prime_users[Year], U1228, amazon_prime_users[Quarter], V1228))</f>
        <v>44.913476312576321</v>
      </c>
    </row>
    <row r="1229" spans="1:23" x14ac:dyDescent="0.3">
      <c r="A1229" s="2">
        <v>1228</v>
      </c>
      <c r="B1229" t="s">
        <v>4840</v>
      </c>
      <c r="C1229" t="s">
        <v>4841</v>
      </c>
      <c r="D1229" t="s">
        <v>4842</v>
      </c>
      <c r="E1229" s="3">
        <v>15379</v>
      </c>
      <c r="F1229" t="s">
        <v>22</v>
      </c>
      <c r="G1229" t="s">
        <v>4843</v>
      </c>
      <c r="H1229" s="1">
        <v>46533</v>
      </c>
      <c r="I1229" s="1">
        <v>46898</v>
      </c>
      <c r="J1229" t="s">
        <v>36</v>
      </c>
      <c r="K1229" t="s">
        <v>25</v>
      </c>
      <c r="L1229" t="s">
        <v>53</v>
      </c>
      <c r="M1229" t="s">
        <v>27</v>
      </c>
      <c r="N1229" t="s">
        <v>60</v>
      </c>
      <c r="O1229" t="s">
        <v>29</v>
      </c>
      <c r="P1229" t="s">
        <v>68</v>
      </c>
      <c r="Q1229" t="s">
        <v>54</v>
      </c>
      <c r="R1229">
        <v>3.7</v>
      </c>
      <c r="S1229">
        <v>5</v>
      </c>
      <c r="T1229">
        <f t="shared" si="57"/>
        <v>365</v>
      </c>
      <c r="U1229" t="str">
        <f t="shared" si="58"/>
        <v>2027</v>
      </c>
      <c r="V1229" t="str">
        <f t="shared" si="59"/>
        <v>2</v>
      </c>
      <c r="W1229" s="10" cm="1">
        <f t="array" ref="W1229">(INDEX(clv_analysis[[#All],[Customer Lifetime Value]], MATCH(TEXT(U1229, "0")&amp;V1229, TEXT(clv_analysis[[#All],[Year]], "0")&amp;clv_analysis[[#All],[Quarter]], 0))) /( COUNTIFS(amazon_prime_users[Year], U1229, amazon_prime_users[Quarter], V1229))</f>
        <v>44.913476312576321</v>
      </c>
    </row>
    <row r="1230" spans="1:23" x14ac:dyDescent="0.3">
      <c r="A1230" s="2">
        <v>1229</v>
      </c>
      <c r="B1230" t="s">
        <v>4844</v>
      </c>
      <c r="C1230" t="s">
        <v>4845</v>
      </c>
      <c r="D1230" t="s">
        <v>4846</v>
      </c>
      <c r="E1230" s="3">
        <v>34190</v>
      </c>
      <c r="F1230" t="s">
        <v>22</v>
      </c>
      <c r="G1230" t="s">
        <v>4847</v>
      </c>
      <c r="H1230" s="1">
        <v>46534</v>
      </c>
      <c r="I1230" s="1">
        <v>46899</v>
      </c>
      <c r="J1230" t="s">
        <v>24</v>
      </c>
      <c r="K1230" t="s">
        <v>37</v>
      </c>
      <c r="L1230" t="s">
        <v>53</v>
      </c>
      <c r="M1230" t="s">
        <v>66</v>
      </c>
      <c r="N1230" t="s">
        <v>28</v>
      </c>
      <c r="O1230" t="s">
        <v>46</v>
      </c>
      <c r="P1230" t="s">
        <v>30</v>
      </c>
      <c r="Q1230" t="s">
        <v>47</v>
      </c>
      <c r="R1230">
        <v>3.4</v>
      </c>
      <c r="S1230">
        <v>4</v>
      </c>
      <c r="T1230">
        <f t="shared" si="57"/>
        <v>365</v>
      </c>
      <c r="U1230" t="str">
        <f t="shared" si="58"/>
        <v>2027</v>
      </c>
      <c r="V1230" t="str">
        <f t="shared" si="59"/>
        <v>2</v>
      </c>
      <c r="W1230" s="10" cm="1">
        <f t="array" ref="W1230">(INDEX(clv_analysis[[#All],[Customer Lifetime Value]], MATCH(TEXT(U1230, "0")&amp;V1230, TEXT(clv_analysis[[#All],[Year]], "0")&amp;clv_analysis[[#All],[Quarter]], 0))) /( COUNTIFS(amazon_prime_users[Year], U1230, amazon_prime_users[Quarter], V1230))</f>
        <v>44.913476312576321</v>
      </c>
    </row>
    <row r="1231" spans="1:23" x14ac:dyDescent="0.3">
      <c r="A1231" s="2">
        <v>1230</v>
      </c>
      <c r="B1231" t="s">
        <v>4848</v>
      </c>
      <c r="C1231" t="s">
        <v>4849</v>
      </c>
      <c r="D1231" t="s">
        <v>4850</v>
      </c>
      <c r="E1231" s="3">
        <v>27849</v>
      </c>
      <c r="F1231" t="s">
        <v>22</v>
      </c>
      <c r="G1231" t="s">
        <v>4851</v>
      </c>
      <c r="H1231" s="1">
        <v>46535</v>
      </c>
      <c r="I1231" s="1">
        <v>46900</v>
      </c>
      <c r="J1231" t="s">
        <v>36</v>
      </c>
      <c r="K1231" t="s">
        <v>25</v>
      </c>
      <c r="L1231" t="s">
        <v>53</v>
      </c>
      <c r="M1231" t="s">
        <v>27</v>
      </c>
      <c r="N1231" t="s">
        <v>60</v>
      </c>
      <c r="O1231" t="s">
        <v>114</v>
      </c>
      <c r="P1231" t="s">
        <v>30</v>
      </c>
      <c r="Q1231" t="s">
        <v>47</v>
      </c>
      <c r="R1231">
        <v>4.3</v>
      </c>
      <c r="S1231">
        <v>8</v>
      </c>
      <c r="T1231">
        <f t="shared" si="57"/>
        <v>365</v>
      </c>
      <c r="U1231" t="str">
        <f t="shared" si="58"/>
        <v>2027</v>
      </c>
      <c r="V1231" t="str">
        <f t="shared" si="59"/>
        <v>2</v>
      </c>
      <c r="W1231" s="10" cm="1">
        <f t="array" ref="W1231">(INDEX(clv_analysis[[#All],[Customer Lifetime Value]], MATCH(TEXT(U1231, "0")&amp;V1231, TEXT(clv_analysis[[#All],[Year]], "0")&amp;clv_analysis[[#All],[Quarter]], 0))) /( COUNTIFS(amazon_prime_users[Year], U1231, amazon_prime_users[Quarter], V1231))</f>
        <v>44.913476312576321</v>
      </c>
    </row>
    <row r="1232" spans="1:23" x14ac:dyDescent="0.3">
      <c r="A1232" s="2">
        <v>1231</v>
      </c>
      <c r="B1232" t="s">
        <v>4852</v>
      </c>
      <c r="C1232" t="s">
        <v>4853</v>
      </c>
      <c r="D1232" t="s">
        <v>4854</v>
      </c>
      <c r="E1232" s="3">
        <v>18951</v>
      </c>
      <c r="F1232" t="s">
        <v>43</v>
      </c>
      <c r="G1232" t="s">
        <v>4855</v>
      </c>
      <c r="H1232" s="1">
        <v>46536</v>
      </c>
      <c r="I1232" s="1">
        <v>46901</v>
      </c>
      <c r="J1232" t="s">
        <v>36</v>
      </c>
      <c r="K1232" t="s">
        <v>37</v>
      </c>
      <c r="L1232" t="s">
        <v>53</v>
      </c>
      <c r="M1232" t="s">
        <v>66</v>
      </c>
      <c r="N1232" t="s">
        <v>28</v>
      </c>
      <c r="O1232" t="s">
        <v>38</v>
      </c>
      <c r="P1232" t="s">
        <v>68</v>
      </c>
      <c r="Q1232" t="s">
        <v>31</v>
      </c>
      <c r="R1232">
        <v>4.3</v>
      </c>
      <c r="S1232">
        <v>9</v>
      </c>
      <c r="T1232">
        <f t="shared" si="57"/>
        <v>365</v>
      </c>
      <c r="U1232" t="str">
        <f t="shared" si="58"/>
        <v>2027</v>
      </c>
      <c r="V1232" t="str">
        <f t="shared" si="59"/>
        <v>2</v>
      </c>
      <c r="W1232" s="10" cm="1">
        <f t="array" ref="W1232">(INDEX(clv_analysis[[#All],[Customer Lifetime Value]], MATCH(TEXT(U1232, "0")&amp;V1232, TEXT(clv_analysis[[#All],[Year]], "0")&amp;clv_analysis[[#All],[Quarter]], 0))) /( COUNTIFS(amazon_prime_users[Year], U1232, amazon_prime_users[Quarter], V1232))</f>
        <v>44.913476312576321</v>
      </c>
    </row>
    <row r="1233" spans="1:23" x14ac:dyDescent="0.3">
      <c r="A1233" s="2">
        <v>1232</v>
      </c>
      <c r="B1233" t="s">
        <v>4856</v>
      </c>
      <c r="C1233" t="s">
        <v>4857</v>
      </c>
      <c r="D1233" t="s">
        <v>4858</v>
      </c>
      <c r="E1233" s="3">
        <v>17285</v>
      </c>
      <c r="F1233" t="s">
        <v>22</v>
      </c>
      <c r="G1233" t="s">
        <v>3071</v>
      </c>
      <c r="H1233" s="1">
        <v>46537</v>
      </c>
      <c r="I1233" s="1">
        <v>46902</v>
      </c>
      <c r="J1233" t="s">
        <v>36</v>
      </c>
      <c r="K1233" t="s">
        <v>52</v>
      </c>
      <c r="L1233" t="s">
        <v>53</v>
      </c>
      <c r="M1233" t="s">
        <v>66</v>
      </c>
      <c r="N1233" t="s">
        <v>60</v>
      </c>
      <c r="O1233" t="s">
        <v>38</v>
      </c>
      <c r="P1233" t="s">
        <v>39</v>
      </c>
      <c r="Q1233" t="s">
        <v>31</v>
      </c>
      <c r="R1233">
        <v>3.2</v>
      </c>
      <c r="S1233">
        <v>2</v>
      </c>
      <c r="T1233">
        <f t="shared" si="57"/>
        <v>365</v>
      </c>
      <c r="U1233" t="str">
        <f t="shared" si="58"/>
        <v>2027</v>
      </c>
      <c r="V1233" t="str">
        <f t="shared" si="59"/>
        <v>2</v>
      </c>
      <c r="W1233" s="10" cm="1">
        <f t="array" ref="W1233">(INDEX(clv_analysis[[#All],[Customer Lifetime Value]], MATCH(TEXT(U1233, "0")&amp;V1233, TEXT(clv_analysis[[#All],[Year]], "0")&amp;clv_analysis[[#All],[Quarter]], 0))) /( COUNTIFS(amazon_prime_users[Year], U1233, amazon_prime_users[Quarter], V1233))</f>
        <v>44.913476312576321</v>
      </c>
    </row>
    <row r="1234" spans="1:23" x14ac:dyDescent="0.3">
      <c r="A1234" s="2">
        <v>1233</v>
      </c>
      <c r="B1234" t="s">
        <v>4859</v>
      </c>
      <c r="C1234" t="s">
        <v>4860</v>
      </c>
      <c r="D1234" t="s">
        <v>4861</v>
      </c>
      <c r="E1234" s="3">
        <v>25840</v>
      </c>
      <c r="F1234" t="s">
        <v>43</v>
      </c>
      <c r="G1234" t="s">
        <v>4862</v>
      </c>
      <c r="H1234" s="1">
        <v>46538</v>
      </c>
      <c r="I1234" s="1">
        <v>46903</v>
      </c>
      <c r="J1234" t="s">
        <v>36</v>
      </c>
      <c r="K1234" t="s">
        <v>52</v>
      </c>
      <c r="L1234" t="s">
        <v>53</v>
      </c>
      <c r="M1234" t="s">
        <v>59</v>
      </c>
      <c r="N1234" t="s">
        <v>45</v>
      </c>
      <c r="O1234" t="s">
        <v>73</v>
      </c>
      <c r="P1234" t="s">
        <v>68</v>
      </c>
      <c r="Q1234" t="s">
        <v>47</v>
      </c>
      <c r="R1234">
        <v>3.6</v>
      </c>
      <c r="S1234">
        <v>5</v>
      </c>
      <c r="T1234">
        <f t="shared" si="57"/>
        <v>365</v>
      </c>
      <c r="U1234" t="str">
        <f t="shared" si="58"/>
        <v>2027</v>
      </c>
      <c r="V1234" t="str">
        <f t="shared" si="59"/>
        <v>2</v>
      </c>
      <c r="W1234" s="10" cm="1">
        <f t="array" ref="W1234">(INDEX(clv_analysis[[#All],[Customer Lifetime Value]], MATCH(TEXT(U1234, "0")&amp;V1234, TEXT(clv_analysis[[#All],[Year]], "0")&amp;clv_analysis[[#All],[Quarter]], 0))) /( COUNTIFS(amazon_prime_users[Year], U1234, amazon_prime_users[Quarter], V1234))</f>
        <v>44.913476312576321</v>
      </c>
    </row>
    <row r="1235" spans="1:23" x14ac:dyDescent="0.3">
      <c r="A1235" s="2">
        <v>1234</v>
      </c>
      <c r="B1235" t="s">
        <v>4863</v>
      </c>
      <c r="C1235" t="s">
        <v>4864</v>
      </c>
      <c r="D1235" t="s">
        <v>4865</v>
      </c>
      <c r="E1235" s="3">
        <v>29191</v>
      </c>
      <c r="F1235" t="s">
        <v>43</v>
      </c>
      <c r="G1235" t="s">
        <v>4866</v>
      </c>
      <c r="H1235" s="1">
        <v>46539</v>
      </c>
      <c r="I1235" s="1">
        <v>46904</v>
      </c>
      <c r="J1235" t="s">
        <v>24</v>
      </c>
      <c r="K1235" t="s">
        <v>37</v>
      </c>
      <c r="L1235" t="s">
        <v>53</v>
      </c>
      <c r="M1235" t="s">
        <v>66</v>
      </c>
      <c r="N1235" t="s">
        <v>28</v>
      </c>
      <c r="O1235" t="s">
        <v>114</v>
      </c>
      <c r="P1235" t="s">
        <v>39</v>
      </c>
      <c r="Q1235" t="s">
        <v>47</v>
      </c>
      <c r="R1235">
        <v>4.7</v>
      </c>
      <c r="S1235">
        <v>4</v>
      </c>
      <c r="T1235">
        <f t="shared" si="57"/>
        <v>365</v>
      </c>
      <c r="U1235" t="str">
        <f t="shared" si="58"/>
        <v>2027</v>
      </c>
      <c r="V1235" t="str">
        <f t="shared" si="59"/>
        <v>2</v>
      </c>
      <c r="W1235" s="10" cm="1">
        <f t="array" ref="W1235">(INDEX(clv_analysis[[#All],[Customer Lifetime Value]], MATCH(TEXT(U1235, "0")&amp;V1235, TEXT(clv_analysis[[#All],[Year]], "0")&amp;clv_analysis[[#All],[Quarter]], 0))) /( COUNTIFS(amazon_prime_users[Year], U1235, amazon_prime_users[Quarter], V1235))</f>
        <v>44.913476312576321</v>
      </c>
    </row>
    <row r="1236" spans="1:23" x14ac:dyDescent="0.3">
      <c r="A1236" s="2">
        <v>1235</v>
      </c>
      <c r="B1236" t="s">
        <v>4867</v>
      </c>
      <c r="C1236" t="s">
        <v>4868</v>
      </c>
      <c r="D1236" t="s">
        <v>4869</v>
      </c>
      <c r="E1236" s="3">
        <v>25518</v>
      </c>
      <c r="F1236" t="s">
        <v>22</v>
      </c>
      <c r="G1236" t="s">
        <v>4870</v>
      </c>
      <c r="H1236" s="1">
        <v>46540</v>
      </c>
      <c r="I1236" s="1">
        <v>46905</v>
      </c>
      <c r="J1236" t="s">
        <v>36</v>
      </c>
      <c r="K1236" t="s">
        <v>52</v>
      </c>
      <c r="L1236" t="s">
        <v>53</v>
      </c>
      <c r="M1236" t="s">
        <v>27</v>
      </c>
      <c r="N1236" t="s">
        <v>28</v>
      </c>
      <c r="O1236" t="s">
        <v>73</v>
      </c>
      <c r="P1236" t="s">
        <v>68</v>
      </c>
      <c r="Q1236" t="s">
        <v>31</v>
      </c>
      <c r="R1236">
        <v>3.6</v>
      </c>
      <c r="S1236">
        <v>10</v>
      </c>
      <c r="T1236">
        <f t="shared" si="57"/>
        <v>365</v>
      </c>
      <c r="U1236" t="str">
        <f t="shared" si="58"/>
        <v>2027</v>
      </c>
      <c r="V1236" t="str">
        <f t="shared" si="59"/>
        <v>2</v>
      </c>
      <c r="W1236" s="10" cm="1">
        <f t="array" ref="W1236">(INDEX(clv_analysis[[#All],[Customer Lifetime Value]], MATCH(TEXT(U1236, "0")&amp;V1236, TEXT(clv_analysis[[#All],[Year]], "0")&amp;clv_analysis[[#All],[Quarter]], 0))) /( COUNTIFS(amazon_prime_users[Year], U1236, amazon_prime_users[Quarter], V1236))</f>
        <v>44.913476312576321</v>
      </c>
    </row>
    <row r="1237" spans="1:23" x14ac:dyDescent="0.3">
      <c r="A1237" s="2">
        <v>1236</v>
      </c>
      <c r="B1237" t="s">
        <v>4871</v>
      </c>
      <c r="C1237" t="s">
        <v>4872</v>
      </c>
      <c r="D1237" t="s">
        <v>4873</v>
      </c>
      <c r="E1237" s="3">
        <v>24703</v>
      </c>
      <c r="F1237" t="s">
        <v>22</v>
      </c>
      <c r="G1237" t="s">
        <v>4874</v>
      </c>
      <c r="H1237" s="1">
        <v>46541</v>
      </c>
      <c r="I1237" s="1">
        <v>46906</v>
      </c>
      <c r="J1237" t="s">
        <v>36</v>
      </c>
      <c r="K1237" t="s">
        <v>37</v>
      </c>
      <c r="L1237" t="s">
        <v>53</v>
      </c>
      <c r="M1237" t="s">
        <v>66</v>
      </c>
      <c r="N1237" t="s">
        <v>60</v>
      </c>
      <c r="O1237" t="s">
        <v>67</v>
      </c>
      <c r="P1237" t="s">
        <v>39</v>
      </c>
      <c r="Q1237" t="s">
        <v>31</v>
      </c>
      <c r="R1237">
        <v>4.2</v>
      </c>
      <c r="S1237">
        <v>4</v>
      </c>
      <c r="T1237">
        <f t="shared" si="57"/>
        <v>365</v>
      </c>
      <c r="U1237" t="str">
        <f t="shared" si="58"/>
        <v>2027</v>
      </c>
      <c r="V1237" t="str">
        <f t="shared" si="59"/>
        <v>2</v>
      </c>
      <c r="W1237" s="10" cm="1">
        <f t="array" ref="W1237">(INDEX(clv_analysis[[#All],[Customer Lifetime Value]], MATCH(TEXT(U1237, "0")&amp;V1237, TEXT(clv_analysis[[#All],[Year]], "0")&amp;clv_analysis[[#All],[Quarter]], 0))) /( COUNTIFS(amazon_prime_users[Year], U1237, amazon_prime_users[Quarter], V1237))</f>
        <v>44.913476312576321</v>
      </c>
    </row>
    <row r="1238" spans="1:23" x14ac:dyDescent="0.3">
      <c r="A1238" s="2">
        <v>1237</v>
      </c>
      <c r="B1238" t="s">
        <v>4875</v>
      </c>
      <c r="C1238" t="s">
        <v>4876</v>
      </c>
      <c r="D1238" t="s">
        <v>4877</v>
      </c>
      <c r="E1238" s="3">
        <v>29894</v>
      </c>
      <c r="F1238" t="s">
        <v>22</v>
      </c>
      <c r="G1238" t="s">
        <v>4878</v>
      </c>
      <c r="H1238" s="1">
        <v>46542</v>
      </c>
      <c r="I1238" s="1">
        <v>46907</v>
      </c>
      <c r="J1238" t="s">
        <v>36</v>
      </c>
      <c r="K1238" t="s">
        <v>52</v>
      </c>
      <c r="L1238" t="s">
        <v>26</v>
      </c>
      <c r="M1238" t="s">
        <v>66</v>
      </c>
      <c r="N1238" t="s">
        <v>28</v>
      </c>
      <c r="O1238" t="s">
        <v>67</v>
      </c>
      <c r="P1238" t="s">
        <v>68</v>
      </c>
      <c r="Q1238" t="s">
        <v>54</v>
      </c>
      <c r="R1238">
        <v>3.7</v>
      </c>
      <c r="S1238">
        <v>10</v>
      </c>
      <c r="T1238">
        <f t="shared" si="57"/>
        <v>365</v>
      </c>
      <c r="U1238" t="str">
        <f t="shared" si="58"/>
        <v>2027</v>
      </c>
      <c r="V1238" t="str">
        <f t="shared" si="59"/>
        <v>2</v>
      </c>
      <c r="W1238" s="10" cm="1">
        <f t="array" ref="W1238">(INDEX(clv_analysis[[#All],[Customer Lifetime Value]], MATCH(TEXT(U1238, "0")&amp;V1238, TEXT(clv_analysis[[#All],[Year]], "0")&amp;clv_analysis[[#All],[Quarter]], 0))) /( COUNTIFS(amazon_prime_users[Year], U1238, amazon_prime_users[Quarter], V1238))</f>
        <v>44.913476312576321</v>
      </c>
    </row>
    <row r="1239" spans="1:23" x14ac:dyDescent="0.3">
      <c r="A1239" s="2">
        <v>1238</v>
      </c>
      <c r="B1239" t="s">
        <v>4879</v>
      </c>
      <c r="C1239" t="s">
        <v>4880</v>
      </c>
      <c r="D1239" t="s">
        <v>4881</v>
      </c>
      <c r="E1239" s="3">
        <v>15833</v>
      </c>
      <c r="F1239" t="s">
        <v>43</v>
      </c>
      <c r="G1239" t="s">
        <v>4882</v>
      </c>
      <c r="H1239" s="1">
        <v>46543</v>
      </c>
      <c r="I1239" s="1">
        <v>46908</v>
      </c>
      <c r="J1239" t="s">
        <v>24</v>
      </c>
      <c r="K1239" t="s">
        <v>37</v>
      </c>
      <c r="L1239" t="s">
        <v>53</v>
      </c>
      <c r="M1239" t="s">
        <v>66</v>
      </c>
      <c r="N1239" t="s">
        <v>45</v>
      </c>
      <c r="O1239" t="s">
        <v>67</v>
      </c>
      <c r="P1239" t="s">
        <v>30</v>
      </c>
      <c r="Q1239" t="s">
        <v>54</v>
      </c>
      <c r="R1239">
        <v>3.3</v>
      </c>
      <c r="S1239">
        <v>10</v>
      </c>
      <c r="T1239">
        <f t="shared" si="57"/>
        <v>365</v>
      </c>
      <c r="U1239" t="str">
        <f t="shared" si="58"/>
        <v>2027</v>
      </c>
      <c r="V1239" t="str">
        <f t="shared" si="59"/>
        <v>2</v>
      </c>
      <c r="W1239" s="10" cm="1">
        <f t="array" ref="W1239">(INDEX(clv_analysis[[#All],[Customer Lifetime Value]], MATCH(TEXT(U1239, "0")&amp;V1239, TEXT(clv_analysis[[#All],[Year]], "0")&amp;clv_analysis[[#All],[Quarter]], 0))) /( COUNTIFS(amazon_prime_users[Year], U1239, amazon_prime_users[Quarter], V1239))</f>
        <v>44.913476312576321</v>
      </c>
    </row>
    <row r="1240" spans="1:23" x14ac:dyDescent="0.3">
      <c r="A1240" s="2">
        <v>1239</v>
      </c>
      <c r="B1240" t="s">
        <v>4883</v>
      </c>
      <c r="C1240" t="s">
        <v>4884</v>
      </c>
      <c r="D1240" t="s">
        <v>4885</v>
      </c>
      <c r="E1240" s="3">
        <v>13397</v>
      </c>
      <c r="F1240" t="s">
        <v>43</v>
      </c>
      <c r="G1240" t="s">
        <v>4886</v>
      </c>
      <c r="H1240" s="1">
        <v>46544</v>
      </c>
      <c r="I1240" s="1">
        <v>46909</v>
      </c>
      <c r="J1240" t="s">
        <v>24</v>
      </c>
      <c r="K1240" t="s">
        <v>25</v>
      </c>
      <c r="L1240" t="s">
        <v>26</v>
      </c>
      <c r="M1240" t="s">
        <v>66</v>
      </c>
      <c r="N1240" t="s">
        <v>45</v>
      </c>
      <c r="O1240" t="s">
        <v>114</v>
      </c>
      <c r="P1240" t="s">
        <v>30</v>
      </c>
      <c r="Q1240" t="s">
        <v>47</v>
      </c>
      <c r="R1240">
        <v>3.4</v>
      </c>
      <c r="S1240">
        <v>1</v>
      </c>
      <c r="T1240">
        <f t="shared" si="57"/>
        <v>365</v>
      </c>
      <c r="U1240" t="str">
        <f t="shared" si="58"/>
        <v>2027</v>
      </c>
      <c r="V1240" t="str">
        <f t="shared" si="59"/>
        <v>2</v>
      </c>
      <c r="W1240" s="10" cm="1">
        <f t="array" ref="W1240">(INDEX(clv_analysis[[#All],[Customer Lifetime Value]], MATCH(TEXT(U1240, "0")&amp;V1240, TEXT(clv_analysis[[#All],[Year]], "0")&amp;clv_analysis[[#All],[Quarter]], 0))) /( COUNTIFS(amazon_prime_users[Year], U1240, amazon_prime_users[Quarter], V1240))</f>
        <v>44.913476312576321</v>
      </c>
    </row>
    <row r="1241" spans="1:23" x14ac:dyDescent="0.3">
      <c r="A1241" s="2">
        <v>1240</v>
      </c>
      <c r="B1241" t="s">
        <v>4887</v>
      </c>
      <c r="C1241" t="s">
        <v>4888</v>
      </c>
      <c r="D1241" t="s">
        <v>4889</v>
      </c>
      <c r="E1241" s="3">
        <v>12826</v>
      </c>
      <c r="F1241" t="s">
        <v>43</v>
      </c>
      <c r="G1241" t="s">
        <v>4890</v>
      </c>
      <c r="H1241" s="1">
        <v>46545</v>
      </c>
      <c r="I1241" s="1">
        <v>46910</v>
      </c>
      <c r="J1241" t="s">
        <v>36</v>
      </c>
      <c r="K1241" t="s">
        <v>25</v>
      </c>
      <c r="L1241" t="s">
        <v>53</v>
      </c>
      <c r="M1241" t="s">
        <v>27</v>
      </c>
      <c r="N1241" t="s">
        <v>45</v>
      </c>
      <c r="O1241" t="s">
        <v>61</v>
      </c>
      <c r="P1241" t="s">
        <v>30</v>
      </c>
      <c r="Q1241" t="s">
        <v>31</v>
      </c>
      <c r="R1241">
        <v>4.5</v>
      </c>
      <c r="S1241">
        <v>4</v>
      </c>
      <c r="T1241">
        <f t="shared" si="57"/>
        <v>365</v>
      </c>
      <c r="U1241" t="str">
        <f t="shared" si="58"/>
        <v>2027</v>
      </c>
      <c r="V1241" t="str">
        <f t="shared" si="59"/>
        <v>2</v>
      </c>
      <c r="W1241" s="10" cm="1">
        <f t="array" ref="W1241">(INDEX(clv_analysis[[#All],[Customer Lifetime Value]], MATCH(TEXT(U1241, "0")&amp;V1241, TEXT(clv_analysis[[#All],[Year]], "0")&amp;clv_analysis[[#All],[Quarter]], 0))) /( COUNTIFS(amazon_prime_users[Year], U1241, amazon_prime_users[Quarter], V1241))</f>
        <v>44.913476312576321</v>
      </c>
    </row>
    <row r="1242" spans="1:23" x14ac:dyDescent="0.3">
      <c r="A1242" s="2">
        <v>1241</v>
      </c>
      <c r="B1242" t="s">
        <v>4891</v>
      </c>
      <c r="C1242" t="s">
        <v>4892</v>
      </c>
      <c r="D1242" t="s">
        <v>4893</v>
      </c>
      <c r="E1242" s="3">
        <v>19129</v>
      </c>
      <c r="F1242" t="s">
        <v>43</v>
      </c>
      <c r="G1242" t="s">
        <v>4894</v>
      </c>
      <c r="H1242" s="1">
        <v>46546</v>
      </c>
      <c r="I1242" s="1">
        <v>46911</v>
      </c>
      <c r="J1242" t="s">
        <v>36</v>
      </c>
      <c r="K1242" t="s">
        <v>37</v>
      </c>
      <c r="L1242" t="s">
        <v>53</v>
      </c>
      <c r="M1242" t="s">
        <v>27</v>
      </c>
      <c r="N1242" t="s">
        <v>45</v>
      </c>
      <c r="O1242" t="s">
        <v>29</v>
      </c>
      <c r="P1242" t="s">
        <v>68</v>
      </c>
      <c r="Q1242" t="s">
        <v>54</v>
      </c>
      <c r="R1242">
        <v>4.3</v>
      </c>
      <c r="S1242">
        <v>6</v>
      </c>
      <c r="T1242">
        <f t="shared" si="57"/>
        <v>365</v>
      </c>
      <c r="U1242" t="str">
        <f t="shared" si="58"/>
        <v>2027</v>
      </c>
      <c r="V1242" t="str">
        <f t="shared" si="59"/>
        <v>2</v>
      </c>
      <c r="W1242" s="10" cm="1">
        <f t="array" ref="W1242">(INDEX(clv_analysis[[#All],[Customer Lifetime Value]], MATCH(TEXT(U1242, "0")&amp;V1242, TEXT(clv_analysis[[#All],[Year]], "0")&amp;clv_analysis[[#All],[Quarter]], 0))) /( COUNTIFS(amazon_prime_users[Year], U1242, amazon_prime_users[Quarter], V1242))</f>
        <v>44.913476312576321</v>
      </c>
    </row>
    <row r="1243" spans="1:23" x14ac:dyDescent="0.3">
      <c r="A1243" s="2">
        <v>1242</v>
      </c>
      <c r="B1243" t="s">
        <v>4895</v>
      </c>
      <c r="C1243" t="s">
        <v>4896</v>
      </c>
      <c r="D1243" t="s">
        <v>4897</v>
      </c>
      <c r="E1243" s="3">
        <v>21357</v>
      </c>
      <c r="F1243" t="s">
        <v>22</v>
      </c>
      <c r="G1243" t="s">
        <v>4898</v>
      </c>
      <c r="H1243" s="1">
        <v>46547</v>
      </c>
      <c r="I1243" s="1">
        <v>46912</v>
      </c>
      <c r="J1243" t="s">
        <v>24</v>
      </c>
      <c r="K1243" t="s">
        <v>25</v>
      </c>
      <c r="L1243" t="s">
        <v>53</v>
      </c>
      <c r="M1243" t="s">
        <v>66</v>
      </c>
      <c r="N1243" t="s">
        <v>45</v>
      </c>
      <c r="O1243" t="s">
        <v>38</v>
      </c>
      <c r="P1243" t="s">
        <v>68</v>
      </c>
      <c r="Q1243" t="s">
        <v>54</v>
      </c>
      <c r="R1243">
        <v>3.6</v>
      </c>
      <c r="S1243">
        <v>5</v>
      </c>
      <c r="T1243">
        <f t="shared" si="57"/>
        <v>365</v>
      </c>
      <c r="U1243" t="str">
        <f t="shared" si="58"/>
        <v>2027</v>
      </c>
      <c r="V1243" t="str">
        <f t="shared" si="59"/>
        <v>2</v>
      </c>
      <c r="W1243" s="10" cm="1">
        <f t="array" ref="W1243">(INDEX(clv_analysis[[#All],[Customer Lifetime Value]], MATCH(TEXT(U1243, "0")&amp;V1243, TEXT(clv_analysis[[#All],[Year]], "0")&amp;clv_analysis[[#All],[Quarter]], 0))) /( COUNTIFS(amazon_prime_users[Year], U1243, amazon_prime_users[Quarter], V1243))</f>
        <v>44.913476312576321</v>
      </c>
    </row>
    <row r="1244" spans="1:23" x14ac:dyDescent="0.3">
      <c r="A1244" s="2">
        <v>1243</v>
      </c>
      <c r="B1244" t="s">
        <v>4899</v>
      </c>
      <c r="C1244" t="s">
        <v>4900</v>
      </c>
      <c r="D1244" t="s">
        <v>4901</v>
      </c>
      <c r="E1244" s="3">
        <v>24839</v>
      </c>
      <c r="F1244" t="s">
        <v>22</v>
      </c>
      <c r="G1244" t="s">
        <v>4902</v>
      </c>
      <c r="H1244" s="1">
        <v>46548</v>
      </c>
      <c r="I1244" s="1">
        <v>46913</v>
      </c>
      <c r="J1244" t="s">
        <v>36</v>
      </c>
      <c r="K1244" t="s">
        <v>25</v>
      </c>
      <c r="L1244" t="s">
        <v>53</v>
      </c>
      <c r="M1244" t="s">
        <v>27</v>
      </c>
      <c r="N1244" t="s">
        <v>60</v>
      </c>
      <c r="O1244" t="s">
        <v>73</v>
      </c>
      <c r="P1244" t="s">
        <v>39</v>
      </c>
      <c r="Q1244" t="s">
        <v>54</v>
      </c>
      <c r="R1244">
        <v>3.6</v>
      </c>
      <c r="S1244">
        <v>3</v>
      </c>
      <c r="T1244">
        <f t="shared" si="57"/>
        <v>365</v>
      </c>
      <c r="U1244" t="str">
        <f t="shared" si="58"/>
        <v>2027</v>
      </c>
      <c r="V1244" t="str">
        <f t="shared" si="59"/>
        <v>2</v>
      </c>
      <c r="W1244" s="10" cm="1">
        <f t="array" ref="W1244">(INDEX(clv_analysis[[#All],[Customer Lifetime Value]], MATCH(TEXT(U1244, "0")&amp;V1244, TEXT(clv_analysis[[#All],[Year]], "0")&amp;clv_analysis[[#All],[Quarter]], 0))) /( COUNTIFS(amazon_prime_users[Year], U1244, amazon_prime_users[Quarter], V1244))</f>
        <v>44.913476312576321</v>
      </c>
    </row>
    <row r="1245" spans="1:23" x14ac:dyDescent="0.3">
      <c r="A1245" s="2">
        <v>1244</v>
      </c>
      <c r="B1245" t="s">
        <v>4903</v>
      </c>
      <c r="C1245" t="s">
        <v>4904</v>
      </c>
      <c r="D1245" t="s">
        <v>4905</v>
      </c>
      <c r="E1245" s="3">
        <v>31056</v>
      </c>
      <c r="F1245" t="s">
        <v>22</v>
      </c>
      <c r="G1245" t="s">
        <v>4906</v>
      </c>
      <c r="H1245" s="1">
        <v>46549</v>
      </c>
      <c r="I1245" s="1">
        <v>46914</v>
      </c>
      <c r="J1245" t="s">
        <v>24</v>
      </c>
      <c r="K1245" t="s">
        <v>52</v>
      </c>
      <c r="L1245" t="s">
        <v>53</v>
      </c>
      <c r="M1245" t="s">
        <v>66</v>
      </c>
      <c r="N1245" t="s">
        <v>45</v>
      </c>
      <c r="O1245" t="s">
        <v>61</v>
      </c>
      <c r="P1245" t="s">
        <v>30</v>
      </c>
      <c r="Q1245" t="s">
        <v>54</v>
      </c>
      <c r="R1245">
        <v>4.8</v>
      </c>
      <c r="S1245">
        <v>7</v>
      </c>
      <c r="T1245">
        <f t="shared" si="57"/>
        <v>365</v>
      </c>
      <c r="U1245" t="str">
        <f t="shared" si="58"/>
        <v>2027</v>
      </c>
      <c r="V1245" t="str">
        <f t="shared" si="59"/>
        <v>2</v>
      </c>
      <c r="W1245" s="10" cm="1">
        <f t="array" ref="W1245">(INDEX(clv_analysis[[#All],[Customer Lifetime Value]], MATCH(TEXT(U1245, "0")&amp;V1245, TEXT(clv_analysis[[#All],[Year]], "0")&amp;clv_analysis[[#All],[Quarter]], 0))) /( COUNTIFS(amazon_prime_users[Year], U1245, amazon_prime_users[Quarter], V1245))</f>
        <v>44.913476312576321</v>
      </c>
    </row>
    <row r="1246" spans="1:23" x14ac:dyDescent="0.3">
      <c r="A1246" s="2">
        <v>1245</v>
      </c>
      <c r="B1246" t="s">
        <v>4907</v>
      </c>
      <c r="C1246" t="s">
        <v>4908</v>
      </c>
      <c r="D1246" t="s">
        <v>4909</v>
      </c>
      <c r="E1246" s="3">
        <v>15656</v>
      </c>
      <c r="F1246" t="s">
        <v>43</v>
      </c>
      <c r="G1246" t="s">
        <v>2178</v>
      </c>
      <c r="H1246" s="1">
        <v>46550</v>
      </c>
      <c r="I1246" s="1">
        <v>46915</v>
      </c>
      <c r="J1246" t="s">
        <v>24</v>
      </c>
      <c r="K1246" t="s">
        <v>37</v>
      </c>
      <c r="L1246" t="s">
        <v>53</v>
      </c>
      <c r="M1246" t="s">
        <v>66</v>
      </c>
      <c r="N1246" t="s">
        <v>60</v>
      </c>
      <c r="O1246" t="s">
        <v>29</v>
      </c>
      <c r="P1246" t="s">
        <v>39</v>
      </c>
      <c r="Q1246" t="s">
        <v>47</v>
      </c>
      <c r="R1246">
        <v>3.3</v>
      </c>
      <c r="S1246">
        <v>9</v>
      </c>
      <c r="T1246">
        <f t="shared" si="57"/>
        <v>365</v>
      </c>
      <c r="U1246" t="str">
        <f t="shared" si="58"/>
        <v>2027</v>
      </c>
      <c r="V1246" t="str">
        <f t="shared" si="59"/>
        <v>2</v>
      </c>
      <c r="W1246" s="10" cm="1">
        <f t="array" ref="W1246">(INDEX(clv_analysis[[#All],[Customer Lifetime Value]], MATCH(TEXT(U1246, "0")&amp;V1246, TEXT(clv_analysis[[#All],[Year]], "0")&amp;clv_analysis[[#All],[Quarter]], 0))) /( COUNTIFS(amazon_prime_users[Year], U1246, amazon_prime_users[Quarter], V1246))</f>
        <v>44.913476312576321</v>
      </c>
    </row>
    <row r="1247" spans="1:23" x14ac:dyDescent="0.3">
      <c r="A1247" s="2">
        <v>1246</v>
      </c>
      <c r="B1247" t="s">
        <v>4910</v>
      </c>
      <c r="C1247" t="s">
        <v>4911</v>
      </c>
      <c r="D1247" t="s">
        <v>4912</v>
      </c>
      <c r="E1247" s="3">
        <v>33056</v>
      </c>
      <c r="F1247" t="s">
        <v>43</v>
      </c>
      <c r="G1247" t="s">
        <v>4913</v>
      </c>
      <c r="H1247" s="1">
        <v>46551</v>
      </c>
      <c r="I1247" s="1">
        <v>46916</v>
      </c>
      <c r="J1247" t="s">
        <v>24</v>
      </c>
      <c r="K1247" t="s">
        <v>52</v>
      </c>
      <c r="L1247" t="s">
        <v>26</v>
      </c>
      <c r="M1247" t="s">
        <v>27</v>
      </c>
      <c r="N1247" t="s">
        <v>45</v>
      </c>
      <c r="O1247" t="s">
        <v>73</v>
      </c>
      <c r="P1247" t="s">
        <v>39</v>
      </c>
      <c r="Q1247" t="s">
        <v>31</v>
      </c>
      <c r="R1247">
        <v>4.8</v>
      </c>
      <c r="S1247">
        <v>9</v>
      </c>
      <c r="T1247">
        <f t="shared" si="57"/>
        <v>365</v>
      </c>
      <c r="U1247" t="str">
        <f t="shared" si="58"/>
        <v>2027</v>
      </c>
      <c r="V1247" t="str">
        <f t="shared" si="59"/>
        <v>2</v>
      </c>
      <c r="W1247" s="10" cm="1">
        <f t="array" ref="W1247">(INDEX(clv_analysis[[#All],[Customer Lifetime Value]], MATCH(TEXT(U1247, "0")&amp;V1247, TEXT(clv_analysis[[#All],[Year]], "0")&amp;clv_analysis[[#All],[Quarter]], 0))) /( COUNTIFS(amazon_prime_users[Year], U1247, amazon_prime_users[Quarter], V1247))</f>
        <v>44.913476312576321</v>
      </c>
    </row>
    <row r="1248" spans="1:23" x14ac:dyDescent="0.3">
      <c r="A1248" s="2">
        <v>1247</v>
      </c>
      <c r="B1248" t="s">
        <v>4914</v>
      </c>
      <c r="C1248" t="s">
        <v>4915</v>
      </c>
      <c r="D1248" t="s">
        <v>4916</v>
      </c>
      <c r="E1248" s="3">
        <v>29204</v>
      </c>
      <c r="F1248" t="s">
        <v>43</v>
      </c>
      <c r="G1248" t="s">
        <v>4917</v>
      </c>
      <c r="H1248" s="1">
        <v>46552</v>
      </c>
      <c r="I1248" s="1">
        <v>46917</v>
      </c>
      <c r="J1248" t="s">
        <v>24</v>
      </c>
      <c r="K1248" t="s">
        <v>37</v>
      </c>
      <c r="L1248" t="s">
        <v>26</v>
      </c>
      <c r="M1248" t="s">
        <v>27</v>
      </c>
      <c r="N1248" t="s">
        <v>28</v>
      </c>
      <c r="O1248" t="s">
        <v>114</v>
      </c>
      <c r="P1248" t="s">
        <v>39</v>
      </c>
      <c r="Q1248" t="s">
        <v>31</v>
      </c>
      <c r="R1248">
        <v>3</v>
      </c>
      <c r="S1248">
        <v>9</v>
      </c>
      <c r="T1248">
        <f t="shared" si="57"/>
        <v>365</v>
      </c>
      <c r="U1248" t="str">
        <f t="shared" si="58"/>
        <v>2027</v>
      </c>
      <c r="V1248" t="str">
        <f t="shared" si="59"/>
        <v>2</v>
      </c>
      <c r="W1248" s="10" cm="1">
        <f t="array" ref="W1248">(INDEX(clv_analysis[[#All],[Customer Lifetime Value]], MATCH(TEXT(U1248, "0")&amp;V1248, TEXT(clv_analysis[[#All],[Year]], "0")&amp;clv_analysis[[#All],[Quarter]], 0))) /( COUNTIFS(amazon_prime_users[Year], U1248, amazon_prime_users[Quarter], V1248))</f>
        <v>44.913476312576321</v>
      </c>
    </row>
    <row r="1249" spans="1:23" x14ac:dyDescent="0.3">
      <c r="A1249" s="2">
        <v>1248</v>
      </c>
      <c r="B1249" t="s">
        <v>4918</v>
      </c>
      <c r="C1249" t="s">
        <v>4919</v>
      </c>
      <c r="D1249" t="s">
        <v>4920</v>
      </c>
      <c r="E1249" s="3">
        <v>24280</v>
      </c>
      <c r="F1249" t="s">
        <v>43</v>
      </c>
      <c r="G1249" t="s">
        <v>4921</v>
      </c>
      <c r="H1249" s="1">
        <v>46553</v>
      </c>
      <c r="I1249" s="1">
        <v>46918</v>
      </c>
      <c r="J1249" t="s">
        <v>36</v>
      </c>
      <c r="K1249" t="s">
        <v>25</v>
      </c>
      <c r="L1249" t="s">
        <v>26</v>
      </c>
      <c r="M1249" t="s">
        <v>66</v>
      </c>
      <c r="N1249" t="s">
        <v>45</v>
      </c>
      <c r="O1249" t="s">
        <v>67</v>
      </c>
      <c r="P1249" t="s">
        <v>30</v>
      </c>
      <c r="Q1249" t="s">
        <v>47</v>
      </c>
      <c r="R1249">
        <v>3.8</v>
      </c>
      <c r="S1249">
        <v>4</v>
      </c>
      <c r="T1249">
        <f t="shared" si="57"/>
        <v>365</v>
      </c>
      <c r="U1249" t="str">
        <f t="shared" si="58"/>
        <v>2027</v>
      </c>
      <c r="V1249" t="str">
        <f t="shared" si="59"/>
        <v>2</v>
      </c>
      <c r="W1249" s="10" cm="1">
        <f t="array" ref="W1249">(INDEX(clv_analysis[[#All],[Customer Lifetime Value]], MATCH(TEXT(U1249, "0")&amp;V1249, TEXT(clv_analysis[[#All],[Year]], "0")&amp;clv_analysis[[#All],[Quarter]], 0))) /( COUNTIFS(amazon_prime_users[Year], U1249, amazon_prime_users[Quarter], V1249))</f>
        <v>44.913476312576321</v>
      </c>
    </row>
    <row r="1250" spans="1:23" x14ac:dyDescent="0.3">
      <c r="A1250" s="2">
        <v>1249</v>
      </c>
      <c r="B1250" t="s">
        <v>4922</v>
      </c>
      <c r="C1250" t="s">
        <v>4923</v>
      </c>
      <c r="D1250" t="s">
        <v>4924</v>
      </c>
      <c r="E1250" s="3">
        <v>33284</v>
      </c>
      <c r="F1250" t="s">
        <v>22</v>
      </c>
      <c r="G1250" t="s">
        <v>4925</v>
      </c>
      <c r="H1250" s="1">
        <v>46554</v>
      </c>
      <c r="I1250" s="1">
        <v>46919</v>
      </c>
      <c r="J1250" t="s">
        <v>24</v>
      </c>
      <c r="K1250" t="s">
        <v>52</v>
      </c>
      <c r="L1250" t="s">
        <v>26</v>
      </c>
      <c r="M1250" t="s">
        <v>66</v>
      </c>
      <c r="N1250" t="s">
        <v>60</v>
      </c>
      <c r="O1250" t="s">
        <v>67</v>
      </c>
      <c r="P1250" t="s">
        <v>68</v>
      </c>
      <c r="Q1250" t="s">
        <v>47</v>
      </c>
      <c r="R1250">
        <v>4.7</v>
      </c>
      <c r="S1250">
        <v>5</v>
      </c>
      <c r="T1250">
        <f t="shared" si="57"/>
        <v>365</v>
      </c>
      <c r="U1250" t="str">
        <f t="shared" si="58"/>
        <v>2027</v>
      </c>
      <c r="V1250" t="str">
        <f t="shared" si="59"/>
        <v>2</v>
      </c>
      <c r="W1250" s="10" cm="1">
        <f t="array" ref="W1250">(INDEX(clv_analysis[[#All],[Customer Lifetime Value]], MATCH(TEXT(U1250, "0")&amp;V1250, TEXT(clv_analysis[[#All],[Year]], "0")&amp;clv_analysis[[#All],[Quarter]], 0))) /( COUNTIFS(amazon_prime_users[Year], U1250, amazon_prime_users[Quarter], V1250))</f>
        <v>44.913476312576321</v>
      </c>
    </row>
    <row r="1251" spans="1:23" x14ac:dyDescent="0.3">
      <c r="A1251" s="2">
        <v>1250</v>
      </c>
      <c r="B1251" t="s">
        <v>4926</v>
      </c>
      <c r="C1251" t="s">
        <v>4927</v>
      </c>
      <c r="D1251" t="s">
        <v>4928</v>
      </c>
      <c r="E1251" s="3">
        <v>13657</v>
      </c>
      <c r="F1251" t="s">
        <v>22</v>
      </c>
      <c r="G1251" t="s">
        <v>4929</v>
      </c>
      <c r="H1251" s="1">
        <v>46555</v>
      </c>
      <c r="I1251" s="1">
        <v>46920</v>
      </c>
      <c r="J1251" t="s">
        <v>36</v>
      </c>
      <c r="K1251" t="s">
        <v>37</v>
      </c>
      <c r="L1251" t="s">
        <v>26</v>
      </c>
      <c r="M1251" t="s">
        <v>59</v>
      </c>
      <c r="N1251" t="s">
        <v>45</v>
      </c>
      <c r="O1251" t="s">
        <v>73</v>
      </c>
      <c r="P1251" t="s">
        <v>30</v>
      </c>
      <c r="Q1251" t="s">
        <v>31</v>
      </c>
      <c r="R1251">
        <v>3.5</v>
      </c>
      <c r="S1251">
        <v>2</v>
      </c>
      <c r="T1251">
        <f t="shared" si="57"/>
        <v>365</v>
      </c>
      <c r="U1251" t="str">
        <f t="shared" si="58"/>
        <v>2027</v>
      </c>
      <c r="V1251" t="str">
        <f t="shared" si="59"/>
        <v>2</v>
      </c>
      <c r="W1251" s="10" cm="1">
        <f t="array" ref="W1251">(INDEX(clv_analysis[[#All],[Customer Lifetime Value]], MATCH(TEXT(U1251, "0")&amp;V1251, TEXT(clv_analysis[[#All],[Year]], "0")&amp;clv_analysis[[#All],[Quarter]], 0))) /( COUNTIFS(amazon_prime_users[Year], U1251, amazon_prime_users[Quarter], V1251))</f>
        <v>44.913476312576321</v>
      </c>
    </row>
    <row r="1252" spans="1:23" x14ac:dyDescent="0.3">
      <c r="A1252" s="2">
        <v>1251</v>
      </c>
      <c r="B1252" t="s">
        <v>4930</v>
      </c>
      <c r="C1252" t="s">
        <v>4931</v>
      </c>
      <c r="D1252" t="s">
        <v>4932</v>
      </c>
      <c r="E1252" s="3">
        <v>16168</v>
      </c>
      <c r="F1252" t="s">
        <v>22</v>
      </c>
      <c r="G1252" t="s">
        <v>4933</v>
      </c>
      <c r="H1252" s="1">
        <v>46556</v>
      </c>
      <c r="I1252" s="1">
        <v>46921</v>
      </c>
      <c r="J1252" t="s">
        <v>24</v>
      </c>
      <c r="K1252" t="s">
        <v>37</v>
      </c>
      <c r="L1252" t="s">
        <v>26</v>
      </c>
      <c r="M1252" t="s">
        <v>66</v>
      </c>
      <c r="N1252" t="s">
        <v>60</v>
      </c>
      <c r="O1252" t="s">
        <v>29</v>
      </c>
      <c r="P1252" t="s">
        <v>30</v>
      </c>
      <c r="Q1252" t="s">
        <v>47</v>
      </c>
      <c r="R1252">
        <v>3</v>
      </c>
      <c r="S1252">
        <v>1</v>
      </c>
      <c r="T1252">
        <f t="shared" si="57"/>
        <v>365</v>
      </c>
      <c r="U1252" t="str">
        <f t="shared" si="58"/>
        <v>2027</v>
      </c>
      <c r="V1252" t="str">
        <f t="shared" si="59"/>
        <v>2</v>
      </c>
      <c r="W1252" s="10" cm="1">
        <f t="array" ref="W1252">(INDEX(clv_analysis[[#All],[Customer Lifetime Value]], MATCH(TEXT(U1252, "0")&amp;V1252, TEXT(clv_analysis[[#All],[Year]], "0")&amp;clv_analysis[[#All],[Quarter]], 0))) /( COUNTIFS(amazon_prime_users[Year], U1252, amazon_prime_users[Quarter], V1252))</f>
        <v>44.913476312576321</v>
      </c>
    </row>
    <row r="1253" spans="1:23" x14ac:dyDescent="0.3">
      <c r="A1253" s="2">
        <v>1252</v>
      </c>
      <c r="B1253" t="s">
        <v>4934</v>
      </c>
      <c r="C1253" t="s">
        <v>4935</v>
      </c>
      <c r="D1253" t="s">
        <v>4936</v>
      </c>
      <c r="E1253" s="3">
        <v>17396</v>
      </c>
      <c r="F1253" t="s">
        <v>22</v>
      </c>
      <c r="G1253" t="s">
        <v>4937</v>
      </c>
      <c r="H1253" s="1">
        <v>46557</v>
      </c>
      <c r="I1253" s="1">
        <v>46922</v>
      </c>
      <c r="J1253" t="s">
        <v>24</v>
      </c>
      <c r="K1253" t="s">
        <v>52</v>
      </c>
      <c r="L1253" t="s">
        <v>26</v>
      </c>
      <c r="M1253" t="s">
        <v>27</v>
      </c>
      <c r="N1253" t="s">
        <v>60</v>
      </c>
      <c r="O1253" t="s">
        <v>114</v>
      </c>
      <c r="P1253" t="s">
        <v>30</v>
      </c>
      <c r="Q1253" t="s">
        <v>54</v>
      </c>
      <c r="R1253">
        <v>3.6</v>
      </c>
      <c r="S1253">
        <v>9</v>
      </c>
      <c r="T1253">
        <f t="shared" si="57"/>
        <v>365</v>
      </c>
      <c r="U1253" t="str">
        <f t="shared" si="58"/>
        <v>2027</v>
      </c>
      <c r="V1253" t="str">
        <f t="shared" si="59"/>
        <v>2</v>
      </c>
      <c r="W1253" s="10" cm="1">
        <f t="array" ref="W1253">(INDEX(clv_analysis[[#All],[Customer Lifetime Value]], MATCH(TEXT(U1253, "0")&amp;V1253, TEXT(clv_analysis[[#All],[Year]], "0")&amp;clv_analysis[[#All],[Quarter]], 0))) /( COUNTIFS(amazon_prime_users[Year], U1253, amazon_prime_users[Quarter], V1253))</f>
        <v>44.913476312576321</v>
      </c>
    </row>
    <row r="1254" spans="1:23" x14ac:dyDescent="0.3">
      <c r="A1254" s="2">
        <v>1253</v>
      </c>
      <c r="B1254" t="s">
        <v>4938</v>
      </c>
      <c r="C1254" t="s">
        <v>4939</v>
      </c>
      <c r="D1254" t="s">
        <v>4940</v>
      </c>
      <c r="E1254" s="3">
        <v>32318</v>
      </c>
      <c r="F1254" t="s">
        <v>22</v>
      </c>
      <c r="G1254" t="s">
        <v>4941</v>
      </c>
      <c r="H1254" s="1">
        <v>46558</v>
      </c>
      <c r="I1254" s="1">
        <v>46923</v>
      </c>
      <c r="J1254" t="s">
        <v>24</v>
      </c>
      <c r="K1254" t="s">
        <v>52</v>
      </c>
      <c r="L1254" t="s">
        <v>26</v>
      </c>
      <c r="M1254" t="s">
        <v>59</v>
      </c>
      <c r="N1254" t="s">
        <v>60</v>
      </c>
      <c r="O1254" t="s">
        <v>38</v>
      </c>
      <c r="P1254" t="s">
        <v>68</v>
      </c>
      <c r="Q1254" t="s">
        <v>47</v>
      </c>
      <c r="R1254">
        <v>3.8</v>
      </c>
      <c r="S1254">
        <v>3</v>
      </c>
      <c r="T1254">
        <f t="shared" si="57"/>
        <v>365</v>
      </c>
      <c r="U1254" t="str">
        <f t="shared" si="58"/>
        <v>2027</v>
      </c>
      <c r="V1254" t="str">
        <f t="shared" si="59"/>
        <v>2</v>
      </c>
      <c r="W1254" s="10" cm="1">
        <f t="array" ref="W1254">(INDEX(clv_analysis[[#All],[Customer Lifetime Value]], MATCH(TEXT(U1254, "0")&amp;V1254, TEXT(clv_analysis[[#All],[Year]], "0")&amp;clv_analysis[[#All],[Quarter]], 0))) /( COUNTIFS(amazon_prime_users[Year], U1254, amazon_prime_users[Quarter], V1254))</f>
        <v>44.913476312576321</v>
      </c>
    </row>
    <row r="1255" spans="1:23" x14ac:dyDescent="0.3">
      <c r="A1255" s="2">
        <v>1254</v>
      </c>
      <c r="B1255" t="s">
        <v>4942</v>
      </c>
      <c r="C1255" t="s">
        <v>4943</v>
      </c>
      <c r="D1255" t="s">
        <v>4944</v>
      </c>
      <c r="E1255" s="3">
        <v>35513</v>
      </c>
      <c r="F1255" t="s">
        <v>22</v>
      </c>
      <c r="G1255" t="s">
        <v>1996</v>
      </c>
      <c r="H1255" s="1">
        <v>46559</v>
      </c>
      <c r="I1255" s="1">
        <v>46924</v>
      </c>
      <c r="J1255" t="s">
        <v>24</v>
      </c>
      <c r="K1255" t="s">
        <v>25</v>
      </c>
      <c r="L1255" t="s">
        <v>26</v>
      </c>
      <c r="M1255" t="s">
        <v>27</v>
      </c>
      <c r="N1255" t="s">
        <v>60</v>
      </c>
      <c r="O1255" t="s">
        <v>67</v>
      </c>
      <c r="P1255" t="s">
        <v>39</v>
      </c>
      <c r="Q1255" t="s">
        <v>31</v>
      </c>
      <c r="R1255">
        <v>4.5999999999999996</v>
      </c>
      <c r="S1255">
        <v>6</v>
      </c>
      <c r="T1255">
        <f t="shared" si="57"/>
        <v>365</v>
      </c>
      <c r="U1255" t="str">
        <f t="shared" si="58"/>
        <v>2027</v>
      </c>
      <c r="V1255" t="str">
        <f t="shared" si="59"/>
        <v>2</v>
      </c>
      <c r="W1255" s="10" cm="1">
        <f t="array" ref="W1255">(INDEX(clv_analysis[[#All],[Customer Lifetime Value]], MATCH(TEXT(U1255, "0")&amp;V1255, TEXT(clv_analysis[[#All],[Year]], "0")&amp;clv_analysis[[#All],[Quarter]], 0))) /( COUNTIFS(amazon_prime_users[Year], U1255, amazon_prime_users[Quarter], V1255))</f>
        <v>44.913476312576321</v>
      </c>
    </row>
    <row r="1256" spans="1:23" x14ac:dyDescent="0.3">
      <c r="A1256" s="2">
        <v>1255</v>
      </c>
      <c r="B1256" t="s">
        <v>4945</v>
      </c>
      <c r="C1256" t="s">
        <v>4946</v>
      </c>
      <c r="D1256" t="s">
        <v>4947</v>
      </c>
      <c r="E1256" s="3">
        <v>18914</v>
      </c>
      <c r="F1256" t="s">
        <v>43</v>
      </c>
      <c r="G1256" t="s">
        <v>4948</v>
      </c>
      <c r="H1256" s="1">
        <v>46560</v>
      </c>
      <c r="I1256" s="1">
        <v>46925</v>
      </c>
      <c r="J1256" t="s">
        <v>24</v>
      </c>
      <c r="K1256" t="s">
        <v>52</v>
      </c>
      <c r="L1256" t="s">
        <v>53</v>
      </c>
      <c r="M1256" t="s">
        <v>59</v>
      </c>
      <c r="N1256" t="s">
        <v>28</v>
      </c>
      <c r="O1256" t="s">
        <v>38</v>
      </c>
      <c r="P1256" t="s">
        <v>68</v>
      </c>
      <c r="Q1256" t="s">
        <v>47</v>
      </c>
      <c r="R1256">
        <v>4.8</v>
      </c>
      <c r="S1256">
        <v>7</v>
      </c>
      <c r="T1256">
        <f t="shared" si="57"/>
        <v>365</v>
      </c>
      <c r="U1256" t="str">
        <f t="shared" si="58"/>
        <v>2027</v>
      </c>
      <c r="V1256" t="str">
        <f t="shared" si="59"/>
        <v>2</v>
      </c>
      <c r="W1256" s="10" cm="1">
        <f t="array" ref="W1256">(INDEX(clv_analysis[[#All],[Customer Lifetime Value]], MATCH(TEXT(U1256, "0")&amp;V1256, TEXT(clv_analysis[[#All],[Year]], "0")&amp;clv_analysis[[#All],[Quarter]], 0))) /( COUNTIFS(amazon_prime_users[Year], U1256, amazon_prime_users[Quarter], V1256))</f>
        <v>44.913476312576321</v>
      </c>
    </row>
    <row r="1257" spans="1:23" x14ac:dyDescent="0.3">
      <c r="A1257" s="2">
        <v>1256</v>
      </c>
      <c r="B1257" t="s">
        <v>4949</v>
      </c>
      <c r="C1257" t="s">
        <v>4950</v>
      </c>
      <c r="D1257" t="s">
        <v>4951</v>
      </c>
      <c r="E1257" s="3">
        <v>18500</v>
      </c>
      <c r="F1257" t="s">
        <v>43</v>
      </c>
      <c r="G1257" t="s">
        <v>4952</v>
      </c>
      <c r="H1257" s="1">
        <v>46561</v>
      </c>
      <c r="I1257" s="1">
        <v>46926</v>
      </c>
      <c r="J1257" t="s">
        <v>24</v>
      </c>
      <c r="K1257" t="s">
        <v>25</v>
      </c>
      <c r="L1257" t="s">
        <v>53</v>
      </c>
      <c r="M1257" t="s">
        <v>27</v>
      </c>
      <c r="N1257" t="s">
        <v>60</v>
      </c>
      <c r="O1257" t="s">
        <v>46</v>
      </c>
      <c r="P1257" t="s">
        <v>68</v>
      </c>
      <c r="Q1257" t="s">
        <v>47</v>
      </c>
      <c r="R1257">
        <v>4.3</v>
      </c>
      <c r="S1257">
        <v>8</v>
      </c>
      <c r="T1257">
        <f t="shared" si="57"/>
        <v>365</v>
      </c>
      <c r="U1257" t="str">
        <f t="shared" si="58"/>
        <v>2027</v>
      </c>
      <c r="V1257" t="str">
        <f t="shared" si="59"/>
        <v>2</v>
      </c>
      <c r="W1257" s="10" cm="1">
        <f t="array" ref="W1257">(INDEX(clv_analysis[[#All],[Customer Lifetime Value]], MATCH(TEXT(U1257, "0")&amp;V1257, TEXT(clv_analysis[[#All],[Year]], "0")&amp;clv_analysis[[#All],[Quarter]], 0))) /( COUNTIFS(amazon_prime_users[Year], U1257, amazon_prime_users[Quarter], V1257))</f>
        <v>44.913476312576321</v>
      </c>
    </row>
    <row r="1258" spans="1:23" x14ac:dyDescent="0.3">
      <c r="A1258" s="2">
        <v>1257</v>
      </c>
      <c r="B1258" t="s">
        <v>4953</v>
      </c>
      <c r="C1258" t="s">
        <v>4954</v>
      </c>
      <c r="D1258" t="s">
        <v>4955</v>
      </c>
      <c r="E1258" s="3">
        <v>26660</v>
      </c>
      <c r="F1258" t="s">
        <v>43</v>
      </c>
      <c r="G1258" t="s">
        <v>4956</v>
      </c>
      <c r="H1258" s="1">
        <v>46562</v>
      </c>
      <c r="I1258" s="1">
        <v>46927</v>
      </c>
      <c r="J1258" t="s">
        <v>24</v>
      </c>
      <c r="K1258" t="s">
        <v>52</v>
      </c>
      <c r="L1258" t="s">
        <v>26</v>
      </c>
      <c r="M1258" t="s">
        <v>59</v>
      </c>
      <c r="N1258" t="s">
        <v>60</v>
      </c>
      <c r="O1258" t="s">
        <v>67</v>
      </c>
      <c r="P1258" t="s">
        <v>39</v>
      </c>
      <c r="Q1258" t="s">
        <v>31</v>
      </c>
      <c r="R1258">
        <v>3.6</v>
      </c>
      <c r="S1258">
        <v>10</v>
      </c>
      <c r="T1258">
        <f t="shared" si="57"/>
        <v>365</v>
      </c>
      <c r="U1258" t="str">
        <f t="shared" si="58"/>
        <v>2027</v>
      </c>
      <c r="V1258" t="str">
        <f t="shared" si="59"/>
        <v>2</v>
      </c>
      <c r="W1258" s="10" cm="1">
        <f t="array" ref="W1258">(INDEX(clv_analysis[[#All],[Customer Lifetime Value]], MATCH(TEXT(U1258, "0")&amp;V1258, TEXT(clv_analysis[[#All],[Year]], "0")&amp;clv_analysis[[#All],[Quarter]], 0))) /( COUNTIFS(amazon_prime_users[Year], U1258, amazon_prime_users[Quarter], V1258))</f>
        <v>44.913476312576321</v>
      </c>
    </row>
    <row r="1259" spans="1:23" x14ac:dyDescent="0.3">
      <c r="A1259" s="2">
        <v>1258</v>
      </c>
      <c r="B1259" t="s">
        <v>4957</v>
      </c>
      <c r="C1259" t="s">
        <v>4958</v>
      </c>
      <c r="D1259" t="s">
        <v>4959</v>
      </c>
      <c r="E1259" s="3">
        <v>35570</v>
      </c>
      <c r="F1259" t="s">
        <v>43</v>
      </c>
      <c r="G1259" t="s">
        <v>4960</v>
      </c>
      <c r="H1259" s="1">
        <v>46563</v>
      </c>
      <c r="I1259" s="1">
        <v>46928</v>
      </c>
      <c r="J1259" t="s">
        <v>24</v>
      </c>
      <c r="K1259" t="s">
        <v>25</v>
      </c>
      <c r="L1259" t="s">
        <v>53</v>
      </c>
      <c r="M1259" t="s">
        <v>59</v>
      </c>
      <c r="N1259" t="s">
        <v>28</v>
      </c>
      <c r="O1259" t="s">
        <v>114</v>
      </c>
      <c r="P1259" t="s">
        <v>30</v>
      </c>
      <c r="Q1259" t="s">
        <v>47</v>
      </c>
      <c r="R1259">
        <v>3.6</v>
      </c>
      <c r="S1259">
        <v>2</v>
      </c>
      <c r="T1259">
        <f t="shared" si="57"/>
        <v>365</v>
      </c>
      <c r="U1259" t="str">
        <f t="shared" si="58"/>
        <v>2027</v>
      </c>
      <c r="V1259" t="str">
        <f t="shared" si="59"/>
        <v>2</v>
      </c>
      <c r="W1259" s="10" cm="1">
        <f t="array" ref="W1259">(INDEX(clv_analysis[[#All],[Customer Lifetime Value]], MATCH(TEXT(U1259, "0")&amp;V1259, TEXT(clv_analysis[[#All],[Year]], "0")&amp;clv_analysis[[#All],[Quarter]], 0))) /( COUNTIFS(amazon_prime_users[Year], U1259, amazon_prime_users[Quarter], V1259))</f>
        <v>44.913476312576321</v>
      </c>
    </row>
    <row r="1260" spans="1:23" x14ac:dyDescent="0.3">
      <c r="A1260" s="2">
        <v>1259</v>
      </c>
      <c r="B1260" t="s">
        <v>4961</v>
      </c>
      <c r="C1260" t="s">
        <v>4962</v>
      </c>
      <c r="D1260" t="s">
        <v>4963</v>
      </c>
      <c r="E1260" s="3">
        <v>27121</v>
      </c>
      <c r="F1260" t="s">
        <v>43</v>
      </c>
      <c r="G1260" t="s">
        <v>4964</v>
      </c>
      <c r="H1260" s="1">
        <v>46564</v>
      </c>
      <c r="I1260" s="1">
        <v>46929</v>
      </c>
      <c r="J1260" t="s">
        <v>36</v>
      </c>
      <c r="K1260" t="s">
        <v>25</v>
      </c>
      <c r="L1260" t="s">
        <v>26</v>
      </c>
      <c r="M1260" t="s">
        <v>59</v>
      </c>
      <c r="N1260" t="s">
        <v>28</v>
      </c>
      <c r="O1260" t="s">
        <v>67</v>
      </c>
      <c r="P1260" t="s">
        <v>30</v>
      </c>
      <c r="Q1260" t="s">
        <v>31</v>
      </c>
      <c r="R1260">
        <v>4.3</v>
      </c>
      <c r="S1260">
        <v>9</v>
      </c>
      <c r="T1260">
        <f t="shared" si="57"/>
        <v>365</v>
      </c>
      <c r="U1260" t="str">
        <f t="shared" si="58"/>
        <v>2027</v>
      </c>
      <c r="V1260" t="str">
        <f t="shared" si="59"/>
        <v>2</v>
      </c>
      <c r="W1260" s="10" cm="1">
        <f t="array" ref="W1260">(INDEX(clv_analysis[[#All],[Customer Lifetime Value]], MATCH(TEXT(U1260, "0")&amp;V1260, TEXT(clv_analysis[[#All],[Year]], "0")&amp;clv_analysis[[#All],[Quarter]], 0))) /( COUNTIFS(amazon_prime_users[Year], U1260, amazon_prime_users[Quarter], V1260))</f>
        <v>44.913476312576321</v>
      </c>
    </row>
    <row r="1261" spans="1:23" x14ac:dyDescent="0.3">
      <c r="A1261" s="2">
        <v>1260</v>
      </c>
      <c r="B1261" t="s">
        <v>4965</v>
      </c>
      <c r="C1261" t="s">
        <v>4966</v>
      </c>
      <c r="D1261" t="s">
        <v>4967</v>
      </c>
      <c r="E1261" s="3">
        <v>13804</v>
      </c>
      <c r="F1261" t="s">
        <v>43</v>
      </c>
      <c r="G1261" t="s">
        <v>4968</v>
      </c>
      <c r="H1261" s="1">
        <v>46565</v>
      </c>
      <c r="I1261" s="1">
        <v>46930</v>
      </c>
      <c r="J1261" t="s">
        <v>24</v>
      </c>
      <c r="K1261" t="s">
        <v>52</v>
      </c>
      <c r="L1261" t="s">
        <v>26</v>
      </c>
      <c r="M1261" t="s">
        <v>59</v>
      </c>
      <c r="N1261" t="s">
        <v>60</v>
      </c>
      <c r="O1261" t="s">
        <v>67</v>
      </c>
      <c r="P1261" t="s">
        <v>39</v>
      </c>
      <c r="Q1261" t="s">
        <v>31</v>
      </c>
      <c r="R1261">
        <v>3.2</v>
      </c>
      <c r="S1261">
        <v>3</v>
      </c>
      <c r="T1261">
        <f t="shared" si="57"/>
        <v>365</v>
      </c>
      <c r="U1261" t="str">
        <f t="shared" si="58"/>
        <v>2027</v>
      </c>
      <c r="V1261" t="str">
        <f t="shared" si="59"/>
        <v>2</v>
      </c>
      <c r="W1261" s="10" cm="1">
        <f t="array" ref="W1261">(INDEX(clv_analysis[[#All],[Customer Lifetime Value]], MATCH(TEXT(U1261, "0")&amp;V1261, TEXT(clv_analysis[[#All],[Year]], "0")&amp;clv_analysis[[#All],[Quarter]], 0))) /( COUNTIFS(amazon_prime_users[Year], U1261, amazon_prime_users[Quarter], V1261))</f>
        <v>44.913476312576321</v>
      </c>
    </row>
    <row r="1262" spans="1:23" x14ac:dyDescent="0.3">
      <c r="A1262" s="2">
        <v>1261</v>
      </c>
      <c r="B1262" t="s">
        <v>4969</v>
      </c>
      <c r="C1262" t="s">
        <v>4970</v>
      </c>
      <c r="D1262" t="s">
        <v>4971</v>
      </c>
      <c r="E1262" s="3">
        <v>18351</v>
      </c>
      <c r="F1262" t="s">
        <v>22</v>
      </c>
      <c r="G1262" t="s">
        <v>4972</v>
      </c>
      <c r="H1262" s="1">
        <v>46566</v>
      </c>
      <c r="I1262" s="1">
        <v>46931</v>
      </c>
      <c r="J1262" t="s">
        <v>36</v>
      </c>
      <c r="K1262" t="s">
        <v>52</v>
      </c>
      <c r="L1262" t="s">
        <v>26</v>
      </c>
      <c r="M1262" t="s">
        <v>59</v>
      </c>
      <c r="N1262" t="s">
        <v>45</v>
      </c>
      <c r="O1262" t="s">
        <v>46</v>
      </c>
      <c r="P1262" t="s">
        <v>39</v>
      </c>
      <c r="Q1262" t="s">
        <v>31</v>
      </c>
      <c r="R1262">
        <v>4.0999999999999996</v>
      </c>
      <c r="S1262">
        <v>4</v>
      </c>
      <c r="T1262">
        <f t="shared" si="57"/>
        <v>365</v>
      </c>
      <c r="U1262" t="str">
        <f t="shared" si="58"/>
        <v>2027</v>
      </c>
      <c r="V1262" t="str">
        <f t="shared" si="59"/>
        <v>2</v>
      </c>
      <c r="W1262" s="10" cm="1">
        <f t="array" ref="W1262">(INDEX(clv_analysis[[#All],[Customer Lifetime Value]], MATCH(TEXT(U1262, "0")&amp;V1262, TEXT(clv_analysis[[#All],[Year]], "0")&amp;clv_analysis[[#All],[Quarter]], 0))) /( COUNTIFS(amazon_prime_users[Year], U1262, amazon_prime_users[Quarter], V1262))</f>
        <v>44.913476312576321</v>
      </c>
    </row>
    <row r="1263" spans="1:23" x14ac:dyDescent="0.3">
      <c r="A1263" s="2">
        <v>1262</v>
      </c>
      <c r="B1263" t="s">
        <v>4973</v>
      </c>
      <c r="C1263" t="s">
        <v>4974</v>
      </c>
      <c r="D1263" t="s">
        <v>3325</v>
      </c>
      <c r="E1263" s="3">
        <v>28511</v>
      </c>
      <c r="F1263" t="s">
        <v>22</v>
      </c>
      <c r="G1263" t="s">
        <v>4975</v>
      </c>
      <c r="H1263" s="1">
        <v>46567</v>
      </c>
      <c r="I1263" s="1">
        <v>46932</v>
      </c>
      <c r="J1263" t="s">
        <v>36</v>
      </c>
      <c r="K1263" t="s">
        <v>25</v>
      </c>
      <c r="L1263" t="s">
        <v>53</v>
      </c>
      <c r="M1263" t="s">
        <v>59</v>
      </c>
      <c r="N1263" t="s">
        <v>45</v>
      </c>
      <c r="O1263" t="s">
        <v>61</v>
      </c>
      <c r="P1263" t="s">
        <v>30</v>
      </c>
      <c r="Q1263" t="s">
        <v>54</v>
      </c>
      <c r="R1263">
        <v>4.2</v>
      </c>
      <c r="S1263">
        <v>7</v>
      </c>
      <c r="T1263">
        <f t="shared" si="57"/>
        <v>365</v>
      </c>
      <c r="U1263" t="str">
        <f t="shared" si="58"/>
        <v>2027</v>
      </c>
      <c r="V1263" t="str">
        <f t="shared" si="59"/>
        <v>2</v>
      </c>
      <c r="W1263" s="10" cm="1">
        <f t="array" ref="W1263">(INDEX(clv_analysis[[#All],[Customer Lifetime Value]], MATCH(TEXT(U1263, "0")&amp;V1263, TEXT(clv_analysis[[#All],[Year]], "0")&amp;clv_analysis[[#All],[Quarter]], 0))) /( COUNTIFS(amazon_prime_users[Year], U1263, amazon_prime_users[Quarter], V1263))</f>
        <v>44.913476312576321</v>
      </c>
    </row>
    <row r="1264" spans="1:23" x14ac:dyDescent="0.3">
      <c r="A1264" s="2">
        <v>1263</v>
      </c>
      <c r="B1264" t="s">
        <v>4976</v>
      </c>
      <c r="C1264" t="s">
        <v>4977</v>
      </c>
      <c r="D1264" t="s">
        <v>4978</v>
      </c>
      <c r="E1264" s="3">
        <v>25460</v>
      </c>
      <c r="F1264" t="s">
        <v>43</v>
      </c>
      <c r="G1264" t="s">
        <v>3698</v>
      </c>
      <c r="H1264" s="1">
        <v>46568</v>
      </c>
      <c r="I1264" s="1">
        <v>46933</v>
      </c>
      <c r="J1264" t="s">
        <v>36</v>
      </c>
      <c r="K1264" t="s">
        <v>52</v>
      </c>
      <c r="L1264" t="s">
        <v>26</v>
      </c>
      <c r="M1264" t="s">
        <v>59</v>
      </c>
      <c r="N1264" t="s">
        <v>60</v>
      </c>
      <c r="O1264" t="s">
        <v>67</v>
      </c>
      <c r="P1264" t="s">
        <v>39</v>
      </c>
      <c r="Q1264" t="s">
        <v>31</v>
      </c>
      <c r="R1264">
        <v>3.5</v>
      </c>
      <c r="S1264">
        <v>7</v>
      </c>
      <c r="T1264">
        <f t="shared" si="57"/>
        <v>365</v>
      </c>
      <c r="U1264" t="str">
        <f t="shared" si="58"/>
        <v>2027</v>
      </c>
      <c r="V1264" t="str">
        <f t="shared" si="59"/>
        <v>2</v>
      </c>
      <c r="W1264" s="10" cm="1">
        <f t="array" ref="W1264">(INDEX(clv_analysis[[#All],[Customer Lifetime Value]], MATCH(TEXT(U1264, "0")&amp;V1264, TEXT(clv_analysis[[#All],[Year]], "0")&amp;clv_analysis[[#All],[Quarter]], 0))) /( COUNTIFS(amazon_prime_users[Year], U1264, amazon_prime_users[Quarter], V1264))</f>
        <v>44.913476312576321</v>
      </c>
    </row>
    <row r="1265" spans="1:23" x14ac:dyDescent="0.3">
      <c r="A1265" s="2">
        <v>1264</v>
      </c>
      <c r="B1265" t="s">
        <v>4979</v>
      </c>
      <c r="C1265" t="s">
        <v>4980</v>
      </c>
      <c r="D1265" t="s">
        <v>4981</v>
      </c>
      <c r="E1265" s="3">
        <v>33730</v>
      </c>
      <c r="F1265" t="s">
        <v>22</v>
      </c>
      <c r="G1265" t="s">
        <v>4982</v>
      </c>
      <c r="H1265" s="1">
        <v>46569</v>
      </c>
      <c r="I1265" s="1">
        <v>46934</v>
      </c>
      <c r="J1265" t="s">
        <v>24</v>
      </c>
      <c r="K1265" t="s">
        <v>52</v>
      </c>
      <c r="L1265" t="s">
        <v>53</v>
      </c>
      <c r="M1265" t="s">
        <v>27</v>
      </c>
      <c r="N1265" t="s">
        <v>60</v>
      </c>
      <c r="O1265" t="s">
        <v>38</v>
      </c>
      <c r="P1265" t="s">
        <v>68</v>
      </c>
      <c r="Q1265" t="s">
        <v>47</v>
      </c>
      <c r="R1265">
        <v>3.9</v>
      </c>
      <c r="S1265">
        <v>5</v>
      </c>
      <c r="T1265">
        <f t="shared" si="57"/>
        <v>365</v>
      </c>
      <c r="U1265" t="str">
        <f t="shared" si="58"/>
        <v>2027</v>
      </c>
      <c r="V1265" t="str">
        <f t="shared" si="59"/>
        <v>3</v>
      </c>
      <c r="W1265" s="10" cm="1">
        <f t="array" ref="W1265">(INDEX(clv_analysis[[#All],[Customer Lifetime Value]], MATCH(TEXT(U1265, "0")&amp;V1265, TEXT(clv_analysis[[#All],[Year]], "0")&amp;clv_analysis[[#All],[Quarter]], 0))) /( COUNTIFS(amazon_prime_users[Year], U1265, amazon_prime_users[Quarter], V1265))</f>
        <v>31.511484574808186</v>
      </c>
    </row>
    <row r="1266" spans="1:23" x14ac:dyDescent="0.3">
      <c r="A1266" s="2">
        <v>1265</v>
      </c>
      <c r="B1266" t="s">
        <v>4983</v>
      </c>
      <c r="C1266" t="s">
        <v>4984</v>
      </c>
      <c r="D1266" t="s">
        <v>4985</v>
      </c>
      <c r="E1266" s="3">
        <v>30639</v>
      </c>
      <c r="F1266" t="s">
        <v>43</v>
      </c>
      <c r="G1266" t="s">
        <v>4986</v>
      </c>
      <c r="H1266" s="1">
        <v>46570</v>
      </c>
      <c r="I1266" s="1">
        <v>46935</v>
      </c>
      <c r="J1266" t="s">
        <v>36</v>
      </c>
      <c r="K1266" t="s">
        <v>37</v>
      </c>
      <c r="L1266" t="s">
        <v>53</v>
      </c>
      <c r="M1266" t="s">
        <v>27</v>
      </c>
      <c r="N1266" t="s">
        <v>45</v>
      </c>
      <c r="O1266" t="s">
        <v>73</v>
      </c>
      <c r="P1266" t="s">
        <v>39</v>
      </c>
      <c r="Q1266" t="s">
        <v>31</v>
      </c>
      <c r="R1266">
        <v>3.7</v>
      </c>
      <c r="S1266">
        <v>6</v>
      </c>
      <c r="T1266">
        <f t="shared" si="57"/>
        <v>365</v>
      </c>
      <c r="U1266" t="str">
        <f t="shared" si="58"/>
        <v>2027</v>
      </c>
      <c r="V1266" t="str">
        <f t="shared" si="59"/>
        <v>3</v>
      </c>
      <c r="W1266" s="10" cm="1">
        <f t="array" ref="W1266">(INDEX(clv_analysis[[#All],[Customer Lifetime Value]], MATCH(TEXT(U1266, "0")&amp;V1266, TEXT(clv_analysis[[#All],[Year]], "0")&amp;clv_analysis[[#All],[Quarter]], 0))) /( COUNTIFS(amazon_prime_users[Year], U1266, amazon_prime_users[Quarter], V1266))</f>
        <v>31.511484574808186</v>
      </c>
    </row>
    <row r="1267" spans="1:23" x14ac:dyDescent="0.3">
      <c r="A1267" s="2">
        <v>1266</v>
      </c>
      <c r="B1267" t="s">
        <v>4987</v>
      </c>
      <c r="C1267" t="s">
        <v>4988</v>
      </c>
      <c r="D1267" t="s">
        <v>4989</v>
      </c>
      <c r="E1267" s="3">
        <v>25138</v>
      </c>
      <c r="F1267" t="s">
        <v>22</v>
      </c>
      <c r="G1267" t="s">
        <v>4990</v>
      </c>
      <c r="H1267" s="1">
        <v>46571</v>
      </c>
      <c r="I1267" s="1">
        <v>46936</v>
      </c>
      <c r="J1267" t="s">
        <v>24</v>
      </c>
      <c r="K1267" t="s">
        <v>52</v>
      </c>
      <c r="L1267" t="s">
        <v>26</v>
      </c>
      <c r="M1267" t="s">
        <v>59</v>
      </c>
      <c r="N1267" t="s">
        <v>45</v>
      </c>
      <c r="O1267" t="s">
        <v>67</v>
      </c>
      <c r="P1267" t="s">
        <v>68</v>
      </c>
      <c r="Q1267" t="s">
        <v>31</v>
      </c>
      <c r="R1267">
        <v>4</v>
      </c>
      <c r="S1267">
        <v>0</v>
      </c>
      <c r="T1267">
        <f t="shared" si="57"/>
        <v>365</v>
      </c>
      <c r="U1267" t="str">
        <f t="shared" si="58"/>
        <v>2027</v>
      </c>
      <c r="V1267" t="str">
        <f t="shared" si="59"/>
        <v>3</v>
      </c>
      <c r="W1267" s="10" cm="1">
        <f t="array" ref="W1267">(INDEX(clv_analysis[[#All],[Customer Lifetime Value]], MATCH(TEXT(U1267, "0")&amp;V1267, TEXT(clv_analysis[[#All],[Year]], "0")&amp;clv_analysis[[#All],[Quarter]], 0))) /( COUNTIFS(amazon_prime_users[Year], U1267, amazon_prime_users[Quarter], V1267))</f>
        <v>31.511484574808186</v>
      </c>
    </row>
    <row r="1268" spans="1:23" x14ac:dyDescent="0.3">
      <c r="A1268" s="2">
        <v>1267</v>
      </c>
      <c r="B1268" t="s">
        <v>4991</v>
      </c>
      <c r="C1268" t="s">
        <v>4992</v>
      </c>
      <c r="D1268" t="s">
        <v>4993</v>
      </c>
      <c r="E1268" s="3">
        <v>35713</v>
      </c>
      <c r="F1268" t="s">
        <v>22</v>
      </c>
      <c r="G1268" t="s">
        <v>4994</v>
      </c>
      <c r="H1268" s="1">
        <v>46572</v>
      </c>
      <c r="I1268" s="1">
        <v>46937</v>
      </c>
      <c r="J1268" t="s">
        <v>36</v>
      </c>
      <c r="K1268" t="s">
        <v>52</v>
      </c>
      <c r="L1268" t="s">
        <v>53</v>
      </c>
      <c r="M1268" t="s">
        <v>27</v>
      </c>
      <c r="N1268" t="s">
        <v>60</v>
      </c>
      <c r="O1268" t="s">
        <v>67</v>
      </c>
      <c r="P1268" t="s">
        <v>39</v>
      </c>
      <c r="Q1268" t="s">
        <v>31</v>
      </c>
      <c r="R1268">
        <v>4.0999999999999996</v>
      </c>
      <c r="S1268">
        <v>7</v>
      </c>
      <c r="T1268">
        <f t="shared" si="57"/>
        <v>365</v>
      </c>
      <c r="U1268" t="str">
        <f t="shared" si="58"/>
        <v>2027</v>
      </c>
      <c r="V1268" t="str">
        <f t="shared" si="59"/>
        <v>3</v>
      </c>
      <c r="W1268" s="10" cm="1">
        <f t="array" ref="W1268">(INDEX(clv_analysis[[#All],[Customer Lifetime Value]], MATCH(TEXT(U1268, "0")&amp;V1268, TEXT(clv_analysis[[#All],[Year]], "0")&amp;clv_analysis[[#All],[Quarter]], 0))) /( COUNTIFS(amazon_prime_users[Year], U1268, amazon_prime_users[Quarter], V1268))</f>
        <v>31.511484574808186</v>
      </c>
    </row>
    <row r="1269" spans="1:23" x14ac:dyDescent="0.3">
      <c r="A1269" s="2">
        <v>1268</v>
      </c>
      <c r="B1269" t="s">
        <v>4995</v>
      </c>
      <c r="C1269" t="s">
        <v>4996</v>
      </c>
      <c r="D1269" t="s">
        <v>4997</v>
      </c>
      <c r="E1269" s="3">
        <v>24886</v>
      </c>
      <c r="F1269" t="s">
        <v>43</v>
      </c>
      <c r="G1269" t="s">
        <v>4998</v>
      </c>
      <c r="H1269" s="1">
        <v>46573</v>
      </c>
      <c r="I1269" s="1">
        <v>46938</v>
      </c>
      <c r="J1269" t="s">
        <v>24</v>
      </c>
      <c r="K1269" t="s">
        <v>37</v>
      </c>
      <c r="L1269" t="s">
        <v>26</v>
      </c>
      <c r="M1269" t="s">
        <v>27</v>
      </c>
      <c r="N1269" t="s">
        <v>45</v>
      </c>
      <c r="O1269" t="s">
        <v>114</v>
      </c>
      <c r="P1269" t="s">
        <v>30</v>
      </c>
      <c r="Q1269" t="s">
        <v>31</v>
      </c>
      <c r="R1269">
        <v>3</v>
      </c>
      <c r="S1269">
        <v>0</v>
      </c>
      <c r="T1269">
        <f t="shared" si="57"/>
        <v>365</v>
      </c>
      <c r="U1269" t="str">
        <f t="shared" si="58"/>
        <v>2027</v>
      </c>
      <c r="V1269" t="str">
        <f t="shared" si="59"/>
        <v>3</v>
      </c>
      <c r="W1269" s="10" cm="1">
        <f t="array" ref="W1269">(INDEX(clv_analysis[[#All],[Customer Lifetime Value]], MATCH(TEXT(U1269, "0")&amp;V1269, TEXT(clv_analysis[[#All],[Year]], "0")&amp;clv_analysis[[#All],[Quarter]], 0))) /( COUNTIFS(amazon_prime_users[Year], U1269, amazon_prime_users[Quarter], V1269))</f>
        <v>31.511484574808186</v>
      </c>
    </row>
    <row r="1270" spans="1:23" x14ac:dyDescent="0.3">
      <c r="A1270" s="2">
        <v>1269</v>
      </c>
      <c r="B1270" t="s">
        <v>4999</v>
      </c>
      <c r="C1270" t="s">
        <v>5000</v>
      </c>
      <c r="D1270" t="s">
        <v>5001</v>
      </c>
      <c r="E1270" s="3">
        <v>17929</v>
      </c>
      <c r="F1270" t="s">
        <v>43</v>
      </c>
      <c r="G1270" t="s">
        <v>5002</v>
      </c>
      <c r="H1270" s="1">
        <v>46574</v>
      </c>
      <c r="I1270" s="1">
        <v>46939</v>
      </c>
      <c r="J1270" t="s">
        <v>36</v>
      </c>
      <c r="K1270" t="s">
        <v>25</v>
      </c>
      <c r="L1270" t="s">
        <v>53</v>
      </c>
      <c r="M1270" t="s">
        <v>59</v>
      </c>
      <c r="N1270" t="s">
        <v>28</v>
      </c>
      <c r="O1270" t="s">
        <v>73</v>
      </c>
      <c r="P1270" t="s">
        <v>39</v>
      </c>
      <c r="Q1270" t="s">
        <v>47</v>
      </c>
      <c r="R1270">
        <v>4.5</v>
      </c>
      <c r="S1270">
        <v>10</v>
      </c>
      <c r="T1270">
        <f t="shared" si="57"/>
        <v>365</v>
      </c>
      <c r="U1270" t="str">
        <f t="shared" si="58"/>
        <v>2027</v>
      </c>
      <c r="V1270" t="str">
        <f t="shared" si="59"/>
        <v>3</v>
      </c>
      <c r="W1270" s="10" cm="1">
        <f t="array" ref="W1270">(INDEX(clv_analysis[[#All],[Customer Lifetime Value]], MATCH(TEXT(U1270, "0")&amp;V1270, TEXT(clv_analysis[[#All],[Year]], "0")&amp;clv_analysis[[#All],[Quarter]], 0))) /( COUNTIFS(amazon_prime_users[Year], U1270, amazon_prime_users[Quarter], V1270))</f>
        <v>31.511484574808186</v>
      </c>
    </row>
    <row r="1271" spans="1:23" x14ac:dyDescent="0.3">
      <c r="A1271" s="2">
        <v>1270</v>
      </c>
      <c r="B1271" t="s">
        <v>5003</v>
      </c>
      <c r="C1271" t="s">
        <v>5004</v>
      </c>
      <c r="D1271" t="s">
        <v>5005</v>
      </c>
      <c r="E1271" s="3">
        <v>17061</v>
      </c>
      <c r="F1271" t="s">
        <v>43</v>
      </c>
      <c r="G1271" t="s">
        <v>5006</v>
      </c>
      <c r="H1271" s="1">
        <v>46575</v>
      </c>
      <c r="I1271" s="1">
        <v>46940</v>
      </c>
      <c r="J1271" t="s">
        <v>24</v>
      </c>
      <c r="K1271" t="s">
        <v>37</v>
      </c>
      <c r="L1271" t="s">
        <v>26</v>
      </c>
      <c r="M1271" t="s">
        <v>27</v>
      </c>
      <c r="N1271" t="s">
        <v>60</v>
      </c>
      <c r="O1271" t="s">
        <v>73</v>
      </c>
      <c r="P1271" t="s">
        <v>30</v>
      </c>
      <c r="Q1271" t="s">
        <v>47</v>
      </c>
      <c r="R1271">
        <v>4.3</v>
      </c>
      <c r="S1271">
        <v>5</v>
      </c>
      <c r="T1271">
        <f t="shared" si="57"/>
        <v>365</v>
      </c>
      <c r="U1271" t="str">
        <f t="shared" si="58"/>
        <v>2027</v>
      </c>
      <c r="V1271" t="str">
        <f t="shared" si="59"/>
        <v>3</v>
      </c>
      <c r="W1271" s="10" cm="1">
        <f t="array" ref="W1271">(INDEX(clv_analysis[[#All],[Customer Lifetime Value]], MATCH(TEXT(U1271, "0")&amp;V1271, TEXT(clv_analysis[[#All],[Year]], "0")&amp;clv_analysis[[#All],[Quarter]], 0))) /( COUNTIFS(amazon_prime_users[Year], U1271, amazon_prime_users[Quarter], V1271))</f>
        <v>31.511484574808186</v>
      </c>
    </row>
    <row r="1272" spans="1:23" x14ac:dyDescent="0.3">
      <c r="A1272" s="2">
        <v>1271</v>
      </c>
      <c r="B1272" t="s">
        <v>5007</v>
      </c>
      <c r="C1272" t="s">
        <v>5008</v>
      </c>
      <c r="D1272" t="s">
        <v>5009</v>
      </c>
      <c r="E1272" s="3">
        <v>14355</v>
      </c>
      <c r="F1272" t="s">
        <v>22</v>
      </c>
      <c r="G1272" t="s">
        <v>5010</v>
      </c>
      <c r="H1272" s="1">
        <v>46576</v>
      </c>
      <c r="I1272" s="1">
        <v>46941</v>
      </c>
      <c r="J1272" t="s">
        <v>24</v>
      </c>
      <c r="K1272" t="s">
        <v>37</v>
      </c>
      <c r="L1272" t="s">
        <v>26</v>
      </c>
      <c r="M1272" t="s">
        <v>27</v>
      </c>
      <c r="N1272" t="s">
        <v>45</v>
      </c>
      <c r="O1272" t="s">
        <v>114</v>
      </c>
      <c r="P1272" t="s">
        <v>68</v>
      </c>
      <c r="Q1272" t="s">
        <v>31</v>
      </c>
      <c r="R1272">
        <v>3.5</v>
      </c>
      <c r="S1272">
        <v>8</v>
      </c>
      <c r="T1272">
        <f t="shared" si="57"/>
        <v>365</v>
      </c>
      <c r="U1272" t="str">
        <f t="shared" si="58"/>
        <v>2027</v>
      </c>
      <c r="V1272" t="str">
        <f t="shared" si="59"/>
        <v>3</v>
      </c>
      <c r="W1272" s="10" cm="1">
        <f t="array" ref="W1272">(INDEX(clv_analysis[[#All],[Customer Lifetime Value]], MATCH(TEXT(U1272, "0")&amp;V1272, TEXT(clv_analysis[[#All],[Year]], "0")&amp;clv_analysis[[#All],[Quarter]], 0))) /( COUNTIFS(amazon_prime_users[Year], U1272, amazon_prime_users[Quarter], V1272))</f>
        <v>31.511484574808186</v>
      </c>
    </row>
    <row r="1273" spans="1:23" x14ac:dyDescent="0.3">
      <c r="A1273" s="2">
        <v>1272</v>
      </c>
      <c r="B1273" t="s">
        <v>1618</v>
      </c>
      <c r="C1273" t="s">
        <v>5011</v>
      </c>
      <c r="D1273" t="s">
        <v>5012</v>
      </c>
      <c r="E1273" s="3">
        <v>30031</v>
      </c>
      <c r="F1273" t="s">
        <v>22</v>
      </c>
      <c r="G1273" t="s">
        <v>5013</v>
      </c>
      <c r="H1273" s="1">
        <v>46577</v>
      </c>
      <c r="I1273" s="1">
        <v>46942</v>
      </c>
      <c r="J1273" t="s">
        <v>24</v>
      </c>
      <c r="K1273" t="s">
        <v>37</v>
      </c>
      <c r="L1273" t="s">
        <v>53</v>
      </c>
      <c r="M1273" t="s">
        <v>27</v>
      </c>
      <c r="N1273" t="s">
        <v>28</v>
      </c>
      <c r="O1273" t="s">
        <v>38</v>
      </c>
      <c r="P1273" t="s">
        <v>68</v>
      </c>
      <c r="Q1273" t="s">
        <v>31</v>
      </c>
      <c r="R1273">
        <v>4.0999999999999996</v>
      </c>
      <c r="S1273">
        <v>10</v>
      </c>
      <c r="T1273">
        <f t="shared" si="57"/>
        <v>365</v>
      </c>
      <c r="U1273" t="str">
        <f t="shared" si="58"/>
        <v>2027</v>
      </c>
      <c r="V1273" t="str">
        <f t="shared" si="59"/>
        <v>3</v>
      </c>
      <c r="W1273" s="10" cm="1">
        <f t="array" ref="W1273">(INDEX(clv_analysis[[#All],[Customer Lifetime Value]], MATCH(TEXT(U1273, "0")&amp;V1273, TEXT(clv_analysis[[#All],[Year]], "0")&amp;clv_analysis[[#All],[Quarter]], 0))) /( COUNTIFS(amazon_prime_users[Year], U1273, amazon_prime_users[Quarter], V1273))</f>
        <v>31.511484574808186</v>
      </c>
    </row>
    <row r="1274" spans="1:23" x14ac:dyDescent="0.3">
      <c r="A1274" s="2">
        <v>1273</v>
      </c>
      <c r="B1274" t="s">
        <v>5014</v>
      </c>
      <c r="C1274" t="s">
        <v>5015</v>
      </c>
      <c r="D1274" t="s">
        <v>5016</v>
      </c>
      <c r="E1274" s="3">
        <v>14738</v>
      </c>
      <c r="F1274" t="s">
        <v>43</v>
      </c>
      <c r="G1274" t="s">
        <v>5017</v>
      </c>
      <c r="H1274" s="1">
        <v>46578</v>
      </c>
      <c r="I1274" s="1">
        <v>46943</v>
      </c>
      <c r="J1274" t="s">
        <v>36</v>
      </c>
      <c r="K1274" t="s">
        <v>37</v>
      </c>
      <c r="L1274" t="s">
        <v>53</v>
      </c>
      <c r="M1274" t="s">
        <v>27</v>
      </c>
      <c r="N1274" t="s">
        <v>60</v>
      </c>
      <c r="O1274" t="s">
        <v>46</v>
      </c>
      <c r="P1274" t="s">
        <v>39</v>
      </c>
      <c r="Q1274" t="s">
        <v>54</v>
      </c>
      <c r="R1274">
        <v>3.2</v>
      </c>
      <c r="S1274">
        <v>4</v>
      </c>
      <c r="T1274">
        <f t="shared" si="57"/>
        <v>365</v>
      </c>
      <c r="U1274" t="str">
        <f t="shared" si="58"/>
        <v>2027</v>
      </c>
      <c r="V1274" t="str">
        <f t="shared" si="59"/>
        <v>3</v>
      </c>
      <c r="W1274" s="10" cm="1">
        <f t="array" ref="W1274">(INDEX(clv_analysis[[#All],[Customer Lifetime Value]], MATCH(TEXT(U1274, "0")&amp;V1274, TEXT(clv_analysis[[#All],[Year]], "0")&amp;clv_analysis[[#All],[Quarter]], 0))) /( COUNTIFS(amazon_prime_users[Year], U1274, amazon_prime_users[Quarter], V1274))</f>
        <v>31.511484574808186</v>
      </c>
    </row>
    <row r="1275" spans="1:23" x14ac:dyDescent="0.3">
      <c r="A1275" s="2">
        <v>1274</v>
      </c>
      <c r="B1275" t="s">
        <v>5018</v>
      </c>
      <c r="C1275" t="s">
        <v>5019</v>
      </c>
      <c r="D1275" t="s">
        <v>5020</v>
      </c>
      <c r="E1275" s="3">
        <v>24448</v>
      </c>
      <c r="F1275" t="s">
        <v>22</v>
      </c>
      <c r="G1275" t="s">
        <v>5021</v>
      </c>
      <c r="H1275" s="1">
        <v>46579</v>
      </c>
      <c r="I1275" s="1">
        <v>46944</v>
      </c>
      <c r="J1275" t="s">
        <v>36</v>
      </c>
      <c r="K1275" t="s">
        <v>52</v>
      </c>
      <c r="L1275" t="s">
        <v>53</v>
      </c>
      <c r="M1275" t="s">
        <v>27</v>
      </c>
      <c r="N1275" t="s">
        <v>45</v>
      </c>
      <c r="O1275" t="s">
        <v>29</v>
      </c>
      <c r="P1275" t="s">
        <v>68</v>
      </c>
      <c r="Q1275" t="s">
        <v>31</v>
      </c>
      <c r="R1275">
        <v>3.2</v>
      </c>
      <c r="S1275">
        <v>1</v>
      </c>
      <c r="T1275">
        <f t="shared" si="57"/>
        <v>365</v>
      </c>
      <c r="U1275" t="str">
        <f t="shared" si="58"/>
        <v>2027</v>
      </c>
      <c r="V1275" t="str">
        <f t="shared" si="59"/>
        <v>3</v>
      </c>
      <c r="W1275" s="10" cm="1">
        <f t="array" ref="W1275">(INDEX(clv_analysis[[#All],[Customer Lifetime Value]], MATCH(TEXT(U1275, "0")&amp;V1275, TEXT(clv_analysis[[#All],[Year]], "0")&amp;clv_analysis[[#All],[Quarter]], 0))) /( COUNTIFS(amazon_prime_users[Year], U1275, amazon_prime_users[Quarter], V1275))</f>
        <v>31.511484574808186</v>
      </c>
    </row>
    <row r="1276" spans="1:23" x14ac:dyDescent="0.3">
      <c r="A1276" s="2">
        <v>1275</v>
      </c>
      <c r="B1276" t="s">
        <v>5022</v>
      </c>
      <c r="C1276" t="s">
        <v>5023</v>
      </c>
      <c r="D1276" t="s">
        <v>5024</v>
      </c>
      <c r="E1276" s="3">
        <v>13651</v>
      </c>
      <c r="F1276" t="s">
        <v>43</v>
      </c>
      <c r="G1276" t="s">
        <v>3258</v>
      </c>
      <c r="H1276" s="1">
        <v>46580</v>
      </c>
      <c r="I1276" s="1">
        <v>46945</v>
      </c>
      <c r="J1276" t="s">
        <v>36</v>
      </c>
      <c r="K1276" t="s">
        <v>52</v>
      </c>
      <c r="L1276" t="s">
        <v>53</v>
      </c>
      <c r="M1276" t="s">
        <v>27</v>
      </c>
      <c r="N1276" t="s">
        <v>60</v>
      </c>
      <c r="O1276" t="s">
        <v>61</v>
      </c>
      <c r="P1276" t="s">
        <v>39</v>
      </c>
      <c r="Q1276" t="s">
        <v>47</v>
      </c>
      <c r="R1276">
        <v>3.5</v>
      </c>
      <c r="S1276">
        <v>5</v>
      </c>
      <c r="T1276">
        <f t="shared" si="57"/>
        <v>365</v>
      </c>
      <c r="U1276" t="str">
        <f t="shared" si="58"/>
        <v>2027</v>
      </c>
      <c r="V1276" t="str">
        <f t="shared" si="59"/>
        <v>3</v>
      </c>
      <c r="W1276" s="10" cm="1">
        <f t="array" ref="W1276">(INDEX(clv_analysis[[#All],[Customer Lifetime Value]], MATCH(TEXT(U1276, "0")&amp;V1276, TEXT(clv_analysis[[#All],[Year]], "0")&amp;clv_analysis[[#All],[Quarter]], 0))) /( COUNTIFS(amazon_prime_users[Year], U1276, amazon_prime_users[Quarter], V1276))</f>
        <v>31.511484574808186</v>
      </c>
    </row>
    <row r="1277" spans="1:23" x14ac:dyDescent="0.3">
      <c r="A1277" s="2">
        <v>1276</v>
      </c>
      <c r="B1277" t="s">
        <v>5025</v>
      </c>
      <c r="C1277" t="s">
        <v>5026</v>
      </c>
      <c r="D1277" t="s">
        <v>5027</v>
      </c>
      <c r="E1277" s="3">
        <v>19116</v>
      </c>
      <c r="F1277" t="s">
        <v>22</v>
      </c>
      <c r="G1277" t="s">
        <v>5028</v>
      </c>
      <c r="H1277" s="1">
        <v>46581</v>
      </c>
      <c r="I1277" s="1">
        <v>46946</v>
      </c>
      <c r="J1277" t="s">
        <v>36</v>
      </c>
      <c r="K1277" t="s">
        <v>25</v>
      </c>
      <c r="L1277" t="s">
        <v>26</v>
      </c>
      <c r="M1277" t="s">
        <v>27</v>
      </c>
      <c r="N1277" t="s">
        <v>28</v>
      </c>
      <c r="O1277" t="s">
        <v>29</v>
      </c>
      <c r="P1277" t="s">
        <v>39</v>
      </c>
      <c r="Q1277" t="s">
        <v>47</v>
      </c>
      <c r="R1277">
        <v>5</v>
      </c>
      <c r="S1277">
        <v>2</v>
      </c>
      <c r="T1277">
        <f t="shared" si="57"/>
        <v>365</v>
      </c>
      <c r="U1277" t="str">
        <f t="shared" si="58"/>
        <v>2027</v>
      </c>
      <c r="V1277" t="str">
        <f t="shared" si="59"/>
        <v>3</v>
      </c>
      <c r="W1277" s="10" cm="1">
        <f t="array" ref="W1277">(INDEX(clv_analysis[[#All],[Customer Lifetime Value]], MATCH(TEXT(U1277, "0")&amp;V1277, TEXT(clv_analysis[[#All],[Year]], "0")&amp;clv_analysis[[#All],[Quarter]], 0))) /( COUNTIFS(amazon_prime_users[Year], U1277, amazon_prime_users[Quarter], V1277))</f>
        <v>31.511484574808186</v>
      </c>
    </row>
    <row r="1278" spans="1:23" x14ac:dyDescent="0.3">
      <c r="A1278" s="2">
        <v>1277</v>
      </c>
      <c r="B1278" t="s">
        <v>5029</v>
      </c>
      <c r="C1278" t="s">
        <v>5030</v>
      </c>
      <c r="D1278" t="s">
        <v>5031</v>
      </c>
      <c r="E1278" s="3">
        <v>25219</v>
      </c>
      <c r="F1278" t="s">
        <v>22</v>
      </c>
      <c r="G1278" t="s">
        <v>5032</v>
      </c>
      <c r="H1278" s="1">
        <v>46582</v>
      </c>
      <c r="I1278" s="1">
        <v>46947</v>
      </c>
      <c r="J1278" t="s">
        <v>24</v>
      </c>
      <c r="K1278" t="s">
        <v>25</v>
      </c>
      <c r="L1278" t="s">
        <v>53</v>
      </c>
      <c r="M1278" t="s">
        <v>59</v>
      </c>
      <c r="N1278" t="s">
        <v>60</v>
      </c>
      <c r="O1278" t="s">
        <v>114</v>
      </c>
      <c r="P1278" t="s">
        <v>68</v>
      </c>
      <c r="Q1278" t="s">
        <v>47</v>
      </c>
      <c r="R1278">
        <v>4.9000000000000004</v>
      </c>
      <c r="S1278">
        <v>3</v>
      </c>
      <c r="T1278">
        <f t="shared" si="57"/>
        <v>365</v>
      </c>
      <c r="U1278" t="str">
        <f t="shared" si="58"/>
        <v>2027</v>
      </c>
      <c r="V1278" t="str">
        <f t="shared" si="59"/>
        <v>3</v>
      </c>
      <c r="W1278" s="10" cm="1">
        <f t="array" ref="W1278">(INDEX(clv_analysis[[#All],[Customer Lifetime Value]], MATCH(TEXT(U1278, "0")&amp;V1278, TEXT(clv_analysis[[#All],[Year]], "0")&amp;clv_analysis[[#All],[Quarter]], 0))) /( COUNTIFS(amazon_prime_users[Year], U1278, amazon_prime_users[Quarter], V1278))</f>
        <v>31.511484574808186</v>
      </c>
    </row>
    <row r="1279" spans="1:23" x14ac:dyDescent="0.3">
      <c r="A1279" s="2">
        <v>1278</v>
      </c>
      <c r="B1279" t="s">
        <v>5033</v>
      </c>
      <c r="C1279" t="s">
        <v>5034</v>
      </c>
      <c r="D1279" t="s">
        <v>5035</v>
      </c>
      <c r="E1279" s="3">
        <v>28652</v>
      </c>
      <c r="F1279" t="s">
        <v>22</v>
      </c>
      <c r="G1279" t="s">
        <v>5036</v>
      </c>
      <c r="H1279" s="1">
        <v>46583</v>
      </c>
      <c r="I1279" s="1">
        <v>46948</v>
      </c>
      <c r="J1279" t="s">
        <v>24</v>
      </c>
      <c r="K1279" t="s">
        <v>37</v>
      </c>
      <c r="L1279" t="s">
        <v>53</v>
      </c>
      <c r="M1279" t="s">
        <v>66</v>
      </c>
      <c r="N1279" t="s">
        <v>60</v>
      </c>
      <c r="O1279" t="s">
        <v>61</v>
      </c>
      <c r="P1279" t="s">
        <v>68</v>
      </c>
      <c r="Q1279" t="s">
        <v>47</v>
      </c>
      <c r="R1279">
        <v>4.3</v>
      </c>
      <c r="S1279">
        <v>0</v>
      </c>
      <c r="T1279">
        <f t="shared" si="57"/>
        <v>365</v>
      </c>
      <c r="U1279" t="str">
        <f t="shared" si="58"/>
        <v>2027</v>
      </c>
      <c r="V1279" t="str">
        <f t="shared" si="59"/>
        <v>3</v>
      </c>
      <c r="W1279" s="10" cm="1">
        <f t="array" ref="W1279">(INDEX(clv_analysis[[#All],[Customer Lifetime Value]], MATCH(TEXT(U1279, "0")&amp;V1279, TEXT(clv_analysis[[#All],[Year]], "0")&amp;clv_analysis[[#All],[Quarter]], 0))) /( COUNTIFS(amazon_prime_users[Year], U1279, amazon_prime_users[Quarter], V1279))</f>
        <v>31.511484574808186</v>
      </c>
    </row>
    <row r="1280" spans="1:23" x14ac:dyDescent="0.3">
      <c r="A1280" s="2">
        <v>1279</v>
      </c>
      <c r="B1280" t="s">
        <v>5037</v>
      </c>
      <c r="C1280" t="s">
        <v>5038</v>
      </c>
      <c r="D1280" t="s">
        <v>5039</v>
      </c>
      <c r="E1280" s="3">
        <v>31560</v>
      </c>
      <c r="F1280" t="s">
        <v>43</v>
      </c>
      <c r="G1280" t="s">
        <v>5040</v>
      </c>
      <c r="H1280" s="1">
        <v>46584</v>
      </c>
      <c r="I1280" s="1">
        <v>46949</v>
      </c>
      <c r="J1280" t="s">
        <v>36</v>
      </c>
      <c r="K1280" t="s">
        <v>37</v>
      </c>
      <c r="L1280" t="s">
        <v>26</v>
      </c>
      <c r="M1280" t="s">
        <v>27</v>
      </c>
      <c r="N1280" t="s">
        <v>60</v>
      </c>
      <c r="O1280" t="s">
        <v>29</v>
      </c>
      <c r="P1280" t="s">
        <v>39</v>
      </c>
      <c r="Q1280" t="s">
        <v>31</v>
      </c>
      <c r="R1280">
        <v>4</v>
      </c>
      <c r="S1280">
        <v>2</v>
      </c>
      <c r="T1280">
        <f t="shared" si="57"/>
        <v>365</v>
      </c>
      <c r="U1280" t="str">
        <f t="shared" si="58"/>
        <v>2027</v>
      </c>
      <c r="V1280" t="str">
        <f t="shared" si="59"/>
        <v>3</v>
      </c>
      <c r="W1280" s="10" cm="1">
        <f t="array" ref="W1280">(INDEX(clv_analysis[[#All],[Customer Lifetime Value]], MATCH(TEXT(U1280, "0")&amp;V1280, TEXT(clv_analysis[[#All],[Year]], "0")&amp;clv_analysis[[#All],[Quarter]], 0))) /( COUNTIFS(amazon_prime_users[Year], U1280, amazon_prime_users[Quarter], V1280))</f>
        <v>31.511484574808186</v>
      </c>
    </row>
    <row r="1281" spans="1:23" x14ac:dyDescent="0.3">
      <c r="A1281" s="2">
        <v>1280</v>
      </c>
      <c r="B1281" t="s">
        <v>5041</v>
      </c>
      <c r="C1281" t="s">
        <v>5042</v>
      </c>
      <c r="D1281" t="s">
        <v>5043</v>
      </c>
      <c r="E1281" s="3">
        <v>27177</v>
      </c>
      <c r="F1281" t="s">
        <v>22</v>
      </c>
      <c r="G1281" t="s">
        <v>5044</v>
      </c>
      <c r="H1281" s="1">
        <v>46585</v>
      </c>
      <c r="I1281" s="1">
        <v>46950</v>
      </c>
      <c r="J1281" t="s">
        <v>36</v>
      </c>
      <c r="K1281" t="s">
        <v>37</v>
      </c>
      <c r="L1281" t="s">
        <v>53</v>
      </c>
      <c r="M1281" t="s">
        <v>59</v>
      </c>
      <c r="N1281" t="s">
        <v>28</v>
      </c>
      <c r="O1281" t="s">
        <v>29</v>
      </c>
      <c r="P1281" t="s">
        <v>30</v>
      </c>
      <c r="Q1281" t="s">
        <v>54</v>
      </c>
      <c r="R1281">
        <v>4.5</v>
      </c>
      <c r="S1281">
        <v>7</v>
      </c>
      <c r="T1281">
        <f t="shared" si="57"/>
        <v>365</v>
      </c>
      <c r="U1281" t="str">
        <f t="shared" si="58"/>
        <v>2027</v>
      </c>
      <c r="V1281" t="str">
        <f t="shared" si="59"/>
        <v>3</v>
      </c>
      <c r="W1281" s="10" cm="1">
        <f t="array" ref="W1281">(INDEX(clv_analysis[[#All],[Customer Lifetime Value]], MATCH(TEXT(U1281, "0")&amp;V1281, TEXT(clv_analysis[[#All],[Year]], "0")&amp;clv_analysis[[#All],[Quarter]], 0))) /( COUNTIFS(amazon_prime_users[Year], U1281, amazon_prime_users[Quarter], V1281))</f>
        <v>31.511484574808186</v>
      </c>
    </row>
    <row r="1282" spans="1:23" x14ac:dyDescent="0.3">
      <c r="A1282" s="2">
        <v>1281</v>
      </c>
      <c r="B1282" t="s">
        <v>5045</v>
      </c>
      <c r="C1282" t="s">
        <v>5046</v>
      </c>
      <c r="D1282" t="s">
        <v>5047</v>
      </c>
      <c r="E1282" s="3">
        <v>29804</v>
      </c>
      <c r="F1282" t="s">
        <v>22</v>
      </c>
      <c r="G1282" t="s">
        <v>5048</v>
      </c>
      <c r="H1282" s="1">
        <v>46586</v>
      </c>
      <c r="I1282" s="1">
        <v>46951</v>
      </c>
      <c r="J1282" t="s">
        <v>24</v>
      </c>
      <c r="K1282" t="s">
        <v>52</v>
      </c>
      <c r="L1282" t="s">
        <v>53</v>
      </c>
      <c r="M1282" t="s">
        <v>66</v>
      </c>
      <c r="N1282" t="s">
        <v>28</v>
      </c>
      <c r="O1282" t="s">
        <v>114</v>
      </c>
      <c r="P1282" t="s">
        <v>39</v>
      </c>
      <c r="Q1282" t="s">
        <v>31</v>
      </c>
      <c r="R1282">
        <v>4.3</v>
      </c>
      <c r="S1282">
        <v>2</v>
      </c>
      <c r="T1282">
        <f t="shared" ref="T1282:T1345" si="60">I1282-H1282</f>
        <v>365</v>
      </c>
      <c r="U1282" t="str">
        <f t="shared" ref="U1282:U1345" si="61">IF(YEAR(H1282)=2024, "2024",
 IF(YEAR(H1282)=2025, "2025",
 IF(YEAR(H1282)=2026, "2026",
 IF(YEAR(H1282)=2027, "2027",
 IF(YEAR(H1282)=2028, "2028",
 IF(YEAR(H1282)=2029, "2029",
 IF(YEAR(H1282)=2030, "2030", "")))))))</f>
        <v>2027</v>
      </c>
      <c r="V1282" t="str">
        <f t="shared" ref="V1282:V1345" si="62">IF(MONTH(H1282)&lt;=3, "1", IF(MONTH(H1282)&lt;=6, "2", IF(MONTH(H1282)&lt;=9, "3", "4")))</f>
        <v>3</v>
      </c>
      <c r="W1282" s="10" cm="1">
        <f t="array" ref="W1282">(INDEX(clv_analysis[[#All],[Customer Lifetime Value]], MATCH(TEXT(U1282, "0")&amp;V1282, TEXT(clv_analysis[[#All],[Year]], "0")&amp;clv_analysis[[#All],[Quarter]], 0))) /( COUNTIFS(amazon_prime_users[Year], U1282, amazon_prime_users[Quarter], V1282))</f>
        <v>31.511484574808186</v>
      </c>
    </row>
    <row r="1283" spans="1:23" x14ac:dyDescent="0.3">
      <c r="A1283" s="2">
        <v>1282</v>
      </c>
      <c r="B1283" t="s">
        <v>5049</v>
      </c>
      <c r="C1283" t="s">
        <v>5050</v>
      </c>
      <c r="D1283" t="s">
        <v>5051</v>
      </c>
      <c r="E1283" s="3">
        <v>28067</v>
      </c>
      <c r="F1283" t="s">
        <v>43</v>
      </c>
      <c r="G1283" t="s">
        <v>5052</v>
      </c>
      <c r="H1283" s="1">
        <v>46587</v>
      </c>
      <c r="I1283" s="1">
        <v>46952</v>
      </c>
      <c r="J1283" t="s">
        <v>36</v>
      </c>
      <c r="K1283" t="s">
        <v>37</v>
      </c>
      <c r="L1283" t="s">
        <v>53</v>
      </c>
      <c r="M1283" t="s">
        <v>27</v>
      </c>
      <c r="N1283" t="s">
        <v>60</v>
      </c>
      <c r="O1283" t="s">
        <v>38</v>
      </c>
      <c r="P1283" t="s">
        <v>68</v>
      </c>
      <c r="Q1283" t="s">
        <v>47</v>
      </c>
      <c r="R1283">
        <v>3.8</v>
      </c>
      <c r="S1283">
        <v>5</v>
      </c>
      <c r="T1283">
        <f t="shared" si="60"/>
        <v>365</v>
      </c>
      <c r="U1283" t="str">
        <f t="shared" si="61"/>
        <v>2027</v>
      </c>
      <c r="V1283" t="str">
        <f t="shared" si="62"/>
        <v>3</v>
      </c>
      <c r="W1283" s="10" cm="1">
        <f t="array" ref="W1283">(INDEX(clv_analysis[[#All],[Customer Lifetime Value]], MATCH(TEXT(U1283, "0")&amp;V1283, TEXT(clv_analysis[[#All],[Year]], "0")&amp;clv_analysis[[#All],[Quarter]], 0))) /( COUNTIFS(amazon_prime_users[Year], U1283, amazon_prime_users[Quarter], V1283))</f>
        <v>31.511484574808186</v>
      </c>
    </row>
    <row r="1284" spans="1:23" x14ac:dyDescent="0.3">
      <c r="A1284" s="2">
        <v>1283</v>
      </c>
      <c r="B1284" t="s">
        <v>5053</v>
      </c>
      <c r="C1284" t="s">
        <v>5054</v>
      </c>
      <c r="D1284" t="s">
        <v>5055</v>
      </c>
      <c r="E1284" s="3">
        <v>25493</v>
      </c>
      <c r="F1284" t="s">
        <v>22</v>
      </c>
      <c r="G1284" t="s">
        <v>5056</v>
      </c>
      <c r="H1284" s="1">
        <v>46588</v>
      </c>
      <c r="I1284" s="1">
        <v>46953</v>
      </c>
      <c r="J1284" t="s">
        <v>36</v>
      </c>
      <c r="K1284" t="s">
        <v>25</v>
      </c>
      <c r="L1284" t="s">
        <v>26</v>
      </c>
      <c r="M1284" t="s">
        <v>59</v>
      </c>
      <c r="N1284" t="s">
        <v>45</v>
      </c>
      <c r="O1284" t="s">
        <v>38</v>
      </c>
      <c r="P1284" t="s">
        <v>68</v>
      </c>
      <c r="Q1284" t="s">
        <v>47</v>
      </c>
      <c r="R1284">
        <v>3.7</v>
      </c>
      <c r="S1284">
        <v>2</v>
      </c>
      <c r="T1284">
        <f t="shared" si="60"/>
        <v>365</v>
      </c>
      <c r="U1284" t="str">
        <f t="shared" si="61"/>
        <v>2027</v>
      </c>
      <c r="V1284" t="str">
        <f t="shared" si="62"/>
        <v>3</v>
      </c>
      <c r="W1284" s="10" cm="1">
        <f t="array" ref="W1284">(INDEX(clv_analysis[[#All],[Customer Lifetime Value]], MATCH(TEXT(U1284, "0")&amp;V1284, TEXT(clv_analysis[[#All],[Year]], "0")&amp;clv_analysis[[#All],[Quarter]], 0))) /( COUNTIFS(amazon_prime_users[Year], U1284, amazon_prime_users[Quarter], V1284))</f>
        <v>31.511484574808186</v>
      </c>
    </row>
    <row r="1285" spans="1:23" x14ac:dyDescent="0.3">
      <c r="A1285" s="2">
        <v>1284</v>
      </c>
      <c r="B1285" t="s">
        <v>5057</v>
      </c>
      <c r="C1285" t="s">
        <v>5058</v>
      </c>
      <c r="D1285" t="s">
        <v>5059</v>
      </c>
      <c r="E1285" s="3">
        <v>38008</v>
      </c>
      <c r="F1285" t="s">
        <v>22</v>
      </c>
      <c r="G1285" t="s">
        <v>1460</v>
      </c>
      <c r="H1285" s="1">
        <v>46589</v>
      </c>
      <c r="I1285" s="1">
        <v>46954</v>
      </c>
      <c r="J1285" t="s">
        <v>24</v>
      </c>
      <c r="K1285" t="s">
        <v>25</v>
      </c>
      <c r="L1285" t="s">
        <v>26</v>
      </c>
      <c r="M1285" t="s">
        <v>59</v>
      </c>
      <c r="N1285" t="s">
        <v>45</v>
      </c>
      <c r="O1285" t="s">
        <v>61</v>
      </c>
      <c r="P1285" t="s">
        <v>68</v>
      </c>
      <c r="Q1285" t="s">
        <v>31</v>
      </c>
      <c r="R1285">
        <v>3.7</v>
      </c>
      <c r="S1285">
        <v>6</v>
      </c>
      <c r="T1285">
        <f t="shared" si="60"/>
        <v>365</v>
      </c>
      <c r="U1285" t="str">
        <f t="shared" si="61"/>
        <v>2027</v>
      </c>
      <c r="V1285" t="str">
        <f t="shared" si="62"/>
        <v>3</v>
      </c>
      <c r="W1285" s="10" cm="1">
        <f t="array" ref="W1285">(INDEX(clv_analysis[[#All],[Customer Lifetime Value]], MATCH(TEXT(U1285, "0")&amp;V1285, TEXT(clv_analysis[[#All],[Year]], "0")&amp;clv_analysis[[#All],[Quarter]], 0))) /( COUNTIFS(amazon_prime_users[Year], U1285, amazon_prime_users[Quarter], V1285))</f>
        <v>31.511484574808186</v>
      </c>
    </row>
    <row r="1286" spans="1:23" x14ac:dyDescent="0.3">
      <c r="A1286" s="2">
        <v>1285</v>
      </c>
      <c r="B1286" t="s">
        <v>5060</v>
      </c>
      <c r="C1286" t="s">
        <v>5061</v>
      </c>
      <c r="D1286" t="s">
        <v>5062</v>
      </c>
      <c r="E1286" s="3">
        <v>20573</v>
      </c>
      <c r="F1286" t="s">
        <v>43</v>
      </c>
      <c r="G1286" t="s">
        <v>5063</v>
      </c>
      <c r="H1286" s="1">
        <v>46590</v>
      </c>
      <c r="I1286" s="1">
        <v>46955</v>
      </c>
      <c r="J1286" t="s">
        <v>36</v>
      </c>
      <c r="K1286" t="s">
        <v>25</v>
      </c>
      <c r="L1286" t="s">
        <v>53</v>
      </c>
      <c r="M1286" t="s">
        <v>59</v>
      </c>
      <c r="N1286" t="s">
        <v>45</v>
      </c>
      <c r="O1286" t="s">
        <v>46</v>
      </c>
      <c r="P1286" t="s">
        <v>30</v>
      </c>
      <c r="Q1286" t="s">
        <v>47</v>
      </c>
      <c r="R1286">
        <v>3.2</v>
      </c>
      <c r="S1286">
        <v>6</v>
      </c>
      <c r="T1286">
        <f t="shared" si="60"/>
        <v>365</v>
      </c>
      <c r="U1286" t="str">
        <f t="shared" si="61"/>
        <v>2027</v>
      </c>
      <c r="V1286" t="str">
        <f t="shared" si="62"/>
        <v>3</v>
      </c>
      <c r="W1286" s="10" cm="1">
        <f t="array" ref="W1286">(INDEX(clv_analysis[[#All],[Customer Lifetime Value]], MATCH(TEXT(U1286, "0")&amp;V1286, TEXT(clv_analysis[[#All],[Year]], "0")&amp;clv_analysis[[#All],[Quarter]], 0))) /( COUNTIFS(amazon_prime_users[Year], U1286, amazon_prime_users[Quarter], V1286))</f>
        <v>31.511484574808186</v>
      </c>
    </row>
    <row r="1287" spans="1:23" x14ac:dyDescent="0.3">
      <c r="A1287" s="2">
        <v>1286</v>
      </c>
      <c r="B1287" t="s">
        <v>5064</v>
      </c>
      <c r="C1287" t="s">
        <v>5065</v>
      </c>
      <c r="D1287" t="s">
        <v>5066</v>
      </c>
      <c r="E1287" s="3">
        <v>18848</v>
      </c>
      <c r="F1287" t="s">
        <v>43</v>
      </c>
      <c r="G1287" t="s">
        <v>5067</v>
      </c>
      <c r="H1287" s="1">
        <v>46591</v>
      </c>
      <c r="I1287" s="1">
        <v>46956</v>
      </c>
      <c r="J1287" t="s">
        <v>36</v>
      </c>
      <c r="K1287" t="s">
        <v>37</v>
      </c>
      <c r="L1287" t="s">
        <v>53</v>
      </c>
      <c r="M1287" t="s">
        <v>27</v>
      </c>
      <c r="N1287" t="s">
        <v>45</v>
      </c>
      <c r="O1287" t="s">
        <v>29</v>
      </c>
      <c r="P1287" t="s">
        <v>30</v>
      </c>
      <c r="Q1287" t="s">
        <v>31</v>
      </c>
      <c r="R1287">
        <v>3.6</v>
      </c>
      <c r="S1287">
        <v>1</v>
      </c>
      <c r="T1287">
        <f t="shared" si="60"/>
        <v>365</v>
      </c>
      <c r="U1287" t="str">
        <f t="shared" si="61"/>
        <v>2027</v>
      </c>
      <c r="V1287" t="str">
        <f t="shared" si="62"/>
        <v>3</v>
      </c>
      <c r="W1287" s="10" cm="1">
        <f t="array" ref="W1287">(INDEX(clv_analysis[[#All],[Customer Lifetime Value]], MATCH(TEXT(U1287, "0")&amp;V1287, TEXT(clv_analysis[[#All],[Year]], "0")&amp;clv_analysis[[#All],[Quarter]], 0))) /( COUNTIFS(amazon_prime_users[Year], U1287, amazon_prime_users[Quarter], V1287))</f>
        <v>31.511484574808186</v>
      </c>
    </row>
    <row r="1288" spans="1:23" x14ac:dyDescent="0.3">
      <c r="A1288" s="2">
        <v>1287</v>
      </c>
      <c r="B1288" t="s">
        <v>5068</v>
      </c>
      <c r="C1288" t="s">
        <v>5069</v>
      </c>
      <c r="D1288" t="s">
        <v>5070</v>
      </c>
      <c r="E1288" s="3">
        <v>25749</v>
      </c>
      <c r="F1288" t="s">
        <v>43</v>
      </c>
      <c r="G1288" t="s">
        <v>5071</v>
      </c>
      <c r="H1288" s="1">
        <v>46592</v>
      </c>
      <c r="I1288" s="1">
        <v>46957</v>
      </c>
      <c r="J1288" t="s">
        <v>24</v>
      </c>
      <c r="K1288" t="s">
        <v>25</v>
      </c>
      <c r="L1288" t="s">
        <v>53</v>
      </c>
      <c r="M1288" t="s">
        <v>66</v>
      </c>
      <c r="N1288" t="s">
        <v>28</v>
      </c>
      <c r="O1288" t="s">
        <v>61</v>
      </c>
      <c r="P1288" t="s">
        <v>68</v>
      </c>
      <c r="Q1288" t="s">
        <v>47</v>
      </c>
      <c r="R1288">
        <v>4.4000000000000004</v>
      </c>
      <c r="S1288">
        <v>5</v>
      </c>
      <c r="T1288">
        <f t="shared" si="60"/>
        <v>365</v>
      </c>
      <c r="U1288" t="str">
        <f t="shared" si="61"/>
        <v>2027</v>
      </c>
      <c r="V1288" t="str">
        <f t="shared" si="62"/>
        <v>3</v>
      </c>
      <c r="W1288" s="10" cm="1">
        <f t="array" ref="W1288">(INDEX(clv_analysis[[#All],[Customer Lifetime Value]], MATCH(TEXT(U1288, "0")&amp;V1288, TEXT(clv_analysis[[#All],[Year]], "0")&amp;clv_analysis[[#All],[Quarter]], 0))) /( COUNTIFS(amazon_prime_users[Year], U1288, amazon_prime_users[Quarter], V1288))</f>
        <v>31.511484574808186</v>
      </c>
    </row>
    <row r="1289" spans="1:23" x14ac:dyDescent="0.3">
      <c r="A1289" s="2">
        <v>1288</v>
      </c>
      <c r="B1289" t="s">
        <v>5072</v>
      </c>
      <c r="C1289" t="s">
        <v>5073</v>
      </c>
      <c r="D1289" t="s">
        <v>5074</v>
      </c>
      <c r="E1289" s="3">
        <v>36003</v>
      </c>
      <c r="F1289" t="s">
        <v>22</v>
      </c>
      <c r="G1289" t="s">
        <v>5075</v>
      </c>
      <c r="H1289" s="1">
        <v>46593</v>
      </c>
      <c r="I1289" s="1">
        <v>46958</v>
      </c>
      <c r="J1289" t="s">
        <v>36</v>
      </c>
      <c r="K1289" t="s">
        <v>52</v>
      </c>
      <c r="L1289" t="s">
        <v>26</v>
      </c>
      <c r="M1289" t="s">
        <v>27</v>
      </c>
      <c r="N1289" t="s">
        <v>45</v>
      </c>
      <c r="O1289" t="s">
        <v>73</v>
      </c>
      <c r="P1289" t="s">
        <v>30</v>
      </c>
      <c r="Q1289" t="s">
        <v>54</v>
      </c>
      <c r="R1289">
        <v>3.3</v>
      </c>
      <c r="S1289">
        <v>8</v>
      </c>
      <c r="T1289">
        <f t="shared" si="60"/>
        <v>365</v>
      </c>
      <c r="U1289" t="str">
        <f t="shared" si="61"/>
        <v>2027</v>
      </c>
      <c r="V1289" t="str">
        <f t="shared" si="62"/>
        <v>3</v>
      </c>
      <c r="W1289" s="10" cm="1">
        <f t="array" ref="W1289">(INDEX(clv_analysis[[#All],[Customer Lifetime Value]], MATCH(TEXT(U1289, "0")&amp;V1289, TEXT(clv_analysis[[#All],[Year]], "0")&amp;clv_analysis[[#All],[Quarter]], 0))) /( COUNTIFS(amazon_prime_users[Year], U1289, amazon_prime_users[Quarter], V1289))</f>
        <v>31.511484574808186</v>
      </c>
    </row>
    <row r="1290" spans="1:23" x14ac:dyDescent="0.3">
      <c r="A1290" s="2">
        <v>1289</v>
      </c>
      <c r="B1290" t="s">
        <v>5076</v>
      </c>
      <c r="C1290" t="s">
        <v>5077</v>
      </c>
      <c r="D1290" t="s">
        <v>5078</v>
      </c>
      <c r="E1290" s="3">
        <v>18240</v>
      </c>
      <c r="F1290" t="s">
        <v>22</v>
      </c>
      <c r="G1290" t="s">
        <v>5079</v>
      </c>
      <c r="H1290" s="1">
        <v>46594</v>
      </c>
      <c r="I1290" s="1">
        <v>46959</v>
      </c>
      <c r="J1290" t="s">
        <v>24</v>
      </c>
      <c r="K1290" t="s">
        <v>25</v>
      </c>
      <c r="L1290" t="s">
        <v>53</v>
      </c>
      <c r="M1290" t="s">
        <v>59</v>
      </c>
      <c r="N1290" t="s">
        <v>45</v>
      </c>
      <c r="O1290" t="s">
        <v>114</v>
      </c>
      <c r="P1290" t="s">
        <v>68</v>
      </c>
      <c r="Q1290" t="s">
        <v>47</v>
      </c>
      <c r="R1290">
        <v>3.8</v>
      </c>
      <c r="S1290">
        <v>10</v>
      </c>
      <c r="T1290">
        <f t="shared" si="60"/>
        <v>365</v>
      </c>
      <c r="U1290" t="str">
        <f t="shared" si="61"/>
        <v>2027</v>
      </c>
      <c r="V1290" t="str">
        <f t="shared" si="62"/>
        <v>3</v>
      </c>
      <c r="W1290" s="10" cm="1">
        <f t="array" ref="W1290">(INDEX(clv_analysis[[#All],[Customer Lifetime Value]], MATCH(TEXT(U1290, "0")&amp;V1290, TEXT(clv_analysis[[#All],[Year]], "0")&amp;clv_analysis[[#All],[Quarter]], 0))) /( COUNTIFS(amazon_prime_users[Year], U1290, amazon_prime_users[Quarter], V1290))</f>
        <v>31.511484574808186</v>
      </c>
    </row>
    <row r="1291" spans="1:23" x14ac:dyDescent="0.3">
      <c r="A1291" s="2">
        <v>1290</v>
      </c>
      <c r="B1291" t="s">
        <v>5080</v>
      </c>
      <c r="C1291" t="s">
        <v>5081</v>
      </c>
      <c r="D1291" t="s">
        <v>5082</v>
      </c>
      <c r="E1291" s="3">
        <v>28644</v>
      </c>
      <c r="F1291" t="s">
        <v>22</v>
      </c>
      <c r="G1291" t="s">
        <v>5083</v>
      </c>
      <c r="H1291" s="1">
        <v>46595</v>
      </c>
      <c r="I1291" s="1">
        <v>46960</v>
      </c>
      <c r="J1291" t="s">
        <v>24</v>
      </c>
      <c r="K1291" t="s">
        <v>25</v>
      </c>
      <c r="L1291" t="s">
        <v>53</v>
      </c>
      <c r="M1291" t="s">
        <v>59</v>
      </c>
      <c r="N1291" t="s">
        <v>45</v>
      </c>
      <c r="O1291" t="s">
        <v>114</v>
      </c>
      <c r="P1291" t="s">
        <v>39</v>
      </c>
      <c r="Q1291" t="s">
        <v>31</v>
      </c>
      <c r="R1291">
        <v>3</v>
      </c>
      <c r="S1291">
        <v>4</v>
      </c>
      <c r="T1291">
        <f t="shared" si="60"/>
        <v>365</v>
      </c>
      <c r="U1291" t="str">
        <f t="shared" si="61"/>
        <v>2027</v>
      </c>
      <c r="V1291" t="str">
        <f t="shared" si="62"/>
        <v>3</v>
      </c>
      <c r="W1291" s="10" cm="1">
        <f t="array" ref="W1291">(INDEX(clv_analysis[[#All],[Customer Lifetime Value]], MATCH(TEXT(U1291, "0")&amp;V1291, TEXT(clv_analysis[[#All],[Year]], "0")&amp;clv_analysis[[#All],[Quarter]], 0))) /( COUNTIFS(amazon_prime_users[Year], U1291, amazon_prime_users[Quarter], V1291))</f>
        <v>31.511484574808186</v>
      </c>
    </row>
    <row r="1292" spans="1:23" x14ac:dyDescent="0.3">
      <c r="A1292" s="2">
        <v>1291</v>
      </c>
      <c r="B1292" t="s">
        <v>5084</v>
      </c>
      <c r="C1292" t="s">
        <v>5085</v>
      </c>
      <c r="D1292" t="s">
        <v>5086</v>
      </c>
      <c r="E1292" s="3">
        <v>32042</v>
      </c>
      <c r="F1292" t="s">
        <v>22</v>
      </c>
      <c r="G1292" t="s">
        <v>5087</v>
      </c>
      <c r="H1292" s="1">
        <v>46596</v>
      </c>
      <c r="I1292" s="1">
        <v>46961</v>
      </c>
      <c r="J1292" t="s">
        <v>24</v>
      </c>
      <c r="K1292" t="s">
        <v>37</v>
      </c>
      <c r="L1292" t="s">
        <v>53</v>
      </c>
      <c r="M1292" t="s">
        <v>59</v>
      </c>
      <c r="N1292" t="s">
        <v>45</v>
      </c>
      <c r="O1292" t="s">
        <v>38</v>
      </c>
      <c r="P1292" t="s">
        <v>68</v>
      </c>
      <c r="Q1292" t="s">
        <v>54</v>
      </c>
      <c r="R1292">
        <v>3.2</v>
      </c>
      <c r="S1292">
        <v>6</v>
      </c>
      <c r="T1292">
        <f t="shared" si="60"/>
        <v>365</v>
      </c>
      <c r="U1292" t="str">
        <f t="shared" si="61"/>
        <v>2027</v>
      </c>
      <c r="V1292" t="str">
        <f t="shared" si="62"/>
        <v>3</v>
      </c>
      <c r="W1292" s="10" cm="1">
        <f t="array" ref="W1292">(INDEX(clv_analysis[[#All],[Customer Lifetime Value]], MATCH(TEXT(U1292, "0")&amp;V1292, TEXT(clv_analysis[[#All],[Year]], "0")&amp;clv_analysis[[#All],[Quarter]], 0))) /( COUNTIFS(amazon_prime_users[Year], U1292, amazon_prime_users[Quarter], V1292))</f>
        <v>31.511484574808186</v>
      </c>
    </row>
    <row r="1293" spans="1:23" x14ac:dyDescent="0.3">
      <c r="A1293" s="2">
        <v>1292</v>
      </c>
      <c r="B1293" t="s">
        <v>5088</v>
      </c>
      <c r="C1293" t="s">
        <v>5089</v>
      </c>
      <c r="D1293" t="s">
        <v>5090</v>
      </c>
      <c r="E1293" s="3">
        <v>21631</v>
      </c>
      <c r="F1293" t="s">
        <v>43</v>
      </c>
      <c r="G1293" t="s">
        <v>5091</v>
      </c>
      <c r="H1293" s="1">
        <v>46597</v>
      </c>
      <c r="I1293" s="1">
        <v>46962</v>
      </c>
      <c r="J1293" t="s">
        <v>24</v>
      </c>
      <c r="K1293" t="s">
        <v>37</v>
      </c>
      <c r="L1293" t="s">
        <v>26</v>
      </c>
      <c r="M1293" t="s">
        <v>27</v>
      </c>
      <c r="N1293" t="s">
        <v>45</v>
      </c>
      <c r="O1293" t="s">
        <v>61</v>
      </c>
      <c r="P1293" t="s">
        <v>68</v>
      </c>
      <c r="Q1293" t="s">
        <v>54</v>
      </c>
      <c r="R1293">
        <v>3.9</v>
      </c>
      <c r="S1293">
        <v>8</v>
      </c>
      <c r="T1293">
        <f t="shared" si="60"/>
        <v>365</v>
      </c>
      <c r="U1293" t="str">
        <f t="shared" si="61"/>
        <v>2027</v>
      </c>
      <c r="V1293" t="str">
        <f t="shared" si="62"/>
        <v>3</v>
      </c>
      <c r="W1293" s="10" cm="1">
        <f t="array" ref="W1293">(INDEX(clv_analysis[[#All],[Customer Lifetime Value]], MATCH(TEXT(U1293, "0")&amp;V1293, TEXT(clv_analysis[[#All],[Year]], "0")&amp;clv_analysis[[#All],[Quarter]], 0))) /( COUNTIFS(amazon_prime_users[Year], U1293, amazon_prime_users[Quarter], V1293))</f>
        <v>31.511484574808186</v>
      </c>
    </row>
    <row r="1294" spans="1:23" x14ac:dyDescent="0.3">
      <c r="A1294" s="2">
        <v>1293</v>
      </c>
      <c r="B1294" t="s">
        <v>5092</v>
      </c>
      <c r="C1294" t="s">
        <v>5093</v>
      </c>
      <c r="D1294" t="s">
        <v>5094</v>
      </c>
      <c r="E1294" s="3">
        <v>32871</v>
      </c>
      <c r="F1294" t="s">
        <v>22</v>
      </c>
      <c r="G1294" t="s">
        <v>5095</v>
      </c>
      <c r="H1294" s="1">
        <v>46598</v>
      </c>
      <c r="I1294" s="1">
        <v>46963</v>
      </c>
      <c r="J1294" t="s">
        <v>36</v>
      </c>
      <c r="K1294" t="s">
        <v>52</v>
      </c>
      <c r="L1294" t="s">
        <v>26</v>
      </c>
      <c r="M1294" t="s">
        <v>27</v>
      </c>
      <c r="N1294" t="s">
        <v>28</v>
      </c>
      <c r="O1294" t="s">
        <v>61</v>
      </c>
      <c r="P1294" t="s">
        <v>30</v>
      </c>
      <c r="Q1294" t="s">
        <v>31</v>
      </c>
      <c r="R1294">
        <v>3.1</v>
      </c>
      <c r="S1294">
        <v>9</v>
      </c>
      <c r="T1294">
        <f t="shared" si="60"/>
        <v>365</v>
      </c>
      <c r="U1294" t="str">
        <f t="shared" si="61"/>
        <v>2027</v>
      </c>
      <c r="V1294" t="str">
        <f t="shared" si="62"/>
        <v>3</v>
      </c>
      <c r="W1294" s="10" cm="1">
        <f t="array" ref="W1294">(INDEX(clv_analysis[[#All],[Customer Lifetime Value]], MATCH(TEXT(U1294, "0")&amp;V1294, TEXT(clv_analysis[[#All],[Year]], "0")&amp;clv_analysis[[#All],[Quarter]], 0))) /( COUNTIFS(amazon_prime_users[Year], U1294, amazon_prime_users[Quarter], V1294))</f>
        <v>31.511484574808186</v>
      </c>
    </row>
    <row r="1295" spans="1:23" x14ac:dyDescent="0.3">
      <c r="A1295" s="2">
        <v>1294</v>
      </c>
      <c r="B1295" t="s">
        <v>3640</v>
      </c>
      <c r="C1295" t="s">
        <v>5096</v>
      </c>
      <c r="D1295" t="s">
        <v>5097</v>
      </c>
      <c r="E1295" s="3">
        <v>34925</v>
      </c>
      <c r="F1295" t="s">
        <v>43</v>
      </c>
      <c r="G1295" t="s">
        <v>5098</v>
      </c>
      <c r="H1295" s="1">
        <v>46599</v>
      </c>
      <c r="I1295" s="1">
        <v>46964</v>
      </c>
      <c r="J1295" t="s">
        <v>24</v>
      </c>
      <c r="K1295" t="s">
        <v>52</v>
      </c>
      <c r="L1295" t="s">
        <v>53</v>
      </c>
      <c r="M1295" t="s">
        <v>66</v>
      </c>
      <c r="N1295" t="s">
        <v>60</v>
      </c>
      <c r="O1295" t="s">
        <v>114</v>
      </c>
      <c r="P1295" t="s">
        <v>68</v>
      </c>
      <c r="Q1295" t="s">
        <v>31</v>
      </c>
      <c r="R1295">
        <v>4.3</v>
      </c>
      <c r="S1295">
        <v>0</v>
      </c>
      <c r="T1295">
        <f t="shared" si="60"/>
        <v>365</v>
      </c>
      <c r="U1295" t="str">
        <f t="shared" si="61"/>
        <v>2027</v>
      </c>
      <c r="V1295" t="str">
        <f t="shared" si="62"/>
        <v>3</v>
      </c>
      <c r="W1295" s="10" cm="1">
        <f t="array" ref="W1295">(INDEX(clv_analysis[[#All],[Customer Lifetime Value]], MATCH(TEXT(U1295, "0")&amp;V1295, TEXT(clv_analysis[[#All],[Year]], "0")&amp;clv_analysis[[#All],[Quarter]], 0))) /( COUNTIFS(amazon_prime_users[Year], U1295, amazon_prime_users[Quarter], V1295))</f>
        <v>31.511484574808186</v>
      </c>
    </row>
    <row r="1296" spans="1:23" x14ac:dyDescent="0.3">
      <c r="A1296" s="2">
        <v>1295</v>
      </c>
      <c r="B1296" t="s">
        <v>5099</v>
      </c>
      <c r="C1296" t="s">
        <v>5100</v>
      </c>
      <c r="D1296" t="s">
        <v>5101</v>
      </c>
      <c r="E1296" s="3">
        <v>27793</v>
      </c>
      <c r="F1296" t="s">
        <v>22</v>
      </c>
      <c r="G1296" t="s">
        <v>5102</v>
      </c>
      <c r="H1296" s="1">
        <v>46600</v>
      </c>
      <c r="I1296" s="1">
        <v>46965</v>
      </c>
      <c r="J1296" t="s">
        <v>24</v>
      </c>
      <c r="K1296" t="s">
        <v>52</v>
      </c>
      <c r="L1296" t="s">
        <v>26</v>
      </c>
      <c r="M1296" t="s">
        <v>59</v>
      </c>
      <c r="N1296" t="s">
        <v>45</v>
      </c>
      <c r="O1296" t="s">
        <v>114</v>
      </c>
      <c r="P1296" t="s">
        <v>30</v>
      </c>
      <c r="Q1296" t="s">
        <v>54</v>
      </c>
      <c r="R1296">
        <v>4.2</v>
      </c>
      <c r="S1296">
        <v>7</v>
      </c>
      <c r="T1296">
        <f t="shared" si="60"/>
        <v>365</v>
      </c>
      <c r="U1296" t="str">
        <f t="shared" si="61"/>
        <v>2027</v>
      </c>
      <c r="V1296" t="str">
        <f t="shared" si="62"/>
        <v>3</v>
      </c>
      <c r="W1296" s="10" cm="1">
        <f t="array" ref="W1296">(INDEX(clv_analysis[[#All],[Customer Lifetime Value]], MATCH(TEXT(U1296, "0")&amp;V1296, TEXT(clv_analysis[[#All],[Year]], "0")&amp;clv_analysis[[#All],[Quarter]], 0))) /( COUNTIFS(amazon_prime_users[Year], U1296, amazon_prime_users[Quarter], V1296))</f>
        <v>31.511484574808186</v>
      </c>
    </row>
    <row r="1297" spans="1:23" x14ac:dyDescent="0.3">
      <c r="A1297" s="2">
        <v>1296</v>
      </c>
      <c r="B1297" t="s">
        <v>5103</v>
      </c>
      <c r="C1297" t="s">
        <v>5104</v>
      </c>
      <c r="D1297" t="s">
        <v>5105</v>
      </c>
      <c r="E1297" s="3">
        <v>28174</v>
      </c>
      <c r="F1297" t="s">
        <v>22</v>
      </c>
      <c r="G1297" t="s">
        <v>5106</v>
      </c>
      <c r="H1297" s="1">
        <v>46601</v>
      </c>
      <c r="I1297" s="1">
        <v>46966</v>
      </c>
      <c r="J1297" t="s">
        <v>24</v>
      </c>
      <c r="K1297" t="s">
        <v>37</v>
      </c>
      <c r="L1297" t="s">
        <v>26</v>
      </c>
      <c r="M1297" t="s">
        <v>27</v>
      </c>
      <c r="N1297" t="s">
        <v>60</v>
      </c>
      <c r="O1297" t="s">
        <v>114</v>
      </c>
      <c r="P1297" t="s">
        <v>39</v>
      </c>
      <c r="Q1297" t="s">
        <v>54</v>
      </c>
      <c r="R1297">
        <v>3.4</v>
      </c>
      <c r="S1297">
        <v>2</v>
      </c>
      <c r="T1297">
        <f t="shared" si="60"/>
        <v>365</v>
      </c>
      <c r="U1297" t="str">
        <f t="shared" si="61"/>
        <v>2027</v>
      </c>
      <c r="V1297" t="str">
        <f t="shared" si="62"/>
        <v>3</v>
      </c>
      <c r="W1297" s="10" cm="1">
        <f t="array" ref="W1297">(INDEX(clv_analysis[[#All],[Customer Lifetime Value]], MATCH(TEXT(U1297, "0")&amp;V1297, TEXT(clv_analysis[[#All],[Year]], "0")&amp;clv_analysis[[#All],[Quarter]], 0))) /( COUNTIFS(amazon_prime_users[Year], U1297, amazon_prime_users[Quarter], V1297))</f>
        <v>31.511484574808186</v>
      </c>
    </row>
    <row r="1298" spans="1:23" x14ac:dyDescent="0.3">
      <c r="A1298" s="2">
        <v>1297</v>
      </c>
      <c r="B1298" t="s">
        <v>5107</v>
      </c>
      <c r="C1298" t="s">
        <v>5108</v>
      </c>
      <c r="D1298" t="s">
        <v>5109</v>
      </c>
      <c r="E1298" s="3">
        <v>22138</v>
      </c>
      <c r="F1298" t="s">
        <v>43</v>
      </c>
      <c r="G1298" t="s">
        <v>5110</v>
      </c>
      <c r="H1298" s="1">
        <v>46602</v>
      </c>
      <c r="I1298" s="1">
        <v>46967</v>
      </c>
      <c r="J1298" t="s">
        <v>36</v>
      </c>
      <c r="K1298" t="s">
        <v>37</v>
      </c>
      <c r="L1298" t="s">
        <v>53</v>
      </c>
      <c r="M1298" t="s">
        <v>59</v>
      </c>
      <c r="N1298" t="s">
        <v>28</v>
      </c>
      <c r="O1298" t="s">
        <v>61</v>
      </c>
      <c r="P1298" t="s">
        <v>68</v>
      </c>
      <c r="Q1298" t="s">
        <v>31</v>
      </c>
      <c r="R1298">
        <v>3.9</v>
      </c>
      <c r="S1298">
        <v>2</v>
      </c>
      <c r="T1298">
        <f t="shared" si="60"/>
        <v>365</v>
      </c>
      <c r="U1298" t="str">
        <f t="shared" si="61"/>
        <v>2027</v>
      </c>
      <c r="V1298" t="str">
        <f t="shared" si="62"/>
        <v>3</v>
      </c>
      <c r="W1298" s="10" cm="1">
        <f t="array" ref="W1298">(INDEX(clv_analysis[[#All],[Customer Lifetime Value]], MATCH(TEXT(U1298, "0")&amp;V1298, TEXT(clv_analysis[[#All],[Year]], "0")&amp;clv_analysis[[#All],[Quarter]], 0))) /( COUNTIFS(amazon_prime_users[Year], U1298, amazon_prime_users[Quarter], V1298))</f>
        <v>31.511484574808186</v>
      </c>
    </row>
    <row r="1299" spans="1:23" x14ac:dyDescent="0.3">
      <c r="A1299" s="2">
        <v>1298</v>
      </c>
      <c r="B1299" t="s">
        <v>5111</v>
      </c>
      <c r="C1299" t="s">
        <v>5112</v>
      </c>
      <c r="D1299" t="s">
        <v>5113</v>
      </c>
      <c r="E1299" s="3">
        <v>37720</v>
      </c>
      <c r="F1299" t="s">
        <v>22</v>
      </c>
      <c r="G1299" t="s">
        <v>5114</v>
      </c>
      <c r="H1299" s="1">
        <v>46603</v>
      </c>
      <c r="I1299" s="1">
        <v>46968</v>
      </c>
      <c r="J1299" t="s">
        <v>24</v>
      </c>
      <c r="K1299" t="s">
        <v>52</v>
      </c>
      <c r="L1299" t="s">
        <v>53</v>
      </c>
      <c r="M1299" t="s">
        <v>59</v>
      </c>
      <c r="N1299" t="s">
        <v>45</v>
      </c>
      <c r="O1299" t="s">
        <v>73</v>
      </c>
      <c r="P1299" t="s">
        <v>39</v>
      </c>
      <c r="Q1299" t="s">
        <v>31</v>
      </c>
      <c r="R1299">
        <v>4.0999999999999996</v>
      </c>
      <c r="S1299">
        <v>3</v>
      </c>
      <c r="T1299">
        <f t="shared" si="60"/>
        <v>365</v>
      </c>
      <c r="U1299" t="str">
        <f t="shared" si="61"/>
        <v>2027</v>
      </c>
      <c r="V1299" t="str">
        <f t="shared" si="62"/>
        <v>3</v>
      </c>
      <c r="W1299" s="10" cm="1">
        <f t="array" ref="W1299">(INDEX(clv_analysis[[#All],[Customer Lifetime Value]], MATCH(TEXT(U1299, "0")&amp;V1299, TEXT(clv_analysis[[#All],[Year]], "0")&amp;clv_analysis[[#All],[Quarter]], 0))) /( COUNTIFS(amazon_prime_users[Year], U1299, amazon_prime_users[Quarter], V1299))</f>
        <v>31.511484574808186</v>
      </c>
    </row>
    <row r="1300" spans="1:23" x14ac:dyDescent="0.3">
      <c r="A1300" s="2">
        <v>1299</v>
      </c>
      <c r="B1300" t="s">
        <v>5115</v>
      </c>
      <c r="C1300" t="s">
        <v>5116</v>
      </c>
      <c r="D1300" t="s">
        <v>2357</v>
      </c>
      <c r="E1300" s="3">
        <v>25323</v>
      </c>
      <c r="F1300" t="s">
        <v>43</v>
      </c>
      <c r="G1300" t="s">
        <v>5117</v>
      </c>
      <c r="H1300" s="1">
        <v>46604</v>
      </c>
      <c r="I1300" s="1">
        <v>46969</v>
      </c>
      <c r="J1300" t="s">
        <v>24</v>
      </c>
      <c r="K1300" t="s">
        <v>52</v>
      </c>
      <c r="L1300" t="s">
        <v>26</v>
      </c>
      <c r="M1300" t="s">
        <v>59</v>
      </c>
      <c r="N1300" t="s">
        <v>45</v>
      </c>
      <c r="O1300" t="s">
        <v>46</v>
      </c>
      <c r="P1300" t="s">
        <v>68</v>
      </c>
      <c r="Q1300" t="s">
        <v>54</v>
      </c>
      <c r="R1300">
        <v>4.5</v>
      </c>
      <c r="S1300">
        <v>0</v>
      </c>
      <c r="T1300">
        <f t="shared" si="60"/>
        <v>365</v>
      </c>
      <c r="U1300" t="str">
        <f t="shared" si="61"/>
        <v>2027</v>
      </c>
      <c r="V1300" t="str">
        <f t="shared" si="62"/>
        <v>3</v>
      </c>
      <c r="W1300" s="10" cm="1">
        <f t="array" ref="W1300">(INDEX(clv_analysis[[#All],[Customer Lifetime Value]], MATCH(TEXT(U1300, "0")&amp;V1300, TEXT(clv_analysis[[#All],[Year]], "0")&amp;clv_analysis[[#All],[Quarter]], 0))) /( COUNTIFS(amazon_prime_users[Year], U1300, amazon_prime_users[Quarter], V1300))</f>
        <v>31.511484574808186</v>
      </c>
    </row>
    <row r="1301" spans="1:23" x14ac:dyDescent="0.3">
      <c r="A1301" s="2">
        <v>1300</v>
      </c>
      <c r="B1301" t="s">
        <v>5118</v>
      </c>
      <c r="C1301" t="s">
        <v>5119</v>
      </c>
      <c r="D1301" t="s">
        <v>5120</v>
      </c>
      <c r="E1301" s="3">
        <v>27957</v>
      </c>
      <c r="F1301" t="s">
        <v>22</v>
      </c>
      <c r="G1301" t="s">
        <v>5121</v>
      </c>
      <c r="H1301" s="1">
        <v>46605</v>
      </c>
      <c r="I1301" s="1">
        <v>46970</v>
      </c>
      <c r="J1301" t="s">
        <v>36</v>
      </c>
      <c r="K1301" t="s">
        <v>37</v>
      </c>
      <c r="L1301" t="s">
        <v>26</v>
      </c>
      <c r="M1301" t="s">
        <v>59</v>
      </c>
      <c r="N1301" t="s">
        <v>45</v>
      </c>
      <c r="O1301" t="s">
        <v>29</v>
      </c>
      <c r="P1301" t="s">
        <v>30</v>
      </c>
      <c r="Q1301" t="s">
        <v>47</v>
      </c>
      <c r="R1301">
        <v>3.7</v>
      </c>
      <c r="S1301">
        <v>6</v>
      </c>
      <c r="T1301">
        <f t="shared" si="60"/>
        <v>365</v>
      </c>
      <c r="U1301" t="str">
        <f t="shared" si="61"/>
        <v>2027</v>
      </c>
      <c r="V1301" t="str">
        <f t="shared" si="62"/>
        <v>3</v>
      </c>
      <c r="W1301" s="10" cm="1">
        <f t="array" ref="W1301">(INDEX(clv_analysis[[#All],[Customer Lifetime Value]], MATCH(TEXT(U1301, "0")&amp;V1301, TEXT(clv_analysis[[#All],[Year]], "0")&amp;clv_analysis[[#All],[Quarter]], 0))) /( COUNTIFS(amazon_prime_users[Year], U1301, amazon_prime_users[Quarter], V1301))</f>
        <v>31.511484574808186</v>
      </c>
    </row>
    <row r="1302" spans="1:23" x14ac:dyDescent="0.3">
      <c r="A1302" s="2">
        <v>1301</v>
      </c>
      <c r="B1302" t="s">
        <v>5122</v>
      </c>
      <c r="C1302" t="s">
        <v>5123</v>
      </c>
      <c r="D1302" t="s">
        <v>5124</v>
      </c>
      <c r="E1302" s="3">
        <v>27509</v>
      </c>
      <c r="F1302" t="s">
        <v>22</v>
      </c>
      <c r="G1302" t="s">
        <v>5125</v>
      </c>
      <c r="H1302" s="1">
        <v>46606</v>
      </c>
      <c r="I1302" s="1">
        <v>46971</v>
      </c>
      <c r="J1302" t="s">
        <v>24</v>
      </c>
      <c r="K1302" t="s">
        <v>25</v>
      </c>
      <c r="L1302" t="s">
        <v>26</v>
      </c>
      <c r="M1302" t="s">
        <v>59</v>
      </c>
      <c r="N1302" t="s">
        <v>45</v>
      </c>
      <c r="O1302" t="s">
        <v>38</v>
      </c>
      <c r="P1302" t="s">
        <v>39</v>
      </c>
      <c r="Q1302" t="s">
        <v>47</v>
      </c>
      <c r="R1302">
        <v>4.9000000000000004</v>
      </c>
      <c r="S1302">
        <v>1</v>
      </c>
      <c r="T1302">
        <f t="shared" si="60"/>
        <v>365</v>
      </c>
      <c r="U1302" t="str">
        <f t="shared" si="61"/>
        <v>2027</v>
      </c>
      <c r="V1302" t="str">
        <f t="shared" si="62"/>
        <v>3</v>
      </c>
      <c r="W1302" s="10" cm="1">
        <f t="array" ref="W1302">(INDEX(clv_analysis[[#All],[Customer Lifetime Value]], MATCH(TEXT(U1302, "0")&amp;V1302, TEXT(clv_analysis[[#All],[Year]], "0")&amp;clv_analysis[[#All],[Quarter]], 0))) /( COUNTIFS(amazon_prime_users[Year], U1302, amazon_prime_users[Quarter], V1302))</f>
        <v>31.511484574808186</v>
      </c>
    </row>
    <row r="1303" spans="1:23" x14ac:dyDescent="0.3">
      <c r="A1303" s="2">
        <v>1302</v>
      </c>
      <c r="B1303" t="s">
        <v>5126</v>
      </c>
      <c r="C1303" t="s">
        <v>5127</v>
      </c>
      <c r="D1303" t="s">
        <v>5128</v>
      </c>
      <c r="E1303" s="3">
        <v>24497</v>
      </c>
      <c r="F1303" t="s">
        <v>43</v>
      </c>
      <c r="G1303" t="s">
        <v>5129</v>
      </c>
      <c r="H1303" s="1">
        <v>46607</v>
      </c>
      <c r="I1303" s="1">
        <v>46972</v>
      </c>
      <c r="J1303" t="s">
        <v>36</v>
      </c>
      <c r="K1303" t="s">
        <v>52</v>
      </c>
      <c r="L1303" t="s">
        <v>53</v>
      </c>
      <c r="M1303" t="s">
        <v>66</v>
      </c>
      <c r="N1303" t="s">
        <v>28</v>
      </c>
      <c r="O1303" t="s">
        <v>67</v>
      </c>
      <c r="P1303" t="s">
        <v>30</v>
      </c>
      <c r="Q1303" t="s">
        <v>47</v>
      </c>
      <c r="R1303">
        <v>4.4000000000000004</v>
      </c>
      <c r="S1303">
        <v>5</v>
      </c>
      <c r="T1303">
        <f t="shared" si="60"/>
        <v>365</v>
      </c>
      <c r="U1303" t="str">
        <f t="shared" si="61"/>
        <v>2027</v>
      </c>
      <c r="V1303" t="str">
        <f t="shared" si="62"/>
        <v>3</v>
      </c>
      <c r="W1303" s="10" cm="1">
        <f t="array" ref="W1303">(INDEX(clv_analysis[[#All],[Customer Lifetime Value]], MATCH(TEXT(U1303, "0")&amp;V1303, TEXT(clv_analysis[[#All],[Year]], "0")&amp;clv_analysis[[#All],[Quarter]], 0))) /( COUNTIFS(amazon_prime_users[Year], U1303, amazon_prime_users[Quarter], V1303))</f>
        <v>31.511484574808186</v>
      </c>
    </row>
    <row r="1304" spans="1:23" x14ac:dyDescent="0.3">
      <c r="A1304" s="2">
        <v>1303</v>
      </c>
      <c r="B1304" t="s">
        <v>5130</v>
      </c>
      <c r="C1304" t="s">
        <v>5131</v>
      </c>
      <c r="D1304" t="s">
        <v>5132</v>
      </c>
      <c r="E1304" s="3">
        <v>25545</v>
      </c>
      <c r="F1304" t="s">
        <v>43</v>
      </c>
      <c r="G1304" t="s">
        <v>5133</v>
      </c>
      <c r="H1304" s="1">
        <v>46608</v>
      </c>
      <c r="I1304" s="1">
        <v>46973</v>
      </c>
      <c r="J1304" t="s">
        <v>36</v>
      </c>
      <c r="K1304" t="s">
        <v>37</v>
      </c>
      <c r="L1304" t="s">
        <v>26</v>
      </c>
      <c r="M1304" t="s">
        <v>66</v>
      </c>
      <c r="N1304" t="s">
        <v>60</v>
      </c>
      <c r="O1304" t="s">
        <v>73</v>
      </c>
      <c r="P1304" t="s">
        <v>68</v>
      </c>
      <c r="Q1304" t="s">
        <v>47</v>
      </c>
      <c r="R1304">
        <v>3.2</v>
      </c>
      <c r="S1304">
        <v>2</v>
      </c>
      <c r="T1304">
        <f t="shared" si="60"/>
        <v>365</v>
      </c>
      <c r="U1304" t="str">
        <f t="shared" si="61"/>
        <v>2027</v>
      </c>
      <c r="V1304" t="str">
        <f t="shared" si="62"/>
        <v>3</v>
      </c>
      <c r="W1304" s="10" cm="1">
        <f t="array" ref="W1304">(INDEX(clv_analysis[[#All],[Customer Lifetime Value]], MATCH(TEXT(U1304, "0")&amp;V1304, TEXT(clv_analysis[[#All],[Year]], "0")&amp;clv_analysis[[#All],[Quarter]], 0))) /( COUNTIFS(amazon_prime_users[Year], U1304, amazon_prime_users[Quarter], V1304))</f>
        <v>31.511484574808186</v>
      </c>
    </row>
    <row r="1305" spans="1:23" x14ac:dyDescent="0.3">
      <c r="A1305" s="2">
        <v>1304</v>
      </c>
      <c r="B1305" t="s">
        <v>5134</v>
      </c>
      <c r="C1305" t="s">
        <v>5135</v>
      </c>
      <c r="D1305" t="s">
        <v>5136</v>
      </c>
      <c r="E1305" s="3">
        <v>30040</v>
      </c>
      <c r="F1305" t="s">
        <v>22</v>
      </c>
      <c r="G1305" t="s">
        <v>5137</v>
      </c>
      <c r="H1305" s="1">
        <v>46609</v>
      </c>
      <c r="I1305" s="1">
        <v>46974</v>
      </c>
      <c r="J1305" t="s">
        <v>36</v>
      </c>
      <c r="K1305" t="s">
        <v>52</v>
      </c>
      <c r="L1305" t="s">
        <v>26</v>
      </c>
      <c r="M1305" t="s">
        <v>59</v>
      </c>
      <c r="N1305" t="s">
        <v>28</v>
      </c>
      <c r="O1305" t="s">
        <v>61</v>
      </c>
      <c r="P1305" t="s">
        <v>30</v>
      </c>
      <c r="Q1305" t="s">
        <v>31</v>
      </c>
      <c r="R1305">
        <v>4.2</v>
      </c>
      <c r="S1305">
        <v>9</v>
      </c>
      <c r="T1305">
        <f t="shared" si="60"/>
        <v>365</v>
      </c>
      <c r="U1305" t="str">
        <f t="shared" si="61"/>
        <v>2027</v>
      </c>
      <c r="V1305" t="str">
        <f t="shared" si="62"/>
        <v>3</v>
      </c>
      <c r="W1305" s="10" cm="1">
        <f t="array" ref="W1305">(INDEX(clv_analysis[[#All],[Customer Lifetime Value]], MATCH(TEXT(U1305, "0")&amp;V1305, TEXT(clv_analysis[[#All],[Year]], "0")&amp;clv_analysis[[#All],[Quarter]], 0))) /( COUNTIFS(amazon_prime_users[Year], U1305, amazon_prime_users[Quarter], V1305))</f>
        <v>31.511484574808186</v>
      </c>
    </row>
    <row r="1306" spans="1:23" x14ac:dyDescent="0.3">
      <c r="A1306" s="2">
        <v>1305</v>
      </c>
      <c r="B1306" t="s">
        <v>5138</v>
      </c>
      <c r="C1306" t="s">
        <v>5139</v>
      </c>
      <c r="D1306" t="s">
        <v>5140</v>
      </c>
      <c r="E1306" s="3">
        <v>17071</v>
      </c>
      <c r="F1306" t="s">
        <v>43</v>
      </c>
      <c r="G1306" t="s">
        <v>5141</v>
      </c>
      <c r="H1306" s="1">
        <v>46610</v>
      </c>
      <c r="I1306" s="1">
        <v>46975</v>
      </c>
      <c r="J1306" t="s">
        <v>36</v>
      </c>
      <c r="K1306" t="s">
        <v>52</v>
      </c>
      <c r="L1306" t="s">
        <v>53</v>
      </c>
      <c r="M1306" t="s">
        <v>27</v>
      </c>
      <c r="N1306" t="s">
        <v>45</v>
      </c>
      <c r="O1306" t="s">
        <v>61</v>
      </c>
      <c r="P1306" t="s">
        <v>39</v>
      </c>
      <c r="Q1306" t="s">
        <v>31</v>
      </c>
      <c r="R1306">
        <v>3.5</v>
      </c>
      <c r="S1306">
        <v>1</v>
      </c>
      <c r="T1306">
        <f t="shared" si="60"/>
        <v>365</v>
      </c>
      <c r="U1306" t="str">
        <f t="shared" si="61"/>
        <v>2027</v>
      </c>
      <c r="V1306" t="str">
        <f t="shared" si="62"/>
        <v>3</v>
      </c>
      <c r="W1306" s="10" cm="1">
        <f t="array" ref="W1306">(INDEX(clv_analysis[[#All],[Customer Lifetime Value]], MATCH(TEXT(U1306, "0")&amp;V1306, TEXT(clv_analysis[[#All],[Year]], "0")&amp;clv_analysis[[#All],[Quarter]], 0))) /( COUNTIFS(amazon_prime_users[Year], U1306, amazon_prime_users[Quarter], V1306))</f>
        <v>31.511484574808186</v>
      </c>
    </row>
    <row r="1307" spans="1:23" x14ac:dyDescent="0.3">
      <c r="A1307" s="2">
        <v>1306</v>
      </c>
      <c r="B1307" t="s">
        <v>5142</v>
      </c>
      <c r="C1307" t="s">
        <v>5143</v>
      </c>
      <c r="D1307" t="s">
        <v>5144</v>
      </c>
      <c r="E1307" s="3">
        <v>37481</v>
      </c>
      <c r="F1307" t="s">
        <v>43</v>
      </c>
      <c r="G1307" t="s">
        <v>5145</v>
      </c>
      <c r="H1307" s="1">
        <v>46611</v>
      </c>
      <c r="I1307" s="1">
        <v>46976</v>
      </c>
      <c r="J1307" t="s">
        <v>36</v>
      </c>
      <c r="K1307" t="s">
        <v>37</v>
      </c>
      <c r="L1307" t="s">
        <v>26</v>
      </c>
      <c r="M1307" t="s">
        <v>27</v>
      </c>
      <c r="N1307" t="s">
        <v>45</v>
      </c>
      <c r="O1307" t="s">
        <v>67</v>
      </c>
      <c r="P1307" t="s">
        <v>30</v>
      </c>
      <c r="Q1307" t="s">
        <v>54</v>
      </c>
      <c r="R1307">
        <v>4.3</v>
      </c>
      <c r="S1307">
        <v>7</v>
      </c>
      <c r="T1307">
        <f t="shared" si="60"/>
        <v>365</v>
      </c>
      <c r="U1307" t="str">
        <f t="shared" si="61"/>
        <v>2027</v>
      </c>
      <c r="V1307" t="str">
        <f t="shared" si="62"/>
        <v>3</v>
      </c>
      <c r="W1307" s="10" cm="1">
        <f t="array" ref="W1307">(INDEX(clv_analysis[[#All],[Customer Lifetime Value]], MATCH(TEXT(U1307, "0")&amp;V1307, TEXT(clv_analysis[[#All],[Year]], "0")&amp;clv_analysis[[#All],[Quarter]], 0))) /( COUNTIFS(amazon_prime_users[Year], U1307, amazon_prime_users[Quarter], V1307))</f>
        <v>31.511484574808186</v>
      </c>
    </row>
    <row r="1308" spans="1:23" x14ac:dyDescent="0.3">
      <c r="A1308" s="2">
        <v>1307</v>
      </c>
      <c r="B1308" t="s">
        <v>5146</v>
      </c>
      <c r="C1308" t="s">
        <v>5147</v>
      </c>
      <c r="D1308" t="s">
        <v>5148</v>
      </c>
      <c r="E1308" s="3">
        <v>21651</v>
      </c>
      <c r="F1308" t="s">
        <v>22</v>
      </c>
      <c r="G1308" t="s">
        <v>5149</v>
      </c>
      <c r="H1308" s="1">
        <v>46612</v>
      </c>
      <c r="I1308" s="1">
        <v>46977</v>
      </c>
      <c r="J1308" t="s">
        <v>36</v>
      </c>
      <c r="K1308" t="s">
        <v>37</v>
      </c>
      <c r="L1308" t="s">
        <v>53</v>
      </c>
      <c r="M1308" t="s">
        <v>66</v>
      </c>
      <c r="N1308" t="s">
        <v>60</v>
      </c>
      <c r="O1308" t="s">
        <v>61</v>
      </c>
      <c r="P1308" t="s">
        <v>39</v>
      </c>
      <c r="Q1308" t="s">
        <v>54</v>
      </c>
      <c r="R1308">
        <v>4.8</v>
      </c>
      <c r="S1308">
        <v>9</v>
      </c>
      <c r="T1308">
        <f t="shared" si="60"/>
        <v>365</v>
      </c>
      <c r="U1308" t="str">
        <f t="shared" si="61"/>
        <v>2027</v>
      </c>
      <c r="V1308" t="str">
        <f t="shared" si="62"/>
        <v>3</v>
      </c>
      <c r="W1308" s="10" cm="1">
        <f t="array" ref="W1308">(INDEX(clv_analysis[[#All],[Customer Lifetime Value]], MATCH(TEXT(U1308, "0")&amp;V1308, TEXT(clv_analysis[[#All],[Year]], "0")&amp;clv_analysis[[#All],[Quarter]], 0))) /( COUNTIFS(amazon_prime_users[Year], U1308, amazon_prime_users[Quarter], V1308))</f>
        <v>31.511484574808186</v>
      </c>
    </row>
    <row r="1309" spans="1:23" x14ac:dyDescent="0.3">
      <c r="A1309" s="2">
        <v>1308</v>
      </c>
      <c r="B1309" t="s">
        <v>5150</v>
      </c>
      <c r="C1309" t="s">
        <v>5151</v>
      </c>
      <c r="D1309" t="s">
        <v>5152</v>
      </c>
      <c r="E1309" s="3">
        <v>34835</v>
      </c>
      <c r="F1309" t="s">
        <v>22</v>
      </c>
      <c r="G1309" t="s">
        <v>5153</v>
      </c>
      <c r="H1309" s="1">
        <v>46613</v>
      </c>
      <c r="I1309" s="1">
        <v>46978</v>
      </c>
      <c r="J1309" t="s">
        <v>24</v>
      </c>
      <c r="K1309" t="s">
        <v>37</v>
      </c>
      <c r="L1309" t="s">
        <v>53</v>
      </c>
      <c r="M1309" t="s">
        <v>59</v>
      </c>
      <c r="N1309" t="s">
        <v>28</v>
      </c>
      <c r="O1309" t="s">
        <v>61</v>
      </c>
      <c r="P1309" t="s">
        <v>39</v>
      </c>
      <c r="Q1309" t="s">
        <v>31</v>
      </c>
      <c r="R1309">
        <v>3.9</v>
      </c>
      <c r="S1309">
        <v>10</v>
      </c>
      <c r="T1309">
        <f t="shared" si="60"/>
        <v>365</v>
      </c>
      <c r="U1309" t="str">
        <f t="shared" si="61"/>
        <v>2027</v>
      </c>
      <c r="V1309" t="str">
        <f t="shared" si="62"/>
        <v>3</v>
      </c>
      <c r="W1309" s="10" cm="1">
        <f t="array" ref="W1309">(INDEX(clv_analysis[[#All],[Customer Lifetime Value]], MATCH(TEXT(U1309, "0")&amp;V1309, TEXT(clv_analysis[[#All],[Year]], "0")&amp;clv_analysis[[#All],[Quarter]], 0))) /( COUNTIFS(amazon_prime_users[Year], U1309, amazon_prime_users[Quarter], V1309))</f>
        <v>31.511484574808186</v>
      </c>
    </row>
    <row r="1310" spans="1:23" x14ac:dyDescent="0.3">
      <c r="A1310" s="2">
        <v>1309</v>
      </c>
      <c r="B1310" t="s">
        <v>5154</v>
      </c>
      <c r="C1310" t="s">
        <v>5155</v>
      </c>
      <c r="D1310" t="s">
        <v>5156</v>
      </c>
      <c r="E1310" s="3">
        <v>36199</v>
      </c>
      <c r="F1310" t="s">
        <v>43</v>
      </c>
      <c r="G1310" t="s">
        <v>5157</v>
      </c>
      <c r="H1310" s="1">
        <v>46614</v>
      </c>
      <c r="I1310" s="1">
        <v>46979</v>
      </c>
      <c r="J1310" t="s">
        <v>24</v>
      </c>
      <c r="K1310" t="s">
        <v>37</v>
      </c>
      <c r="L1310" t="s">
        <v>53</v>
      </c>
      <c r="M1310" t="s">
        <v>27</v>
      </c>
      <c r="N1310" t="s">
        <v>45</v>
      </c>
      <c r="O1310" t="s">
        <v>46</v>
      </c>
      <c r="P1310" t="s">
        <v>39</v>
      </c>
      <c r="Q1310" t="s">
        <v>47</v>
      </c>
      <c r="R1310">
        <v>4.5</v>
      </c>
      <c r="S1310">
        <v>2</v>
      </c>
      <c r="T1310">
        <f t="shared" si="60"/>
        <v>365</v>
      </c>
      <c r="U1310" t="str">
        <f t="shared" si="61"/>
        <v>2027</v>
      </c>
      <c r="V1310" t="str">
        <f t="shared" si="62"/>
        <v>3</v>
      </c>
      <c r="W1310" s="10" cm="1">
        <f t="array" ref="W1310">(INDEX(clv_analysis[[#All],[Customer Lifetime Value]], MATCH(TEXT(U1310, "0")&amp;V1310, TEXT(clv_analysis[[#All],[Year]], "0")&amp;clv_analysis[[#All],[Quarter]], 0))) /( COUNTIFS(amazon_prime_users[Year], U1310, amazon_prime_users[Quarter], V1310))</f>
        <v>31.511484574808186</v>
      </c>
    </row>
    <row r="1311" spans="1:23" x14ac:dyDescent="0.3">
      <c r="A1311" s="2">
        <v>1310</v>
      </c>
      <c r="B1311" t="s">
        <v>5158</v>
      </c>
      <c r="C1311" t="s">
        <v>5159</v>
      </c>
      <c r="D1311" t="s">
        <v>5160</v>
      </c>
      <c r="E1311" s="3">
        <v>27728</v>
      </c>
      <c r="F1311" t="s">
        <v>43</v>
      </c>
      <c r="G1311" t="s">
        <v>5161</v>
      </c>
      <c r="H1311" s="1">
        <v>46615</v>
      </c>
      <c r="I1311" s="1">
        <v>46980</v>
      </c>
      <c r="J1311" t="s">
        <v>24</v>
      </c>
      <c r="K1311" t="s">
        <v>52</v>
      </c>
      <c r="L1311" t="s">
        <v>26</v>
      </c>
      <c r="M1311" t="s">
        <v>59</v>
      </c>
      <c r="N1311" t="s">
        <v>45</v>
      </c>
      <c r="O1311" t="s">
        <v>67</v>
      </c>
      <c r="P1311" t="s">
        <v>68</v>
      </c>
      <c r="Q1311" t="s">
        <v>47</v>
      </c>
      <c r="R1311">
        <v>4.3</v>
      </c>
      <c r="S1311">
        <v>10</v>
      </c>
      <c r="T1311">
        <f t="shared" si="60"/>
        <v>365</v>
      </c>
      <c r="U1311" t="str">
        <f t="shared" si="61"/>
        <v>2027</v>
      </c>
      <c r="V1311" t="str">
        <f t="shared" si="62"/>
        <v>3</v>
      </c>
      <c r="W1311" s="10" cm="1">
        <f t="array" ref="W1311">(INDEX(clv_analysis[[#All],[Customer Lifetime Value]], MATCH(TEXT(U1311, "0")&amp;V1311, TEXT(clv_analysis[[#All],[Year]], "0")&amp;clv_analysis[[#All],[Quarter]], 0))) /( COUNTIFS(amazon_prime_users[Year], U1311, amazon_prime_users[Quarter], V1311))</f>
        <v>31.511484574808186</v>
      </c>
    </row>
    <row r="1312" spans="1:23" x14ac:dyDescent="0.3">
      <c r="A1312" s="2">
        <v>1311</v>
      </c>
      <c r="B1312" t="s">
        <v>5162</v>
      </c>
      <c r="C1312" t="s">
        <v>5163</v>
      </c>
      <c r="D1312" t="s">
        <v>5164</v>
      </c>
      <c r="E1312" s="3">
        <v>15563</v>
      </c>
      <c r="F1312" t="s">
        <v>43</v>
      </c>
      <c r="G1312" t="s">
        <v>5165</v>
      </c>
      <c r="H1312" s="1">
        <v>46616</v>
      </c>
      <c r="I1312" s="1">
        <v>46981</v>
      </c>
      <c r="J1312" t="s">
        <v>36</v>
      </c>
      <c r="K1312" t="s">
        <v>52</v>
      </c>
      <c r="L1312" t="s">
        <v>26</v>
      </c>
      <c r="M1312" t="s">
        <v>66</v>
      </c>
      <c r="N1312" t="s">
        <v>60</v>
      </c>
      <c r="O1312" t="s">
        <v>114</v>
      </c>
      <c r="P1312" t="s">
        <v>68</v>
      </c>
      <c r="Q1312" t="s">
        <v>31</v>
      </c>
      <c r="R1312">
        <v>3.9</v>
      </c>
      <c r="S1312">
        <v>10</v>
      </c>
      <c r="T1312">
        <f t="shared" si="60"/>
        <v>365</v>
      </c>
      <c r="U1312" t="str">
        <f t="shared" si="61"/>
        <v>2027</v>
      </c>
      <c r="V1312" t="str">
        <f t="shared" si="62"/>
        <v>3</v>
      </c>
      <c r="W1312" s="10" cm="1">
        <f t="array" ref="W1312">(INDEX(clv_analysis[[#All],[Customer Lifetime Value]], MATCH(TEXT(U1312, "0")&amp;V1312, TEXT(clv_analysis[[#All],[Year]], "0")&amp;clv_analysis[[#All],[Quarter]], 0))) /( COUNTIFS(amazon_prime_users[Year], U1312, amazon_prime_users[Quarter], V1312))</f>
        <v>31.511484574808186</v>
      </c>
    </row>
    <row r="1313" spans="1:23" x14ac:dyDescent="0.3">
      <c r="A1313" s="2">
        <v>1312</v>
      </c>
      <c r="B1313" t="s">
        <v>5166</v>
      </c>
      <c r="C1313" t="s">
        <v>5167</v>
      </c>
      <c r="D1313" t="s">
        <v>5168</v>
      </c>
      <c r="E1313" s="3">
        <v>35718</v>
      </c>
      <c r="F1313" t="s">
        <v>22</v>
      </c>
      <c r="G1313" t="s">
        <v>5169</v>
      </c>
      <c r="H1313" s="1">
        <v>46617</v>
      </c>
      <c r="I1313" s="1">
        <v>46982</v>
      </c>
      <c r="J1313" t="s">
        <v>36</v>
      </c>
      <c r="K1313" t="s">
        <v>37</v>
      </c>
      <c r="L1313" t="s">
        <v>26</v>
      </c>
      <c r="M1313" t="s">
        <v>66</v>
      </c>
      <c r="N1313" t="s">
        <v>45</v>
      </c>
      <c r="O1313" t="s">
        <v>61</v>
      </c>
      <c r="P1313" t="s">
        <v>39</v>
      </c>
      <c r="Q1313" t="s">
        <v>31</v>
      </c>
      <c r="R1313">
        <v>4.7</v>
      </c>
      <c r="S1313">
        <v>4</v>
      </c>
      <c r="T1313">
        <f t="shared" si="60"/>
        <v>365</v>
      </c>
      <c r="U1313" t="str">
        <f t="shared" si="61"/>
        <v>2027</v>
      </c>
      <c r="V1313" t="str">
        <f t="shared" si="62"/>
        <v>3</v>
      </c>
      <c r="W1313" s="10" cm="1">
        <f t="array" ref="W1313">(INDEX(clv_analysis[[#All],[Customer Lifetime Value]], MATCH(TEXT(U1313, "0")&amp;V1313, TEXT(clv_analysis[[#All],[Year]], "0")&amp;clv_analysis[[#All],[Quarter]], 0))) /( COUNTIFS(amazon_prime_users[Year], U1313, amazon_prime_users[Quarter], V1313))</f>
        <v>31.511484574808186</v>
      </c>
    </row>
    <row r="1314" spans="1:23" x14ac:dyDescent="0.3">
      <c r="A1314" s="2">
        <v>1313</v>
      </c>
      <c r="B1314" t="s">
        <v>5170</v>
      </c>
      <c r="C1314" t="s">
        <v>5171</v>
      </c>
      <c r="D1314" t="s">
        <v>5172</v>
      </c>
      <c r="E1314" s="3">
        <v>37488</v>
      </c>
      <c r="F1314" t="s">
        <v>22</v>
      </c>
      <c r="G1314" t="s">
        <v>5173</v>
      </c>
      <c r="H1314" s="1">
        <v>46618</v>
      </c>
      <c r="I1314" s="1">
        <v>46983</v>
      </c>
      <c r="J1314" t="s">
        <v>36</v>
      </c>
      <c r="K1314" t="s">
        <v>52</v>
      </c>
      <c r="L1314" t="s">
        <v>26</v>
      </c>
      <c r="M1314" t="s">
        <v>66</v>
      </c>
      <c r="N1314" t="s">
        <v>60</v>
      </c>
      <c r="O1314" t="s">
        <v>67</v>
      </c>
      <c r="P1314" t="s">
        <v>30</v>
      </c>
      <c r="Q1314" t="s">
        <v>54</v>
      </c>
      <c r="R1314">
        <v>4.8</v>
      </c>
      <c r="S1314">
        <v>8</v>
      </c>
      <c r="T1314">
        <f t="shared" si="60"/>
        <v>365</v>
      </c>
      <c r="U1314" t="str">
        <f t="shared" si="61"/>
        <v>2027</v>
      </c>
      <c r="V1314" t="str">
        <f t="shared" si="62"/>
        <v>3</v>
      </c>
      <c r="W1314" s="10" cm="1">
        <f t="array" ref="W1314">(INDEX(clv_analysis[[#All],[Customer Lifetime Value]], MATCH(TEXT(U1314, "0")&amp;V1314, TEXT(clv_analysis[[#All],[Year]], "0")&amp;clv_analysis[[#All],[Quarter]], 0))) /( COUNTIFS(amazon_prime_users[Year], U1314, amazon_prime_users[Quarter], V1314))</f>
        <v>31.511484574808186</v>
      </c>
    </row>
    <row r="1315" spans="1:23" x14ac:dyDescent="0.3">
      <c r="A1315" s="2">
        <v>1314</v>
      </c>
      <c r="B1315" t="s">
        <v>5174</v>
      </c>
      <c r="C1315" t="s">
        <v>5175</v>
      </c>
      <c r="D1315" t="s">
        <v>5176</v>
      </c>
      <c r="E1315" s="3">
        <v>18926</v>
      </c>
      <c r="F1315" t="s">
        <v>22</v>
      </c>
      <c r="G1315" t="s">
        <v>5177</v>
      </c>
      <c r="H1315" s="1">
        <v>46619</v>
      </c>
      <c r="I1315" s="1">
        <v>46984</v>
      </c>
      <c r="J1315" t="s">
        <v>24</v>
      </c>
      <c r="K1315" t="s">
        <v>25</v>
      </c>
      <c r="L1315" t="s">
        <v>26</v>
      </c>
      <c r="M1315" t="s">
        <v>59</v>
      </c>
      <c r="N1315" t="s">
        <v>60</v>
      </c>
      <c r="O1315" t="s">
        <v>114</v>
      </c>
      <c r="P1315" t="s">
        <v>68</v>
      </c>
      <c r="Q1315" t="s">
        <v>54</v>
      </c>
      <c r="R1315">
        <v>4.5999999999999996</v>
      </c>
      <c r="S1315">
        <v>2</v>
      </c>
      <c r="T1315">
        <f t="shared" si="60"/>
        <v>365</v>
      </c>
      <c r="U1315" t="str">
        <f t="shared" si="61"/>
        <v>2027</v>
      </c>
      <c r="V1315" t="str">
        <f t="shared" si="62"/>
        <v>3</v>
      </c>
      <c r="W1315" s="10" cm="1">
        <f t="array" ref="W1315">(INDEX(clv_analysis[[#All],[Customer Lifetime Value]], MATCH(TEXT(U1315, "0")&amp;V1315, TEXT(clv_analysis[[#All],[Year]], "0")&amp;clv_analysis[[#All],[Quarter]], 0))) /( COUNTIFS(amazon_prime_users[Year], U1315, amazon_prime_users[Quarter], V1315))</f>
        <v>31.511484574808186</v>
      </c>
    </row>
    <row r="1316" spans="1:23" x14ac:dyDescent="0.3">
      <c r="A1316" s="2">
        <v>1315</v>
      </c>
      <c r="B1316" t="s">
        <v>5178</v>
      </c>
      <c r="C1316" t="s">
        <v>5179</v>
      </c>
      <c r="D1316" t="s">
        <v>5180</v>
      </c>
      <c r="E1316" s="3">
        <v>28521</v>
      </c>
      <c r="F1316" t="s">
        <v>22</v>
      </c>
      <c r="G1316" t="s">
        <v>5181</v>
      </c>
      <c r="H1316" s="1">
        <v>46620</v>
      </c>
      <c r="I1316" s="1">
        <v>46985</v>
      </c>
      <c r="J1316" t="s">
        <v>24</v>
      </c>
      <c r="K1316" t="s">
        <v>25</v>
      </c>
      <c r="L1316" t="s">
        <v>53</v>
      </c>
      <c r="M1316" t="s">
        <v>27</v>
      </c>
      <c r="N1316" t="s">
        <v>60</v>
      </c>
      <c r="O1316" t="s">
        <v>38</v>
      </c>
      <c r="P1316" t="s">
        <v>30</v>
      </c>
      <c r="Q1316" t="s">
        <v>54</v>
      </c>
      <c r="R1316">
        <v>3.7</v>
      </c>
      <c r="S1316">
        <v>9</v>
      </c>
      <c r="T1316">
        <f t="shared" si="60"/>
        <v>365</v>
      </c>
      <c r="U1316" t="str">
        <f t="shared" si="61"/>
        <v>2027</v>
      </c>
      <c r="V1316" t="str">
        <f t="shared" si="62"/>
        <v>3</v>
      </c>
      <c r="W1316" s="10" cm="1">
        <f t="array" ref="W1316">(INDEX(clv_analysis[[#All],[Customer Lifetime Value]], MATCH(TEXT(U1316, "0")&amp;V1316, TEXT(clv_analysis[[#All],[Year]], "0")&amp;clv_analysis[[#All],[Quarter]], 0))) /( COUNTIFS(amazon_prime_users[Year], U1316, amazon_prime_users[Quarter], V1316))</f>
        <v>31.511484574808186</v>
      </c>
    </row>
    <row r="1317" spans="1:23" x14ac:dyDescent="0.3">
      <c r="A1317" s="2">
        <v>1316</v>
      </c>
      <c r="B1317" t="s">
        <v>5182</v>
      </c>
      <c r="C1317" t="s">
        <v>5183</v>
      </c>
      <c r="D1317" t="s">
        <v>5184</v>
      </c>
      <c r="E1317" s="3">
        <v>18151</v>
      </c>
      <c r="F1317" t="s">
        <v>43</v>
      </c>
      <c r="G1317" t="s">
        <v>5185</v>
      </c>
      <c r="H1317" s="1">
        <v>46621</v>
      </c>
      <c r="I1317" s="1">
        <v>46986</v>
      </c>
      <c r="J1317" t="s">
        <v>36</v>
      </c>
      <c r="K1317" t="s">
        <v>37</v>
      </c>
      <c r="L1317" t="s">
        <v>53</v>
      </c>
      <c r="M1317" t="s">
        <v>59</v>
      </c>
      <c r="N1317" t="s">
        <v>60</v>
      </c>
      <c r="O1317" t="s">
        <v>73</v>
      </c>
      <c r="P1317" t="s">
        <v>39</v>
      </c>
      <c r="Q1317" t="s">
        <v>47</v>
      </c>
      <c r="R1317">
        <v>4.9000000000000004</v>
      </c>
      <c r="S1317">
        <v>2</v>
      </c>
      <c r="T1317">
        <f t="shared" si="60"/>
        <v>365</v>
      </c>
      <c r="U1317" t="str">
        <f t="shared" si="61"/>
        <v>2027</v>
      </c>
      <c r="V1317" t="str">
        <f t="shared" si="62"/>
        <v>3</v>
      </c>
      <c r="W1317" s="10" cm="1">
        <f t="array" ref="W1317">(INDEX(clv_analysis[[#All],[Customer Lifetime Value]], MATCH(TEXT(U1317, "0")&amp;V1317, TEXT(clv_analysis[[#All],[Year]], "0")&amp;clv_analysis[[#All],[Quarter]], 0))) /( COUNTIFS(amazon_prime_users[Year], U1317, amazon_prime_users[Quarter], V1317))</f>
        <v>31.511484574808186</v>
      </c>
    </row>
    <row r="1318" spans="1:23" x14ac:dyDescent="0.3">
      <c r="A1318" s="2">
        <v>1317</v>
      </c>
      <c r="B1318" t="s">
        <v>5186</v>
      </c>
      <c r="C1318" t="s">
        <v>5187</v>
      </c>
      <c r="D1318" t="s">
        <v>5188</v>
      </c>
      <c r="E1318" s="3">
        <v>37243</v>
      </c>
      <c r="F1318" t="s">
        <v>43</v>
      </c>
      <c r="G1318" t="s">
        <v>4553</v>
      </c>
      <c r="H1318" s="1">
        <v>46622</v>
      </c>
      <c r="I1318" s="1">
        <v>46987</v>
      </c>
      <c r="J1318" t="s">
        <v>36</v>
      </c>
      <c r="K1318" t="s">
        <v>37</v>
      </c>
      <c r="L1318" t="s">
        <v>26</v>
      </c>
      <c r="M1318" t="s">
        <v>59</v>
      </c>
      <c r="N1318" t="s">
        <v>45</v>
      </c>
      <c r="O1318" t="s">
        <v>67</v>
      </c>
      <c r="P1318" t="s">
        <v>68</v>
      </c>
      <c r="Q1318" t="s">
        <v>31</v>
      </c>
      <c r="R1318">
        <v>3.9</v>
      </c>
      <c r="S1318">
        <v>1</v>
      </c>
      <c r="T1318">
        <f t="shared" si="60"/>
        <v>365</v>
      </c>
      <c r="U1318" t="str">
        <f t="shared" si="61"/>
        <v>2027</v>
      </c>
      <c r="V1318" t="str">
        <f t="shared" si="62"/>
        <v>3</v>
      </c>
      <c r="W1318" s="10" cm="1">
        <f t="array" ref="W1318">(INDEX(clv_analysis[[#All],[Customer Lifetime Value]], MATCH(TEXT(U1318, "0")&amp;V1318, TEXT(clv_analysis[[#All],[Year]], "0")&amp;clv_analysis[[#All],[Quarter]], 0))) /( COUNTIFS(amazon_prime_users[Year], U1318, amazon_prime_users[Quarter], V1318))</f>
        <v>31.511484574808186</v>
      </c>
    </row>
    <row r="1319" spans="1:23" x14ac:dyDescent="0.3">
      <c r="A1319" s="2">
        <v>1318</v>
      </c>
      <c r="B1319" t="s">
        <v>5189</v>
      </c>
      <c r="C1319" t="s">
        <v>5190</v>
      </c>
      <c r="D1319" t="s">
        <v>5191</v>
      </c>
      <c r="E1319" s="3">
        <v>35878</v>
      </c>
      <c r="F1319" t="s">
        <v>43</v>
      </c>
      <c r="G1319" t="s">
        <v>5192</v>
      </c>
      <c r="H1319" s="1">
        <v>46623</v>
      </c>
      <c r="I1319" s="1">
        <v>46988</v>
      </c>
      <c r="J1319" t="s">
        <v>36</v>
      </c>
      <c r="K1319" t="s">
        <v>25</v>
      </c>
      <c r="L1319" t="s">
        <v>26</v>
      </c>
      <c r="M1319" t="s">
        <v>66</v>
      </c>
      <c r="N1319" t="s">
        <v>45</v>
      </c>
      <c r="O1319" t="s">
        <v>61</v>
      </c>
      <c r="P1319" t="s">
        <v>39</v>
      </c>
      <c r="Q1319" t="s">
        <v>54</v>
      </c>
      <c r="R1319">
        <v>4.5999999999999996</v>
      </c>
      <c r="S1319">
        <v>7</v>
      </c>
      <c r="T1319">
        <f t="shared" si="60"/>
        <v>365</v>
      </c>
      <c r="U1319" t="str">
        <f t="shared" si="61"/>
        <v>2027</v>
      </c>
      <c r="V1319" t="str">
        <f t="shared" si="62"/>
        <v>3</v>
      </c>
      <c r="W1319" s="10" cm="1">
        <f t="array" ref="W1319">(INDEX(clv_analysis[[#All],[Customer Lifetime Value]], MATCH(TEXT(U1319, "0")&amp;V1319, TEXT(clv_analysis[[#All],[Year]], "0")&amp;clv_analysis[[#All],[Quarter]], 0))) /( COUNTIFS(amazon_prime_users[Year], U1319, amazon_prime_users[Quarter], V1319))</f>
        <v>31.511484574808186</v>
      </c>
    </row>
    <row r="1320" spans="1:23" x14ac:dyDescent="0.3">
      <c r="A1320" s="2">
        <v>1319</v>
      </c>
      <c r="B1320" t="s">
        <v>5193</v>
      </c>
      <c r="C1320" t="s">
        <v>5194</v>
      </c>
      <c r="D1320" t="s">
        <v>5195</v>
      </c>
      <c r="E1320" s="3">
        <v>12851</v>
      </c>
      <c r="F1320" t="s">
        <v>43</v>
      </c>
      <c r="G1320" t="s">
        <v>5196</v>
      </c>
      <c r="H1320" s="1">
        <v>46624</v>
      </c>
      <c r="I1320" s="1">
        <v>46989</v>
      </c>
      <c r="J1320" t="s">
        <v>36</v>
      </c>
      <c r="K1320" t="s">
        <v>25</v>
      </c>
      <c r="L1320" t="s">
        <v>53</v>
      </c>
      <c r="M1320" t="s">
        <v>66</v>
      </c>
      <c r="N1320" t="s">
        <v>28</v>
      </c>
      <c r="O1320" t="s">
        <v>114</v>
      </c>
      <c r="P1320" t="s">
        <v>30</v>
      </c>
      <c r="Q1320" t="s">
        <v>54</v>
      </c>
      <c r="R1320">
        <v>3.4</v>
      </c>
      <c r="S1320">
        <v>10</v>
      </c>
      <c r="T1320">
        <f t="shared" si="60"/>
        <v>365</v>
      </c>
      <c r="U1320" t="str">
        <f t="shared" si="61"/>
        <v>2027</v>
      </c>
      <c r="V1320" t="str">
        <f t="shared" si="62"/>
        <v>3</v>
      </c>
      <c r="W1320" s="10" cm="1">
        <f t="array" ref="W1320">(INDEX(clv_analysis[[#All],[Customer Lifetime Value]], MATCH(TEXT(U1320, "0")&amp;V1320, TEXT(clv_analysis[[#All],[Year]], "0")&amp;clv_analysis[[#All],[Quarter]], 0))) /( COUNTIFS(amazon_prime_users[Year], U1320, amazon_prime_users[Quarter], V1320))</f>
        <v>31.511484574808186</v>
      </c>
    </row>
    <row r="1321" spans="1:23" x14ac:dyDescent="0.3">
      <c r="A1321" s="2">
        <v>1320</v>
      </c>
      <c r="B1321" t="s">
        <v>5197</v>
      </c>
      <c r="C1321" t="s">
        <v>5198</v>
      </c>
      <c r="D1321" t="s">
        <v>5199</v>
      </c>
      <c r="E1321" s="3">
        <v>38240</v>
      </c>
      <c r="F1321" t="s">
        <v>43</v>
      </c>
      <c r="G1321" t="s">
        <v>2956</v>
      </c>
      <c r="H1321" s="1">
        <v>46625</v>
      </c>
      <c r="I1321" s="1">
        <v>46990</v>
      </c>
      <c r="J1321" t="s">
        <v>36</v>
      </c>
      <c r="K1321" t="s">
        <v>37</v>
      </c>
      <c r="L1321" t="s">
        <v>26</v>
      </c>
      <c r="M1321" t="s">
        <v>27</v>
      </c>
      <c r="N1321" t="s">
        <v>45</v>
      </c>
      <c r="O1321" t="s">
        <v>73</v>
      </c>
      <c r="P1321" t="s">
        <v>30</v>
      </c>
      <c r="Q1321" t="s">
        <v>31</v>
      </c>
      <c r="R1321">
        <v>4</v>
      </c>
      <c r="S1321">
        <v>2</v>
      </c>
      <c r="T1321">
        <f t="shared" si="60"/>
        <v>365</v>
      </c>
      <c r="U1321" t="str">
        <f t="shared" si="61"/>
        <v>2027</v>
      </c>
      <c r="V1321" t="str">
        <f t="shared" si="62"/>
        <v>3</v>
      </c>
      <c r="W1321" s="10" cm="1">
        <f t="array" ref="W1321">(INDEX(clv_analysis[[#All],[Customer Lifetime Value]], MATCH(TEXT(U1321, "0")&amp;V1321, TEXT(clv_analysis[[#All],[Year]], "0")&amp;clv_analysis[[#All],[Quarter]], 0))) /( COUNTIFS(amazon_prime_users[Year], U1321, amazon_prime_users[Quarter], V1321))</f>
        <v>31.511484574808186</v>
      </c>
    </row>
    <row r="1322" spans="1:23" x14ac:dyDescent="0.3">
      <c r="A1322" s="2">
        <v>1321</v>
      </c>
      <c r="B1322" t="s">
        <v>5200</v>
      </c>
      <c r="C1322" t="s">
        <v>5201</v>
      </c>
      <c r="D1322" t="s">
        <v>5202</v>
      </c>
      <c r="E1322" s="3">
        <v>19381</v>
      </c>
      <c r="F1322" t="s">
        <v>43</v>
      </c>
      <c r="G1322" t="s">
        <v>3864</v>
      </c>
      <c r="H1322" s="1">
        <v>46626</v>
      </c>
      <c r="I1322" s="1">
        <v>46991</v>
      </c>
      <c r="J1322" t="s">
        <v>24</v>
      </c>
      <c r="K1322" t="s">
        <v>52</v>
      </c>
      <c r="L1322" t="s">
        <v>53</v>
      </c>
      <c r="M1322" t="s">
        <v>66</v>
      </c>
      <c r="N1322" t="s">
        <v>45</v>
      </c>
      <c r="O1322" t="s">
        <v>29</v>
      </c>
      <c r="P1322" t="s">
        <v>30</v>
      </c>
      <c r="Q1322" t="s">
        <v>54</v>
      </c>
      <c r="R1322">
        <v>4.2</v>
      </c>
      <c r="S1322">
        <v>7</v>
      </c>
      <c r="T1322">
        <f t="shared" si="60"/>
        <v>365</v>
      </c>
      <c r="U1322" t="str">
        <f t="shared" si="61"/>
        <v>2027</v>
      </c>
      <c r="V1322" t="str">
        <f t="shared" si="62"/>
        <v>3</v>
      </c>
      <c r="W1322" s="10" cm="1">
        <f t="array" ref="W1322">(INDEX(clv_analysis[[#All],[Customer Lifetime Value]], MATCH(TEXT(U1322, "0")&amp;V1322, TEXT(clv_analysis[[#All],[Year]], "0")&amp;clv_analysis[[#All],[Quarter]], 0))) /( COUNTIFS(amazon_prime_users[Year], U1322, amazon_prime_users[Quarter], V1322))</f>
        <v>31.511484574808186</v>
      </c>
    </row>
    <row r="1323" spans="1:23" x14ac:dyDescent="0.3">
      <c r="A1323" s="2">
        <v>1322</v>
      </c>
      <c r="B1323" t="s">
        <v>5203</v>
      </c>
      <c r="C1323" t="s">
        <v>5204</v>
      </c>
      <c r="D1323" t="s">
        <v>5205</v>
      </c>
      <c r="E1323" s="3">
        <v>15148</v>
      </c>
      <c r="F1323" t="s">
        <v>43</v>
      </c>
      <c r="G1323" t="s">
        <v>5206</v>
      </c>
      <c r="H1323" s="1">
        <v>46627</v>
      </c>
      <c r="I1323" s="1">
        <v>46992</v>
      </c>
      <c r="J1323" t="s">
        <v>24</v>
      </c>
      <c r="K1323" t="s">
        <v>37</v>
      </c>
      <c r="L1323" t="s">
        <v>53</v>
      </c>
      <c r="M1323" t="s">
        <v>59</v>
      </c>
      <c r="N1323" t="s">
        <v>28</v>
      </c>
      <c r="O1323" t="s">
        <v>29</v>
      </c>
      <c r="P1323" t="s">
        <v>68</v>
      </c>
      <c r="Q1323" t="s">
        <v>54</v>
      </c>
      <c r="R1323">
        <v>3.6</v>
      </c>
      <c r="S1323">
        <v>3</v>
      </c>
      <c r="T1323">
        <f t="shared" si="60"/>
        <v>365</v>
      </c>
      <c r="U1323" t="str">
        <f t="shared" si="61"/>
        <v>2027</v>
      </c>
      <c r="V1323" t="str">
        <f t="shared" si="62"/>
        <v>3</v>
      </c>
      <c r="W1323" s="10" cm="1">
        <f t="array" ref="W1323">(INDEX(clv_analysis[[#All],[Customer Lifetime Value]], MATCH(TEXT(U1323, "0")&amp;V1323, TEXT(clv_analysis[[#All],[Year]], "0")&amp;clv_analysis[[#All],[Quarter]], 0))) /( COUNTIFS(amazon_prime_users[Year], U1323, amazon_prime_users[Quarter], V1323))</f>
        <v>31.511484574808186</v>
      </c>
    </row>
    <row r="1324" spans="1:23" x14ac:dyDescent="0.3">
      <c r="A1324" s="2">
        <v>1323</v>
      </c>
      <c r="B1324" t="s">
        <v>5207</v>
      </c>
      <c r="C1324" t="s">
        <v>5208</v>
      </c>
      <c r="D1324" t="s">
        <v>5209</v>
      </c>
      <c r="E1324" s="3">
        <v>28489</v>
      </c>
      <c r="F1324" t="s">
        <v>43</v>
      </c>
      <c r="G1324" t="s">
        <v>5210</v>
      </c>
      <c r="H1324" s="1">
        <v>46628</v>
      </c>
      <c r="I1324" s="1">
        <v>46993</v>
      </c>
      <c r="J1324" t="s">
        <v>24</v>
      </c>
      <c r="K1324" t="s">
        <v>52</v>
      </c>
      <c r="L1324" t="s">
        <v>26</v>
      </c>
      <c r="M1324" t="s">
        <v>59</v>
      </c>
      <c r="N1324" t="s">
        <v>45</v>
      </c>
      <c r="O1324" t="s">
        <v>114</v>
      </c>
      <c r="P1324" t="s">
        <v>68</v>
      </c>
      <c r="Q1324" t="s">
        <v>54</v>
      </c>
      <c r="R1324">
        <v>4.3</v>
      </c>
      <c r="S1324">
        <v>1</v>
      </c>
      <c r="T1324">
        <f t="shared" si="60"/>
        <v>365</v>
      </c>
      <c r="U1324" t="str">
        <f t="shared" si="61"/>
        <v>2027</v>
      </c>
      <c r="V1324" t="str">
        <f t="shared" si="62"/>
        <v>3</v>
      </c>
      <c r="W1324" s="10" cm="1">
        <f t="array" ref="W1324">(INDEX(clv_analysis[[#All],[Customer Lifetime Value]], MATCH(TEXT(U1324, "0")&amp;V1324, TEXT(clv_analysis[[#All],[Year]], "0")&amp;clv_analysis[[#All],[Quarter]], 0))) /( COUNTIFS(amazon_prime_users[Year], U1324, amazon_prime_users[Quarter], V1324))</f>
        <v>31.511484574808186</v>
      </c>
    </row>
    <row r="1325" spans="1:23" x14ac:dyDescent="0.3">
      <c r="A1325" s="2">
        <v>1324</v>
      </c>
      <c r="B1325" t="s">
        <v>5211</v>
      </c>
      <c r="C1325" t="s">
        <v>5212</v>
      </c>
      <c r="D1325" t="s">
        <v>5213</v>
      </c>
      <c r="E1325" s="3">
        <v>19925</v>
      </c>
      <c r="F1325" t="s">
        <v>22</v>
      </c>
      <c r="G1325" t="s">
        <v>5214</v>
      </c>
      <c r="H1325" s="1">
        <v>46629</v>
      </c>
      <c r="I1325" s="1">
        <v>46994</v>
      </c>
      <c r="J1325" t="s">
        <v>36</v>
      </c>
      <c r="K1325" t="s">
        <v>52</v>
      </c>
      <c r="L1325" t="s">
        <v>26</v>
      </c>
      <c r="M1325" t="s">
        <v>66</v>
      </c>
      <c r="N1325" t="s">
        <v>28</v>
      </c>
      <c r="O1325" t="s">
        <v>114</v>
      </c>
      <c r="P1325" t="s">
        <v>39</v>
      </c>
      <c r="Q1325" t="s">
        <v>47</v>
      </c>
      <c r="R1325">
        <v>4.3</v>
      </c>
      <c r="S1325">
        <v>0</v>
      </c>
      <c r="T1325">
        <f t="shared" si="60"/>
        <v>365</v>
      </c>
      <c r="U1325" t="str">
        <f t="shared" si="61"/>
        <v>2027</v>
      </c>
      <c r="V1325" t="str">
        <f t="shared" si="62"/>
        <v>3</v>
      </c>
      <c r="W1325" s="10" cm="1">
        <f t="array" ref="W1325">(INDEX(clv_analysis[[#All],[Customer Lifetime Value]], MATCH(TEXT(U1325, "0")&amp;V1325, TEXT(clv_analysis[[#All],[Year]], "0")&amp;clv_analysis[[#All],[Quarter]], 0))) /( COUNTIFS(amazon_prime_users[Year], U1325, amazon_prime_users[Quarter], V1325))</f>
        <v>31.511484574808186</v>
      </c>
    </row>
    <row r="1326" spans="1:23" x14ac:dyDescent="0.3">
      <c r="A1326" s="2">
        <v>1325</v>
      </c>
      <c r="B1326" t="s">
        <v>5215</v>
      </c>
      <c r="C1326" t="s">
        <v>5216</v>
      </c>
      <c r="D1326" t="s">
        <v>5217</v>
      </c>
      <c r="E1326" s="3">
        <v>35477</v>
      </c>
      <c r="F1326" t="s">
        <v>43</v>
      </c>
      <c r="G1326" t="s">
        <v>5218</v>
      </c>
      <c r="H1326" s="1">
        <v>46630</v>
      </c>
      <c r="I1326" s="1">
        <v>46995</v>
      </c>
      <c r="J1326" t="s">
        <v>36</v>
      </c>
      <c r="K1326" t="s">
        <v>25</v>
      </c>
      <c r="L1326" t="s">
        <v>26</v>
      </c>
      <c r="M1326" t="s">
        <v>66</v>
      </c>
      <c r="N1326" t="s">
        <v>60</v>
      </c>
      <c r="O1326" t="s">
        <v>114</v>
      </c>
      <c r="P1326" t="s">
        <v>39</v>
      </c>
      <c r="Q1326" t="s">
        <v>31</v>
      </c>
      <c r="R1326">
        <v>4.4000000000000004</v>
      </c>
      <c r="S1326">
        <v>3</v>
      </c>
      <c r="T1326">
        <f t="shared" si="60"/>
        <v>365</v>
      </c>
      <c r="U1326" t="str">
        <f t="shared" si="61"/>
        <v>2027</v>
      </c>
      <c r="V1326" t="str">
        <f t="shared" si="62"/>
        <v>3</v>
      </c>
      <c r="W1326" s="10" cm="1">
        <f t="array" ref="W1326">(INDEX(clv_analysis[[#All],[Customer Lifetime Value]], MATCH(TEXT(U1326, "0")&amp;V1326, TEXT(clv_analysis[[#All],[Year]], "0")&amp;clv_analysis[[#All],[Quarter]], 0))) /( COUNTIFS(amazon_prime_users[Year], U1326, amazon_prime_users[Quarter], V1326))</f>
        <v>31.511484574808186</v>
      </c>
    </row>
    <row r="1327" spans="1:23" x14ac:dyDescent="0.3">
      <c r="A1327" s="2">
        <v>1326</v>
      </c>
      <c r="B1327" t="s">
        <v>5219</v>
      </c>
      <c r="C1327" t="s">
        <v>5220</v>
      </c>
      <c r="D1327" t="s">
        <v>5221</v>
      </c>
      <c r="E1327" s="3">
        <v>23747</v>
      </c>
      <c r="F1327" t="s">
        <v>22</v>
      </c>
      <c r="G1327" t="s">
        <v>5222</v>
      </c>
      <c r="H1327" s="1">
        <v>46631</v>
      </c>
      <c r="I1327" s="1">
        <v>46996</v>
      </c>
      <c r="J1327" t="s">
        <v>36</v>
      </c>
      <c r="K1327" t="s">
        <v>25</v>
      </c>
      <c r="L1327" t="s">
        <v>26</v>
      </c>
      <c r="M1327" t="s">
        <v>27</v>
      </c>
      <c r="N1327" t="s">
        <v>45</v>
      </c>
      <c r="O1327" t="s">
        <v>61</v>
      </c>
      <c r="P1327" t="s">
        <v>30</v>
      </c>
      <c r="Q1327" t="s">
        <v>31</v>
      </c>
      <c r="R1327">
        <v>5</v>
      </c>
      <c r="S1327">
        <v>3</v>
      </c>
      <c r="T1327">
        <f t="shared" si="60"/>
        <v>365</v>
      </c>
      <c r="U1327" t="str">
        <f t="shared" si="61"/>
        <v>2027</v>
      </c>
      <c r="V1327" t="str">
        <f t="shared" si="62"/>
        <v>3</v>
      </c>
      <c r="W1327" s="10" cm="1">
        <f t="array" ref="W1327">(INDEX(clv_analysis[[#All],[Customer Lifetime Value]], MATCH(TEXT(U1327, "0")&amp;V1327, TEXT(clv_analysis[[#All],[Year]], "0")&amp;clv_analysis[[#All],[Quarter]], 0))) /( COUNTIFS(amazon_prime_users[Year], U1327, amazon_prime_users[Quarter], V1327))</f>
        <v>31.511484574808186</v>
      </c>
    </row>
    <row r="1328" spans="1:23" x14ac:dyDescent="0.3">
      <c r="A1328" s="2">
        <v>1327</v>
      </c>
      <c r="B1328" t="s">
        <v>5223</v>
      </c>
      <c r="C1328" t="s">
        <v>5224</v>
      </c>
      <c r="D1328" t="s">
        <v>5225</v>
      </c>
      <c r="E1328" s="3">
        <v>22633</v>
      </c>
      <c r="F1328" t="s">
        <v>43</v>
      </c>
      <c r="G1328" t="s">
        <v>5226</v>
      </c>
      <c r="H1328" s="1">
        <v>46632</v>
      </c>
      <c r="I1328" s="1">
        <v>46997</v>
      </c>
      <c r="J1328" t="s">
        <v>36</v>
      </c>
      <c r="K1328" t="s">
        <v>37</v>
      </c>
      <c r="L1328" t="s">
        <v>26</v>
      </c>
      <c r="M1328" t="s">
        <v>27</v>
      </c>
      <c r="N1328" t="s">
        <v>45</v>
      </c>
      <c r="O1328" t="s">
        <v>67</v>
      </c>
      <c r="P1328" t="s">
        <v>39</v>
      </c>
      <c r="Q1328" t="s">
        <v>47</v>
      </c>
      <c r="R1328">
        <v>4.5</v>
      </c>
      <c r="S1328">
        <v>9</v>
      </c>
      <c r="T1328">
        <f t="shared" si="60"/>
        <v>365</v>
      </c>
      <c r="U1328" t="str">
        <f t="shared" si="61"/>
        <v>2027</v>
      </c>
      <c r="V1328" t="str">
        <f t="shared" si="62"/>
        <v>3</v>
      </c>
      <c r="W1328" s="10" cm="1">
        <f t="array" ref="W1328">(INDEX(clv_analysis[[#All],[Customer Lifetime Value]], MATCH(TEXT(U1328, "0")&amp;V1328, TEXT(clv_analysis[[#All],[Year]], "0")&amp;clv_analysis[[#All],[Quarter]], 0))) /( COUNTIFS(amazon_prime_users[Year], U1328, amazon_prime_users[Quarter], V1328))</f>
        <v>31.511484574808186</v>
      </c>
    </row>
    <row r="1329" spans="1:23" x14ac:dyDescent="0.3">
      <c r="A1329" s="2">
        <v>1328</v>
      </c>
      <c r="B1329" t="s">
        <v>5227</v>
      </c>
      <c r="C1329" t="s">
        <v>5228</v>
      </c>
      <c r="D1329" t="s">
        <v>5229</v>
      </c>
      <c r="E1329" s="3">
        <v>24683</v>
      </c>
      <c r="F1329" t="s">
        <v>43</v>
      </c>
      <c r="G1329" t="s">
        <v>5230</v>
      </c>
      <c r="H1329" s="1">
        <v>46633</v>
      </c>
      <c r="I1329" s="1">
        <v>46998</v>
      </c>
      <c r="J1329" t="s">
        <v>36</v>
      </c>
      <c r="K1329" t="s">
        <v>37</v>
      </c>
      <c r="L1329" t="s">
        <v>26</v>
      </c>
      <c r="M1329" t="s">
        <v>27</v>
      </c>
      <c r="N1329" t="s">
        <v>28</v>
      </c>
      <c r="O1329" t="s">
        <v>29</v>
      </c>
      <c r="P1329" t="s">
        <v>30</v>
      </c>
      <c r="Q1329" t="s">
        <v>54</v>
      </c>
      <c r="R1329">
        <v>4.9000000000000004</v>
      </c>
      <c r="S1329">
        <v>0</v>
      </c>
      <c r="T1329">
        <f t="shared" si="60"/>
        <v>365</v>
      </c>
      <c r="U1329" t="str">
        <f t="shared" si="61"/>
        <v>2027</v>
      </c>
      <c r="V1329" t="str">
        <f t="shared" si="62"/>
        <v>3</v>
      </c>
      <c r="W1329" s="10" cm="1">
        <f t="array" ref="W1329">(INDEX(clv_analysis[[#All],[Customer Lifetime Value]], MATCH(TEXT(U1329, "0")&amp;V1329, TEXT(clv_analysis[[#All],[Year]], "0")&amp;clv_analysis[[#All],[Quarter]], 0))) /( COUNTIFS(amazon_prime_users[Year], U1329, amazon_prime_users[Quarter], V1329))</f>
        <v>31.511484574808186</v>
      </c>
    </row>
    <row r="1330" spans="1:23" x14ac:dyDescent="0.3">
      <c r="A1330" s="2">
        <v>1329</v>
      </c>
      <c r="B1330" t="s">
        <v>5231</v>
      </c>
      <c r="C1330" t="s">
        <v>5232</v>
      </c>
      <c r="D1330" t="s">
        <v>5233</v>
      </c>
      <c r="E1330" s="3">
        <v>14848</v>
      </c>
      <c r="F1330" t="s">
        <v>43</v>
      </c>
      <c r="G1330" t="s">
        <v>5234</v>
      </c>
      <c r="H1330" s="1">
        <v>46634</v>
      </c>
      <c r="I1330" s="1">
        <v>46999</v>
      </c>
      <c r="J1330" t="s">
        <v>24</v>
      </c>
      <c r="K1330" t="s">
        <v>25</v>
      </c>
      <c r="L1330" t="s">
        <v>26</v>
      </c>
      <c r="M1330" t="s">
        <v>59</v>
      </c>
      <c r="N1330" t="s">
        <v>60</v>
      </c>
      <c r="O1330" t="s">
        <v>73</v>
      </c>
      <c r="P1330" t="s">
        <v>68</v>
      </c>
      <c r="Q1330" t="s">
        <v>47</v>
      </c>
      <c r="R1330">
        <v>3.3</v>
      </c>
      <c r="S1330">
        <v>1</v>
      </c>
      <c r="T1330">
        <f t="shared" si="60"/>
        <v>365</v>
      </c>
      <c r="U1330" t="str">
        <f t="shared" si="61"/>
        <v>2027</v>
      </c>
      <c r="V1330" t="str">
        <f t="shared" si="62"/>
        <v>3</v>
      </c>
      <c r="W1330" s="10" cm="1">
        <f t="array" ref="W1330">(INDEX(clv_analysis[[#All],[Customer Lifetime Value]], MATCH(TEXT(U1330, "0")&amp;V1330, TEXT(clv_analysis[[#All],[Year]], "0")&amp;clv_analysis[[#All],[Quarter]], 0))) /( COUNTIFS(amazon_prime_users[Year], U1330, amazon_prime_users[Quarter], V1330))</f>
        <v>31.511484574808186</v>
      </c>
    </row>
    <row r="1331" spans="1:23" x14ac:dyDescent="0.3">
      <c r="A1331" s="2">
        <v>1330</v>
      </c>
      <c r="B1331" t="s">
        <v>5235</v>
      </c>
      <c r="C1331" t="s">
        <v>5236</v>
      </c>
      <c r="D1331" t="s">
        <v>5237</v>
      </c>
      <c r="E1331" s="3">
        <v>13879</v>
      </c>
      <c r="F1331" t="s">
        <v>22</v>
      </c>
      <c r="G1331" t="s">
        <v>5238</v>
      </c>
      <c r="H1331" s="1">
        <v>46635</v>
      </c>
      <c r="I1331" s="1">
        <v>47000</v>
      </c>
      <c r="J1331" t="s">
        <v>24</v>
      </c>
      <c r="K1331" t="s">
        <v>52</v>
      </c>
      <c r="L1331" t="s">
        <v>26</v>
      </c>
      <c r="M1331" t="s">
        <v>27</v>
      </c>
      <c r="N1331" t="s">
        <v>28</v>
      </c>
      <c r="O1331" t="s">
        <v>67</v>
      </c>
      <c r="P1331" t="s">
        <v>30</v>
      </c>
      <c r="Q1331" t="s">
        <v>47</v>
      </c>
      <c r="R1331">
        <v>4.4000000000000004</v>
      </c>
      <c r="S1331">
        <v>2</v>
      </c>
      <c r="T1331">
        <f t="shared" si="60"/>
        <v>365</v>
      </c>
      <c r="U1331" t="str">
        <f t="shared" si="61"/>
        <v>2027</v>
      </c>
      <c r="V1331" t="str">
        <f t="shared" si="62"/>
        <v>3</v>
      </c>
      <c r="W1331" s="10" cm="1">
        <f t="array" ref="W1331">(INDEX(clv_analysis[[#All],[Customer Lifetime Value]], MATCH(TEXT(U1331, "0")&amp;V1331, TEXT(clv_analysis[[#All],[Year]], "0")&amp;clv_analysis[[#All],[Quarter]], 0))) /( COUNTIFS(amazon_prime_users[Year], U1331, amazon_prime_users[Quarter], V1331))</f>
        <v>31.511484574808186</v>
      </c>
    </row>
    <row r="1332" spans="1:23" x14ac:dyDescent="0.3">
      <c r="A1332" s="2">
        <v>1331</v>
      </c>
      <c r="B1332" t="s">
        <v>5239</v>
      </c>
      <c r="C1332" t="s">
        <v>5240</v>
      </c>
      <c r="D1332" t="s">
        <v>5241</v>
      </c>
      <c r="E1332" s="3">
        <v>31779</v>
      </c>
      <c r="F1332" t="s">
        <v>43</v>
      </c>
      <c r="G1332" t="s">
        <v>5242</v>
      </c>
      <c r="H1332" s="1">
        <v>46636</v>
      </c>
      <c r="I1332" s="1">
        <v>47001</v>
      </c>
      <c r="J1332" t="s">
        <v>24</v>
      </c>
      <c r="K1332" t="s">
        <v>52</v>
      </c>
      <c r="L1332" t="s">
        <v>26</v>
      </c>
      <c r="M1332" t="s">
        <v>59</v>
      </c>
      <c r="N1332" t="s">
        <v>28</v>
      </c>
      <c r="O1332" t="s">
        <v>114</v>
      </c>
      <c r="P1332" t="s">
        <v>39</v>
      </c>
      <c r="Q1332" t="s">
        <v>47</v>
      </c>
      <c r="R1332">
        <v>3.5</v>
      </c>
      <c r="S1332">
        <v>7</v>
      </c>
      <c r="T1332">
        <f t="shared" si="60"/>
        <v>365</v>
      </c>
      <c r="U1332" t="str">
        <f t="shared" si="61"/>
        <v>2027</v>
      </c>
      <c r="V1332" t="str">
        <f t="shared" si="62"/>
        <v>3</v>
      </c>
      <c r="W1332" s="10" cm="1">
        <f t="array" ref="W1332">(INDEX(clv_analysis[[#All],[Customer Lifetime Value]], MATCH(TEXT(U1332, "0")&amp;V1332, TEXT(clv_analysis[[#All],[Year]], "0")&amp;clv_analysis[[#All],[Quarter]], 0))) /( COUNTIFS(amazon_prime_users[Year], U1332, amazon_prime_users[Quarter], V1332))</f>
        <v>31.511484574808186</v>
      </c>
    </row>
    <row r="1333" spans="1:23" x14ac:dyDescent="0.3">
      <c r="A1333" s="2">
        <v>1332</v>
      </c>
      <c r="B1333" t="s">
        <v>5243</v>
      </c>
      <c r="C1333" t="s">
        <v>5244</v>
      </c>
      <c r="D1333" t="s">
        <v>5245</v>
      </c>
      <c r="E1333" s="3">
        <v>18040</v>
      </c>
      <c r="F1333" t="s">
        <v>43</v>
      </c>
      <c r="G1333" t="s">
        <v>3102</v>
      </c>
      <c r="H1333" s="1">
        <v>46637</v>
      </c>
      <c r="I1333" s="1">
        <v>47002</v>
      </c>
      <c r="J1333" t="s">
        <v>24</v>
      </c>
      <c r="K1333" t="s">
        <v>52</v>
      </c>
      <c r="L1333" t="s">
        <v>53</v>
      </c>
      <c r="M1333" t="s">
        <v>59</v>
      </c>
      <c r="N1333" t="s">
        <v>28</v>
      </c>
      <c r="O1333" t="s">
        <v>61</v>
      </c>
      <c r="P1333" t="s">
        <v>39</v>
      </c>
      <c r="Q1333" t="s">
        <v>47</v>
      </c>
      <c r="R1333">
        <v>3.8</v>
      </c>
      <c r="S1333">
        <v>5</v>
      </c>
      <c r="T1333">
        <f t="shared" si="60"/>
        <v>365</v>
      </c>
      <c r="U1333" t="str">
        <f t="shared" si="61"/>
        <v>2027</v>
      </c>
      <c r="V1333" t="str">
        <f t="shared" si="62"/>
        <v>3</v>
      </c>
      <c r="W1333" s="10" cm="1">
        <f t="array" ref="W1333">(INDEX(clv_analysis[[#All],[Customer Lifetime Value]], MATCH(TEXT(U1333, "0")&amp;V1333, TEXT(clv_analysis[[#All],[Year]], "0")&amp;clv_analysis[[#All],[Quarter]], 0))) /( COUNTIFS(amazon_prime_users[Year], U1333, amazon_prime_users[Quarter], V1333))</f>
        <v>31.511484574808186</v>
      </c>
    </row>
    <row r="1334" spans="1:23" x14ac:dyDescent="0.3">
      <c r="A1334" s="2">
        <v>1333</v>
      </c>
      <c r="B1334" t="s">
        <v>5246</v>
      </c>
      <c r="C1334" t="s">
        <v>5247</v>
      </c>
      <c r="D1334" t="s">
        <v>5248</v>
      </c>
      <c r="E1334" s="3">
        <v>37957</v>
      </c>
      <c r="F1334" t="s">
        <v>22</v>
      </c>
      <c r="G1334" t="s">
        <v>5249</v>
      </c>
      <c r="H1334" s="1">
        <v>46638</v>
      </c>
      <c r="I1334" s="1">
        <v>47003</v>
      </c>
      <c r="J1334" t="s">
        <v>36</v>
      </c>
      <c r="K1334" t="s">
        <v>25</v>
      </c>
      <c r="L1334" t="s">
        <v>26</v>
      </c>
      <c r="M1334" t="s">
        <v>59</v>
      </c>
      <c r="N1334" t="s">
        <v>28</v>
      </c>
      <c r="O1334" t="s">
        <v>73</v>
      </c>
      <c r="P1334" t="s">
        <v>39</v>
      </c>
      <c r="Q1334" t="s">
        <v>31</v>
      </c>
      <c r="R1334">
        <v>4</v>
      </c>
      <c r="S1334">
        <v>8</v>
      </c>
      <c r="T1334">
        <f t="shared" si="60"/>
        <v>365</v>
      </c>
      <c r="U1334" t="str">
        <f t="shared" si="61"/>
        <v>2027</v>
      </c>
      <c r="V1334" t="str">
        <f t="shared" si="62"/>
        <v>3</v>
      </c>
      <c r="W1334" s="10" cm="1">
        <f t="array" ref="W1334">(INDEX(clv_analysis[[#All],[Customer Lifetime Value]], MATCH(TEXT(U1334, "0")&amp;V1334, TEXT(clv_analysis[[#All],[Year]], "0")&amp;clv_analysis[[#All],[Quarter]], 0))) /( COUNTIFS(amazon_prime_users[Year], U1334, amazon_prime_users[Quarter], V1334))</f>
        <v>31.511484574808186</v>
      </c>
    </row>
    <row r="1335" spans="1:23" x14ac:dyDescent="0.3">
      <c r="A1335" s="2">
        <v>1334</v>
      </c>
      <c r="B1335" t="s">
        <v>5250</v>
      </c>
      <c r="C1335" t="s">
        <v>5251</v>
      </c>
      <c r="D1335" t="s">
        <v>5252</v>
      </c>
      <c r="E1335" s="3">
        <v>29467</v>
      </c>
      <c r="F1335" t="s">
        <v>22</v>
      </c>
      <c r="G1335" t="s">
        <v>5253</v>
      </c>
      <c r="H1335" s="1">
        <v>46639</v>
      </c>
      <c r="I1335" s="1">
        <v>47004</v>
      </c>
      <c r="J1335" t="s">
        <v>36</v>
      </c>
      <c r="K1335" t="s">
        <v>37</v>
      </c>
      <c r="L1335" t="s">
        <v>26</v>
      </c>
      <c r="M1335" t="s">
        <v>27</v>
      </c>
      <c r="N1335" t="s">
        <v>60</v>
      </c>
      <c r="O1335" t="s">
        <v>114</v>
      </c>
      <c r="P1335" t="s">
        <v>30</v>
      </c>
      <c r="Q1335" t="s">
        <v>54</v>
      </c>
      <c r="R1335">
        <v>4.0999999999999996</v>
      </c>
      <c r="S1335">
        <v>4</v>
      </c>
      <c r="T1335">
        <f t="shared" si="60"/>
        <v>365</v>
      </c>
      <c r="U1335" t="str">
        <f t="shared" si="61"/>
        <v>2027</v>
      </c>
      <c r="V1335" t="str">
        <f t="shared" si="62"/>
        <v>3</v>
      </c>
      <c r="W1335" s="10" cm="1">
        <f t="array" ref="W1335">(INDEX(clv_analysis[[#All],[Customer Lifetime Value]], MATCH(TEXT(U1335, "0")&amp;V1335, TEXT(clv_analysis[[#All],[Year]], "0")&amp;clv_analysis[[#All],[Quarter]], 0))) /( COUNTIFS(amazon_prime_users[Year], U1335, amazon_prime_users[Quarter], V1335))</f>
        <v>31.511484574808186</v>
      </c>
    </row>
    <row r="1336" spans="1:23" x14ac:dyDescent="0.3">
      <c r="A1336" s="2">
        <v>1335</v>
      </c>
      <c r="B1336" t="s">
        <v>5254</v>
      </c>
      <c r="C1336" t="s">
        <v>5255</v>
      </c>
      <c r="D1336" t="s">
        <v>5256</v>
      </c>
      <c r="E1336" s="3">
        <v>38169</v>
      </c>
      <c r="F1336" t="s">
        <v>22</v>
      </c>
      <c r="G1336" t="s">
        <v>5257</v>
      </c>
      <c r="H1336" s="1">
        <v>46640</v>
      </c>
      <c r="I1336" s="1">
        <v>47005</v>
      </c>
      <c r="J1336" t="s">
        <v>36</v>
      </c>
      <c r="K1336" t="s">
        <v>37</v>
      </c>
      <c r="L1336" t="s">
        <v>26</v>
      </c>
      <c r="M1336" t="s">
        <v>27</v>
      </c>
      <c r="N1336" t="s">
        <v>45</v>
      </c>
      <c r="O1336" t="s">
        <v>29</v>
      </c>
      <c r="P1336" t="s">
        <v>30</v>
      </c>
      <c r="Q1336" t="s">
        <v>31</v>
      </c>
      <c r="R1336">
        <v>3.8</v>
      </c>
      <c r="S1336">
        <v>3</v>
      </c>
      <c r="T1336">
        <f t="shared" si="60"/>
        <v>365</v>
      </c>
      <c r="U1336" t="str">
        <f t="shared" si="61"/>
        <v>2027</v>
      </c>
      <c r="V1336" t="str">
        <f t="shared" si="62"/>
        <v>3</v>
      </c>
      <c r="W1336" s="10" cm="1">
        <f t="array" ref="W1336">(INDEX(clv_analysis[[#All],[Customer Lifetime Value]], MATCH(TEXT(U1336, "0")&amp;V1336, TEXT(clv_analysis[[#All],[Year]], "0")&amp;clv_analysis[[#All],[Quarter]], 0))) /( COUNTIFS(amazon_prime_users[Year], U1336, amazon_prime_users[Quarter], V1336))</f>
        <v>31.511484574808186</v>
      </c>
    </row>
    <row r="1337" spans="1:23" x14ac:dyDescent="0.3">
      <c r="A1337" s="2">
        <v>1336</v>
      </c>
      <c r="B1337" t="s">
        <v>5258</v>
      </c>
      <c r="C1337" t="s">
        <v>5259</v>
      </c>
      <c r="D1337" t="s">
        <v>5260</v>
      </c>
      <c r="E1337" s="3">
        <v>15576</v>
      </c>
      <c r="F1337" t="s">
        <v>22</v>
      </c>
      <c r="G1337" t="s">
        <v>5261</v>
      </c>
      <c r="H1337" s="1">
        <v>46641</v>
      </c>
      <c r="I1337" s="1">
        <v>47006</v>
      </c>
      <c r="J1337" t="s">
        <v>24</v>
      </c>
      <c r="K1337" t="s">
        <v>52</v>
      </c>
      <c r="L1337" t="s">
        <v>26</v>
      </c>
      <c r="M1337" t="s">
        <v>27</v>
      </c>
      <c r="N1337" t="s">
        <v>45</v>
      </c>
      <c r="O1337" t="s">
        <v>61</v>
      </c>
      <c r="P1337" t="s">
        <v>39</v>
      </c>
      <c r="Q1337" t="s">
        <v>47</v>
      </c>
      <c r="R1337">
        <v>4.8</v>
      </c>
      <c r="S1337">
        <v>8</v>
      </c>
      <c r="T1337">
        <f t="shared" si="60"/>
        <v>365</v>
      </c>
      <c r="U1337" t="str">
        <f t="shared" si="61"/>
        <v>2027</v>
      </c>
      <c r="V1337" t="str">
        <f t="shared" si="62"/>
        <v>3</v>
      </c>
      <c r="W1337" s="10" cm="1">
        <f t="array" ref="W1337">(INDEX(clv_analysis[[#All],[Customer Lifetime Value]], MATCH(TEXT(U1337, "0")&amp;V1337, TEXT(clv_analysis[[#All],[Year]], "0")&amp;clv_analysis[[#All],[Quarter]], 0))) /( COUNTIFS(amazon_prime_users[Year], U1337, amazon_prime_users[Quarter], V1337))</f>
        <v>31.511484574808186</v>
      </c>
    </row>
    <row r="1338" spans="1:23" x14ac:dyDescent="0.3">
      <c r="A1338" s="2">
        <v>1337</v>
      </c>
      <c r="B1338" t="s">
        <v>5262</v>
      </c>
      <c r="C1338" t="s">
        <v>5263</v>
      </c>
      <c r="D1338" t="s">
        <v>5264</v>
      </c>
      <c r="E1338" s="3">
        <v>12643</v>
      </c>
      <c r="F1338" t="s">
        <v>43</v>
      </c>
      <c r="G1338" t="s">
        <v>5265</v>
      </c>
      <c r="H1338" s="1">
        <v>46642</v>
      </c>
      <c r="I1338" s="1">
        <v>47007</v>
      </c>
      <c r="J1338" t="s">
        <v>24</v>
      </c>
      <c r="K1338" t="s">
        <v>37</v>
      </c>
      <c r="L1338" t="s">
        <v>53</v>
      </c>
      <c r="M1338" t="s">
        <v>27</v>
      </c>
      <c r="N1338" t="s">
        <v>60</v>
      </c>
      <c r="O1338" t="s">
        <v>61</v>
      </c>
      <c r="P1338" t="s">
        <v>39</v>
      </c>
      <c r="Q1338" t="s">
        <v>31</v>
      </c>
      <c r="R1338">
        <v>4.5</v>
      </c>
      <c r="S1338">
        <v>4</v>
      </c>
      <c r="T1338">
        <f t="shared" si="60"/>
        <v>365</v>
      </c>
      <c r="U1338" t="str">
        <f t="shared" si="61"/>
        <v>2027</v>
      </c>
      <c r="V1338" t="str">
        <f t="shared" si="62"/>
        <v>3</v>
      </c>
      <c r="W1338" s="10" cm="1">
        <f t="array" ref="W1338">(INDEX(clv_analysis[[#All],[Customer Lifetime Value]], MATCH(TEXT(U1338, "0")&amp;V1338, TEXT(clv_analysis[[#All],[Year]], "0")&amp;clv_analysis[[#All],[Quarter]], 0))) /( COUNTIFS(amazon_prime_users[Year], U1338, amazon_prime_users[Quarter], V1338))</f>
        <v>31.511484574808186</v>
      </c>
    </row>
    <row r="1339" spans="1:23" x14ac:dyDescent="0.3">
      <c r="A1339" s="2">
        <v>1338</v>
      </c>
      <c r="B1339" t="s">
        <v>5266</v>
      </c>
      <c r="C1339" t="s">
        <v>5267</v>
      </c>
      <c r="D1339" t="s">
        <v>5268</v>
      </c>
      <c r="E1339" s="3">
        <v>29777</v>
      </c>
      <c r="F1339" t="s">
        <v>43</v>
      </c>
      <c r="G1339" t="s">
        <v>5269</v>
      </c>
      <c r="H1339" s="1">
        <v>46643</v>
      </c>
      <c r="I1339" s="1">
        <v>47008</v>
      </c>
      <c r="J1339" t="s">
        <v>36</v>
      </c>
      <c r="K1339" t="s">
        <v>37</v>
      </c>
      <c r="L1339" t="s">
        <v>53</v>
      </c>
      <c r="M1339" t="s">
        <v>59</v>
      </c>
      <c r="N1339" t="s">
        <v>45</v>
      </c>
      <c r="O1339" t="s">
        <v>114</v>
      </c>
      <c r="P1339" t="s">
        <v>39</v>
      </c>
      <c r="Q1339" t="s">
        <v>47</v>
      </c>
      <c r="R1339">
        <v>3.6</v>
      </c>
      <c r="S1339">
        <v>1</v>
      </c>
      <c r="T1339">
        <f t="shared" si="60"/>
        <v>365</v>
      </c>
      <c r="U1339" t="str">
        <f t="shared" si="61"/>
        <v>2027</v>
      </c>
      <c r="V1339" t="str">
        <f t="shared" si="62"/>
        <v>3</v>
      </c>
      <c r="W1339" s="10" cm="1">
        <f t="array" ref="W1339">(INDEX(clv_analysis[[#All],[Customer Lifetime Value]], MATCH(TEXT(U1339, "0")&amp;V1339, TEXT(clv_analysis[[#All],[Year]], "0")&amp;clv_analysis[[#All],[Quarter]], 0))) /( COUNTIFS(amazon_prime_users[Year], U1339, amazon_prime_users[Quarter], V1339))</f>
        <v>31.511484574808186</v>
      </c>
    </row>
    <row r="1340" spans="1:23" x14ac:dyDescent="0.3">
      <c r="A1340" s="2">
        <v>1339</v>
      </c>
      <c r="B1340" t="s">
        <v>5270</v>
      </c>
      <c r="C1340" t="s">
        <v>5271</v>
      </c>
      <c r="D1340" t="s">
        <v>5272</v>
      </c>
      <c r="E1340" s="3">
        <v>12350</v>
      </c>
      <c r="F1340" t="s">
        <v>22</v>
      </c>
      <c r="G1340" t="s">
        <v>5273</v>
      </c>
      <c r="H1340" s="1">
        <v>46644</v>
      </c>
      <c r="I1340" s="1">
        <v>47009</v>
      </c>
      <c r="J1340" t="s">
        <v>24</v>
      </c>
      <c r="K1340" t="s">
        <v>37</v>
      </c>
      <c r="L1340" t="s">
        <v>26</v>
      </c>
      <c r="M1340" t="s">
        <v>59</v>
      </c>
      <c r="N1340" t="s">
        <v>45</v>
      </c>
      <c r="O1340" t="s">
        <v>29</v>
      </c>
      <c r="P1340" t="s">
        <v>39</v>
      </c>
      <c r="Q1340" t="s">
        <v>31</v>
      </c>
      <c r="R1340">
        <v>3.1</v>
      </c>
      <c r="S1340">
        <v>10</v>
      </c>
      <c r="T1340">
        <f t="shared" si="60"/>
        <v>365</v>
      </c>
      <c r="U1340" t="str">
        <f t="shared" si="61"/>
        <v>2027</v>
      </c>
      <c r="V1340" t="str">
        <f t="shared" si="62"/>
        <v>3</v>
      </c>
      <c r="W1340" s="10" cm="1">
        <f t="array" ref="W1340">(INDEX(clv_analysis[[#All],[Customer Lifetime Value]], MATCH(TEXT(U1340, "0")&amp;V1340, TEXT(clv_analysis[[#All],[Year]], "0")&amp;clv_analysis[[#All],[Quarter]], 0))) /( COUNTIFS(amazon_prime_users[Year], U1340, amazon_prime_users[Quarter], V1340))</f>
        <v>31.511484574808186</v>
      </c>
    </row>
    <row r="1341" spans="1:23" x14ac:dyDescent="0.3">
      <c r="A1341" s="2">
        <v>1340</v>
      </c>
      <c r="B1341" t="s">
        <v>5274</v>
      </c>
      <c r="C1341" t="s">
        <v>5275</v>
      </c>
      <c r="D1341" t="s">
        <v>5276</v>
      </c>
      <c r="E1341" s="3">
        <v>30862</v>
      </c>
      <c r="F1341" t="s">
        <v>43</v>
      </c>
      <c r="G1341" t="s">
        <v>416</v>
      </c>
      <c r="H1341" s="1">
        <v>46645</v>
      </c>
      <c r="I1341" s="1">
        <v>47010</v>
      </c>
      <c r="J1341" t="s">
        <v>24</v>
      </c>
      <c r="K1341" t="s">
        <v>52</v>
      </c>
      <c r="L1341" t="s">
        <v>26</v>
      </c>
      <c r="M1341" t="s">
        <v>66</v>
      </c>
      <c r="N1341" t="s">
        <v>28</v>
      </c>
      <c r="O1341" t="s">
        <v>114</v>
      </c>
      <c r="P1341" t="s">
        <v>68</v>
      </c>
      <c r="Q1341" t="s">
        <v>54</v>
      </c>
      <c r="R1341">
        <v>5</v>
      </c>
      <c r="S1341">
        <v>3</v>
      </c>
      <c r="T1341">
        <f t="shared" si="60"/>
        <v>365</v>
      </c>
      <c r="U1341" t="str">
        <f t="shared" si="61"/>
        <v>2027</v>
      </c>
      <c r="V1341" t="str">
        <f t="shared" si="62"/>
        <v>3</v>
      </c>
      <c r="W1341" s="10" cm="1">
        <f t="array" ref="W1341">(INDEX(clv_analysis[[#All],[Customer Lifetime Value]], MATCH(TEXT(U1341, "0")&amp;V1341, TEXT(clv_analysis[[#All],[Year]], "0")&amp;clv_analysis[[#All],[Quarter]], 0))) /( COUNTIFS(amazon_prime_users[Year], U1341, amazon_prime_users[Quarter], V1341))</f>
        <v>31.511484574808186</v>
      </c>
    </row>
    <row r="1342" spans="1:23" x14ac:dyDescent="0.3">
      <c r="A1342" s="2">
        <v>1341</v>
      </c>
      <c r="B1342" t="s">
        <v>5277</v>
      </c>
      <c r="C1342" t="s">
        <v>5116</v>
      </c>
      <c r="D1342" t="s">
        <v>2357</v>
      </c>
      <c r="E1342" s="3">
        <v>15288</v>
      </c>
      <c r="F1342" t="s">
        <v>22</v>
      </c>
      <c r="G1342" t="s">
        <v>5278</v>
      </c>
      <c r="H1342" s="1">
        <v>46646</v>
      </c>
      <c r="I1342" s="1">
        <v>47011</v>
      </c>
      <c r="J1342" t="s">
        <v>24</v>
      </c>
      <c r="K1342" t="s">
        <v>37</v>
      </c>
      <c r="L1342" t="s">
        <v>53</v>
      </c>
      <c r="M1342" t="s">
        <v>66</v>
      </c>
      <c r="N1342" t="s">
        <v>60</v>
      </c>
      <c r="O1342" t="s">
        <v>29</v>
      </c>
      <c r="P1342" t="s">
        <v>30</v>
      </c>
      <c r="Q1342" t="s">
        <v>54</v>
      </c>
      <c r="R1342">
        <v>4.3</v>
      </c>
      <c r="S1342">
        <v>6</v>
      </c>
      <c r="T1342">
        <f t="shared" si="60"/>
        <v>365</v>
      </c>
      <c r="U1342" t="str">
        <f t="shared" si="61"/>
        <v>2027</v>
      </c>
      <c r="V1342" t="str">
        <f t="shared" si="62"/>
        <v>3</v>
      </c>
      <c r="W1342" s="10" cm="1">
        <f t="array" ref="W1342">(INDEX(clv_analysis[[#All],[Customer Lifetime Value]], MATCH(TEXT(U1342, "0")&amp;V1342, TEXT(clv_analysis[[#All],[Year]], "0")&amp;clv_analysis[[#All],[Quarter]], 0))) /( COUNTIFS(amazon_prime_users[Year], U1342, amazon_prime_users[Quarter], V1342))</f>
        <v>31.511484574808186</v>
      </c>
    </row>
    <row r="1343" spans="1:23" x14ac:dyDescent="0.3">
      <c r="A1343" s="2">
        <v>1342</v>
      </c>
      <c r="B1343" t="s">
        <v>5279</v>
      </c>
      <c r="C1343" t="s">
        <v>5280</v>
      </c>
      <c r="D1343" t="s">
        <v>5281</v>
      </c>
      <c r="E1343" s="3">
        <v>30105</v>
      </c>
      <c r="F1343" t="s">
        <v>22</v>
      </c>
      <c r="G1343" t="s">
        <v>5282</v>
      </c>
      <c r="H1343" s="1">
        <v>46647</v>
      </c>
      <c r="I1343" s="1">
        <v>47012</v>
      </c>
      <c r="J1343" t="s">
        <v>24</v>
      </c>
      <c r="K1343" t="s">
        <v>37</v>
      </c>
      <c r="L1343" t="s">
        <v>26</v>
      </c>
      <c r="M1343" t="s">
        <v>66</v>
      </c>
      <c r="N1343" t="s">
        <v>28</v>
      </c>
      <c r="O1343" t="s">
        <v>38</v>
      </c>
      <c r="P1343" t="s">
        <v>39</v>
      </c>
      <c r="Q1343" t="s">
        <v>31</v>
      </c>
      <c r="R1343">
        <v>3.9</v>
      </c>
      <c r="S1343">
        <v>9</v>
      </c>
      <c r="T1343">
        <f t="shared" si="60"/>
        <v>365</v>
      </c>
      <c r="U1343" t="str">
        <f t="shared" si="61"/>
        <v>2027</v>
      </c>
      <c r="V1343" t="str">
        <f t="shared" si="62"/>
        <v>3</v>
      </c>
      <c r="W1343" s="10" cm="1">
        <f t="array" ref="W1343">(INDEX(clv_analysis[[#All],[Customer Lifetime Value]], MATCH(TEXT(U1343, "0")&amp;V1343, TEXT(clv_analysis[[#All],[Year]], "0")&amp;clv_analysis[[#All],[Quarter]], 0))) /( COUNTIFS(amazon_prime_users[Year], U1343, amazon_prime_users[Quarter], V1343))</f>
        <v>31.511484574808186</v>
      </c>
    </row>
    <row r="1344" spans="1:23" x14ac:dyDescent="0.3">
      <c r="A1344" s="2">
        <v>1343</v>
      </c>
      <c r="B1344" t="s">
        <v>5283</v>
      </c>
      <c r="C1344" t="s">
        <v>5284</v>
      </c>
      <c r="D1344" t="s">
        <v>5285</v>
      </c>
      <c r="E1344" s="3">
        <v>29279</v>
      </c>
      <c r="F1344" t="s">
        <v>22</v>
      </c>
      <c r="G1344" t="s">
        <v>5286</v>
      </c>
      <c r="H1344" s="1">
        <v>46648</v>
      </c>
      <c r="I1344" s="1">
        <v>47013</v>
      </c>
      <c r="J1344" t="s">
        <v>24</v>
      </c>
      <c r="K1344" t="s">
        <v>52</v>
      </c>
      <c r="L1344" t="s">
        <v>53</v>
      </c>
      <c r="M1344" t="s">
        <v>59</v>
      </c>
      <c r="N1344" t="s">
        <v>60</v>
      </c>
      <c r="O1344" t="s">
        <v>73</v>
      </c>
      <c r="P1344" t="s">
        <v>30</v>
      </c>
      <c r="Q1344" t="s">
        <v>31</v>
      </c>
      <c r="R1344">
        <v>4.5</v>
      </c>
      <c r="S1344">
        <v>8</v>
      </c>
      <c r="T1344">
        <f t="shared" si="60"/>
        <v>365</v>
      </c>
      <c r="U1344" t="str">
        <f t="shared" si="61"/>
        <v>2027</v>
      </c>
      <c r="V1344" t="str">
        <f t="shared" si="62"/>
        <v>3</v>
      </c>
      <c r="W1344" s="10" cm="1">
        <f t="array" ref="W1344">(INDEX(clv_analysis[[#All],[Customer Lifetime Value]], MATCH(TEXT(U1344, "0")&amp;V1344, TEXT(clv_analysis[[#All],[Year]], "0")&amp;clv_analysis[[#All],[Quarter]], 0))) /( COUNTIFS(amazon_prime_users[Year], U1344, amazon_prime_users[Quarter], V1344))</f>
        <v>31.511484574808186</v>
      </c>
    </row>
    <row r="1345" spans="1:23" x14ac:dyDescent="0.3">
      <c r="A1345" s="2">
        <v>1344</v>
      </c>
      <c r="B1345" t="s">
        <v>5287</v>
      </c>
      <c r="C1345" t="s">
        <v>5288</v>
      </c>
      <c r="D1345" t="s">
        <v>5289</v>
      </c>
      <c r="E1345" s="3">
        <v>23805</v>
      </c>
      <c r="F1345" t="s">
        <v>43</v>
      </c>
      <c r="G1345" t="s">
        <v>5290</v>
      </c>
      <c r="H1345" s="1">
        <v>46649</v>
      </c>
      <c r="I1345" s="1">
        <v>47014</v>
      </c>
      <c r="J1345" t="s">
        <v>24</v>
      </c>
      <c r="K1345" t="s">
        <v>37</v>
      </c>
      <c r="L1345" t="s">
        <v>26</v>
      </c>
      <c r="M1345" t="s">
        <v>27</v>
      </c>
      <c r="N1345" t="s">
        <v>28</v>
      </c>
      <c r="O1345" t="s">
        <v>46</v>
      </c>
      <c r="P1345" t="s">
        <v>30</v>
      </c>
      <c r="Q1345" t="s">
        <v>54</v>
      </c>
      <c r="R1345">
        <v>4.7</v>
      </c>
      <c r="S1345">
        <v>9</v>
      </c>
      <c r="T1345">
        <f t="shared" si="60"/>
        <v>365</v>
      </c>
      <c r="U1345" t="str">
        <f t="shared" si="61"/>
        <v>2027</v>
      </c>
      <c r="V1345" t="str">
        <f t="shared" si="62"/>
        <v>3</v>
      </c>
      <c r="W1345" s="10" cm="1">
        <f t="array" ref="W1345">(INDEX(clv_analysis[[#All],[Customer Lifetime Value]], MATCH(TEXT(U1345, "0")&amp;V1345, TEXT(clv_analysis[[#All],[Year]], "0")&amp;clv_analysis[[#All],[Quarter]], 0))) /( COUNTIFS(amazon_prime_users[Year], U1345, amazon_prime_users[Quarter], V1345))</f>
        <v>31.511484574808186</v>
      </c>
    </row>
    <row r="1346" spans="1:23" x14ac:dyDescent="0.3">
      <c r="A1346" s="2">
        <v>1345</v>
      </c>
      <c r="B1346" t="s">
        <v>5291</v>
      </c>
      <c r="C1346" t="s">
        <v>5292</v>
      </c>
      <c r="D1346" t="s">
        <v>5293</v>
      </c>
      <c r="E1346" s="3">
        <v>20621</v>
      </c>
      <c r="F1346" t="s">
        <v>43</v>
      </c>
      <c r="G1346" t="s">
        <v>5294</v>
      </c>
      <c r="H1346" s="1">
        <v>46650</v>
      </c>
      <c r="I1346" s="1">
        <v>47015</v>
      </c>
      <c r="J1346" t="s">
        <v>24</v>
      </c>
      <c r="K1346" t="s">
        <v>25</v>
      </c>
      <c r="L1346" t="s">
        <v>26</v>
      </c>
      <c r="M1346" t="s">
        <v>66</v>
      </c>
      <c r="N1346" t="s">
        <v>28</v>
      </c>
      <c r="O1346" t="s">
        <v>114</v>
      </c>
      <c r="P1346" t="s">
        <v>39</v>
      </c>
      <c r="Q1346" t="s">
        <v>54</v>
      </c>
      <c r="R1346">
        <v>4.4000000000000004</v>
      </c>
      <c r="S1346">
        <v>10</v>
      </c>
      <c r="T1346">
        <f t="shared" ref="T1346:T1409" si="63">I1346-H1346</f>
        <v>365</v>
      </c>
      <c r="U1346" t="str">
        <f t="shared" ref="U1346:U1409" si="64">IF(YEAR(H1346)=2024, "2024",
 IF(YEAR(H1346)=2025, "2025",
 IF(YEAR(H1346)=2026, "2026",
 IF(YEAR(H1346)=2027, "2027",
 IF(YEAR(H1346)=2028, "2028",
 IF(YEAR(H1346)=2029, "2029",
 IF(YEAR(H1346)=2030, "2030", "")))))))</f>
        <v>2027</v>
      </c>
      <c r="V1346" t="str">
        <f t="shared" ref="V1346:V1409" si="65">IF(MONTH(H1346)&lt;=3, "1", IF(MONTH(H1346)&lt;=6, "2", IF(MONTH(H1346)&lt;=9, "3", "4")))</f>
        <v>3</v>
      </c>
      <c r="W1346" s="10" cm="1">
        <f t="array" ref="W1346">(INDEX(clv_analysis[[#All],[Customer Lifetime Value]], MATCH(TEXT(U1346, "0")&amp;V1346, TEXT(clv_analysis[[#All],[Year]], "0")&amp;clv_analysis[[#All],[Quarter]], 0))) /( COUNTIFS(amazon_prime_users[Year], U1346, amazon_prime_users[Quarter], V1346))</f>
        <v>31.511484574808186</v>
      </c>
    </row>
    <row r="1347" spans="1:23" x14ac:dyDescent="0.3">
      <c r="A1347" s="2">
        <v>1346</v>
      </c>
      <c r="B1347" t="s">
        <v>5295</v>
      </c>
      <c r="C1347" t="s">
        <v>5296</v>
      </c>
      <c r="D1347" t="s">
        <v>5297</v>
      </c>
      <c r="E1347" s="3">
        <v>17093</v>
      </c>
      <c r="F1347" t="s">
        <v>43</v>
      </c>
      <c r="G1347" t="s">
        <v>5298</v>
      </c>
      <c r="H1347" s="1">
        <v>46651</v>
      </c>
      <c r="I1347" s="1">
        <v>47016</v>
      </c>
      <c r="J1347" t="s">
        <v>24</v>
      </c>
      <c r="K1347" t="s">
        <v>37</v>
      </c>
      <c r="L1347" t="s">
        <v>53</v>
      </c>
      <c r="M1347" t="s">
        <v>27</v>
      </c>
      <c r="N1347" t="s">
        <v>60</v>
      </c>
      <c r="O1347" t="s">
        <v>67</v>
      </c>
      <c r="P1347" t="s">
        <v>39</v>
      </c>
      <c r="Q1347" t="s">
        <v>54</v>
      </c>
      <c r="R1347">
        <v>3.2</v>
      </c>
      <c r="S1347">
        <v>8</v>
      </c>
      <c r="T1347">
        <f t="shared" si="63"/>
        <v>365</v>
      </c>
      <c r="U1347" t="str">
        <f t="shared" si="64"/>
        <v>2027</v>
      </c>
      <c r="V1347" t="str">
        <f t="shared" si="65"/>
        <v>3</v>
      </c>
      <c r="W1347" s="10" cm="1">
        <f t="array" ref="W1347">(INDEX(clv_analysis[[#All],[Customer Lifetime Value]], MATCH(TEXT(U1347, "0")&amp;V1347, TEXT(clv_analysis[[#All],[Year]], "0")&amp;clv_analysis[[#All],[Quarter]], 0))) /( COUNTIFS(amazon_prime_users[Year], U1347, amazon_prime_users[Quarter], V1347))</f>
        <v>31.511484574808186</v>
      </c>
    </row>
    <row r="1348" spans="1:23" x14ac:dyDescent="0.3">
      <c r="A1348" s="2">
        <v>1347</v>
      </c>
      <c r="B1348" t="s">
        <v>5299</v>
      </c>
      <c r="C1348" t="s">
        <v>5300</v>
      </c>
      <c r="D1348" t="s">
        <v>5301</v>
      </c>
      <c r="E1348" s="3">
        <v>33442</v>
      </c>
      <c r="F1348" t="s">
        <v>22</v>
      </c>
      <c r="G1348" t="s">
        <v>5302</v>
      </c>
      <c r="H1348" s="1">
        <v>46652</v>
      </c>
      <c r="I1348" s="1">
        <v>47017</v>
      </c>
      <c r="J1348" t="s">
        <v>24</v>
      </c>
      <c r="K1348" t="s">
        <v>37</v>
      </c>
      <c r="L1348" t="s">
        <v>53</v>
      </c>
      <c r="M1348" t="s">
        <v>27</v>
      </c>
      <c r="N1348" t="s">
        <v>28</v>
      </c>
      <c r="O1348" t="s">
        <v>29</v>
      </c>
      <c r="P1348" t="s">
        <v>68</v>
      </c>
      <c r="Q1348" t="s">
        <v>54</v>
      </c>
      <c r="R1348">
        <v>3.7</v>
      </c>
      <c r="S1348">
        <v>2</v>
      </c>
      <c r="T1348">
        <f t="shared" si="63"/>
        <v>365</v>
      </c>
      <c r="U1348" t="str">
        <f t="shared" si="64"/>
        <v>2027</v>
      </c>
      <c r="V1348" t="str">
        <f t="shared" si="65"/>
        <v>3</v>
      </c>
      <c r="W1348" s="10" cm="1">
        <f t="array" ref="W1348">(INDEX(clv_analysis[[#All],[Customer Lifetime Value]], MATCH(TEXT(U1348, "0")&amp;V1348, TEXT(clv_analysis[[#All],[Year]], "0")&amp;clv_analysis[[#All],[Quarter]], 0))) /( COUNTIFS(amazon_prime_users[Year], U1348, amazon_prime_users[Quarter], V1348))</f>
        <v>31.511484574808186</v>
      </c>
    </row>
    <row r="1349" spans="1:23" x14ac:dyDescent="0.3">
      <c r="A1349" s="2">
        <v>1348</v>
      </c>
      <c r="B1349" t="s">
        <v>5303</v>
      </c>
      <c r="C1349" t="s">
        <v>5304</v>
      </c>
      <c r="D1349" t="s">
        <v>3363</v>
      </c>
      <c r="E1349" s="3">
        <v>12664</v>
      </c>
      <c r="F1349" t="s">
        <v>22</v>
      </c>
      <c r="G1349" t="s">
        <v>5305</v>
      </c>
      <c r="H1349" s="1">
        <v>46653</v>
      </c>
      <c r="I1349" s="1">
        <v>47018</v>
      </c>
      <c r="J1349" t="s">
        <v>24</v>
      </c>
      <c r="K1349" t="s">
        <v>37</v>
      </c>
      <c r="L1349" t="s">
        <v>53</v>
      </c>
      <c r="M1349" t="s">
        <v>59</v>
      </c>
      <c r="N1349" t="s">
        <v>60</v>
      </c>
      <c r="O1349" t="s">
        <v>67</v>
      </c>
      <c r="P1349" t="s">
        <v>39</v>
      </c>
      <c r="Q1349" t="s">
        <v>31</v>
      </c>
      <c r="R1349">
        <v>4.2</v>
      </c>
      <c r="S1349">
        <v>4</v>
      </c>
      <c r="T1349">
        <f t="shared" si="63"/>
        <v>365</v>
      </c>
      <c r="U1349" t="str">
        <f t="shared" si="64"/>
        <v>2027</v>
      </c>
      <c r="V1349" t="str">
        <f t="shared" si="65"/>
        <v>3</v>
      </c>
      <c r="W1349" s="10" cm="1">
        <f t="array" ref="W1349">(INDEX(clv_analysis[[#All],[Customer Lifetime Value]], MATCH(TEXT(U1349, "0")&amp;V1349, TEXT(clv_analysis[[#All],[Year]], "0")&amp;clv_analysis[[#All],[Quarter]], 0))) /( COUNTIFS(amazon_prime_users[Year], U1349, amazon_prime_users[Quarter], V1349))</f>
        <v>31.511484574808186</v>
      </c>
    </row>
    <row r="1350" spans="1:23" x14ac:dyDescent="0.3">
      <c r="A1350" s="2">
        <v>1349</v>
      </c>
      <c r="B1350" t="s">
        <v>5306</v>
      </c>
      <c r="C1350" t="s">
        <v>5307</v>
      </c>
      <c r="D1350" t="s">
        <v>5308</v>
      </c>
      <c r="E1350" s="3">
        <v>28033</v>
      </c>
      <c r="F1350" t="s">
        <v>43</v>
      </c>
      <c r="G1350" t="s">
        <v>5309</v>
      </c>
      <c r="H1350" s="1">
        <v>46654</v>
      </c>
      <c r="I1350" s="1">
        <v>47019</v>
      </c>
      <c r="J1350" t="s">
        <v>36</v>
      </c>
      <c r="K1350" t="s">
        <v>37</v>
      </c>
      <c r="L1350" t="s">
        <v>53</v>
      </c>
      <c r="M1350" t="s">
        <v>27</v>
      </c>
      <c r="N1350" t="s">
        <v>45</v>
      </c>
      <c r="O1350" t="s">
        <v>73</v>
      </c>
      <c r="P1350" t="s">
        <v>39</v>
      </c>
      <c r="Q1350" t="s">
        <v>47</v>
      </c>
      <c r="R1350">
        <v>4.5999999999999996</v>
      </c>
      <c r="S1350">
        <v>6</v>
      </c>
      <c r="T1350">
        <f t="shared" si="63"/>
        <v>365</v>
      </c>
      <c r="U1350" t="str">
        <f t="shared" si="64"/>
        <v>2027</v>
      </c>
      <c r="V1350" t="str">
        <f t="shared" si="65"/>
        <v>3</v>
      </c>
      <c r="W1350" s="10" cm="1">
        <f t="array" ref="W1350">(INDEX(clv_analysis[[#All],[Customer Lifetime Value]], MATCH(TEXT(U1350, "0")&amp;V1350, TEXT(clv_analysis[[#All],[Year]], "0")&amp;clv_analysis[[#All],[Quarter]], 0))) /( COUNTIFS(amazon_prime_users[Year], U1350, amazon_prime_users[Quarter], V1350))</f>
        <v>31.511484574808186</v>
      </c>
    </row>
    <row r="1351" spans="1:23" x14ac:dyDescent="0.3">
      <c r="A1351" s="2">
        <v>1350</v>
      </c>
      <c r="B1351" t="s">
        <v>5310</v>
      </c>
      <c r="C1351" t="s">
        <v>5311</v>
      </c>
      <c r="D1351" t="s">
        <v>5312</v>
      </c>
      <c r="E1351" s="3">
        <v>18317</v>
      </c>
      <c r="F1351" t="s">
        <v>22</v>
      </c>
      <c r="G1351" t="s">
        <v>5313</v>
      </c>
      <c r="H1351" s="1">
        <v>46655</v>
      </c>
      <c r="I1351" s="1">
        <v>47020</v>
      </c>
      <c r="J1351" t="s">
        <v>36</v>
      </c>
      <c r="K1351" t="s">
        <v>52</v>
      </c>
      <c r="L1351" t="s">
        <v>53</v>
      </c>
      <c r="M1351" t="s">
        <v>27</v>
      </c>
      <c r="N1351" t="s">
        <v>45</v>
      </c>
      <c r="O1351" t="s">
        <v>114</v>
      </c>
      <c r="P1351" t="s">
        <v>68</v>
      </c>
      <c r="Q1351" t="s">
        <v>54</v>
      </c>
      <c r="R1351">
        <v>3.7</v>
      </c>
      <c r="S1351">
        <v>3</v>
      </c>
      <c r="T1351">
        <f t="shared" si="63"/>
        <v>365</v>
      </c>
      <c r="U1351" t="str">
        <f t="shared" si="64"/>
        <v>2027</v>
      </c>
      <c r="V1351" t="str">
        <f t="shared" si="65"/>
        <v>3</v>
      </c>
      <c r="W1351" s="10" cm="1">
        <f t="array" ref="W1351">(INDEX(clv_analysis[[#All],[Customer Lifetime Value]], MATCH(TEXT(U1351, "0")&amp;V1351, TEXT(clv_analysis[[#All],[Year]], "0")&amp;clv_analysis[[#All],[Quarter]], 0))) /( COUNTIFS(amazon_prime_users[Year], U1351, amazon_prime_users[Quarter], V1351))</f>
        <v>31.511484574808186</v>
      </c>
    </row>
    <row r="1352" spans="1:23" x14ac:dyDescent="0.3">
      <c r="A1352" s="2">
        <v>1351</v>
      </c>
      <c r="B1352" t="s">
        <v>5314</v>
      </c>
      <c r="C1352" t="s">
        <v>5315</v>
      </c>
      <c r="D1352" t="s">
        <v>5316</v>
      </c>
      <c r="E1352" s="3">
        <v>36758</v>
      </c>
      <c r="F1352" t="s">
        <v>22</v>
      </c>
      <c r="G1352" t="s">
        <v>5317</v>
      </c>
      <c r="H1352" s="1">
        <v>46656</v>
      </c>
      <c r="I1352" s="1">
        <v>47021</v>
      </c>
      <c r="J1352" t="s">
        <v>24</v>
      </c>
      <c r="K1352" t="s">
        <v>37</v>
      </c>
      <c r="L1352" t="s">
        <v>26</v>
      </c>
      <c r="M1352" t="s">
        <v>66</v>
      </c>
      <c r="N1352" t="s">
        <v>28</v>
      </c>
      <c r="O1352" t="s">
        <v>114</v>
      </c>
      <c r="P1352" t="s">
        <v>30</v>
      </c>
      <c r="Q1352" t="s">
        <v>54</v>
      </c>
      <c r="R1352">
        <v>3.4</v>
      </c>
      <c r="S1352">
        <v>6</v>
      </c>
      <c r="T1352">
        <f t="shared" si="63"/>
        <v>365</v>
      </c>
      <c r="U1352" t="str">
        <f t="shared" si="64"/>
        <v>2027</v>
      </c>
      <c r="V1352" t="str">
        <f t="shared" si="65"/>
        <v>3</v>
      </c>
      <c r="W1352" s="10" cm="1">
        <f t="array" ref="W1352">(INDEX(clv_analysis[[#All],[Customer Lifetime Value]], MATCH(TEXT(U1352, "0")&amp;V1352, TEXT(clv_analysis[[#All],[Year]], "0")&amp;clv_analysis[[#All],[Quarter]], 0))) /( COUNTIFS(amazon_prime_users[Year], U1352, amazon_prime_users[Quarter], V1352))</f>
        <v>31.511484574808186</v>
      </c>
    </row>
    <row r="1353" spans="1:23" x14ac:dyDescent="0.3">
      <c r="A1353" s="2">
        <v>1352</v>
      </c>
      <c r="B1353" t="s">
        <v>5318</v>
      </c>
      <c r="C1353" t="s">
        <v>5319</v>
      </c>
      <c r="D1353" t="s">
        <v>5320</v>
      </c>
      <c r="E1353" s="3">
        <v>30585</v>
      </c>
      <c r="F1353" t="s">
        <v>22</v>
      </c>
      <c r="G1353" t="s">
        <v>5321</v>
      </c>
      <c r="H1353" s="1">
        <v>46657</v>
      </c>
      <c r="I1353" s="1">
        <v>47022</v>
      </c>
      <c r="J1353" t="s">
        <v>36</v>
      </c>
      <c r="K1353" t="s">
        <v>37</v>
      </c>
      <c r="L1353" t="s">
        <v>26</v>
      </c>
      <c r="M1353" t="s">
        <v>59</v>
      </c>
      <c r="N1353" t="s">
        <v>60</v>
      </c>
      <c r="O1353" t="s">
        <v>38</v>
      </c>
      <c r="P1353" t="s">
        <v>39</v>
      </c>
      <c r="Q1353" t="s">
        <v>54</v>
      </c>
      <c r="R1353">
        <v>3.2</v>
      </c>
      <c r="S1353">
        <v>7</v>
      </c>
      <c r="T1353">
        <f t="shared" si="63"/>
        <v>365</v>
      </c>
      <c r="U1353" t="str">
        <f t="shared" si="64"/>
        <v>2027</v>
      </c>
      <c r="V1353" t="str">
        <f t="shared" si="65"/>
        <v>3</v>
      </c>
      <c r="W1353" s="10" cm="1">
        <f t="array" ref="W1353">(INDEX(clv_analysis[[#All],[Customer Lifetime Value]], MATCH(TEXT(U1353, "0")&amp;V1353, TEXT(clv_analysis[[#All],[Year]], "0")&amp;clv_analysis[[#All],[Quarter]], 0))) /( COUNTIFS(amazon_prime_users[Year], U1353, amazon_prime_users[Quarter], V1353))</f>
        <v>31.511484574808186</v>
      </c>
    </row>
    <row r="1354" spans="1:23" x14ac:dyDescent="0.3">
      <c r="A1354" s="2">
        <v>1353</v>
      </c>
      <c r="B1354" t="s">
        <v>5322</v>
      </c>
      <c r="C1354" t="s">
        <v>5323</v>
      </c>
      <c r="D1354" t="s">
        <v>5324</v>
      </c>
      <c r="E1354" s="3">
        <v>18245</v>
      </c>
      <c r="F1354" t="s">
        <v>22</v>
      </c>
      <c r="G1354" t="s">
        <v>5325</v>
      </c>
      <c r="H1354" s="1">
        <v>46658</v>
      </c>
      <c r="I1354" s="1">
        <v>47023</v>
      </c>
      <c r="J1354" t="s">
        <v>24</v>
      </c>
      <c r="K1354" t="s">
        <v>37</v>
      </c>
      <c r="L1354" t="s">
        <v>26</v>
      </c>
      <c r="M1354" t="s">
        <v>59</v>
      </c>
      <c r="N1354" t="s">
        <v>45</v>
      </c>
      <c r="O1354" t="s">
        <v>67</v>
      </c>
      <c r="P1354" t="s">
        <v>39</v>
      </c>
      <c r="Q1354" t="s">
        <v>47</v>
      </c>
      <c r="R1354">
        <v>3.7</v>
      </c>
      <c r="S1354">
        <v>9</v>
      </c>
      <c r="T1354">
        <f t="shared" si="63"/>
        <v>365</v>
      </c>
      <c r="U1354" t="str">
        <f t="shared" si="64"/>
        <v>2027</v>
      </c>
      <c r="V1354" t="str">
        <f t="shared" si="65"/>
        <v>3</v>
      </c>
      <c r="W1354" s="10" cm="1">
        <f t="array" ref="W1354">(INDEX(clv_analysis[[#All],[Customer Lifetime Value]], MATCH(TEXT(U1354, "0")&amp;V1354, TEXT(clv_analysis[[#All],[Year]], "0")&amp;clv_analysis[[#All],[Quarter]], 0))) /( COUNTIFS(amazon_prime_users[Year], U1354, amazon_prime_users[Quarter], V1354))</f>
        <v>31.511484574808186</v>
      </c>
    </row>
    <row r="1355" spans="1:23" x14ac:dyDescent="0.3">
      <c r="A1355" s="2">
        <v>1354</v>
      </c>
      <c r="B1355" t="s">
        <v>5326</v>
      </c>
      <c r="C1355" t="s">
        <v>5327</v>
      </c>
      <c r="D1355" t="s">
        <v>5328</v>
      </c>
      <c r="E1355" s="3">
        <v>33623</v>
      </c>
      <c r="F1355" t="s">
        <v>43</v>
      </c>
      <c r="G1355" t="s">
        <v>5329</v>
      </c>
      <c r="H1355" s="1">
        <v>46659</v>
      </c>
      <c r="I1355" s="1">
        <v>47024</v>
      </c>
      <c r="J1355" t="s">
        <v>24</v>
      </c>
      <c r="K1355" t="s">
        <v>52</v>
      </c>
      <c r="L1355" t="s">
        <v>26</v>
      </c>
      <c r="M1355" t="s">
        <v>66</v>
      </c>
      <c r="N1355" t="s">
        <v>60</v>
      </c>
      <c r="O1355" t="s">
        <v>29</v>
      </c>
      <c r="P1355" t="s">
        <v>39</v>
      </c>
      <c r="Q1355" t="s">
        <v>31</v>
      </c>
      <c r="R1355">
        <v>4</v>
      </c>
      <c r="S1355">
        <v>4</v>
      </c>
      <c r="T1355">
        <f t="shared" si="63"/>
        <v>365</v>
      </c>
      <c r="U1355" t="str">
        <f t="shared" si="64"/>
        <v>2027</v>
      </c>
      <c r="V1355" t="str">
        <f t="shared" si="65"/>
        <v>3</v>
      </c>
      <c r="W1355" s="10" cm="1">
        <f t="array" ref="W1355">(INDEX(clv_analysis[[#All],[Customer Lifetime Value]], MATCH(TEXT(U1355, "0")&amp;V1355, TEXT(clv_analysis[[#All],[Year]], "0")&amp;clv_analysis[[#All],[Quarter]], 0))) /( COUNTIFS(amazon_prime_users[Year], U1355, amazon_prime_users[Quarter], V1355))</f>
        <v>31.511484574808186</v>
      </c>
    </row>
    <row r="1356" spans="1:23" x14ac:dyDescent="0.3">
      <c r="A1356" s="2">
        <v>1355</v>
      </c>
      <c r="B1356" t="s">
        <v>5330</v>
      </c>
      <c r="C1356" t="s">
        <v>5331</v>
      </c>
      <c r="D1356" t="s">
        <v>5332</v>
      </c>
      <c r="E1356" s="3">
        <v>23006</v>
      </c>
      <c r="F1356" t="s">
        <v>43</v>
      </c>
      <c r="G1356" t="s">
        <v>5333</v>
      </c>
      <c r="H1356" s="1">
        <v>46660</v>
      </c>
      <c r="I1356" s="1">
        <v>47025</v>
      </c>
      <c r="J1356" t="s">
        <v>36</v>
      </c>
      <c r="K1356" t="s">
        <v>37</v>
      </c>
      <c r="L1356" t="s">
        <v>53</v>
      </c>
      <c r="M1356" t="s">
        <v>27</v>
      </c>
      <c r="N1356" t="s">
        <v>28</v>
      </c>
      <c r="O1356" t="s">
        <v>29</v>
      </c>
      <c r="P1356" t="s">
        <v>68</v>
      </c>
      <c r="Q1356" t="s">
        <v>54</v>
      </c>
      <c r="R1356">
        <v>3.2</v>
      </c>
      <c r="S1356">
        <v>9</v>
      </c>
      <c r="T1356">
        <f t="shared" si="63"/>
        <v>365</v>
      </c>
      <c r="U1356" t="str">
        <f t="shared" si="64"/>
        <v>2027</v>
      </c>
      <c r="V1356" t="str">
        <f t="shared" si="65"/>
        <v>3</v>
      </c>
      <c r="W1356" s="10" cm="1">
        <f t="array" ref="W1356">(INDEX(clv_analysis[[#All],[Customer Lifetime Value]], MATCH(TEXT(U1356, "0")&amp;V1356, TEXT(clv_analysis[[#All],[Year]], "0")&amp;clv_analysis[[#All],[Quarter]], 0))) /( COUNTIFS(amazon_prime_users[Year], U1356, amazon_prime_users[Quarter], V1356))</f>
        <v>31.511484574808186</v>
      </c>
    </row>
    <row r="1357" spans="1:23" x14ac:dyDescent="0.3">
      <c r="A1357" s="2">
        <v>1356</v>
      </c>
      <c r="B1357" t="s">
        <v>5334</v>
      </c>
      <c r="C1357" t="s">
        <v>5335</v>
      </c>
      <c r="D1357" t="s">
        <v>5336</v>
      </c>
      <c r="E1357" s="3">
        <v>38121</v>
      </c>
      <c r="F1357" t="s">
        <v>43</v>
      </c>
      <c r="G1357" t="s">
        <v>5337</v>
      </c>
      <c r="H1357" s="1">
        <v>46661</v>
      </c>
      <c r="I1357" s="1">
        <v>47026</v>
      </c>
      <c r="J1357" t="s">
        <v>36</v>
      </c>
      <c r="K1357" t="s">
        <v>52</v>
      </c>
      <c r="L1357" t="s">
        <v>53</v>
      </c>
      <c r="M1357" t="s">
        <v>66</v>
      </c>
      <c r="N1357" t="s">
        <v>45</v>
      </c>
      <c r="O1357" t="s">
        <v>67</v>
      </c>
      <c r="P1357" t="s">
        <v>68</v>
      </c>
      <c r="Q1357" t="s">
        <v>31</v>
      </c>
      <c r="R1357">
        <v>4.7</v>
      </c>
      <c r="S1357">
        <v>5</v>
      </c>
      <c r="T1357">
        <f t="shared" si="63"/>
        <v>365</v>
      </c>
      <c r="U1357" t="str">
        <f t="shared" si="64"/>
        <v>2027</v>
      </c>
      <c r="V1357" t="str">
        <f t="shared" si="65"/>
        <v>4</v>
      </c>
      <c r="W1357" s="10" cm="1">
        <f t="array" ref="W1357">(INDEX(clv_analysis[[#All],[Customer Lifetime Value]], MATCH(TEXT(U1357, "0")&amp;V1357, TEXT(clv_analysis[[#All],[Year]], "0")&amp;clv_analysis[[#All],[Quarter]], 0))) /( COUNTIFS(amazon_prime_users[Year], U1357, amazon_prime_users[Quarter], V1357))</f>
        <v>25.1077158982322</v>
      </c>
    </row>
    <row r="1358" spans="1:23" x14ac:dyDescent="0.3">
      <c r="A1358" s="2">
        <v>1357</v>
      </c>
      <c r="B1358" t="s">
        <v>5338</v>
      </c>
      <c r="C1358" t="s">
        <v>5339</v>
      </c>
      <c r="D1358" t="s">
        <v>5340</v>
      </c>
      <c r="E1358" s="3">
        <v>23013</v>
      </c>
      <c r="F1358" t="s">
        <v>43</v>
      </c>
      <c r="G1358" t="s">
        <v>5341</v>
      </c>
      <c r="H1358" s="1">
        <v>46662</v>
      </c>
      <c r="I1358" s="1">
        <v>47027</v>
      </c>
      <c r="J1358" t="s">
        <v>24</v>
      </c>
      <c r="K1358" t="s">
        <v>37</v>
      </c>
      <c r="L1358" t="s">
        <v>53</v>
      </c>
      <c r="M1358" t="s">
        <v>27</v>
      </c>
      <c r="N1358" t="s">
        <v>28</v>
      </c>
      <c r="O1358" t="s">
        <v>73</v>
      </c>
      <c r="P1358" t="s">
        <v>68</v>
      </c>
      <c r="Q1358" t="s">
        <v>47</v>
      </c>
      <c r="R1358">
        <v>3.8</v>
      </c>
      <c r="S1358">
        <v>2</v>
      </c>
      <c r="T1358">
        <f t="shared" si="63"/>
        <v>365</v>
      </c>
      <c r="U1358" t="str">
        <f t="shared" si="64"/>
        <v>2027</v>
      </c>
      <c r="V1358" t="str">
        <f t="shared" si="65"/>
        <v>4</v>
      </c>
      <c r="W1358" s="10" cm="1">
        <f t="array" ref="W1358">(INDEX(clv_analysis[[#All],[Customer Lifetime Value]], MATCH(TEXT(U1358, "0")&amp;V1358, TEXT(clv_analysis[[#All],[Year]], "0")&amp;clv_analysis[[#All],[Quarter]], 0))) /( COUNTIFS(amazon_prime_users[Year], U1358, amazon_prime_users[Quarter], V1358))</f>
        <v>25.1077158982322</v>
      </c>
    </row>
    <row r="1359" spans="1:23" x14ac:dyDescent="0.3">
      <c r="A1359" s="2">
        <v>1358</v>
      </c>
      <c r="B1359" t="s">
        <v>5342</v>
      </c>
      <c r="C1359" t="s">
        <v>5343</v>
      </c>
      <c r="D1359" t="s">
        <v>5344</v>
      </c>
      <c r="E1359" s="3">
        <v>14628</v>
      </c>
      <c r="F1359" t="s">
        <v>22</v>
      </c>
      <c r="G1359" t="s">
        <v>5345</v>
      </c>
      <c r="H1359" s="1">
        <v>46663</v>
      </c>
      <c r="I1359" s="1">
        <v>47028</v>
      </c>
      <c r="J1359" t="s">
        <v>36</v>
      </c>
      <c r="K1359" t="s">
        <v>25</v>
      </c>
      <c r="L1359" t="s">
        <v>26</v>
      </c>
      <c r="M1359" t="s">
        <v>59</v>
      </c>
      <c r="N1359" t="s">
        <v>60</v>
      </c>
      <c r="O1359" t="s">
        <v>73</v>
      </c>
      <c r="P1359" t="s">
        <v>30</v>
      </c>
      <c r="Q1359" t="s">
        <v>47</v>
      </c>
      <c r="R1359">
        <v>4.3</v>
      </c>
      <c r="S1359">
        <v>2</v>
      </c>
      <c r="T1359">
        <f t="shared" si="63"/>
        <v>365</v>
      </c>
      <c r="U1359" t="str">
        <f t="shared" si="64"/>
        <v>2027</v>
      </c>
      <c r="V1359" t="str">
        <f t="shared" si="65"/>
        <v>4</v>
      </c>
      <c r="W1359" s="10" cm="1">
        <f t="array" ref="W1359">(INDEX(clv_analysis[[#All],[Customer Lifetime Value]], MATCH(TEXT(U1359, "0")&amp;V1359, TEXT(clv_analysis[[#All],[Year]], "0")&amp;clv_analysis[[#All],[Quarter]], 0))) /( COUNTIFS(amazon_prime_users[Year], U1359, amazon_prime_users[Quarter], V1359))</f>
        <v>25.1077158982322</v>
      </c>
    </row>
    <row r="1360" spans="1:23" x14ac:dyDescent="0.3">
      <c r="A1360" s="2">
        <v>1359</v>
      </c>
      <c r="B1360" t="s">
        <v>5346</v>
      </c>
      <c r="C1360" t="s">
        <v>5347</v>
      </c>
      <c r="D1360" t="s">
        <v>5348</v>
      </c>
      <c r="E1360" s="3">
        <v>29032</v>
      </c>
      <c r="F1360" t="s">
        <v>43</v>
      </c>
      <c r="G1360" t="s">
        <v>4091</v>
      </c>
      <c r="H1360" s="1">
        <v>46664</v>
      </c>
      <c r="I1360" s="1">
        <v>47029</v>
      </c>
      <c r="J1360" t="s">
        <v>36</v>
      </c>
      <c r="K1360" t="s">
        <v>25</v>
      </c>
      <c r="L1360" t="s">
        <v>53</v>
      </c>
      <c r="M1360" t="s">
        <v>66</v>
      </c>
      <c r="N1360" t="s">
        <v>28</v>
      </c>
      <c r="O1360" t="s">
        <v>67</v>
      </c>
      <c r="P1360" t="s">
        <v>39</v>
      </c>
      <c r="Q1360" t="s">
        <v>47</v>
      </c>
      <c r="R1360">
        <v>4.5</v>
      </c>
      <c r="S1360">
        <v>5</v>
      </c>
      <c r="T1360">
        <f t="shared" si="63"/>
        <v>365</v>
      </c>
      <c r="U1360" t="str">
        <f t="shared" si="64"/>
        <v>2027</v>
      </c>
      <c r="V1360" t="str">
        <f t="shared" si="65"/>
        <v>4</v>
      </c>
      <c r="W1360" s="10" cm="1">
        <f t="array" ref="W1360">(INDEX(clv_analysis[[#All],[Customer Lifetime Value]], MATCH(TEXT(U1360, "0")&amp;V1360, TEXT(clv_analysis[[#All],[Year]], "0")&amp;clv_analysis[[#All],[Quarter]], 0))) /( COUNTIFS(amazon_prime_users[Year], U1360, amazon_prime_users[Quarter], V1360))</f>
        <v>25.1077158982322</v>
      </c>
    </row>
    <row r="1361" spans="1:23" x14ac:dyDescent="0.3">
      <c r="A1361" s="2">
        <v>1360</v>
      </c>
      <c r="B1361" t="s">
        <v>5349</v>
      </c>
      <c r="C1361" t="s">
        <v>5350</v>
      </c>
      <c r="D1361" t="s">
        <v>5351</v>
      </c>
      <c r="E1361" s="3">
        <v>16165</v>
      </c>
      <c r="F1361" t="s">
        <v>43</v>
      </c>
      <c r="G1361" t="s">
        <v>5352</v>
      </c>
      <c r="H1361" s="1">
        <v>46665</v>
      </c>
      <c r="I1361" s="1">
        <v>47030</v>
      </c>
      <c r="J1361" t="s">
        <v>24</v>
      </c>
      <c r="K1361" t="s">
        <v>37</v>
      </c>
      <c r="L1361" t="s">
        <v>26</v>
      </c>
      <c r="M1361" t="s">
        <v>27</v>
      </c>
      <c r="N1361" t="s">
        <v>45</v>
      </c>
      <c r="O1361" t="s">
        <v>73</v>
      </c>
      <c r="P1361" t="s">
        <v>68</v>
      </c>
      <c r="Q1361" t="s">
        <v>47</v>
      </c>
      <c r="R1361">
        <v>4.5999999999999996</v>
      </c>
      <c r="S1361">
        <v>2</v>
      </c>
      <c r="T1361">
        <f t="shared" si="63"/>
        <v>365</v>
      </c>
      <c r="U1361" t="str">
        <f t="shared" si="64"/>
        <v>2027</v>
      </c>
      <c r="V1361" t="str">
        <f t="shared" si="65"/>
        <v>4</v>
      </c>
      <c r="W1361" s="10" cm="1">
        <f t="array" ref="W1361">(INDEX(clv_analysis[[#All],[Customer Lifetime Value]], MATCH(TEXT(U1361, "0")&amp;V1361, TEXT(clv_analysis[[#All],[Year]], "0")&amp;clv_analysis[[#All],[Quarter]], 0))) /( COUNTIFS(amazon_prime_users[Year], U1361, amazon_prime_users[Quarter], V1361))</f>
        <v>25.1077158982322</v>
      </c>
    </row>
    <row r="1362" spans="1:23" x14ac:dyDescent="0.3">
      <c r="A1362" s="2">
        <v>1361</v>
      </c>
      <c r="B1362" t="s">
        <v>5353</v>
      </c>
      <c r="C1362" t="s">
        <v>5354</v>
      </c>
      <c r="D1362" t="s">
        <v>5355</v>
      </c>
      <c r="E1362" s="3">
        <v>13864</v>
      </c>
      <c r="F1362" t="s">
        <v>43</v>
      </c>
      <c r="G1362" t="s">
        <v>5356</v>
      </c>
      <c r="H1362" s="1">
        <v>46666</v>
      </c>
      <c r="I1362" s="1">
        <v>47031</v>
      </c>
      <c r="J1362" t="s">
        <v>36</v>
      </c>
      <c r="K1362" t="s">
        <v>37</v>
      </c>
      <c r="L1362" t="s">
        <v>53</v>
      </c>
      <c r="M1362" t="s">
        <v>27</v>
      </c>
      <c r="N1362" t="s">
        <v>28</v>
      </c>
      <c r="O1362" t="s">
        <v>67</v>
      </c>
      <c r="P1362" t="s">
        <v>39</v>
      </c>
      <c r="Q1362" t="s">
        <v>47</v>
      </c>
      <c r="R1362">
        <v>3.4</v>
      </c>
      <c r="S1362">
        <v>9</v>
      </c>
      <c r="T1362">
        <f t="shared" si="63"/>
        <v>365</v>
      </c>
      <c r="U1362" t="str">
        <f t="shared" si="64"/>
        <v>2027</v>
      </c>
      <c r="V1362" t="str">
        <f t="shared" si="65"/>
        <v>4</v>
      </c>
      <c r="W1362" s="10" cm="1">
        <f t="array" ref="W1362">(INDEX(clv_analysis[[#All],[Customer Lifetime Value]], MATCH(TEXT(U1362, "0")&amp;V1362, TEXT(clv_analysis[[#All],[Year]], "0")&amp;clv_analysis[[#All],[Quarter]], 0))) /( COUNTIFS(amazon_prime_users[Year], U1362, amazon_prime_users[Quarter], V1362))</f>
        <v>25.1077158982322</v>
      </c>
    </row>
    <row r="1363" spans="1:23" x14ac:dyDescent="0.3">
      <c r="A1363" s="2">
        <v>1362</v>
      </c>
      <c r="B1363" t="s">
        <v>5357</v>
      </c>
      <c r="C1363" t="s">
        <v>5358</v>
      </c>
      <c r="D1363" t="s">
        <v>5359</v>
      </c>
      <c r="E1363" s="3">
        <v>21568</v>
      </c>
      <c r="F1363" t="s">
        <v>22</v>
      </c>
      <c r="G1363" t="s">
        <v>5360</v>
      </c>
      <c r="H1363" s="1">
        <v>46667</v>
      </c>
      <c r="I1363" s="1">
        <v>47032</v>
      </c>
      <c r="J1363" t="s">
        <v>36</v>
      </c>
      <c r="K1363" t="s">
        <v>25</v>
      </c>
      <c r="L1363" t="s">
        <v>53</v>
      </c>
      <c r="M1363" t="s">
        <v>66</v>
      </c>
      <c r="N1363" t="s">
        <v>45</v>
      </c>
      <c r="O1363" t="s">
        <v>61</v>
      </c>
      <c r="P1363" t="s">
        <v>68</v>
      </c>
      <c r="Q1363" t="s">
        <v>47</v>
      </c>
      <c r="R1363">
        <v>3.5</v>
      </c>
      <c r="S1363">
        <v>4</v>
      </c>
      <c r="T1363">
        <f t="shared" si="63"/>
        <v>365</v>
      </c>
      <c r="U1363" t="str">
        <f t="shared" si="64"/>
        <v>2027</v>
      </c>
      <c r="V1363" t="str">
        <f t="shared" si="65"/>
        <v>4</v>
      </c>
      <c r="W1363" s="10" cm="1">
        <f t="array" ref="W1363">(INDEX(clv_analysis[[#All],[Customer Lifetime Value]], MATCH(TEXT(U1363, "0")&amp;V1363, TEXT(clv_analysis[[#All],[Year]], "0")&amp;clv_analysis[[#All],[Quarter]], 0))) /( COUNTIFS(amazon_prime_users[Year], U1363, amazon_prime_users[Quarter], V1363))</f>
        <v>25.1077158982322</v>
      </c>
    </row>
    <row r="1364" spans="1:23" x14ac:dyDescent="0.3">
      <c r="A1364" s="2">
        <v>1363</v>
      </c>
      <c r="B1364" t="s">
        <v>5361</v>
      </c>
      <c r="C1364" t="s">
        <v>5362</v>
      </c>
      <c r="D1364" t="s">
        <v>5363</v>
      </c>
      <c r="E1364" s="3">
        <v>16559</v>
      </c>
      <c r="F1364" t="s">
        <v>22</v>
      </c>
      <c r="G1364" t="s">
        <v>5364</v>
      </c>
      <c r="H1364" s="1">
        <v>46668</v>
      </c>
      <c r="I1364" s="1">
        <v>47033</v>
      </c>
      <c r="J1364" t="s">
        <v>36</v>
      </c>
      <c r="K1364" t="s">
        <v>25</v>
      </c>
      <c r="L1364" t="s">
        <v>26</v>
      </c>
      <c r="M1364" t="s">
        <v>59</v>
      </c>
      <c r="N1364" t="s">
        <v>28</v>
      </c>
      <c r="O1364" t="s">
        <v>46</v>
      </c>
      <c r="P1364" t="s">
        <v>39</v>
      </c>
      <c r="Q1364" t="s">
        <v>47</v>
      </c>
      <c r="R1364">
        <v>3.7</v>
      </c>
      <c r="S1364">
        <v>1</v>
      </c>
      <c r="T1364">
        <f t="shared" si="63"/>
        <v>365</v>
      </c>
      <c r="U1364" t="str">
        <f t="shared" si="64"/>
        <v>2027</v>
      </c>
      <c r="V1364" t="str">
        <f t="shared" si="65"/>
        <v>4</v>
      </c>
      <c r="W1364" s="10" cm="1">
        <f t="array" ref="W1364">(INDEX(clv_analysis[[#All],[Customer Lifetime Value]], MATCH(TEXT(U1364, "0")&amp;V1364, TEXT(clv_analysis[[#All],[Year]], "0")&amp;clv_analysis[[#All],[Quarter]], 0))) /( COUNTIFS(amazon_prime_users[Year], U1364, amazon_prime_users[Quarter], V1364))</f>
        <v>25.1077158982322</v>
      </c>
    </row>
    <row r="1365" spans="1:23" x14ac:dyDescent="0.3">
      <c r="A1365" s="2">
        <v>1364</v>
      </c>
      <c r="B1365" t="s">
        <v>5365</v>
      </c>
      <c r="C1365" t="s">
        <v>5366</v>
      </c>
      <c r="D1365" t="s">
        <v>5367</v>
      </c>
      <c r="E1365" s="3">
        <v>27970</v>
      </c>
      <c r="F1365" t="s">
        <v>43</v>
      </c>
      <c r="G1365" t="s">
        <v>5368</v>
      </c>
      <c r="H1365" s="1">
        <v>46669</v>
      </c>
      <c r="I1365" s="1">
        <v>47034</v>
      </c>
      <c r="J1365" t="s">
        <v>24</v>
      </c>
      <c r="K1365" t="s">
        <v>52</v>
      </c>
      <c r="L1365" t="s">
        <v>53</v>
      </c>
      <c r="M1365" t="s">
        <v>66</v>
      </c>
      <c r="N1365" t="s">
        <v>45</v>
      </c>
      <c r="O1365" t="s">
        <v>73</v>
      </c>
      <c r="P1365" t="s">
        <v>30</v>
      </c>
      <c r="Q1365" t="s">
        <v>47</v>
      </c>
      <c r="R1365">
        <v>3.1</v>
      </c>
      <c r="S1365">
        <v>7</v>
      </c>
      <c r="T1365">
        <f t="shared" si="63"/>
        <v>365</v>
      </c>
      <c r="U1365" t="str">
        <f t="shared" si="64"/>
        <v>2027</v>
      </c>
      <c r="V1365" t="str">
        <f t="shared" si="65"/>
        <v>4</v>
      </c>
      <c r="W1365" s="10" cm="1">
        <f t="array" ref="W1365">(INDEX(clv_analysis[[#All],[Customer Lifetime Value]], MATCH(TEXT(U1365, "0")&amp;V1365, TEXT(clv_analysis[[#All],[Year]], "0")&amp;clv_analysis[[#All],[Quarter]], 0))) /( COUNTIFS(amazon_prime_users[Year], U1365, amazon_prime_users[Quarter], V1365))</f>
        <v>25.1077158982322</v>
      </c>
    </row>
    <row r="1366" spans="1:23" x14ac:dyDescent="0.3">
      <c r="A1366" s="2">
        <v>1365</v>
      </c>
      <c r="B1366" t="s">
        <v>5369</v>
      </c>
      <c r="C1366" t="s">
        <v>5370</v>
      </c>
      <c r="D1366" t="s">
        <v>5371</v>
      </c>
      <c r="E1366" s="3">
        <v>17288</v>
      </c>
      <c r="F1366" t="s">
        <v>43</v>
      </c>
      <c r="G1366" t="s">
        <v>5372</v>
      </c>
      <c r="H1366" s="1">
        <v>46670</v>
      </c>
      <c r="I1366" s="1">
        <v>47035</v>
      </c>
      <c r="J1366" t="s">
        <v>24</v>
      </c>
      <c r="K1366" t="s">
        <v>52</v>
      </c>
      <c r="L1366" t="s">
        <v>26</v>
      </c>
      <c r="M1366" t="s">
        <v>27</v>
      </c>
      <c r="N1366" t="s">
        <v>28</v>
      </c>
      <c r="O1366" t="s">
        <v>114</v>
      </c>
      <c r="P1366" t="s">
        <v>30</v>
      </c>
      <c r="Q1366" t="s">
        <v>54</v>
      </c>
      <c r="R1366">
        <v>4</v>
      </c>
      <c r="S1366">
        <v>1</v>
      </c>
      <c r="T1366">
        <f t="shared" si="63"/>
        <v>365</v>
      </c>
      <c r="U1366" t="str">
        <f t="shared" si="64"/>
        <v>2027</v>
      </c>
      <c r="V1366" t="str">
        <f t="shared" si="65"/>
        <v>4</v>
      </c>
      <c r="W1366" s="10" cm="1">
        <f t="array" ref="W1366">(INDEX(clv_analysis[[#All],[Customer Lifetime Value]], MATCH(TEXT(U1366, "0")&amp;V1366, TEXT(clv_analysis[[#All],[Year]], "0")&amp;clv_analysis[[#All],[Quarter]], 0))) /( COUNTIFS(amazon_prime_users[Year], U1366, amazon_prime_users[Quarter], V1366))</f>
        <v>25.1077158982322</v>
      </c>
    </row>
    <row r="1367" spans="1:23" x14ac:dyDescent="0.3">
      <c r="A1367" s="2">
        <v>1366</v>
      </c>
      <c r="B1367" t="s">
        <v>5373</v>
      </c>
      <c r="C1367" t="s">
        <v>5374</v>
      </c>
      <c r="D1367" t="s">
        <v>5375</v>
      </c>
      <c r="E1367" s="3">
        <v>19353</v>
      </c>
      <c r="F1367" t="s">
        <v>43</v>
      </c>
      <c r="G1367" t="s">
        <v>5376</v>
      </c>
      <c r="H1367" s="1">
        <v>46671</v>
      </c>
      <c r="I1367" s="1">
        <v>47036</v>
      </c>
      <c r="J1367" t="s">
        <v>24</v>
      </c>
      <c r="K1367" t="s">
        <v>52</v>
      </c>
      <c r="L1367" t="s">
        <v>53</v>
      </c>
      <c r="M1367" t="s">
        <v>27</v>
      </c>
      <c r="N1367" t="s">
        <v>28</v>
      </c>
      <c r="O1367" t="s">
        <v>61</v>
      </c>
      <c r="P1367" t="s">
        <v>68</v>
      </c>
      <c r="Q1367" t="s">
        <v>54</v>
      </c>
      <c r="R1367">
        <v>3.7</v>
      </c>
      <c r="S1367">
        <v>6</v>
      </c>
      <c r="T1367">
        <f t="shared" si="63"/>
        <v>365</v>
      </c>
      <c r="U1367" t="str">
        <f t="shared" si="64"/>
        <v>2027</v>
      </c>
      <c r="V1367" t="str">
        <f t="shared" si="65"/>
        <v>4</v>
      </c>
      <c r="W1367" s="10" cm="1">
        <f t="array" ref="W1367">(INDEX(clv_analysis[[#All],[Customer Lifetime Value]], MATCH(TEXT(U1367, "0")&amp;V1367, TEXT(clv_analysis[[#All],[Year]], "0")&amp;clv_analysis[[#All],[Quarter]], 0))) /( COUNTIFS(amazon_prime_users[Year], U1367, amazon_prime_users[Quarter], V1367))</f>
        <v>25.1077158982322</v>
      </c>
    </row>
    <row r="1368" spans="1:23" x14ac:dyDescent="0.3">
      <c r="A1368" s="2">
        <v>1367</v>
      </c>
      <c r="B1368" t="s">
        <v>5377</v>
      </c>
      <c r="C1368" t="s">
        <v>5378</v>
      </c>
      <c r="D1368" t="s">
        <v>5379</v>
      </c>
      <c r="E1368" s="3">
        <v>29470</v>
      </c>
      <c r="F1368" t="s">
        <v>43</v>
      </c>
      <c r="G1368" t="s">
        <v>5380</v>
      </c>
      <c r="H1368" s="1">
        <v>46672</v>
      </c>
      <c r="I1368" s="1">
        <v>47037</v>
      </c>
      <c r="J1368" t="s">
        <v>36</v>
      </c>
      <c r="K1368" t="s">
        <v>37</v>
      </c>
      <c r="L1368" t="s">
        <v>53</v>
      </c>
      <c r="M1368" t="s">
        <v>59</v>
      </c>
      <c r="N1368" t="s">
        <v>45</v>
      </c>
      <c r="O1368" t="s">
        <v>29</v>
      </c>
      <c r="P1368" t="s">
        <v>30</v>
      </c>
      <c r="Q1368" t="s">
        <v>54</v>
      </c>
      <c r="R1368">
        <v>3.1</v>
      </c>
      <c r="S1368">
        <v>6</v>
      </c>
      <c r="T1368">
        <f t="shared" si="63"/>
        <v>365</v>
      </c>
      <c r="U1368" t="str">
        <f t="shared" si="64"/>
        <v>2027</v>
      </c>
      <c r="V1368" t="str">
        <f t="shared" si="65"/>
        <v>4</v>
      </c>
      <c r="W1368" s="10" cm="1">
        <f t="array" ref="W1368">(INDEX(clv_analysis[[#All],[Customer Lifetime Value]], MATCH(TEXT(U1368, "0")&amp;V1368, TEXT(clv_analysis[[#All],[Year]], "0")&amp;clv_analysis[[#All],[Quarter]], 0))) /( COUNTIFS(amazon_prime_users[Year], U1368, amazon_prime_users[Quarter], V1368))</f>
        <v>25.1077158982322</v>
      </c>
    </row>
    <row r="1369" spans="1:23" x14ac:dyDescent="0.3">
      <c r="A1369" s="2">
        <v>1368</v>
      </c>
      <c r="B1369" t="s">
        <v>5381</v>
      </c>
      <c r="C1369" t="s">
        <v>5382</v>
      </c>
      <c r="D1369" t="s">
        <v>5383</v>
      </c>
      <c r="E1369" s="3">
        <v>23490</v>
      </c>
      <c r="F1369" t="s">
        <v>22</v>
      </c>
      <c r="G1369" t="s">
        <v>5384</v>
      </c>
      <c r="H1369" s="1">
        <v>46673</v>
      </c>
      <c r="I1369" s="1">
        <v>47038</v>
      </c>
      <c r="J1369" t="s">
        <v>24</v>
      </c>
      <c r="K1369" t="s">
        <v>25</v>
      </c>
      <c r="L1369" t="s">
        <v>26</v>
      </c>
      <c r="M1369" t="s">
        <v>27</v>
      </c>
      <c r="N1369" t="s">
        <v>45</v>
      </c>
      <c r="O1369" t="s">
        <v>38</v>
      </c>
      <c r="P1369" t="s">
        <v>39</v>
      </c>
      <c r="Q1369" t="s">
        <v>31</v>
      </c>
      <c r="R1369">
        <v>3.7</v>
      </c>
      <c r="S1369">
        <v>7</v>
      </c>
      <c r="T1369">
        <f t="shared" si="63"/>
        <v>365</v>
      </c>
      <c r="U1369" t="str">
        <f t="shared" si="64"/>
        <v>2027</v>
      </c>
      <c r="V1369" t="str">
        <f t="shared" si="65"/>
        <v>4</v>
      </c>
      <c r="W1369" s="10" cm="1">
        <f t="array" ref="W1369">(INDEX(clv_analysis[[#All],[Customer Lifetime Value]], MATCH(TEXT(U1369, "0")&amp;V1369, TEXT(clv_analysis[[#All],[Year]], "0")&amp;clv_analysis[[#All],[Quarter]], 0))) /( COUNTIFS(amazon_prime_users[Year], U1369, amazon_prime_users[Quarter], V1369))</f>
        <v>25.1077158982322</v>
      </c>
    </row>
    <row r="1370" spans="1:23" x14ac:dyDescent="0.3">
      <c r="A1370" s="2">
        <v>1369</v>
      </c>
      <c r="B1370" t="s">
        <v>5385</v>
      </c>
      <c r="C1370" t="s">
        <v>5386</v>
      </c>
      <c r="D1370" t="s">
        <v>5387</v>
      </c>
      <c r="E1370" s="3">
        <v>13441</v>
      </c>
      <c r="F1370" t="s">
        <v>43</v>
      </c>
      <c r="G1370" t="s">
        <v>5388</v>
      </c>
      <c r="H1370" s="1">
        <v>46674</v>
      </c>
      <c r="I1370" s="1">
        <v>47039</v>
      </c>
      <c r="J1370" t="s">
        <v>36</v>
      </c>
      <c r="K1370" t="s">
        <v>52</v>
      </c>
      <c r="L1370" t="s">
        <v>53</v>
      </c>
      <c r="M1370" t="s">
        <v>59</v>
      </c>
      <c r="N1370" t="s">
        <v>45</v>
      </c>
      <c r="O1370" t="s">
        <v>29</v>
      </c>
      <c r="P1370" t="s">
        <v>30</v>
      </c>
      <c r="Q1370" t="s">
        <v>54</v>
      </c>
      <c r="R1370">
        <v>4.7</v>
      </c>
      <c r="S1370">
        <v>8</v>
      </c>
      <c r="T1370">
        <f t="shared" si="63"/>
        <v>365</v>
      </c>
      <c r="U1370" t="str">
        <f t="shared" si="64"/>
        <v>2027</v>
      </c>
      <c r="V1370" t="str">
        <f t="shared" si="65"/>
        <v>4</v>
      </c>
      <c r="W1370" s="10" cm="1">
        <f t="array" ref="W1370">(INDEX(clv_analysis[[#All],[Customer Lifetime Value]], MATCH(TEXT(U1370, "0")&amp;V1370, TEXT(clv_analysis[[#All],[Year]], "0")&amp;clv_analysis[[#All],[Quarter]], 0))) /( COUNTIFS(amazon_prime_users[Year], U1370, amazon_prime_users[Quarter], V1370))</f>
        <v>25.1077158982322</v>
      </c>
    </row>
    <row r="1371" spans="1:23" x14ac:dyDescent="0.3">
      <c r="A1371" s="2">
        <v>1370</v>
      </c>
      <c r="B1371" t="s">
        <v>5389</v>
      </c>
      <c r="C1371" t="s">
        <v>5390</v>
      </c>
      <c r="D1371" t="s">
        <v>5391</v>
      </c>
      <c r="E1371" s="3">
        <v>36141</v>
      </c>
      <c r="F1371" t="s">
        <v>43</v>
      </c>
      <c r="G1371" t="s">
        <v>5392</v>
      </c>
      <c r="H1371" s="1">
        <v>46675</v>
      </c>
      <c r="I1371" s="1">
        <v>47040</v>
      </c>
      <c r="J1371" t="s">
        <v>24</v>
      </c>
      <c r="K1371" t="s">
        <v>52</v>
      </c>
      <c r="L1371" t="s">
        <v>26</v>
      </c>
      <c r="M1371" t="s">
        <v>66</v>
      </c>
      <c r="N1371" t="s">
        <v>60</v>
      </c>
      <c r="O1371" t="s">
        <v>61</v>
      </c>
      <c r="P1371" t="s">
        <v>30</v>
      </c>
      <c r="Q1371" t="s">
        <v>31</v>
      </c>
      <c r="R1371">
        <v>3.7</v>
      </c>
      <c r="S1371">
        <v>0</v>
      </c>
      <c r="T1371">
        <f t="shared" si="63"/>
        <v>365</v>
      </c>
      <c r="U1371" t="str">
        <f t="shared" si="64"/>
        <v>2027</v>
      </c>
      <c r="V1371" t="str">
        <f t="shared" si="65"/>
        <v>4</v>
      </c>
      <c r="W1371" s="10" cm="1">
        <f t="array" ref="W1371">(INDEX(clv_analysis[[#All],[Customer Lifetime Value]], MATCH(TEXT(U1371, "0")&amp;V1371, TEXT(clv_analysis[[#All],[Year]], "0")&amp;clv_analysis[[#All],[Quarter]], 0))) /( COUNTIFS(amazon_prime_users[Year], U1371, amazon_prime_users[Quarter], V1371))</f>
        <v>25.1077158982322</v>
      </c>
    </row>
    <row r="1372" spans="1:23" x14ac:dyDescent="0.3">
      <c r="A1372" s="2">
        <v>1371</v>
      </c>
      <c r="B1372" t="s">
        <v>5393</v>
      </c>
      <c r="C1372" t="s">
        <v>5394</v>
      </c>
      <c r="D1372" t="s">
        <v>5395</v>
      </c>
      <c r="E1372" s="3">
        <v>23841</v>
      </c>
      <c r="F1372" t="s">
        <v>43</v>
      </c>
      <c r="G1372" t="s">
        <v>5396</v>
      </c>
      <c r="H1372" s="1">
        <v>46676</v>
      </c>
      <c r="I1372" s="1">
        <v>47041</v>
      </c>
      <c r="J1372" t="s">
        <v>24</v>
      </c>
      <c r="K1372" t="s">
        <v>52</v>
      </c>
      <c r="L1372" t="s">
        <v>26</v>
      </c>
      <c r="M1372" t="s">
        <v>66</v>
      </c>
      <c r="N1372" t="s">
        <v>45</v>
      </c>
      <c r="O1372" t="s">
        <v>46</v>
      </c>
      <c r="P1372" t="s">
        <v>39</v>
      </c>
      <c r="Q1372" t="s">
        <v>54</v>
      </c>
      <c r="R1372">
        <v>4.7</v>
      </c>
      <c r="S1372">
        <v>6</v>
      </c>
      <c r="T1372">
        <f t="shared" si="63"/>
        <v>365</v>
      </c>
      <c r="U1372" t="str">
        <f t="shared" si="64"/>
        <v>2027</v>
      </c>
      <c r="V1372" t="str">
        <f t="shared" si="65"/>
        <v>4</v>
      </c>
      <c r="W1372" s="10" cm="1">
        <f t="array" ref="W1372">(INDEX(clv_analysis[[#All],[Customer Lifetime Value]], MATCH(TEXT(U1372, "0")&amp;V1372, TEXT(clv_analysis[[#All],[Year]], "0")&amp;clv_analysis[[#All],[Quarter]], 0))) /( COUNTIFS(amazon_prime_users[Year], U1372, amazon_prime_users[Quarter], V1372))</f>
        <v>25.1077158982322</v>
      </c>
    </row>
    <row r="1373" spans="1:23" x14ac:dyDescent="0.3">
      <c r="A1373" s="2">
        <v>1372</v>
      </c>
      <c r="B1373" t="s">
        <v>5397</v>
      </c>
      <c r="C1373" t="s">
        <v>5398</v>
      </c>
      <c r="D1373" t="s">
        <v>5399</v>
      </c>
      <c r="E1373" s="3">
        <v>34863</v>
      </c>
      <c r="F1373" t="s">
        <v>22</v>
      </c>
      <c r="G1373" t="s">
        <v>5400</v>
      </c>
      <c r="H1373" s="1">
        <v>46677</v>
      </c>
      <c r="I1373" s="1">
        <v>47042</v>
      </c>
      <c r="J1373" t="s">
        <v>24</v>
      </c>
      <c r="K1373" t="s">
        <v>52</v>
      </c>
      <c r="L1373" t="s">
        <v>26</v>
      </c>
      <c r="M1373" t="s">
        <v>59</v>
      </c>
      <c r="N1373" t="s">
        <v>28</v>
      </c>
      <c r="O1373" t="s">
        <v>114</v>
      </c>
      <c r="P1373" t="s">
        <v>30</v>
      </c>
      <c r="Q1373" t="s">
        <v>31</v>
      </c>
      <c r="R1373">
        <v>4.3</v>
      </c>
      <c r="S1373">
        <v>10</v>
      </c>
      <c r="T1373">
        <f t="shared" si="63"/>
        <v>365</v>
      </c>
      <c r="U1373" t="str">
        <f t="shared" si="64"/>
        <v>2027</v>
      </c>
      <c r="V1373" t="str">
        <f t="shared" si="65"/>
        <v>4</v>
      </c>
      <c r="W1373" s="10" cm="1">
        <f t="array" ref="W1373">(INDEX(clv_analysis[[#All],[Customer Lifetime Value]], MATCH(TEXT(U1373, "0")&amp;V1373, TEXT(clv_analysis[[#All],[Year]], "0")&amp;clv_analysis[[#All],[Quarter]], 0))) /( COUNTIFS(amazon_prime_users[Year], U1373, amazon_prime_users[Quarter], V1373))</f>
        <v>25.1077158982322</v>
      </c>
    </row>
    <row r="1374" spans="1:23" x14ac:dyDescent="0.3">
      <c r="A1374" s="2">
        <v>1373</v>
      </c>
      <c r="B1374" t="s">
        <v>5401</v>
      </c>
      <c r="C1374" t="s">
        <v>5402</v>
      </c>
      <c r="D1374" t="s">
        <v>5403</v>
      </c>
      <c r="E1374" s="3">
        <v>12216</v>
      </c>
      <c r="F1374" t="s">
        <v>43</v>
      </c>
      <c r="G1374" t="s">
        <v>5404</v>
      </c>
      <c r="H1374" s="1">
        <v>46678</v>
      </c>
      <c r="I1374" s="1">
        <v>47043</v>
      </c>
      <c r="J1374" t="s">
        <v>24</v>
      </c>
      <c r="K1374" t="s">
        <v>25</v>
      </c>
      <c r="L1374" t="s">
        <v>26</v>
      </c>
      <c r="M1374" t="s">
        <v>27</v>
      </c>
      <c r="N1374" t="s">
        <v>60</v>
      </c>
      <c r="O1374" t="s">
        <v>67</v>
      </c>
      <c r="P1374" t="s">
        <v>68</v>
      </c>
      <c r="Q1374" t="s">
        <v>54</v>
      </c>
      <c r="R1374">
        <v>3.5</v>
      </c>
      <c r="S1374">
        <v>0</v>
      </c>
      <c r="T1374">
        <f t="shared" si="63"/>
        <v>365</v>
      </c>
      <c r="U1374" t="str">
        <f t="shared" si="64"/>
        <v>2027</v>
      </c>
      <c r="V1374" t="str">
        <f t="shared" si="65"/>
        <v>4</v>
      </c>
      <c r="W1374" s="10" cm="1">
        <f t="array" ref="W1374">(INDEX(clv_analysis[[#All],[Customer Lifetime Value]], MATCH(TEXT(U1374, "0")&amp;V1374, TEXT(clv_analysis[[#All],[Year]], "0")&amp;clv_analysis[[#All],[Quarter]], 0))) /( COUNTIFS(amazon_prime_users[Year], U1374, amazon_prime_users[Quarter], V1374))</f>
        <v>25.1077158982322</v>
      </c>
    </row>
    <row r="1375" spans="1:23" x14ac:dyDescent="0.3">
      <c r="A1375" s="2">
        <v>1374</v>
      </c>
      <c r="B1375" t="s">
        <v>5405</v>
      </c>
      <c r="C1375" t="s">
        <v>5406</v>
      </c>
      <c r="D1375" t="s">
        <v>5407</v>
      </c>
      <c r="E1375" s="3">
        <v>35039</v>
      </c>
      <c r="F1375" t="s">
        <v>22</v>
      </c>
      <c r="G1375" t="s">
        <v>5408</v>
      </c>
      <c r="H1375" s="1">
        <v>46679</v>
      </c>
      <c r="I1375" s="1">
        <v>47044</v>
      </c>
      <c r="J1375" t="s">
        <v>36</v>
      </c>
      <c r="K1375" t="s">
        <v>37</v>
      </c>
      <c r="L1375" t="s">
        <v>53</v>
      </c>
      <c r="M1375" t="s">
        <v>59</v>
      </c>
      <c r="N1375" t="s">
        <v>28</v>
      </c>
      <c r="O1375" t="s">
        <v>38</v>
      </c>
      <c r="P1375" t="s">
        <v>68</v>
      </c>
      <c r="Q1375" t="s">
        <v>47</v>
      </c>
      <c r="R1375">
        <v>4.8</v>
      </c>
      <c r="S1375">
        <v>6</v>
      </c>
      <c r="T1375">
        <f t="shared" si="63"/>
        <v>365</v>
      </c>
      <c r="U1375" t="str">
        <f t="shared" si="64"/>
        <v>2027</v>
      </c>
      <c r="V1375" t="str">
        <f t="shared" si="65"/>
        <v>4</v>
      </c>
      <c r="W1375" s="10" cm="1">
        <f t="array" ref="W1375">(INDEX(clv_analysis[[#All],[Customer Lifetime Value]], MATCH(TEXT(U1375, "0")&amp;V1375, TEXT(clv_analysis[[#All],[Year]], "0")&amp;clv_analysis[[#All],[Quarter]], 0))) /( COUNTIFS(amazon_prime_users[Year], U1375, amazon_prime_users[Quarter], V1375))</f>
        <v>25.1077158982322</v>
      </c>
    </row>
    <row r="1376" spans="1:23" x14ac:dyDescent="0.3">
      <c r="A1376" s="2">
        <v>1375</v>
      </c>
      <c r="B1376" t="s">
        <v>5409</v>
      </c>
      <c r="C1376" t="s">
        <v>5410</v>
      </c>
      <c r="D1376" t="s">
        <v>5411</v>
      </c>
      <c r="E1376" s="3">
        <v>32043</v>
      </c>
      <c r="F1376" t="s">
        <v>43</v>
      </c>
      <c r="G1376" t="s">
        <v>5412</v>
      </c>
      <c r="H1376" s="1">
        <v>46680</v>
      </c>
      <c r="I1376" s="1">
        <v>47045</v>
      </c>
      <c r="J1376" t="s">
        <v>24</v>
      </c>
      <c r="K1376" t="s">
        <v>25</v>
      </c>
      <c r="L1376" t="s">
        <v>53</v>
      </c>
      <c r="M1376" t="s">
        <v>59</v>
      </c>
      <c r="N1376" t="s">
        <v>45</v>
      </c>
      <c r="O1376" t="s">
        <v>46</v>
      </c>
      <c r="P1376" t="s">
        <v>39</v>
      </c>
      <c r="Q1376" t="s">
        <v>54</v>
      </c>
      <c r="R1376">
        <v>3.6</v>
      </c>
      <c r="S1376">
        <v>5</v>
      </c>
      <c r="T1376">
        <f t="shared" si="63"/>
        <v>365</v>
      </c>
      <c r="U1376" t="str">
        <f t="shared" si="64"/>
        <v>2027</v>
      </c>
      <c r="V1376" t="str">
        <f t="shared" si="65"/>
        <v>4</v>
      </c>
      <c r="W1376" s="10" cm="1">
        <f t="array" ref="W1376">(INDEX(clv_analysis[[#All],[Customer Lifetime Value]], MATCH(TEXT(U1376, "0")&amp;V1376, TEXT(clv_analysis[[#All],[Year]], "0")&amp;clv_analysis[[#All],[Quarter]], 0))) /( COUNTIFS(amazon_prime_users[Year], U1376, amazon_prime_users[Quarter], V1376))</f>
        <v>25.1077158982322</v>
      </c>
    </row>
    <row r="1377" spans="1:23" x14ac:dyDescent="0.3">
      <c r="A1377" s="2">
        <v>1376</v>
      </c>
      <c r="B1377" t="s">
        <v>5413</v>
      </c>
      <c r="C1377" t="s">
        <v>5414</v>
      </c>
      <c r="D1377" t="s">
        <v>5415</v>
      </c>
      <c r="E1377" s="3">
        <v>16246</v>
      </c>
      <c r="F1377" t="s">
        <v>22</v>
      </c>
      <c r="G1377" t="s">
        <v>5416</v>
      </c>
      <c r="H1377" s="1">
        <v>46681</v>
      </c>
      <c r="I1377" s="1">
        <v>47046</v>
      </c>
      <c r="J1377" t="s">
        <v>24</v>
      </c>
      <c r="K1377" t="s">
        <v>25</v>
      </c>
      <c r="L1377" t="s">
        <v>26</v>
      </c>
      <c r="M1377" t="s">
        <v>27</v>
      </c>
      <c r="N1377" t="s">
        <v>28</v>
      </c>
      <c r="O1377" t="s">
        <v>67</v>
      </c>
      <c r="P1377" t="s">
        <v>68</v>
      </c>
      <c r="Q1377" t="s">
        <v>47</v>
      </c>
      <c r="R1377">
        <v>4.4000000000000004</v>
      </c>
      <c r="S1377">
        <v>7</v>
      </c>
      <c r="T1377">
        <f t="shared" si="63"/>
        <v>365</v>
      </c>
      <c r="U1377" t="str">
        <f t="shared" si="64"/>
        <v>2027</v>
      </c>
      <c r="V1377" t="str">
        <f t="shared" si="65"/>
        <v>4</v>
      </c>
      <c r="W1377" s="10" cm="1">
        <f t="array" ref="W1377">(INDEX(clv_analysis[[#All],[Customer Lifetime Value]], MATCH(TEXT(U1377, "0")&amp;V1377, TEXT(clv_analysis[[#All],[Year]], "0")&amp;clv_analysis[[#All],[Quarter]], 0))) /( COUNTIFS(amazon_prime_users[Year], U1377, amazon_prime_users[Quarter], V1377))</f>
        <v>25.1077158982322</v>
      </c>
    </row>
    <row r="1378" spans="1:23" x14ac:dyDescent="0.3">
      <c r="A1378" s="2">
        <v>1377</v>
      </c>
      <c r="B1378" t="s">
        <v>5417</v>
      </c>
      <c r="C1378" t="s">
        <v>5418</v>
      </c>
      <c r="D1378" t="s">
        <v>5419</v>
      </c>
      <c r="E1378" s="3">
        <v>33956</v>
      </c>
      <c r="F1378" t="s">
        <v>43</v>
      </c>
      <c r="G1378" t="s">
        <v>5420</v>
      </c>
      <c r="H1378" s="1">
        <v>46682</v>
      </c>
      <c r="I1378" s="1">
        <v>47047</v>
      </c>
      <c r="J1378" t="s">
        <v>36</v>
      </c>
      <c r="K1378" t="s">
        <v>37</v>
      </c>
      <c r="L1378" t="s">
        <v>53</v>
      </c>
      <c r="M1378" t="s">
        <v>27</v>
      </c>
      <c r="N1378" t="s">
        <v>60</v>
      </c>
      <c r="O1378" t="s">
        <v>114</v>
      </c>
      <c r="P1378" t="s">
        <v>39</v>
      </c>
      <c r="Q1378" t="s">
        <v>47</v>
      </c>
      <c r="R1378">
        <v>4.5999999999999996</v>
      </c>
      <c r="S1378">
        <v>5</v>
      </c>
      <c r="T1378">
        <f t="shared" si="63"/>
        <v>365</v>
      </c>
      <c r="U1378" t="str">
        <f t="shared" si="64"/>
        <v>2027</v>
      </c>
      <c r="V1378" t="str">
        <f t="shared" si="65"/>
        <v>4</v>
      </c>
      <c r="W1378" s="10" cm="1">
        <f t="array" ref="W1378">(INDEX(clv_analysis[[#All],[Customer Lifetime Value]], MATCH(TEXT(U1378, "0")&amp;V1378, TEXT(clv_analysis[[#All],[Year]], "0")&amp;clv_analysis[[#All],[Quarter]], 0))) /( COUNTIFS(amazon_prime_users[Year], U1378, amazon_prime_users[Quarter], V1378))</f>
        <v>25.1077158982322</v>
      </c>
    </row>
    <row r="1379" spans="1:23" x14ac:dyDescent="0.3">
      <c r="A1379" s="2">
        <v>1378</v>
      </c>
      <c r="B1379" t="s">
        <v>5421</v>
      </c>
      <c r="C1379" t="s">
        <v>5422</v>
      </c>
      <c r="D1379" t="s">
        <v>5423</v>
      </c>
      <c r="E1379" s="3">
        <v>30643</v>
      </c>
      <c r="F1379" t="s">
        <v>43</v>
      </c>
      <c r="G1379" t="s">
        <v>5424</v>
      </c>
      <c r="H1379" s="1">
        <v>46683</v>
      </c>
      <c r="I1379" s="1">
        <v>47048</v>
      </c>
      <c r="J1379" t="s">
        <v>24</v>
      </c>
      <c r="K1379" t="s">
        <v>37</v>
      </c>
      <c r="L1379" t="s">
        <v>26</v>
      </c>
      <c r="M1379" t="s">
        <v>66</v>
      </c>
      <c r="N1379" t="s">
        <v>60</v>
      </c>
      <c r="O1379" t="s">
        <v>61</v>
      </c>
      <c r="P1379" t="s">
        <v>68</v>
      </c>
      <c r="Q1379" t="s">
        <v>31</v>
      </c>
      <c r="R1379">
        <v>5</v>
      </c>
      <c r="S1379">
        <v>9</v>
      </c>
      <c r="T1379">
        <f t="shared" si="63"/>
        <v>365</v>
      </c>
      <c r="U1379" t="str">
        <f t="shared" si="64"/>
        <v>2027</v>
      </c>
      <c r="V1379" t="str">
        <f t="shared" si="65"/>
        <v>4</v>
      </c>
      <c r="W1379" s="10" cm="1">
        <f t="array" ref="W1379">(INDEX(clv_analysis[[#All],[Customer Lifetime Value]], MATCH(TEXT(U1379, "0")&amp;V1379, TEXT(clv_analysis[[#All],[Year]], "0")&amp;clv_analysis[[#All],[Quarter]], 0))) /( COUNTIFS(amazon_prime_users[Year], U1379, amazon_prime_users[Quarter], V1379))</f>
        <v>25.1077158982322</v>
      </c>
    </row>
    <row r="1380" spans="1:23" x14ac:dyDescent="0.3">
      <c r="A1380" s="2">
        <v>1379</v>
      </c>
      <c r="B1380" t="s">
        <v>5425</v>
      </c>
      <c r="C1380" t="s">
        <v>5426</v>
      </c>
      <c r="D1380" t="s">
        <v>5427</v>
      </c>
      <c r="E1380" s="3">
        <v>23848</v>
      </c>
      <c r="F1380" t="s">
        <v>22</v>
      </c>
      <c r="G1380" t="s">
        <v>5428</v>
      </c>
      <c r="H1380" s="1">
        <v>46684</v>
      </c>
      <c r="I1380" s="1">
        <v>47049</v>
      </c>
      <c r="J1380" t="s">
        <v>24</v>
      </c>
      <c r="K1380" t="s">
        <v>25</v>
      </c>
      <c r="L1380" t="s">
        <v>26</v>
      </c>
      <c r="M1380" t="s">
        <v>27</v>
      </c>
      <c r="N1380" t="s">
        <v>45</v>
      </c>
      <c r="O1380" t="s">
        <v>73</v>
      </c>
      <c r="P1380" t="s">
        <v>30</v>
      </c>
      <c r="Q1380" t="s">
        <v>47</v>
      </c>
      <c r="R1380">
        <v>4.5</v>
      </c>
      <c r="S1380">
        <v>2</v>
      </c>
      <c r="T1380">
        <f t="shared" si="63"/>
        <v>365</v>
      </c>
      <c r="U1380" t="str">
        <f t="shared" si="64"/>
        <v>2027</v>
      </c>
      <c r="V1380" t="str">
        <f t="shared" si="65"/>
        <v>4</v>
      </c>
      <c r="W1380" s="10" cm="1">
        <f t="array" ref="W1380">(INDEX(clv_analysis[[#All],[Customer Lifetime Value]], MATCH(TEXT(U1380, "0")&amp;V1380, TEXT(clv_analysis[[#All],[Year]], "0")&amp;clv_analysis[[#All],[Quarter]], 0))) /( COUNTIFS(amazon_prime_users[Year], U1380, amazon_prime_users[Quarter], V1380))</f>
        <v>25.1077158982322</v>
      </c>
    </row>
    <row r="1381" spans="1:23" x14ac:dyDescent="0.3">
      <c r="A1381" s="2">
        <v>1380</v>
      </c>
      <c r="B1381" t="s">
        <v>5429</v>
      </c>
      <c r="C1381" t="s">
        <v>5430</v>
      </c>
      <c r="D1381" t="s">
        <v>5431</v>
      </c>
      <c r="E1381" s="3">
        <v>12297</v>
      </c>
      <c r="F1381" t="s">
        <v>22</v>
      </c>
      <c r="G1381" t="s">
        <v>5432</v>
      </c>
      <c r="H1381" s="1">
        <v>46685</v>
      </c>
      <c r="I1381" s="1">
        <v>47050</v>
      </c>
      <c r="J1381" t="s">
        <v>36</v>
      </c>
      <c r="K1381" t="s">
        <v>37</v>
      </c>
      <c r="L1381" t="s">
        <v>53</v>
      </c>
      <c r="M1381" t="s">
        <v>66</v>
      </c>
      <c r="N1381" t="s">
        <v>28</v>
      </c>
      <c r="O1381" t="s">
        <v>67</v>
      </c>
      <c r="P1381" t="s">
        <v>68</v>
      </c>
      <c r="Q1381" t="s">
        <v>47</v>
      </c>
      <c r="R1381">
        <v>3.2</v>
      </c>
      <c r="S1381">
        <v>0</v>
      </c>
      <c r="T1381">
        <f t="shared" si="63"/>
        <v>365</v>
      </c>
      <c r="U1381" t="str">
        <f t="shared" si="64"/>
        <v>2027</v>
      </c>
      <c r="V1381" t="str">
        <f t="shared" si="65"/>
        <v>4</v>
      </c>
      <c r="W1381" s="10" cm="1">
        <f t="array" ref="W1381">(INDEX(clv_analysis[[#All],[Customer Lifetime Value]], MATCH(TEXT(U1381, "0")&amp;V1381, TEXT(clv_analysis[[#All],[Year]], "0")&amp;clv_analysis[[#All],[Quarter]], 0))) /( COUNTIFS(amazon_prime_users[Year], U1381, amazon_prime_users[Quarter], V1381))</f>
        <v>25.1077158982322</v>
      </c>
    </row>
    <row r="1382" spans="1:23" x14ac:dyDescent="0.3">
      <c r="A1382" s="2">
        <v>1381</v>
      </c>
      <c r="B1382" t="s">
        <v>5433</v>
      </c>
      <c r="C1382" t="s">
        <v>5434</v>
      </c>
      <c r="D1382" t="s">
        <v>5435</v>
      </c>
      <c r="E1382" s="3">
        <v>15141</v>
      </c>
      <c r="F1382" t="s">
        <v>22</v>
      </c>
      <c r="G1382" t="s">
        <v>4099</v>
      </c>
      <c r="H1382" s="1">
        <v>46686</v>
      </c>
      <c r="I1382" s="1">
        <v>47051</v>
      </c>
      <c r="J1382" t="s">
        <v>24</v>
      </c>
      <c r="K1382" t="s">
        <v>25</v>
      </c>
      <c r="L1382" t="s">
        <v>53</v>
      </c>
      <c r="M1382" t="s">
        <v>27</v>
      </c>
      <c r="N1382" t="s">
        <v>60</v>
      </c>
      <c r="O1382" t="s">
        <v>29</v>
      </c>
      <c r="P1382" t="s">
        <v>68</v>
      </c>
      <c r="Q1382" t="s">
        <v>54</v>
      </c>
      <c r="R1382">
        <v>4.5999999999999996</v>
      </c>
      <c r="S1382">
        <v>7</v>
      </c>
      <c r="T1382">
        <f t="shared" si="63"/>
        <v>365</v>
      </c>
      <c r="U1382" t="str">
        <f t="shared" si="64"/>
        <v>2027</v>
      </c>
      <c r="V1382" t="str">
        <f t="shared" si="65"/>
        <v>4</v>
      </c>
      <c r="W1382" s="10" cm="1">
        <f t="array" ref="W1382">(INDEX(clv_analysis[[#All],[Customer Lifetime Value]], MATCH(TEXT(U1382, "0")&amp;V1382, TEXT(clv_analysis[[#All],[Year]], "0")&amp;clv_analysis[[#All],[Quarter]], 0))) /( COUNTIFS(amazon_prime_users[Year], U1382, amazon_prime_users[Quarter], V1382))</f>
        <v>25.1077158982322</v>
      </c>
    </row>
    <row r="1383" spans="1:23" x14ac:dyDescent="0.3">
      <c r="A1383" s="2">
        <v>1382</v>
      </c>
      <c r="B1383" t="s">
        <v>5436</v>
      </c>
      <c r="C1383" t="s">
        <v>5437</v>
      </c>
      <c r="D1383" t="s">
        <v>5438</v>
      </c>
      <c r="E1383" s="3">
        <v>21084</v>
      </c>
      <c r="F1383" t="s">
        <v>43</v>
      </c>
      <c r="G1383" t="s">
        <v>5439</v>
      </c>
      <c r="H1383" s="1">
        <v>46687</v>
      </c>
      <c r="I1383" s="1">
        <v>47052</v>
      </c>
      <c r="J1383" t="s">
        <v>24</v>
      </c>
      <c r="K1383" t="s">
        <v>37</v>
      </c>
      <c r="L1383" t="s">
        <v>26</v>
      </c>
      <c r="M1383" t="s">
        <v>59</v>
      </c>
      <c r="N1383" t="s">
        <v>60</v>
      </c>
      <c r="O1383" t="s">
        <v>61</v>
      </c>
      <c r="P1383" t="s">
        <v>68</v>
      </c>
      <c r="Q1383" t="s">
        <v>31</v>
      </c>
      <c r="R1383">
        <v>3.1</v>
      </c>
      <c r="S1383">
        <v>3</v>
      </c>
      <c r="T1383">
        <f t="shared" si="63"/>
        <v>365</v>
      </c>
      <c r="U1383" t="str">
        <f t="shared" si="64"/>
        <v>2027</v>
      </c>
      <c r="V1383" t="str">
        <f t="shared" si="65"/>
        <v>4</v>
      </c>
      <c r="W1383" s="10" cm="1">
        <f t="array" ref="W1383">(INDEX(clv_analysis[[#All],[Customer Lifetime Value]], MATCH(TEXT(U1383, "0")&amp;V1383, TEXT(clv_analysis[[#All],[Year]], "0")&amp;clv_analysis[[#All],[Quarter]], 0))) /( COUNTIFS(amazon_prime_users[Year], U1383, amazon_prime_users[Quarter], V1383))</f>
        <v>25.1077158982322</v>
      </c>
    </row>
    <row r="1384" spans="1:23" x14ac:dyDescent="0.3">
      <c r="A1384" s="2">
        <v>1383</v>
      </c>
      <c r="B1384" t="s">
        <v>5440</v>
      </c>
      <c r="C1384" t="s">
        <v>5441</v>
      </c>
      <c r="D1384" t="s">
        <v>5442</v>
      </c>
      <c r="E1384" s="3">
        <v>24308</v>
      </c>
      <c r="F1384" t="s">
        <v>43</v>
      </c>
      <c r="G1384" t="s">
        <v>5443</v>
      </c>
      <c r="H1384" s="1">
        <v>46688</v>
      </c>
      <c r="I1384" s="1">
        <v>47053</v>
      </c>
      <c r="J1384" t="s">
        <v>36</v>
      </c>
      <c r="K1384" t="s">
        <v>37</v>
      </c>
      <c r="L1384" t="s">
        <v>26</v>
      </c>
      <c r="M1384" t="s">
        <v>66</v>
      </c>
      <c r="N1384" t="s">
        <v>45</v>
      </c>
      <c r="O1384" t="s">
        <v>67</v>
      </c>
      <c r="P1384" t="s">
        <v>30</v>
      </c>
      <c r="Q1384" t="s">
        <v>54</v>
      </c>
      <c r="R1384">
        <v>3</v>
      </c>
      <c r="S1384">
        <v>7</v>
      </c>
      <c r="T1384">
        <f t="shared" si="63"/>
        <v>365</v>
      </c>
      <c r="U1384" t="str">
        <f t="shared" si="64"/>
        <v>2027</v>
      </c>
      <c r="V1384" t="str">
        <f t="shared" si="65"/>
        <v>4</v>
      </c>
      <c r="W1384" s="10" cm="1">
        <f t="array" ref="W1384">(INDEX(clv_analysis[[#All],[Customer Lifetime Value]], MATCH(TEXT(U1384, "0")&amp;V1384, TEXT(clv_analysis[[#All],[Year]], "0")&amp;clv_analysis[[#All],[Quarter]], 0))) /( COUNTIFS(amazon_prime_users[Year], U1384, amazon_prime_users[Quarter], V1384))</f>
        <v>25.1077158982322</v>
      </c>
    </row>
    <row r="1385" spans="1:23" x14ac:dyDescent="0.3">
      <c r="A1385" s="2">
        <v>1384</v>
      </c>
      <c r="B1385" t="s">
        <v>5444</v>
      </c>
      <c r="C1385" t="s">
        <v>5445</v>
      </c>
      <c r="D1385" t="s">
        <v>5446</v>
      </c>
      <c r="E1385" s="3">
        <v>32824</v>
      </c>
      <c r="F1385" t="s">
        <v>43</v>
      </c>
      <c r="G1385" t="s">
        <v>5447</v>
      </c>
      <c r="H1385" s="1">
        <v>46689</v>
      </c>
      <c r="I1385" s="1">
        <v>47054</v>
      </c>
      <c r="J1385" t="s">
        <v>24</v>
      </c>
      <c r="K1385" t="s">
        <v>52</v>
      </c>
      <c r="L1385" t="s">
        <v>53</v>
      </c>
      <c r="M1385" t="s">
        <v>59</v>
      </c>
      <c r="N1385" t="s">
        <v>45</v>
      </c>
      <c r="O1385" t="s">
        <v>38</v>
      </c>
      <c r="P1385" t="s">
        <v>30</v>
      </c>
      <c r="Q1385" t="s">
        <v>47</v>
      </c>
      <c r="R1385">
        <v>4.5999999999999996</v>
      </c>
      <c r="S1385">
        <v>2</v>
      </c>
      <c r="T1385">
        <f t="shared" si="63"/>
        <v>365</v>
      </c>
      <c r="U1385" t="str">
        <f t="shared" si="64"/>
        <v>2027</v>
      </c>
      <c r="V1385" t="str">
        <f t="shared" si="65"/>
        <v>4</v>
      </c>
      <c r="W1385" s="10" cm="1">
        <f t="array" ref="W1385">(INDEX(clv_analysis[[#All],[Customer Lifetime Value]], MATCH(TEXT(U1385, "0")&amp;V1385, TEXT(clv_analysis[[#All],[Year]], "0")&amp;clv_analysis[[#All],[Quarter]], 0))) /( COUNTIFS(amazon_prime_users[Year], U1385, amazon_prime_users[Quarter], V1385))</f>
        <v>25.1077158982322</v>
      </c>
    </row>
    <row r="1386" spans="1:23" x14ac:dyDescent="0.3">
      <c r="A1386" s="2">
        <v>1385</v>
      </c>
      <c r="B1386" t="s">
        <v>5448</v>
      </c>
      <c r="C1386" t="s">
        <v>5449</v>
      </c>
      <c r="D1386" t="s">
        <v>5450</v>
      </c>
      <c r="E1386" s="3">
        <v>13360</v>
      </c>
      <c r="F1386" t="s">
        <v>43</v>
      </c>
      <c r="G1386" t="s">
        <v>5451</v>
      </c>
      <c r="H1386" s="1">
        <v>46690</v>
      </c>
      <c r="I1386" s="1">
        <v>47055</v>
      </c>
      <c r="J1386" t="s">
        <v>24</v>
      </c>
      <c r="K1386" t="s">
        <v>52</v>
      </c>
      <c r="L1386" t="s">
        <v>26</v>
      </c>
      <c r="M1386" t="s">
        <v>27</v>
      </c>
      <c r="N1386" t="s">
        <v>28</v>
      </c>
      <c r="O1386" t="s">
        <v>114</v>
      </c>
      <c r="P1386" t="s">
        <v>30</v>
      </c>
      <c r="Q1386" t="s">
        <v>47</v>
      </c>
      <c r="R1386">
        <v>3.7</v>
      </c>
      <c r="S1386">
        <v>4</v>
      </c>
      <c r="T1386">
        <f t="shared" si="63"/>
        <v>365</v>
      </c>
      <c r="U1386" t="str">
        <f t="shared" si="64"/>
        <v>2027</v>
      </c>
      <c r="V1386" t="str">
        <f t="shared" si="65"/>
        <v>4</v>
      </c>
      <c r="W1386" s="10" cm="1">
        <f t="array" ref="W1386">(INDEX(clv_analysis[[#All],[Customer Lifetime Value]], MATCH(TEXT(U1386, "0")&amp;V1386, TEXT(clv_analysis[[#All],[Year]], "0")&amp;clv_analysis[[#All],[Quarter]], 0))) /( COUNTIFS(amazon_prime_users[Year], U1386, amazon_prime_users[Quarter], V1386))</f>
        <v>25.1077158982322</v>
      </c>
    </row>
    <row r="1387" spans="1:23" x14ac:dyDescent="0.3">
      <c r="A1387" s="2">
        <v>1386</v>
      </c>
      <c r="B1387" t="s">
        <v>5452</v>
      </c>
      <c r="C1387" t="s">
        <v>5453</v>
      </c>
      <c r="D1387" t="s">
        <v>5454</v>
      </c>
      <c r="E1387" s="3">
        <v>38366</v>
      </c>
      <c r="F1387" t="s">
        <v>43</v>
      </c>
      <c r="G1387" t="s">
        <v>5455</v>
      </c>
      <c r="H1387" s="1">
        <v>46691</v>
      </c>
      <c r="I1387" s="1">
        <v>47056</v>
      </c>
      <c r="J1387" t="s">
        <v>36</v>
      </c>
      <c r="K1387" t="s">
        <v>37</v>
      </c>
      <c r="L1387" t="s">
        <v>53</v>
      </c>
      <c r="M1387" t="s">
        <v>27</v>
      </c>
      <c r="N1387" t="s">
        <v>28</v>
      </c>
      <c r="O1387" t="s">
        <v>38</v>
      </c>
      <c r="P1387" t="s">
        <v>39</v>
      </c>
      <c r="Q1387" t="s">
        <v>31</v>
      </c>
      <c r="R1387">
        <v>3.4</v>
      </c>
      <c r="S1387">
        <v>2</v>
      </c>
      <c r="T1387">
        <f t="shared" si="63"/>
        <v>365</v>
      </c>
      <c r="U1387" t="str">
        <f t="shared" si="64"/>
        <v>2027</v>
      </c>
      <c r="V1387" t="str">
        <f t="shared" si="65"/>
        <v>4</v>
      </c>
      <c r="W1387" s="10" cm="1">
        <f t="array" ref="W1387">(INDEX(clv_analysis[[#All],[Customer Lifetime Value]], MATCH(TEXT(U1387, "0")&amp;V1387, TEXT(clv_analysis[[#All],[Year]], "0")&amp;clv_analysis[[#All],[Quarter]], 0))) /( COUNTIFS(amazon_prime_users[Year], U1387, amazon_prime_users[Quarter], V1387))</f>
        <v>25.1077158982322</v>
      </c>
    </row>
    <row r="1388" spans="1:23" x14ac:dyDescent="0.3">
      <c r="A1388" s="2">
        <v>1387</v>
      </c>
      <c r="B1388" t="s">
        <v>5456</v>
      </c>
      <c r="C1388" t="s">
        <v>5457</v>
      </c>
      <c r="D1388" t="s">
        <v>5458</v>
      </c>
      <c r="E1388" s="3">
        <v>26449</v>
      </c>
      <c r="F1388" t="s">
        <v>43</v>
      </c>
      <c r="G1388" t="s">
        <v>3737</v>
      </c>
      <c r="H1388" s="1">
        <v>46692</v>
      </c>
      <c r="I1388" s="1">
        <v>47057</v>
      </c>
      <c r="J1388" t="s">
        <v>24</v>
      </c>
      <c r="K1388" t="s">
        <v>37</v>
      </c>
      <c r="L1388" t="s">
        <v>53</v>
      </c>
      <c r="M1388" t="s">
        <v>59</v>
      </c>
      <c r="N1388" t="s">
        <v>60</v>
      </c>
      <c r="O1388" t="s">
        <v>61</v>
      </c>
      <c r="P1388" t="s">
        <v>68</v>
      </c>
      <c r="Q1388" t="s">
        <v>47</v>
      </c>
      <c r="R1388">
        <v>3.3</v>
      </c>
      <c r="S1388">
        <v>10</v>
      </c>
      <c r="T1388">
        <f t="shared" si="63"/>
        <v>365</v>
      </c>
      <c r="U1388" t="str">
        <f t="shared" si="64"/>
        <v>2027</v>
      </c>
      <c r="V1388" t="str">
        <f t="shared" si="65"/>
        <v>4</v>
      </c>
      <c r="W1388" s="10" cm="1">
        <f t="array" ref="W1388">(INDEX(clv_analysis[[#All],[Customer Lifetime Value]], MATCH(TEXT(U1388, "0")&amp;V1388, TEXT(clv_analysis[[#All],[Year]], "0")&amp;clv_analysis[[#All],[Quarter]], 0))) /( COUNTIFS(amazon_prime_users[Year], U1388, amazon_prime_users[Quarter], V1388))</f>
        <v>25.1077158982322</v>
      </c>
    </row>
    <row r="1389" spans="1:23" x14ac:dyDescent="0.3">
      <c r="A1389" s="2">
        <v>1388</v>
      </c>
      <c r="B1389" t="s">
        <v>5459</v>
      </c>
      <c r="C1389" t="s">
        <v>5460</v>
      </c>
      <c r="D1389" t="s">
        <v>5461</v>
      </c>
      <c r="E1389" s="3">
        <v>33300</v>
      </c>
      <c r="F1389" t="s">
        <v>43</v>
      </c>
      <c r="G1389" t="s">
        <v>5462</v>
      </c>
      <c r="H1389" s="1">
        <v>46693</v>
      </c>
      <c r="I1389" s="1">
        <v>47058</v>
      </c>
      <c r="J1389" t="s">
        <v>24</v>
      </c>
      <c r="K1389" t="s">
        <v>25</v>
      </c>
      <c r="L1389" t="s">
        <v>26</v>
      </c>
      <c r="M1389" t="s">
        <v>66</v>
      </c>
      <c r="N1389" t="s">
        <v>28</v>
      </c>
      <c r="O1389" t="s">
        <v>73</v>
      </c>
      <c r="P1389" t="s">
        <v>39</v>
      </c>
      <c r="Q1389" t="s">
        <v>31</v>
      </c>
      <c r="R1389">
        <v>3.3</v>
      </c>
      <c r="S1389">
        <v>6</v>
      </c>
      <c r="T1389">
        <f t="shared" si="63"/>
        <v>365</v>
      </c>
      <c r="U1389" t="str">
        <f t="shared" si="64"/>
        <v>2027</v>
      </c>
      <c r="V1389" t="str">
        <f t="shared" si="65"/>
        <v>4</v>
      </c>
      <c r="W1389" s="10" cm="1">
        <f t="array" ref="W1389">(INDEX(clv_analysis[[#All],[Customer Lifetime Value]], MATCH(TEXT(U1389, "0")&amp;V1389, TEXT(clv_analysis[[#All],[Year]], "0")&amp;clv_analysis[[#All],[Quarter]], 0))) /( COUNTIFS(amazon_prime_users[Year], U1389, amazon_prime_users[Quarter], V1389))</f>
        <v>25.1077158982322</v>
      </c>
    </row>
    <row r="1390" spans="1:23" x14ac:dyDescent="0.3">
      <c r="A1390" s="2">
        <v>1389</v>
      </c>
      <c r="B1390" t="s">
        <v>5463</v>
      </c>
      <c r="C1390" t="s">
        <v>5464</v>
      </c>
      <c r="D1390" t="s">
        <v>5465</v>
      </c>
      <c r="E1390" s="3">
        <v>21164</v>
      </c>
      <c r="F1390" t="s">
        <v>43</v>
      </c>
      <c r="G1390" t="s">
        <v>1225</v>
      </c>
      <c r="H1390" s="1">
        <v>46694</v>
      </c>
      <c r="I1390" s="1">
        <v>47059</v>
      </c>
      <c r="J1390" t="s">
        <v>36</v>
      </c>
      <c r="K1390" t="s">
        <v>37</v>
      </c>
      <c r="L1390" t="s">
        <v>53</v>
      </c>
      <c r="M1390" t="s">
        <v>59</v>
      </c>
      <c r="N1390" t="s">
        <v>45</v>
      </c>
      <c r="O1390" t="s">
        <v>38</v>
      </c>
      <c r="P1390" t="s">
        <v>68</v>
      </c>
      <c r="Q1390" t="s">
        <v>47</v>
      </c>
      <c r="R1390">
        <v>3.7</v>
      </c>
      <c r="S1390">
        <v>0</v>
      </c>
      <c r="T1390">
        <f t="shared" si="63"/>
        <v>365</v>
      </c>
      <c r="U1390" t="str">
        <f t="shared" si="64"/>
        <v>2027</v>
      </c>
      <c r="V1390" t="str">
        <f t="shared" si="65"/>
        <v>4</v>
      </c>
      <c r="W1390" s="10" cm="1">
        <f t="array" ref="W1390">(INDEX(clv_analysis[[#All],[Customer Lifetime Value]], MATCH(TEXT(U1390, "0")&amp;V1390, TEXT(clv_analysis[[#All],[Year]], "0")&amp;clv_analysis[[#All],[Quarter]], 0))) /( COUNTIFS(amazon_prime_users[Year], U1390, amazon_prime_users[Quarter], V1390))</f>
        <v>25.1077158982322</v>
      </c>
    </row>
    <row r="1391" spans="1:23" x14ac:dyDescent="0.3">
      <c r="A1391" s="2">
        <v>1390</v>
      </c>
      <c r="B1391" t="s">
        <v>5466</v>
      </c>
      <c r="C1391" t="s">
        <v>5467</v>
      </c>
      <c r="D1391" t="s">
        <v>5468</v>
      </c>
      <c r="E1391" s="3">
        <v>12587</v>
      </c>
      <c r="F1391" t="s">
        <v>43</v>
      </c>
      <c r="G1391" t="s">
        <v>5469</v>
      </c>
      <c r="H1391" s="1">
        <v>46695</v>
      </c>
      <c r="I1391" s="1">
        <v>47060</v>
      </c>
      <c r="J1391" t="s">
        <v>36</v>
      </c>
      <c r="K1391" t="s">
        <v>25</v>
      </c>
      <c r="L1391" t="s">
        <v>26</v>
      </c>
      <c r="M1391" t="s">
        <v>59</v>
      </c>
      <c r="N1391" t="s">
        <v>45</v>
      </c>
      <c r="O1391" t="s">
        <v>46</v>
      </c>
      <c r="P1391" t="s">
        <v>30</v>
      </c>
      <c r="Q1391" t="s">
        <v>31</v>
      </c>
      <c r="R1391">
        <v>3.5</v>
      </c>
      <c r="S1391">
        <v>0</v>
      </c>
      <c r="T1391">
        <f t="shared" si="63"/>
        <v>365</v>
      </c>
      <c r="U1391" t="str">
        <f t="shared" si="64"/>
        <v>2027</v>
      </c>
      <c r="V1391" t="str">
        <f t="shared" si="65"/>
        <v>4</v>
      </c>
      <c r="W1391" s="10" cm="1">
        <f t="array" ref="W1391">(INDEX(clv_analysis[[#All],[Customer Lifetime Value]], MATCH(TEXT(U1391, "0")&amp;V1391, TEXT(clv_analysis[[#All],[Year]], "0")&amp;clv_analysis[[#All],[Quarter]], 0))) /( COUNTIFS(amazon_prime_users[Year], U1391, amazon_prime_users[Quarter], V1391))</f>
        <v>25.1077158982322</v>
      </c>
    </row>
    <row r="1392" spans="1:23" x14ac:dyDescent="0.3">
      <c r="A1392" s="2">
        <v>1391</v>
      </c>
      <c r="B1392" t="s">
        <v>5470</v>
      </c>
      <c r="C1392" t="s">
        <v>5471</v>
      </c>
      <c r="D1392" t="s">
        <v>5472</v>
      </c>
      <c r="E1392" s="3">
        <v>15272</v>
      </c>
      <c r="F1392" t="s">
        <v>22</v>
      </c>
      <c r="G1392" t="s">
        <v>5473</v>
      </c>
      <c r="H1392" s="1">
        <v>46696</v>
      </c>
      <c r="I1392" s="1">
        <v>47061</v>
      </c>
      <c r="J1392" t="s">
        <v>24</v>
      </c>
      <c r="K1392" t="s">
        <v>37</v>
      </c>
      <c r="L1392" t="s">
        <v>53</v>
      </c>
      <c r="M1392" t="s">
        <v>27</v>
      </c>
      <c r="N1392" t="s">
        <v>45</v>
      </c>
      <c r="O1392" t="s">
        <v>29</v>
      </c>
      <c r="P1392" t="s">
        <v>68</v>
      </c>
      <c r="Q1392" t="s">
        <v>47</v>
      </c>
      <c r="R1392">
        <v>3.4</v>
      </c>
      <c r="S1392">
        <v>3</v>
      </c>
      <c r="T1392">
        <f t="shared" si="63"/>
        <v>365</v>
      </c>
      <c r="U1392" t="str">
        <f t="shared" si="64"/>
        <v>2027</v>
      </c>
      <c r="V1392" t="str">
        <f t="shared" si="65"/>
        <v>4</v>
      </c>
      <c r="W1392" s="10" cm="1">
        <f t="array" ref="W1392">(INDEX(clv_analysis[[#All],[Customer Lifetime Value]], MATCH(TEXT(U1392, "0")&amp;V1392, TEXT(clv_analysis[[#All],[Year]], "0")&amp;clv_analysis[[#All],[Quarter]], 0))) /( COUNTIFS(amazon_prime_users[Year], U1392, amazon_prime_users[Quarter], V1392))</f>
        <v>25.1077158982322</v>
      </c>
    </row>
    <row r="1393" spans="1:23" x14ac:dyDescent="0.3">
      <c r="A1393" s="2">
        <v>1392</v>
      </c>
      <c r="B1393" t="s">
        <v>5474</v>
      </c>
      <c r="C1393" t="s">
        <v>5475</v>
      </c>
      <c r="D1393" t="s">
        <v>5476</v>
      </c>
      <c r="E1393" s="3">
        <v>15400</v>
      </c>
      <c r="F1393" t="s">
        <v>22</v>
      </c>
      <c r="G1393" t="s">
        <v>5477</v>
      </c>
      <c r="H1393" s="1">
        <v>46697</v>
      </c>
      <c r="I1393" s="1">
        <v>47062</v>
      </c>
      <c r="J1393" t="s">
        <v>36</v>
      </c>
      <c r="K1393" t="s">
        <v>37</v>
      </c>
      <c r="L1393" t="s">
        <v>53</v>
      </c>
      <c r="M1393" t="s">
        <v>27</v>
      </c>
      <c r="N1393" t="s">
        <v>28</v>
      </c>
      <c r="O1393" t="s">
        <v>38</v>
      </c>
      <c r="P1393" t="s">
        <v>68</v>
      </c>
      <c r="Q1393" t="s">
        <v>31</v>
      </c>
      <c r="R1393">
        <v>4.2</v>
      </c>
      <c r="S1393">
        <v>8</v>
      </c>
      <c r="T1393">
        <f t="shared" si="63"/>
        <v>365</v>
      </c>
      <c r="U1393" t="str">
        <f t="shared" si="64"/>
        <v>2027</v>
      </c>
      <c r="V1393" t="str">
        <f t="shared" si="65"/>
        <v>4</v>
      </c>
      <c r="W1393" s="10" cm="1">
        <f t="array" ref="W1393">(INDEX(clv_analysis[[#All],[Customer Lifetime Value]], MATCH(TEXT(U1393, "0")&amp;V1393, TEXT(clv_analysis[[#All],[Year]], "0")&amp;clv_analysis[[#All],[Quarter]], 0))) /( COUNTIFS(amazon_prime_users[Year], U1393, amazon_prime_users[Quarter], V1393))</f>
        <v>25.1077158982322</v>
      </c>
    </row>
    <row r="1394" spans="1:23" x14ac:dyDescent="0.3">
      <c r="A1394" s="2">
        <v>1393</v>
      </c>
      <c r="B1394" t="s">
        <v>5478</v>
      </c>
      <c r="C1394" t="s">
        <v>5479</v>
      </c>
      <c r="D1394" t="s">
        <v>5480</v>
      </c>
      <c r="E1394" s="3">
        <v>15475</v>
      </c>
      <c r="F1394" t="s">
        <v>22</v>
      </c>
      <c r="G1394" t="s">
        <v>5481</v>
      </c>
      <c r="H1394" s="1">
        <v>46698</v>
      </c>
      <c r="I1394" s="1">
        <v>47063</v>
      </c>
      <c r="J1394" t="s">
        <v>36</v>
      </c>
      <c r="K1394" t="s">
        <v>52</v>
      </c>
      <c r="L1394" t="s">
        <v>53</v>
      </c>
      <c r="M1394" t="s">
        <v>27</v>
      </c>
      <c r="N1394" t="s">
        <v>60</v>
      </c>
      <c r="O1394" t="s">
        <v>61</v>
      </c>
      <c r="P1394" t="s">
        <v>30</v>
      </c>
      <c r="Q1394" t="s">
        <v>31</v>
      </c>
      <c r="R1394">
        <v>4.4000000000000004</v>
      </c>
      <c r="S1394">
        <v>9</v>
      </c>
      <c r="T1394">
        <f t="shared" si="63"/>
        <v>365</v>
      </c>
      <c r="U1394" t="str">
        <f t="shared" si="64"/>
        <v>2027</v>
      </c>
      <c r="V1394" t="str">
        <f t="shared" si="65"/>
        <v>4</v>
      </c>
      <c r="W1394" s="10" cm="1">
        <f t="array" ref="W1394">(INDEX(clv_analysis[[#All],[Customer Lifetime Value]], MATCH(TEXT(U1394, "0")&amp;V1394, TEXT(clv_analysis[[#All],[Year]], "0")&amp;clv_analysis[[#All],[Quarter]], 0))) /( COUNTIFS(amazon_prime_users[Year], U1394, amazon_prime_users[Quarter], V1394))</f>
        <v>25.1077158982322</v>
      </c>
    </row>
    <row r="1395" spans="1:23" x14ac:dyDescent="0.3">
      <c r="A1395" s="2">
        <v>1394</v>
      </c>
      <c r="B1395" t="s">
        <v>5482</v>
      </c>
      <c r="C1395" t="s">
        <v>5483</v>
      </c>
      <c r="D1395" t="s">
        <v>5484</v>
      </c>
      <c r="E1395" s="3">
        <v>12708</v>
      </c>
      <c r="F1395" t="s">
        <v>22</v>
      </c>
      <c r="G1395" t="s">
        <v>5485</v>
      </c>
      <c r="H1395" s="1">
        <v>46699</v>
      </c>
      <c r="I1395" s="1">
        <v>47064</v>
      </c>
      <c r="J1395" t="s">
        <v>36</v>
      </c>
      <c r="K1395" t="s">
        <v>25</v>
      </c>
      <c r="L1395" t="s">
        <v>26</v>
      </c>
      <c r="M1395" t="s">
        <v>27</v>
      </c>
      <c r="N1395" t="s">
        <v>60</v>
      </c>
      <c r="O1395" t="s">
        <v>38</v>
      </c>
      <c r="P1395" t="s">
        <v>30</v>
      </c>
      <c r="Q1395" t="s">
        <v>47</v>
      </c>
      <c r="R1395">
        <v>3.3</v>
      </c>
      <c r="S1395">
        <v>2</v>
      </c>
      <c r="T1395">
        <f t="shared" si="63"/>
        <v>365</v>
      </c>
      <c r="U1395" t="str">
        <f t="shared" si="64"/>
        <v>2027</v>
      </c>
      <c r="V1395" t="str">
        <f t="shared" si="65"/>
        <v>4</v>
      </c>
      <c r="W1395" s="10" cm="1">
        <f t="array" ref="W1395">(INDEX(clv_analysis[[#All],[Customer Lifetime Value]], MATCH(TEXT(U1395, "0")&amp;V1395, TEXT(clv_analysis[[#All],[Year]], "0")&amp;clv_analysis[[#All],[Quarter]], 0))) /( COUNTIFS(amazon_prime_users[Year], U1395, amazon_prime_users[Quarter], V1395))</f>
        <v>25.1077158982322</v>
      </c>
    </row>
    <row r="1396" spans="1:23" x14ac:dyDescent="0.3">
      <c r="A1396" s="2">
        <v>1395</v>
      </c>
      <c r="B1396" t="s">
        <v>5486</v>
      </c>
      <c r="C1396" t="s">
        <v>5487</v>
      </c>
      <c r="D1396" t="s">
        <v>5488</v>
      </c>
      <c r="E1396" s="3">
        <v>34372</v>
      </c>
      <c r="F1396" t="s">
        <v>43</v>
      </c>
      <c r="G1396" t="s">
        <v>5489</v>
      </c>
      <c r="H1396" s="1">
        <v>46700</v>
      </c>
      <c r="I1396" s="1">
        <v>47065</v>
      </c>
      <c r="J1396" t="s">
        <v>36</v>
      </c>
      <c r="K1396" t="s">
        <v>52</v>
      </c>
      <c r="L1396" t="s">
        <v>26</v>
      </c>
      <c r="M1396" t="s">
        <v>59</v>
      </c>
      <c r="N1396" t="s">
        <v>28</v>
      </c>
      <c r="O1396" t="s">
        <v>29</v>
      </c>
      <c r="P1396" t="s">
        <v>68</v>
      </c>
      <c r="Q1396" t="s">
        <v>31</v>
      </c>
      <c r="R1396">
        <v>4</v>
      </c>
      <c r="S1396">
        <v>0</v>
      </c>
      <c r="T1396">
        <f t="shared" si="63"/>
        <v>365</v>
      </c>
      <c r="U1396" t="str">
        <f t="shared" si="64"/>
        <v>2027</v>
      </c>
      <c r="V1396" t="str">
        <f t="shared" si="65"/>
        <v>4</v>
      </c>
      <c r="W1396" s="10" cm="1">
        <f t="array" ref="W1396">(INDEX(clv_analysis[[#All],[Customer Lifetime Value]], MATCH(TEXT(U1396, "0")&amp;V1396, TEXT(clv_analysis[[#All],[Year]], "0")&amp;clv_analysis[[#All],[Quarter]], 0))) /( COUNTIFS(amazon_prime_users[Year], U1396, amazon_prime_users[Quarter], V1396))</f>
        <v>25.1077158982322</v>
      </c>
    </row>
    <row r="1397" spans="1:23" x14ac:dyDescent="0.3">
      <c r="A1397" s="2">
        <v>1396</v>
      </c>
      <c r="B1397" t="s">
        <v>5490</v>
      </c>
      <c r="C1397" t="s">
        <v>5491</v>
      </c>
      <c r="D1397" t="s">
        <v>5492</v>
      </c>
      <c r="E1397" s="3">
        <v>32110</v>
      </c>
      <c r="F1397" t="s">
        <v>43</v>
      </c>
      <c r="G1397" t="s">
        <v>5493</v>
      </c>
      <c r="H1397" s="1">
        <v>46701</v>
      </c>
      <c r="I1397" s="1">
        <v>47066</v>
      </c>
      <c r="J1397" t="s">
        <v>36</v>
      </c>
      <c r="K1397" t="s">
        <v>37</v>
      </c>
      <c r="L1397" t="s">
        <v>53</v>
      </c>
      <c r="M1397" t="s">
        <v>27</v>
      </c>
      <c r="N1397" t="s">
        <v>60</v>
      </c>
      <c r="O1397" t="s">
        <v>67</v>
      </c>
      <c r="P1397" t="s">
        <v>68</v>
      </c>
      <c r="Q1397" t="s">
        <v>54</v>
      </c>
      <c r="R1397">
        <v>4.5999999999999996</v>
      </c>
      <c r="S1397">
        <v>6</v>
      </c>
      <c r="T1397">
        <f t="shared" si="63"/>
        <v>365</v>
      </c>
      <c r="U1397" t="str">
        <f t="shared" si="64"/>
        <v>2027</v>
      </c>
      <c r="V1397" t="str">
        <f t="shared" si="65"/>
        <v>4</v>
      </c>
      <c r="W1397" s="10" cm="1">
        <f t="array" ref="W1397">(INDEX(clv_analysis[[#All],[Customer Lifetime Value]], MATCH(TEXT(U1397, "0")&amp;V1397, TEXT(clv_analysis[[#All],[Year]], "0")&amp;clv_analysis[[#All],[Quarter]], 0))) /( COUNTIFS(amazon_prime_users[Year], U1397, amazon_prime_users[Quarter], V1397))</f>
        <v>25.1077158982322</v>
      </c>
    </row>
    <row r="1398" spans="1:23" x14ac:dyDescent="0.3">
      <c r="A1398" s="2">
        <v>1397</v>
      </c>
      <c r="B1398" t="s">
        <v>5494</v>
      </c>
      <c r="C1398" t="s">
        <v>5495</v>
      </c>
      <c r="D1398" t="s">
        <v>5496</v>
      </c>
      <c r="E1398" s="3">
        <v>16498</v>
      </c>
      <c r="F1398" t="s">
        <v>43</v>
      </c>
      <c r="G1398" t="s">
        <v>5497</v>
      </c>
      <c r="H1398" s="1">
        <v>46702</v>
      </c>
      <c r="I1398" s="1">
        <v>47067</v>
      </c>
      <c r="J1398" t="s">
        <v>24</v>
      </c>
      <c r="K1398" t="s">
        <v>25</v>
      </c>
      <c r="L1398" t="s">
        <v>53</v>
      </c>
      <c r="M1398" t="s">
        <v>59</v>
      </c>
      <c r="N1398" t="s">
        <v>28</v>
      </c>
      <c r="O1398" t="s">
        <v>67</v>
      </c>
      <c r="P1398" t="s">
        <v>68</v>
      </c>
      <c r="Q1398" t="s">
        <v>47</v>
      </c>
      <c r="R1398">
        <v>4</v>
      </c>
      <c r="S1398">
        <v>6</v>
      </c>
      <c r="T1398">
        <f t="shared" si="63"/>
        <v>365</v>
      </c>
      <c r="U1398" t="str">
        <f t="shared" si="64"/>
        <v>2027</v>
      </c>
      <c r="V1398" t="str">
        <f t="shared" si="65"/>
        <v>4</v>
      </c>
      <c r="W1398" s="10" cm="1">
        <f t="array" ref="W1398">(INDEX(clv_analysis[[#All],[Customer Lifetime Value]], MATCH(TEXT(U1398, "0")&amp;V1398, TEXT(clv_analysis[[#All],[Year]], "0")&amp;clv_analysis[[#All],[Quarter]], 0))) /( COUNTIFS(amazon_prime_users[Year], U1398, amazon_prime_users[Quarter], V1398))</f>
        <v>25.1077158982322</v>
      </c>
    </row>
    <row r="1399" spans="1:23" x14ac:dyDescent="0.3">
      <c r="A1399" s="2">
        <v>1398</v>
      </c>
      <c r="B1399" t="s">
        <v>5498</v>
      </c>
      <c r="C1399" t="s">
        <v>5499</v>
      </c>
      <c r="D1399" t="s">
        <v>5500</v>
      </c>
      <c r="E1399" s="3">
        <v>38681</v>
      </c>
      <c r="F1399" t="s">
        <v>43</v>
      </c>
      <c r="G1399" t="s">
        <v>5501</v>
      </c>
      <c r="H1399" s="1">
        <v>46703</v>
      </c>
      <c r="I1399" s="1">
        <v>47068</v>
      </c>
      <c r="J1399" t="s">
        <v>24</v>
      </c>
      <c r="K1399" t="s">
        <v>25</v>
      </c>
      <c r="L1399" t="s">
        <v>53</v>
      </c>
      <c r="M1399" t="s">
        <v>66</v>
      </c>
      <c r="N1399" t="s">
        <v>45</v>
      </c>
      <c r="O1399" t="s">
        <v>67</v>
      </c>
      <c r="P1399" t="s">
        <v>30</v>
      </c>
      <c r="Q1399" t="s">
        <v>31</v>
      </c>
      <c r="R1399">
        <v>3.6</v>
      </c>
      <c r="S1399">
        <v>0</v>
      </c>
      <c r="T1399">
        <f t="shared" si="63"/>
        <v>365</v>
      </c>
      <c r="U1399" t="str">
        <f t="shared" si="64"/>
        <v>2027</v>
      </c>
      <c r="V1399" t="str">
        <f t="shared" si="65"/>
        <v>4</v>
      </c>
      <c r="W1399" s="10" cm="1">
        <f t="array" ref="W1399">(INDEX(clv_analysis[[#All],[Customer Lifetime Value]], MATCH(TEXT(U1399, "0")&amp;V1399, TEXT(clv_analysis[[#All],[Year]], "0")&amp;clv_analysis[[#All],[Quarter]], 0))) /( COUNTIFS(amazon_prime_users[Year], U1399, amazon_prime_users[Quarter], V1399))</f>
        <v>25.1077158982322</v>
      </c>
    </row>
    <row r="1400" spans="1:23" x14ac:dyDescent="0.3">
      <c r="A1400" s="2">
        <v>1399</v>
      </c>
      <c r="B1400" t="s">
        <v>5502</v>
      </c>
      <c r="C1400" t="s">
        <v>5503</v>
      </c>
      <c r="D1400" t="s">
        <v>5504</v>
      </c>
      <c r="E1400" s="3">
        <v>34176</v>
      </c>
      <c r="F1400" t="s">
        <v>43</v>
      </c>
      <c r="G1400" t="s">
        <v>5505</v>
      </c>
      <c r="H1400" s="1">
        <v>46704</v>
      </c>
      <c r="I1400" s="1">
        <v>47069</v>
      </c>
      <c r="J1400" t="s">
        <v>24</v>
      </c>
      <c r="K1400" t="s">
        <v>52</v>
      </c>
      <c r="L1400" t="s">
        <v>53</v>
      </c>
      <c r="M1400" t="s">
        <v>66</v>
      </c>
      <c r="N1400" t="s">
        <v>45</v>
      </c>
      <c r="O1400" t="s">
        <v>46</v>
      </c>
      <c r="P1400" t="s">
        <v>30</v>
      </c>
      <c r="Q1400" t="s">
        <v>31</v>
      </c>
      <c r="R1400">
        <v>4.9000000000000004</v>
      </c>
      <c r="S1400">
        <v>1</v>
      </c>
      <c r="T1400">
        <f t="shared" si="63"/>
        <v>365</v>
      </c>
      <c r="U1400" t="str">
        <f t="shared" si="64"/>
        <v>2027</v>
      </c>
      <c r="V1400" t="str">
        <f t="shared" si="65"/>
        <v>4</v>
      </c>
      <c r="W1400" s="10" cm="1">
        <f t="array" ref="W1400">(INDEX(clv_analysis[[#All],[Customer Lifetime Value]], MATCH(TEXT(U1400, "0")&amp;V1400, TEXT(clv_analysis[[#All],[Year]], "0")&amp;clv_analysis[[#All],[Quarter]], 0))) /( COUNTIFS(amazon_prime_users[Year], U1400, amazon_prime_users[Quarter], V1400))</f>
        <v>25.1077158982322</v>
      </c>
    </row>
    <row r="1401" spans="1:23" x14ac:dyDescent="0.3">
      <c r="A1401" s="2">
        <v>1400</v>
      </c>
      <c r="B1401" t="s">
        <v>5506</v>
      </c>
      <c r="C1401" t="s">
        <v>5507</v>
      </c>
      <c r="D1401" t="s">
        <v>5508</v>
      </c>
      <c r="E1401" s="3">
        <v>14345</v>
      </c>
      <c r="F1401" t="s">
        <v>43</v>
      </c>
      <c r="G1401" t="s">
        <v>5509</v>
      </c>
      <c r="H1401" s="1">
        <v>46705</v>
      </c>
      <c r="I1401" s="1">
        <v>47070</v>
      </c>
      <c r="J1401" t="s">
        <v>24</v>
      </c>
      <c r="K1401" t="s">
        <v>37</v>
      </c>
      <c r="L1401" t="s">
        <v>26</v>
      </c>
      <c r="M1401" t="s">
        <v>59</v>
      </c>
      <c r="N1401" t="s">
        <v>28</v>
      </c>
      <c r="O1401" t="s">
        <v>73</v>
      </c>
      <c r="P1401" t="s">
        <v>39</v>
      </c>
      <c r="Q1401" t="s">
        <v>54</v>
      </c>
      <c r="R1401">
        <v>3.3</v>
      </c>
      <c r="S1401">
        <v>4</v>
      </c>
      <c r="T1401">
        <f t="shared" si="63"/>
        <v>365</v>
      </c>
      <c r="U1401" t="str">
        <f t="shared" si="64"/>
        <v>2027</v>
      </c>
      <c r="V1401" t="str">
        <f t="shared" si="65"/>
        <v>4</v>
      </c>
      <c r="W1401" s="10" cm="1">
        <f t="array" ref="W1401">(INDEX(clv_analysis[[#All],[Customer Lifetime Value]], MATCH(TEXT(U1401, "0")&amp;V1401, TEXT(clv_analysis[[#All],[Year]], "0")&amp;clv_analysis[[#All],[Quarter]], 0))) /( COUNTIFS(amazon_prime_users[Year], U1401, amazon_prime_users[Quarter], V1401))</f>
        <v>25.1077158982322</v>
      </c>
    </row>
    <row r="1402" spans="1:23" x14ac:dyDescent="0.3">
      <c r="A1402" s="2">
        <v>1401</v>
      </c>
      <c r="B1402" t="s">
        <v>5510</v>
      </c>
      <c r="C1402" t="s">
        <v>5511</v>
      </c>
      <c r="D1402" t="s">
        <v>5512</v>
      </c>
      <c r="E1402" s="3">
        <v>21454</v>
      </c>
      <c r="F1402" t="s">
        <v>22</v>
      </c>
      <c r="G1402" t="s">
        <v>182</v>
      </c>
      <c r="H1402" s="1">
        <v>46706</v>
      </c>
      <c r="I1402" s="1">
        <v>47071</v>
      </c>
      <c r="J1402" t="s">
        <v>24</v>
      </c>
      <c r="K1402" t="s">
        <v>25</v>
      </c>
      <c r="L1402" t="s">
        <v>53</v>
      </c>
      <c r="M1402" t="s">
        <v>66</v>
      </c>
      <c r="N1402" t="s">
        <v>28</v>
      </c>
      <c r="O1402" t="s">
        <v>38</v>
      </c>
      <c r="P1402" t="s">
        <v>30</v>
      </c>
      <c r="Q1402" t="s">
        <v>54</v>
      </c>
      <c r="R1402">
        <v>4.0999999999999996</v>
      </c>
      <c r="S1402">
        <v>5</v>
      </c>
      <c r="T1402">
        <f t="shared" si="63"/>
        <v>365</v>
      </c>
      <c r="U1402" t="str">
        <f t="shared" si="64"/>
        <v>2027</v>
      </c>
      <c r="V1402" t="str">
        <f t="shared" si="65"/>
        <v>4</v>
      </c>
      <c r="W1402" s="10" cm="1">
        <f t="array" ref="W1402">(INDEX(clv_analysis[[#All],[Customer Lifetime Value]], MATCH(TEXT(U1402, "0")&amp;V1402, TEXT(clv_analysis[[#All],[Year]], "0")&amp;clv_analysis[[#All],[Quarter]], 0))) /( COUNTIFS(amazon_prime_users[Year], U1402, amazon_prime_users[Quarter], V1402))</f>
        <v>25.1077158982322</v>
      </c>
    </row>
    <row r="1403" spans="1:23" x14ac:dyDescent="0.3">
      <c r="A1403" s="2">
        <v>1402</v>
      </c>
      <c r="B1403" t="s">
        <v>5513</v>
      </c>
      <c r="C1403" t="s">
        <v>5514</v>
      </c>
      <c r="D1403" t="s">
        <v>5515</v>
      </c>
      <c r="E1403" s="3">
        <v>29309</v>
      </c>
      <c r="F1403" t="s">
        <v>43</v>
      </c>
      <c r="G1403" t="s">
        <v>5516</v>
      </c>
      <c r="H1403" s="1">
        <v>46707</v>
      </c>
      <c r="I1403" s="1">
        <v>47072</v>
      </c>
      <c r="J1403" t="s">
        <v>24</v>
      </c>
      <c r="K1403" t="s">
        <v>37</v>
      </c>
      <c r="L1403" t="s">
        <v>53</v>
      </c>
      <c r="M1403" t="s">
        <v>59</v>
      </c>
      <c r="N1403" t="s">
        <v>45</v>
      </c>
      <c r="O1403" t="s">
        <v>38</v>
      </c>
      <c r="P1403" t="s">
        <v>30</v>
      </c>
      <c r="Q1403" t="s">
        <v>54</v>
      </c>
      <c r="R1403">
        <v>4</v>
      </c>
      <c r="S1403">
        <v>5</v>
      </c>
      <c r="T1403">
        <f t="shared" si="63"/>
        <v>365</v>
      </c>
      <c r="U1403" t="str">
        <f t="shared" si="64"/>
        <v>2027</v>
      </c>
      <c r="V1403" t="str">
        <f t="shared" si="65"/>
        <v>4</v>
      </c>
      <c r="W1403" s="10" cm="1">
        <f t="array" ref="W1403">(INDEX(clv_analysis[[#All],[Customer Lifetime Value]], MATCH(TEXT(U1403, "0")&amp;V1403, TEXT(clv_analysis[[#All],[Year]], "0")&amp;clv_analysis[[#All],[Quarter]], 0))) /( COUNTIFS(amazon_prime_users[Year], U1403, amazon_prime_users[Quarter], V1403))</f>
        <v>25.1077158982322</v>
      </c>
    </row>
    <row r="1404" spans="1:23" x14ac:dyDescent="0.3">
      <c r="A1404" s="2">
        <v>1403</v>
      </c>
      <c r="B1404" t="s">
        <v>5517</v>
      </c>
      <c r="C1404" t="s">
        <v>5518</v>
      </c>
      <c r="D1404" t="s">
        <v>5519</v>
      </c>
      <c r="E1404" s="3">
        <v>28902</v>
      </c>
      <c r="F1404" t="s">
        <v>22</v>
      </c>
      <c r="G1404" t="s">
        <v>5520</v>
      </c>
      <c r="H1404" s="1">
        <v>46708</v>
      </c>
      <c r="I1404" s="1">
        <v>47073</v>
      </c>
      <c r="J1404" t="s">
        <v>24</v>
      </c>
      <c r="K1404" t="s">
        <v>25</v>
      </c>
      <c r="L1404" t="s">
        <v>53</v>
      </c>
      <c r="M1404" t="s">
        <v>66</v>
      </c>
      <c r="N1404" t="s">
        <v>45</v>
      </c>
      <c r="O1404" t="s">
        <v>46</v>
      </c>
      <c r="P1404" t="s">
        <v>39</v>
      </c>
      <c r="Q1404" t="s">
        <v>31</v>
      </c>
      <c r="R1404">
        <v>3.8</v>
      </c>
      <c r="S1404">
        <v>6</v>
      </c>
      <c r="T1404">
        <f t="shared" si="63"/>
        <v>365</v>
      </c>
      <c r="U1404" t="str">
        <f t="shared" si="64"/>
        <v>2027</v>
      </c>
      <c r="V1404" t="str">
        <f t="shared" si="65"/>
        <v>4</v>
      </c>
      <c r="W1404" s="10" cm="1">
        <f t="array" ref="W1404">(INDEX(clv_analysis[[#All],[Customer Lifetime Value]], MATCH(TEXT(U1404, "0")&amp;V1404, TEXT(clv_analysis[[#All],[Year]], "0")&amp;clv_analysis[[#All],[Quarter]], 0))) /( COUNTIFS(amazon_prime_users[Year], U1404, amazon_prime_users[Quarter], V1404))</f>
        <v>25.1077158982322</v>
      </c>
    </row>
    <row r="1405" spans="1:23" x14ac:dyDescent="0.3">
      <c r="A1405" s="2">
        <v>1404</v>
      </c>
      <c r="B1405" t="s">
        <v>5521</v>
      </c>
      <c r="C1405" t="s">
        <v>5522</v>
      </c>
      <c r="D1405" t="s">
        <v>5523</v>
      </c>
      <c r="E1405" s="3">
        <v>34883</v>
      </c>
      <c r="F1405" t="s">
        <v>43</v>
      </c>
      <c r="G1405" t="s">
        <v>1751</v>
      </c>
      <c r="H1405" s="1">
        <v>46709</v>
      </c>
      <c r="I1405" s="1">
        <v>47074</v>
      </c>
      <c r="J1405" t="s">
        <v>24</v>
      </c>
      <c r="K1405" t="s">
        <v>37</v>
      </c>
      <c r="L1405" t="s">
        <v>53</v>
      </c>
      <c r="M1405" t="s">
        <v>59</v>
      </c>
      <c r="N1405" t="s">
        <v>45</v>
      </c>
      <c r="O1405" t="s">
        <v>61</v>
      </c>
      <c r="P1405" t="s">
        <v>30</v>
      </c>
      <c r="Q1405" t="s">
        <v>31</v>
      </c>
      <c r="R1405">
        <v>4.0999999999999996</v>
      </c>
      <c r="S1405">
        <v>10</v>
      </c>
      <c r="T1405">
        <f t="shared" si="63"/>
        <v>365</v>
      </c>
      <c r="U1405" t="str">
        <f t="shared" si="64"/>
        <v>2027</v>
      </c>
      <c r="V1405" t="str">
        <f t="shared" si="65"/>
        <v>4</v>
      </c>
      <c r="W1405" s="10" cm="1">
        <f t="array" ref="W1405">(INDEX(clv_analysis[[#All],[Customer Lifetime Value]], MATCH(TEXT(U1405, "0")&amp;V1405, TEXT(clv_analysis[[#All],[Year]], "0")&amp;clv_analysis[[#All],[Quarter]], 0))) /( COUNTIFS(amazon_prime_users[Year], U1405, amazon_prime_users[Quarter], V1405))</f>
        <v>25.1077158982322</v>
      </c>
    </row>
    <row r="1406" spans="1:23" x14ac:dyDescent="0.3">
      <c r="A1406" s="2">
        <v>1405</v>
      </c>
      <c r="B1406" t="s">
        <v>5524</v>
      </c>
      <c r="C1406" t="s">
        <v>5525</v>
      </c>
      <c r="D1406" t="s">
        <v>5526</v>
      </c>
      <c r="E1406" s="3">
        <v>14017</v>
      </c>
      <c r="F1406" t="s">
        <v>22</v>
      </c>
      <c r="G1406" t="s">
        <v>5527</v>
      </c>
      <c r="H1406" s="1">
        <v>46710</v>
      </c>
      <c r="I1406" s="1">
        <v>47075</v>
      </c>
      <c r="J1406" t="s">
        <v>24</v>
      </c>
      <c r="K1406" t="s">
        <v>37</v>
      </c>
      <c r="L1406" t="s">
        <v>26</v>
      </c>
      <c r="M1406" t="s">
        <v>59</v>
      </c>
      <c r="N1406" t="s">
        <v>60</v>
      </c>
      <c r="O1406" t="s">
        <v>46</v>
      </c>
      <c r="P1406" t="s">
        <v>68</v>
      </c>
      <c r="Q1406" t="s">
        <v>47</v>
      </c>
      <c r="R1406">
        <v>3.3</v>
      </c>
      <c r="S1406">
        <v>0</v>
      </c>
      <c r="T1406">
        <f t="shared" si="63"/>
        <v>365</v>
      </c>
      <c r="U1406" t="str">
        <f t="shared" si="64"/>
        <v>2027</v>
      </c>
      <c r="V1406" t="str">
        <f t="shared" si="65"/>
        <v>4</v>
      </c>
      <c r="W1406" s="10" cm="1">
        <f t="array" ref="W1406">(INDEX(clv_analysis[[#All],[Customer Lifetime Value]], MATCH(TEXT(U1406, "0")&amp;V1406, TEXT(clv_analysis[[#All],[Year]], "0")&amp;clv_analysis[[#All],[Quarter]], 0))) /( COUNTIFS(amazon_prime_users[Year], U1406, amazon_prime_users[Quarter], V1406))</f>
        <v>25.1077158982322</v>
      </c>
    </row>
    <row r="1407" spans="1:23" x14ac:dyDescent="0.3">
      <c r="A1407" s="2">
        <v>1406</v>
      </c>
      <c r="B1407" t="s">
        <v>5528</v>
      </c>
      <c r="C1407" t="s">
        <v>5529</v>
      </c>
      <c r="D1407" t="s">
        <v>5530</v>
      </c>
      <c r="E1407" s="3">
        <v>28335</v>
      </c>
      <c r="F1407" t="s">
        <v>43</v>
      </c>
      <c r="G1407" t="s">
        <v>5531</v>
      </c>
      <c r="H1407" s="1">
        <v>46711</v>
      </c>
      <c r="I1407" s="1">
        <v>47076</v>
      </c>
      <c r="J1407" t="s">
        <v>36</v>
      </c>
      <c r="K1407" t="s">
        <v>52</v>
      </c>
      <c r="L1407" t="s">
        <v>26</v>
      </c>
      <c r="M1407" t="s">
        <v>27</v>
      </c>
      <c r="N1407" t="s">
        <v>45</v>
      </c>
      <c r="O1407" t="s">
        <v>114</v>
      </c>
      <c r="P1407" t="s">
        <v>39</v>
      </c>
      <c r="Q1407" t="s">
        <v>47</v>
      </c>
      <c r="R1407">
        <v>3.5</v>
      </c>
      <c r="S1407">
        <v>10</v>
      </c>
      <c r="T1407">
        <f t="shared" si="63"/>
        <v>365</v>
      </c>
      <c r="U1407" t="str">
        <f t="shared" si="64"/>
        <v>2027</v>
      </c>
      <c r="V1407" t="str">
        <f t="shared" si="65"/>
        <v>4</v>
      </c>
      <c r="W1407" s="10" cm="1">
        <f t="array" ref="W1407">(INDEX(clv_analysis[[#All],[Customer Lifetime Value]], MATCH(TEXT(U1407, "0")&amp;V1407, TEXT(clv_analysis[[#All],[Year]], "0")&amp;clv_analysis[[#All],[Quarter]], 0))) /( COUNTIFS(amazon_prime_users[Year], U1407, amazon_prime_users[Quarter], V1407))</f>
        <v>25.1077158982322</v>
      </c>
    </row>
    <row r="1408" spans="1:23" x14ac:dyDescent="0.3">
      <c r="A1408" s="2">
        <v>1407</v>
      </c>
      <c r="B1408" t="s">
        <v>5532</v>
      </c>
      <c r="C1408" t="s">
        <v>5533</v>
      </c>
      <c r="D1408" t="s">
        <v>5534</v>
      </c>
      <c r="E1408" s="3">
        <v>15463</v>
      </c>
      <c r="F1408" t="s">
        <v>43</v>
      </c>
      <c r="G1408" t="s">
        <v>5535</v>
      </c>
      <c r="H1408" s="1">
        <v>46712</v>
      </c>
      <c r="I1408" s="1">
        <v>47077</v>
      </c>
      <c r="J1408" t="s">
        <v>36</v>
      </c>
      <c r="K1408" t="s">
        <v>25</v>
      </c>
      <c r="L1408" t="s">
        <v>53</v>
      </c>
      <c r="M1408" t="s">
        <v>66</v>
      </c>
      <c r="N1408" t="s">
        <v>45</v>
      </c>
      <c r="O1408" t="s">
        <v>46</v>
      </c>
      <c r="P1408" t="s">
        <v>39</v>
      </c>
      <c r="Q1408" t="s">
        <v>54</v>
      </c>
      <c r="R1408">
        <v>3.9</v>
      </c>
      <c r="S1408">
        <v>7</v>
      </c>
      <c r="T1408">
        <f t="shared" si="63"/>
        <v>365</v>
      </c>
      <c r="U1408" t="str">
        <f t="shared" si="64"/>
        <v>2027</v>
      </c>
      <c r="V1408" t="str">
        <f t="shared" si="65"/>
        <v>4</v>
      </c>
      <c r="W1408" s="10" cm="1">
        <f t="array" ref="W1408">(INDEX(clv_analysis[[#All],[Customer Lifetime Value]], MATCH(TEXT(U1408, "0")&amp;V1408, TEXT(clv_analysis[[#All],[Year]], "0")&amp;clv_analysis[[#All],[Quarter]], 0))) /( COUNTIFS(amazon_prime_users[Year], U1408, amazon_prime_users[Quarter], V1408))</f>
        <v>25.1077158982322</v>
      </c>
    </row>
    <row r="1409" spans="1:23" x14ac:dyDescent="0.3">
      <c r="A1409" s="2">
        <v>1408</v>
      </c>
      <c r="B1409" t="s">
        <v>5536</v>
      </c>
      <c r="C1409" t="s">
        <v>5537</v>
      </c>
      <c r="D1409" t="s">
        <v>5538</v>
      </c>
      <c r="E1409" s="3">
        <v>26361</v>
      </c>
      <c r="F1409" t="s">
        <v>43</v>
      </c>
      <c r="G1409" t="s">
        <v>5539</v>
      </c>
      <c r="H1409" s="1">
        <v>46713</v>
      </c>
      <c r="I1409" s="1">
        <v>47078</v>
      </c>
      <c r="J1409" t="s">
        <v>36</v>
      </c>
      <c r="K1409" t="s">
        <v>37</v>
      </c>
      <c r="L1409" t="s">
        <v>53</v>
      </c>
      <c r="M1409" t="s">
        <v>27</v>
      </c>
      <c r="N1409" t="s">
        <v>28</v>
      </c>
      <c r="O1409" t="s">
        <v>73</v>
      </c>
      <c r="P1409" t="s">
        <v>68</v>
      </c>
      <c r="Q1409" t="s">
        <v>54</v>
      </c>
      <c r="R1409">
        <v>4.5999999999999996</v>
      </c>
      <c r="S1409">
        <v>5</v>
      </c>
      <c r="T1409">
        <f t="shared" si="63"/>
        <v>365</v>
      </c>
      <c r="U1409" t="str">
        <f t="shared" si="64"/>
        <v>2027</v>
      </c>
      <c r="V1409" t="str">
        <f t="shared" si="65"/>
        <v>4</v>
      </c>
      <c r="W1409" s="10" cm="1">
        <f t="array" ref="W1409">(INDEX(clv_analysis[[#All],[Customer Lifetime Value]], MATCH(TEXT(U1409, "0")&amp;V1409, TEXT(clv_analysis[[#All],[Year]], "0")&amp;clv_analysis[[#All],[Quarter]], 0))) /( COUNTIFS(amazon_prime_users[Year], U1409, amazon_prime_users[Quarter], V1409))</f>
        <v>25.1077158982322</v>
      </c>
    </row>
    <row r="1410" spans="1:23" x14ac:dyDescent="0.3">
      <c r="A1410" s="2">
        <v>1409</v>
      </c>
      <c r="B1410" t="s">
        <v>5540</v>
      </c>
      <c r="C1410" t="s">
        <v>5541</v>
      </c>
      <c r="D1410" t="s">
        <v>5542</v>
      </c>
      <c r="E1410" s="3">
        <v>15336</v>
      </c>
      <c r="F1410" t="s">
        <v>22</v>
      </c>
      <c r="G1410" t="s">
        <v>5543</v>
      </c>
      <c r="H1410" s="1">
        <v>46714</v>
      </c>
      <c r="I1410" s="1">
        <v>47079</v>
      </c>
      <c r="J1410" t="s">
        <v>24</v>
      </c>
      <c r="K1410" t="s">
        <v>37</v>
      </c>
      <c r="L1410" t="s">
        <v>26</v>
      </c>
      <c r="M1410" t="s">
        <v>66</v>
      </c>
      <c r="N1410" t="s">
        <v>28</v>
      </c>
      <c r="O1410" t="s">
        <v>67</v>
      </c>
      <c r="P1410" t="s">
        <v>39</v>
      </c>
      <c r="Q1410" t="s">
        <v>31</v>
      </c>
      <c r="R1410">
        <v>4.2</v>
      </c>
      <c r="S1410">
        <v>10</v>
      </c>
      <c r="T1410">
        <f t="shared" ref="T1410:T1473" si="66">I1410-H1410</f>
        <v>365</v>
      </c>
      <c r="U1410" t="str">
        <f t="shared" ref="U1410:U1473" si="67">IF(YEAR(H1410)=2024, "2024",
 IF(YEAR(H1410)=2025, "2025",
 IF(YEAR(H1410)=2026, "2026",
 IF(YEAR(H1410)=2027, "2027",
 IF(YEAR(H1410)=2028, "2028",
 IF(YEAR(H1410)=2029, "2029",
 IF(YEAR(H1410)=2030, "2030", "")))))))</f>
        <v>2027</v>
      </c>
      <c r="V1410" t="str">
        <f t="shared" ref="V1410:V1473" si="68">IF(MONTH(H1410)&lt;=3, "1", IF(MONTH(H1410)&lt;=6, "2", IF(MONTH(H1410)&lt;=9, "3", "4")))</f>
        <v>4</v>
      </c>
      <c r="W1410" s="10" cm="1">
        <f t="array" ref="W1410">(INDEX(clv_analysis[[#All],[Customer Lifetime Value]], MATCH(TEXT(U1410, "0")&amp;V1410, TEXT(clv_analysis[[#All],[Year]], "0")&amp;clv_analysis[[#All],[Quarter]], 0))) /( COUNTIFS(amazon_prime_users[Year], U1410, amazon_prime_users[Quarter], V1410))</f>
        <v>25.1077158982322</v>
      </c>
    </row>
    <row r="1411" spans="1:23" x14ac:dyDescent="0.3">
      <c r="A1411" s="2">
        <v>1410</v>
      </c>
      <c r="B1411" t="s">
        <v>5544</v>
      </c>
      <c r="C1411" t="s">
        <v>5545</v>
      </c>
      <c r="D1411" t="s">
        <v>5546</v>
      </c>
      <c r="E1411" s="3">
        <v>32632</v>
      </c>
      <c r="F1411" t="s">
        <v>43</v>
      </c>
      <c r="G1411" t="s">
        <v>5547</v>
      </c>
      <c r="H1411" s="1">
        <v>46715</v>
      </c>
      <c r="I1411" s="1">
        <v>47080</v>
      </c>
      <c r="J1411" t="s">
        <v>36</v>
      </c>
      <c r="K1411" t="s">
        <v>25</v>
      </c>
      <c r="L1411" t="s">
        <v>53</v>
      </c>
      <c r="M1411" t="s">
        <v>66</v>
      </c>
      <c r="N1411" t="s">
        <v>28</v>
      </c>
      <c r="O1411" t="s">
        <v>29</v>
      </c>
      <c r="P1411" t="s">
        <v>30</v>
      </c>
      <c r="Q1411" t="s">
        <v>54</v>
      </c>
      <c r="R1411">
        <v>3.7</v>
      </c>
      <c r="S1411">
        <v>0</v>
      </c>
      <c r="T1411">
        <f t="shared" si="66"/>
        <v>365</v>
      </c>
      <c r="U1411" t="str">
        <f t="shared" si="67"/>
        <v>2027</v>
      </c>
      <c r="V1411" t="str">
        <f t="shared" si="68"/>
        <v>4</v>
      </c>
      <c r="W1411" s="10" cm="1">
        <f t="array" ref="W1411">(INDEX(clv_analysis[[#All],[Customer Lifetime Value]], MATCH(TEXT(U1411, "0")&amp;V1411, TEXT(clv_analysis[[#All],[Year]], "0")&amp;clv_analysis[[#All],[Quarter]], 0))) /( COUNTIFS(amazon_prime_users[Year], U1411, amazon_prime_users[Quarter], V1411))</f>
        <v>25.1077158982322</v>
      </c>
    </row>
    <row r="1412" spans="1:23" x14ac:dyDescent="0.3">
      <c r="A1412" s="2">
        <v>1411</v>
      </c>
      <c r="B1412" t="s">
        <v>5548</v>
      </c>
      <c r="C1412" t="s">
        <v>5549</v>
      </c>
      <c r="D1412" t="s">
        <v>5550</v>
      </c>
      <c r="E1412" s="3">
        <v>23515</v>
      </c>
      <c r="F1412" t="s">
        <v>22</v>
      </c>
      <c r="G1412" t="s">
        <v>5551</v>
      </c>
      <c r="H1412" s="1">
        <v>46716</v>
      </c>
      <c r="I1412" s="1">
        <v>47081</v>
      </c>
      <c r="J1412" t="s">
        <v>24</v>
      </c>
      <c r="K1412" t="s">
        <v>52</v>
      </c>
      <c r="L1412" t="s">
        <v>26</v>
      </c>
      <c r="M1412" t="s">
        <v>59</v>
      </c>
      <c r="N1412" t="s">
        <v>28</v>
      </c>
      <c r="O1412" t="s">
        <v>73</v>
      </c>
      <c r="P1412" t="s">
        <v>39</v>
      </c>
      <c r="Q1412" t="s">
        <v>31</v>
      </c>
      <c r="R1412">
        <v>4.8</v>
      </c>
      <c r="S1412">
        <v>5</v>
      </c>
      <c r="T1412">
        <f t="shared" si="66"/>
        <v>365</v>
      </c>
      <c r="U1412" t="str">
        <f t="shared" si="67"/>
        <v>2027</v>
      </c>
      <c r="V1412" t="str">
        <f t="shared" si="68"/>
        <v>4</v>
      </c>
      <c r="W1412" s="10" cm="1">
        <f t="array" ref="W1412">(INDEX(clv_analysis[[#All],[Customer Lifetime Value]], MATCH(TEXT(U1412, "0")&amp;V1412, TEXT(clv_analysis[[#All],[Year]], "0")&amp;clv_analysis[[#All],[Quarter]], 0))) /( COUNTIFS(amazon_prime_users[Year], U1412, amazon_prime_users[Quarter], V1412))</f>
        <v>25.1077158982322</v>
      </c>
    </row>
    <row r="1413" spans="1:23" x14ac:dyDescent="0.3">
      <c r="A1413" s="2">
        <v>1412</v>
      </c>
      <c r="B1413" t="s">
        <v>5552</v>
      </c>
      <c r="C1413" t="s">
        <v>5553</v>
      </c>
      <c r="D1413" t="s">
        <v>5554</v>
      </c>
      <c r="E1413" s="3">
        <v>32111</v>
      </c>
      <c r="F1413" t="s">
        <v>43</v>
      </c>
      <c r="G1413" t="s">
        <v>5555</v>
      </c>
      <c r="H1413" s="1">
        <v>46717</v>
      </c>
      <c r="I1413" s="1">
        <v>47082</v>
      </c>
      <c r="J1413" t="s">
        <v>36</v>
      </c>
      <c r="K1413" t="s">
        <v>37</v>
      </c>
      <c r="L1413" t="s">
        <v>53</v>
      </c>
      <c r="M1413" t="s">
        <v>66</v>
      </c>
      <c r="N1413" t="s">
        <v>28</v>
      </c>
      <c r="O1413" t="s">
        <v>46</v>
      </c>
      <c r="P1413" t="s">
        <v>30</v>
      </c>
      <c r="Q1413" t="s">
        <v>31</v>
      </c>
      <c r="R1413">
        <v>3.1</v>
      </c>
      <c r="S1413">
        <v>4</v>
      </c>
      <c r="T1413">
        <f t="shared" si="66"/>
        <v>365</v>
      </c>
      <c r="U1413" t="str">
        <f t="shared" si="67"/>
        <v>2027</v>
      </c>
      <c r="V1413" t="str">
        <f t="shared" si="68"/>
        <v>4</v>
      </c>
      <c r="W1413" s="10" cm="1">
        <f t="array" ref="W1413">(INDEX(clv_analysis[[#All],[Customer Lifetime Value]], MATCH(TEXT(U1413, "0")&amp;V1413, TEXT(clv_analysis[[#All],[Year]], "0")&amp;clv_analysis[[#All],[Quarter]], 0))) /( COUNTIFS(amazon_prime_users[Year], U1413, amazon_prime_users[Quarter], V1413))</f>
        <v>25.1077158982322</v>
      </c>
    </row>
    <row r="1414" spans="1:23" x14ac:dyDescent="0.3">
      <c r="A1414" s="2">
        <v>1413</v>
      </c>
      <c r="B1414" t="s">
        <v>5556</v>
      </c>
      <c r="C1414" t="s">
        <v>5557</v>
      </c>
      <c r="D1414" t="s">
        <v>5558</v>
      </c>
      <c r="E1414" s="3">
        <v>37484</v>
      </c>
      <c r="F1414" t="s">
        <v>22</v>
      </c>
      <c r="G1414" t="s">
        <v>5559</v>
      </c>
      <c r="H1414" s="1">
        <v>46718</v>
      </c>
      <c r="I1414" s="1">
        <v>47083</v>
      </c>
      <c r="J1414" t="s">
        <v>24</v>
      </c>
      <c r="K1414" t="s">
        <v>25</v>
      </c>
      <c r="L1414" t="s">
        <v>26</v>
      </c>
      <c r="M1414" t="s">
        <v>59</v>
      </c>
      <c r="N1414" t="s">
        <v>28</v>
      </c>
      <c r="O1414" t="s">
        <v>61</v>
      </c>
      <c r="P1414" t="s">
        <v>39</v>
      </c>
      <c r="Q1414" t="s">
        <v>47</v>
      </c>
      <c r="R1414">
        <v>4</v>
      </c>
      <c r="S1414">
        <v>1</v>
      </c>
      <c r="T1414">
        <f t="shared" si="66"/>
        <v>365</v>
      </c>
      <c r="U1414" t="str">
        <f t="shared" si="67"/>
        <v>2027</v>
      </c>
      <c r="V1414" t="str">
        <f t="shared" si="68"/>
        <v>4</v>
      </c>
      <c r="W1414" s="10" cm="1">
        <f t="array" ref="W1414">(INDEX(clv_analysis[[#All],[Customer Lifetime Value]], MATCH(TEXT(U1414, "0")&amp;V1414, TEXT(clv_analysis[[#All],[Year]], "0")&amp;clv_analysis[[#All],[Quarter]], 0))) /( COUNTIFS(amazon_prime_users[Year], U1414, amazon_prime_users[Quarter], V1414))</f>
        <v>25.1077158982322</v>
      </c>
    </row>
    <row r="1415" spans="1:23" x14ac:dyDescent="0.3">
      <c r="A1415" s="2">
        <v>1414</v>
      </c>
      <c r="B1415" t="s">
        <v>5560</v>
      </c>
      <c r="C1415" t="s">
        <v>5561</v>
      </c>
      <c r="D1415" t="s">
        <v>5562</v>
      </c>
      <c r="E1415" s="3">
        <v>16804</v>
      </c>
      <c r="F1415" t="s">
        <v>43</v>
      </c>
      <c r="G1415" t="s">
        <v>680</v>
      </c>
      <c r="H1415" s="1">
        <v>46719</v>
      </c>
      <c r="I1415" s="1">
        <v>47084</v>
      </c>
      <c r="J1415" t="s">
        <v>36</v>
      </c>
      <c r="K1415" t="s">
        <v>52</v>
      </c>
      <c r="L1415" t="s">
        <v>53</v>
      </c>
      <c r="M1415" t="s">
        <v>59</v>
      </c>
      <c r="N1415" t="s">
        <v>28</v>
      </c>
      <c r="O1415" t="s">
        <v>38</v>
      </c>
      <c r="P1415" t="s">
        <v>68</v>
      </c>
      <c r="Q1415" t="s">
        <v>31</v>
      </c>
      <c r="R1415">
        <v>4.0999999999999996</v>
      </c>
      <c r="S1415">
        <v>4</v>
      </c>
      <c r="T1415">
        <f t="shared" si="66"/>
        <v>365</v>
      </c>
      <c r="U1415" t="str">
        <f t="shared" si="67"/>
        <v>2027</v>
      </c>
      <c r="V1415" t="str">
        <f t="shared" si="68"/>
        <v>4</v>
      </c>
      <c r="W1415" s="10" cm="1">
        <f t="array" ref="W1415">(INDEX(clv_analysis[[#All],[Customer Lifetime Value]], MATCH(TEXT(U1415, "0")&amp;V1415, TEXT(clv_analysis[[#All],[Year]], "0")&amp;clv_analysis[[#All],[Quarter]], 0))) /( COUNTIFS(amazon_prime_users[Year], U1415, amazon_prime_users[Quarter], V1415))</f>
        <v>25.1077158982322</v>
      </c>
    </row>
    <row r="1416" spans="1:23" x14ac:dyDescent="0.3">
      <c r="A1416" s="2">
        <v>1415</v>
      </c>
      <c r="B1416" t="s">
        <v>5563</v>
      </c>
      <c r="C1416" t="s">
        <v>5564</v>
      </c>
      <c r="D1416" t="s">
        <v>5565</v>
      </c>
      <c r="E1416" s="3">
        <v>30662</v>
      </c>
      <c r="F1416" t="s">
        <v>43</v>
      </c>
      <c r="G1416" t="s">
        <v>5566</v>
      </c>
      <c r="H1416" s="1">
        <v>46720</v>
      </c>
      <c r="I1416" s="1">
        <v>47085</v>
      </c>
      <c r="J1416" t="s">
        <v>24</v>
      </c>
      <c r="K1416" t="s">
        <v>52</v>
      </c>
      <c r="L1416" t="s">
        <v>53</v>
      </c>
      <c r="M1416" t="s">
        <v>66</v>
      </c>
      <c r="N1416" t="s">
        <v>60</v>
      </c>
      <c r="O1416" t="s">
        <v>67</v>
      </c>
      <c r="P1416" t="s">
        <v>68</v>
      </c>
      <c r="Q1416" t="s">
        <v>47</v>
      </c>
      <c r="R1416">
        <v>3.2</v>
      </c>
      <c r="S1416">
        <v>0</v>
      </c>
      <c r="T1416">
        <f t="shared" si="66"/>
        <v>365</v>
      </c>
      <c r="U1416" t="str">
        <f t="shared" si="67"/>
        <v>2027</v>
      </c>
      <c r="V1416" t="str">
        <f t="shared" si="68"/>
        <v>4</v>
      </c>
      <c r="W1416" s="10" cm="1">
        <f t="array" ref="W1416">(INDEX(clv_analysis[[#All],[Customer Lifetime Value]], MATCH(TEXT(U1416, "0")&amp;V1416, TEXT(clv_analysis[[#All],[Year]], "0")&amp;clv_analysis[[#All],[Quarter]], 0))) /( COUNTIFS(amazon_prime_users[Year], U1416, amazon_prime_users[Quarter], V1416))</f>
        <v>25.1077158982322</v>
      </c>
    </row>
    <row r="1417" spans="1:23" x14ac:dyDescent="0.3">
      <c r="A1417" s="2">
        <v>1416</v>
      </c>
      <c r="B1417" t="s">
        <v>5567</v>
      </c>
      <c r="C1417" t="s">
        <v>5568</v>
      </c>
      <c r="D1417" t="s">
        <v>5569</v>
      </c>
      <c r="E1417" s="3">
        <v>23795</v>
      </c>
      <c r="F1417" t="s">
        <v>43</v>
      </c>
      <c r="G1417" t="s">
        <v>5570</v>
      </c>
      <c r="H1417" s="1">
        <v>46721</v>
      </c>
      <c r="I1417" s="1">
        <v>47086</v>
      </c>
      <c r="J1417" t="s">
        <v>36</v>
      </c>
      <c r="K1417" t="s">
        <v>25</v>
      </c>
      <c r="L1417" t="s">
        <v>53</v>
      </c>
      <c r="M1417" t="s">
        <v>27</v>
      </c>
      <c r="N1417" t="s">
        <v>45</v>
      </c>
      <c r="O1417" t="s">
        <v>46</v>
      </c>
      <c r="P1417" t="s">
        <v>30</v>
      </c>
      <c r="Q1417" t="s">
        <v>54</v>
      </c>
      <c r="R1417">
        <v>4.4000000000000004</v>
      </c>
      <c r="S1417">
        <v>4</v>
      </c>
      <c r="T1417">
        <f t="shared" si="66"/>
        <v>365</v>
      </c>
      <c r="U1417" t="str">
        <f t="shared" si="67"/>
        <v>2027</v>
      </c>
      <c r="V1417" t="str">
        <f t="shared" si="68"/>
        <v>4</v>
      </c>
      <c r="W1417" s="10" cm="1">
        <f t="array" ref="W1417">(INDEX(clv_analysis[[#All],[Customer Lifetime Value]], MATCH(TEXT(U1417, "0")&amp;V1417, TEXT(clv_analysis[[#All],[Year]], "0")&amp;clv_analysis[[#All],[Quarter]], 0))) /( COUNTIFS(amazon_prime_users[Year], U1417, amazon_prime_users[Quarter], V1417))</f>
        <v>25.1077158982322</v>
      </c>
    </row>
    <row r="1418" spans="1:23" x14ac:dyDescent="0.3">
      <c r="A1418" s="2">
        <v>1417</v>
      </c>
      <c r="B1418" t="s">
        <v>5571</v>
      </c>
      <c r="C1418" t="s">
        <v>5572</v>
      </c>
      <c r="D1418" t="s">
        <v>5573</v>
      </c>
      <c r="E1418" s="3">
        <v>14699</v>
      </c>
      <c r="F1418" t="s">
        <v>43</v>
      </c>
      <c r="G1418" t="s">
        <v>5574</v>
      </c>
      <c r="H1418" s="1">
        <v>46722</v>
      </c>
      <c r="I1418" s="1">
        <v>47087</v>
      </c>
      <c r="J1418" t="s">
        <v>24</v>
      </c>
      <c r="K1418" t="s">
        <v>52</v>
      </c>
      <c r="L1418" t="s">
        <v>53</v>
      </c>
      <c r="M1418" t="s">
        <v>59</v>
      </c>
      <c r="N1418" t="s">
        <v>60</v>
      </c>
      <c r="O1418" t="s">
        <v>29</v>
      </c>
      <c r="P1418" t="s">
        <v>30</v>
      </c>
      <c r="Q1418" t="s">
        <v>31</v>
      </c>
      <c r="R1418">
        <v>3.5</v>
      </c>
      <c r="S1418">
        <v>7</v>
      </c>
      <c r="T1418">
        <f t="shared" si="66"/>
        <v>365</v>
      </c>
      <c r="U1418" t="str">
        <f t="shared" si="67"/>
        <v>2027</v>
      </c>
      <c r="V1418" t="str">
        <f t="shared" si="68"/>
        <v>4</v>
      </c>
      <c r="W1418" s="10" cm="1">
        <f t="array" ref="W1418">(INDEX(clv_analysis[[#All],[Customer Lifetime Value]], MATCH(TEXT(U1418, "0")&amp;V1418, TEXT(clv_analysis[[#All],[Year]], "0")&amp;clv_analysis[[#All],[Quarter]], 0))) /( COUNTIFS(amazon_prime_users[Year], U1418, amazon_prime_users[Quarter], V1418))</f>
        <v>25.1077158982322</v>
      </c>
    </row>
    <row r="1419" spans="1:23" x14ac:dyDescent="0.3">
      <c r="A1419" s="2">
        <v>1418</v>
      </c>
      <c r="B1419" t="s">
        <v>5575</v>
      </c>
      <c r="C1419" t="s">
        <v>5576</v>
      </c>
      <c r="D1419" t="s">
        <v>5577</v>
      </c>
      <c r="E1419" s="3">
        <v>19345</v>
      </c>
      <c r="F1419" t="s">
        <v>22</v>
      </c>
      <c r="G1419" t="s">
        <v>5578</v>
      </c>
      <c r="H1419" s="1">
        <v>46723</v>
      </c>
      <c r="I1419" s="1">
        <v>47088</v>
      </c>
      <c r="J1419" t="s">
        <v>24</v>
      </c>
      <c r="K1419" t="s">
        <v>52</v>
      </c>
      <c r="L1419" t="s">
        <v>26</v>
      </c>
      <c r="M1419" t="s">
        <v>27</v>
      </c>
      <c r="N1419" t="s">
        <v>60</v>
      </c>
      <c r="O1419" t="s">
        <v>114</v>
      </c>
      <c r="P1419" t="s">
        <v>39</v>
      </c>
      <c r="Q1419" t="s">
        <v>47</v>
      </c>
      <c r="R1419">
        <v>3.4</v>
      </c>
      <c r="S1419">
        <v>1</v>
      </c>
      <c r="T1419">
        <f t="shared" si="66"/>
        <v>365</v>
      </c>
      <c r="U1419" t="str">
        <f t="shared" si="67"/>
        <v>2027</v>
      </c>
      <c r="V1419" t="str">
        <f t="shared" si="68"/>
        <v>4</v>
      </c>
      <c r="W1419" s="10" cm="1">
        <f t="array" ref="W1419">(INDEX(clv_analysis[[#All],[Customer Lifetime Value]], MATCH(TEXT(U1419, "0")&amp;V1419, TEXT(clv_analysis[[#All],[Year]], "0")&amp;clv_analysis[[#All],[Quarter]], 0))) /( COUNTIFS(amazon_prime_users[Year], U1419, amazon_prime_users[Quarter], V1419))</f>
        <v>25.1077158982322</v>
      </c>
    </row>
    <row r="1420" spans="1:23" x14ac:dyDescent="0.3">
      <c r="A1420" s="2">
        <v>1419</v>
      </c>
      <c r="B1420" t="s">
        <v>5579</v>
      </c>
      <c r="C1420" t="s">
        <v>5580</v>
      </c>
      <c r="D1420" t="s">
        <v>5581</v>
      </c>
      <c r="E1420" s="3">
        <v>15856</v>
      </c>
      <c r="F1420" t="s">
        <v>22</v>
      </c>
      <c r="G1420" t="s">
        <v>2202</v>
      </c>
      <c r="H1420" s="1">
        <v>46724</v>
      </c>
      <c r="I1420" s="1">
        <v>47089</v>
      </c>
      <c r="J1420" t="s">
        <v>36</v>
      </c>
      <c r="K1420" t="s">
        <v>37</v>
      </c>
      <c r="L1420" t="s">
        <v>53</v>
      </c>
      <c r="M1420" t="s">
        <v>59</v>
      </c>
      <c r="N1420" t="s">
        <v>28</v>
      </c>
      <c r="O1420" t="s">
        <v>114</v>
      </c>
      <c r="P1420" t="s">
        <v>39</v>
      </c>
      <c r="Q1420" t="s">
        <v>31</v>
      </c>
      <c r="R1420">
        <v>3.2</v>
      </c>
      <c r="S1420">
        <v>0</v>
      </c>
      <c r="T1420">
        <f t="shared" si="66"/>
        <v>365</v>
      </c>
      <c r="U1420" t="str">
        <f t="shared" si="67"/>
        <v>2027</v>
      </c>
      <c r="V1420" t="str">
        <f t="shared" si="68"/>
        <v>4</v>
      </c>
      <c r="W1420" s="10" cm="1">
        <f t="array" ref="W1420">(INDEX(clv_analysis[[#All],[Customer Lifetime Value]], MATCH(TEXT(U1420, "0")&amp;V1420, TEXT(clv_analysis[[#All],[Year]], "0")&amp;clv_analysis[[#All],[Quarter]], 0))) /( COUNTIFS(amazon_prime_users[Year], U1420, amazon_prime_users[Quarter], V1420))</f>
        <v>25.1077158982322</v>
      </c>
    </row>
    <row r="1421" spans="1:23" x14ac:dyDescent="0.3">
      <c r="A1421" s="2">
        <v>1420</v>
      </c>
      <c r="B1421" t="s">
        <v>5582</v>
      </c>
      <c r="C1421" t="s">
        <v>5583</v>
      </c>
      <c r="D1421" t="s">
        <v>5363</v>
      </c>
      <c r="E1421" s="3">
        <v>33758</v>
      </c>
      <c r="F1421" t="s">
        <v>22</v>
      </c>
      <c r="G1421" t="s">
        <v>5584</v>
      </c>
      <c r="H1421" s="1">
        <v>46725</v>
      </c>
      <c r="I1421" s="1">
        <v>47090</v>
      </c>
      <c r="J1421" t="s">
        <v>36</v>
      </c>
      <c r="K1421" t="s">
        <v>52</v>
      </c>
      <c r="L1421" t="s">
        <v>26</v>
      </c>
      <c r="M1421" t="s">
        <v>66</v>
      </c>
      <c r="N1421" t="s">
        <v>28</v>
      </c>
      <c r="O1421" t="s">
        <v>73</v>
      </c>
      <c r="P1421" t="s">
        <v>39</v>
      </c>
      <c r="Q1421" t="s">
        <v>47</v>
      </c>
      <c r="R1421">
        <v>4.4000000000000004</v>
      </c>
      <c r="S1421">
        <v>2</v>
      </c>
      <c r="T1421">
        <f t="shared" si="66"/>
        <v>365</v>
      </c>
      <c r="U1421" t="str">
        <f t="shared" si="67"/>
        <v>2027</v>
      </c>
      <c r="V1421" t="str">
        <f t="shared" si="68"/>
        <v>4</v>
      </c>
      <c r="W1421" s="10" cm="1">
        <f t="array" ref="W1421">(INDEX(clv_analysis[[#All],[Customer Lifetime Value]], MATCH(TEXT(U1421, "0")&amp;V1421, TEXT(clv_analysis[[#All],[Year]], "0")&amp;clv_analysis[[#All],[Quarter]], 0))) /( COUNTIFS(amazon_prime_users[Year], U1421, amazon_prime_users[Quarter], V1421))</f>
        <v>25.1077158982322</v>
      </c>
    </row>
    <row r="1422" spans="1:23" x14ac:dyDescent="0.3">
      <c r="A1422" s="2">
        <v>1421</v>
      </c>
      <c r="B1422" t="s">
        <v>5585</v>
      </c>
      <c r="C1422" t="s">
        <v>5586</v>
      </c>
      <c r="D1422" t="s">
        <v>5587</v>
      </c>
      <c r="E1422" s="3">
        <v>31830</v>
      </c>
      <c r="F1422" t="s">
        <v>22</v>
      </c>
      <c r="G1422" t="s">
        <v>5588</v>
      </c>
      <c r="H1422" s="1">
        <v>46726</v>
      </c>
      <c r="I1422" s="1">
        <v>47091</v>
      </c>
      <c r="J1422" t="s">
        <v>24</v>
      </c>
      <c r="K1422" t="s">
        <v>37</v>
      </c>
      <c r="L1422" t="s">
        <v>26</v>
      </c>
      <c r="M1422" t="s">
        <v>66</v>
      </c>
      <c r="N1422" t="s">
        <v>45</v>
      </c>
      <c r="O1422" t="s">
        <v>46</v>
      </c>
      <c r="P1422" t="s">
        <v>30</v>
      </c>
      <c r="Q1422" t="s">
        <v>31</v>
      </c>
      <c r="R1422">
        <v>3.9</v>
      </c>
      <c r="S1422">
        <v>4</v>
      </c>
      <c r="T1422">
        <f t="shared" si="66"/>
        <v>365</v>
      </c>
      <c r="U1422" t="str">
        <f t="shared" si="67"/>
        <v>2027</v>
      </c>
      <c r="V1422" t="str">
        <f t="shared" si="68"/>
        <v>4</v>
      </c>
      <c r="W1422" s="10" cm="1">
        <f t="array" ref="W1422">(INDEX(clv_analysis[[#All],[Customer Lifetime Value]], MATCH(TEXT(U1422, "0")&amp;V1422, TEXT(clv_analysis[[#All],[Year]], "0")&amp;clv_analysis[[#All],[Quarter]], 0))) /( COUNTIFS(amazon_prime_users[Year], U1422, amazon_prime_users[Quarter], V1422))</f>
        <v>25.1077158982322</v>
      </c>
    </row>
    <row r="1423" spans="1:23" x14ac:dyDescent="0.3">
      <c r="A1423" s="2">
        <v>1422</v>
      </c>
      <c r="B1423" t="s">
        <v>5589</v>
      </c>
      <c r="C1423" t="s">
        <v>5590</v>
      </c>
      <c r="D1423" t="s">
        <v>5591</v>
      </c>
      <c r="E1423" s="3">
        <v>14206</v>
      </c>
      <c r="F1423" t="s">
        <v>43</v>
      </c>
      <c r="G1423" t="s">
        <v>5592</v>
      </c>
      <c r="H1423" s="1">
        <v>46727</v>
      </c>
      <c r="I1423" s="1">
        <v>47092</v>
      </c>
      <c r="J1423" t="s">
        <v>36</v>
      </c>
      <c r="K1423" t="s">
        <v>37</v>
      </c>
      <c r="L1423" t="s">
        <v>53</v>
      </c>
      <c r="M1423" t="s">
        <v>27</v>
      </c>
      <c r="N1423" t="s">
        <v>60</v>
      </c>
      <c r="O1423" t="s">
        <v>73</v>
      </c>
      <c r="P1423" t="s">
        <v>39</v>
      </c>
      <c r="Q1423" t="s">
        <v>54</v>
      </c>
      <c r="R1423">
        <v>4.2</v>
      </c>
      <c r="S1423">
        <v>3</v>
      </c>
      <c r="T1423">
        <f t="shared" si="66"/>
        <v>365</v>
      </c>
      <c r="U1423" t="str">
        <f t="shared" si="67"/>
        <v>2027</v>
      </c>
      <c r="V1423" t="str">
        <f t="shared" si="68"/>
        <v>4</v>
      </c>
      <c r="W1423" s="10" cm="1">
        <f t="array" ref="W1423">(INDEX(clv_analysis[[#All],[Customer Lifetime Value]], MATCH(TEXT(U1423, "0")&amp;V1423, TEXT(clv_analysis[[#All],[Year]], "0")&amp;clv_analysis[[#All],[Quarter]], 0))) /( COUNTIFS(amazon_prime_users[Year], U1423, amazon_prime_users[Quarter], V1423))</f>
        <v>25.1077158982322</v>
      </c>
    </row>
    <row r="1424" spans="1:23" x14ac:dyDescent="0.3">
      <c r="A1424" s="2">
        <v>1423</v>
      </c>
      <c r="B1424" t="s">
        <v>5593</v>
      </c>
      <c r="C1424" t="s">
        <v>5594</v>
      </c>
      <c r="D1424" t="s">
        <v>5595</v>
      </c>
      <c r="E1424" s="3">
        <v>15630</v>
      </c>
      <c r="F1424" t="s">
        <v>43</v>
      </c>
      <c r="G1424" t="s">
        <v>1585</v>
      </c>
      <c r="H1424" s="1">
        <v>46728</v>
      </c>
      <c r="I1424" s="1">
        <v>47093</v>
      </c>
      <c r="J1424" t="s">
        <v>24</v>
      </c>
      <c r="K1424" t="s">
        <v>52</v>
      </c>
      <c r="L1424" t="s">
        <v>53</v>
      </c>
      <c r="M1424" t="s">
        <v>59</v>
      </c>
      <c r="N1424" t="s">
        <v>28</v>
      </c>
      <c r="O1424" t="s">
        <v>67</v>
      </c>
      <c r="P1424" t="s">
        <v>30</v>
      </c>
      <c r="Q1424" t="s">
        <v>54</v>
      </c>
      <c r="R1424">
        <v>4.5</v>
      </c>
      <c r="S1424">
        <v>4</v>
      </c>
      <c r="T1424">
        <f t="shared" si="66"/>
        <v>365</v>
      </c>
      <c r="U1424" t="str">
        <f t="shared" si="67"/>
        <v>2027</v>
      </c>
      <c r="V1424" t="str">
        <f t="shared" si="68"/>
        <v>4</v>
      </c>
      <c r="W1424" s="10" cm="1">
        <f t="array" ref="W1424">(INDEX(clv_analysis[[#All],[Customer Lifetime Value]], MATCH(TEXT(U1424, "0")&amp;V1424, TEXT(clv_analysis[[#All],[Year]], "0")&amp;clv_analysis[[#All],[Quarter]], 0))) /( COUNTIFS(amazon_prime_users[Year], U1424, amazon_prime_users[Quarter], V1424))</f>
        <v>25.1077158982322</v>
      </c>
    </row>
    <row r="1425" spans="1:23" x14ac:dyDescent="0.3">
      <c r="A1425" s="2">
        <v>1424</v>
      </c>
      <c r="B1425" t="s">
        <v>5596</v>
      </c>
      <c r="C1425" t="s">
        <v>5597</v>
      </c>
      <c r="D1425" t="s">
        <v>5598</v>
      </c>
      <c r="E1425" s="3">
        <v>14773</v>
      </c>
      <c r="F1425" t="s">
        <v>22</v>
      </c>
      <c r="G1425" t="s">
        <v>5599</v>
      </c>
      <c r="H1425" s="1">
        <v>46729</v>
      </c>
      <c r="I1425" s="1">
        <v>47094</v>
      </c>
      <c r="J1425" t="s">
        <v>24</v>
      </c>
      <c r="K1425" t="s">
        <v>52</v>
      </c>
      <c r="L1425" t="s">
        <v>26</v>
      </c>
      <c r="M1425" t="s">
        <v>59</v>
      </c>
      <c r="N1425" t="s">
        <v>45</v>
      </c>
      <c r="O1425" t="s">
        <v>67</v>
      </c>
      <c r="P1425" t="s">
        <v>30</v>
      </c>
      <c r="Q1425" t="s">
        <v>47</v>
      </c>
      <c r="R1425">
        <v>3.7</v>
      </c>
      <c r="S1425">
        <v>4</v>
      </c>
      <c r="T1425">
        <f t="shared" si="66"/>
        <v>365</v>
      </c>
      <c r="U1425" t="str">
        <f t="shared" si="67"/>
        <v>2027</v>
      </c>
      <c r="V1425" t="str">
        <f t="shared" si="68"/>
        <v>4</v>
      </c>
      <c r="W1425" s="10" cm="1">
        <f t="array" ref="W1425">(INDEX(clv_analysis[[#All],[Customer Lifetime Value]], MATCH(TEXT(U1425, "0")&amp;V1425, TEXT(clv_analysis[[#All],[Year]], "0")&amp;clv_analysis[[#All],[Quarter]], 0))) /( COUNTIFS(amazon_prime_users[Year], U1425, amazon_prime_users[Quarter], V1425))</f>
        <v>25.1077158982322</v>
      </c>
    </row>
    <row r="1426" spans="1:23" x14ac:dyDescent="0.3">
      <c r="A1426" s="2">
        <v>1425</v>
      </c>
      <c r="B1426" t="s">
        <v>5600</v>
      </c>
      <c r="C1426" t="s">
        <v>5601</v>
      </c>
      <c r="D1426" t="s">
        <v>5602</v>
      </c>
      <c r="E1426" s="3">
        <v>26701</v>
      </c>
      <c r="F1426" t="s">
        <v>43</v>
      </c>
      <c r="G1426" t="s">
        <v>5603</v>
      </c>
      <c r="H1426" s="1">
        <v>46730</v>
      </c>
      <c r="I1426" s="1">
        <v>47095</v>
      </c>
      <c r="J1426" t="s">
        <v>36</v>
      </c>
      <c r="K1426" t="s">
        <v>37</v>
      </c>
      <c r="L1426" t="s">
        <v>26</v>
      </c>
      <c r="M1426" t="s">
        <v>59</v>
      </c>
      <c r="N1426" t="s">
        <v>45</v>
      </c>
      <c r="O1426" t="s">
        <v>114</v>
      </c>
      <c r="P1426" t="s">
        <v>30</v>
      </c>
      <c r="Q1426" t="s">
        <v>47</v>
      </c>
      <c r="R1426">
        <v>4.0999999999999996</v>
      </c>
      <c r="S1426">
        <v>2</v>
      </c>
      <c r="T1426">
        <f t="shared" si="66"/>
        <v>365</v>
      </c>
      <c r="U1426" t="str">
        <f t="shared" si="67"/>
        <v>2027</v>
      </c>
      <c r="V1426" t="str">
        <f t="shared" si="68"/>
        <v>4</v>
      </c>
      <c r="W1426" s="10" cm="1">
        <f t="array" ref="W1426">(INDEX(clv_analysis[[#All],[Customer Lifetime Value]], MATCH(TEXT(U1426, "0")&amp;V1426, TEXT(clv_analysis[[#All],[Year]], "0")&amp;clv_analysis[[#All],[Quarter]], 0))) /( COUNTIFS(amazon_prime_users[Year], U1426, amazon_prime_users[Quarter], V1426))</f>
        <v>25.1077158982322</v>
      </c>
    </row>
    <row r="1427" spans="1:23" x14ac:dyDescent="0.3">
      <c r="A1427" s="2">
        <v>1426</v>
      </c>
      <c r="B1427" t="s">
        <v>5604</v>
      </c>
      <c r="C1427" t="s">
        <v>5605</v>
      </c>
      <c r="D1427" t="s">
        <v>5606</v>
      </c>
      <c r="E1427" s="3">
        <v>20038</v>
      </c>
      <c r="F1427" t="s">
        <v>43</v>
      </c>
      <c r="G1427" t="s">
        <v>5607</v>
      </c>
      <c r="H1427" s="1">
        <v>46731</v>
      </c>
      <c r="I1427" s="1">
        <v>47096</v>
      </c>
      <c r="J1427" t="s">
        <v>24</v>
      </c>
      <c r="K1427" t="s">
        <v>52</v>
      </c>
      <c r="L1427" t="s">
        <v>53</v>
      </c>
      <c r="M1427" t="s">
        <v>66</v>
      </c>
      <c r="N1427" t="s">
        <v>60</v>
      </c>
      <c r="O1427" t="s">
        <v>67</v>
      </c>
      <c r="P1427" t="s">
        <v>30</v>
      </c>
      <c r="Q1427" t="s">
        <v>54</v>
      </c>
      <c r="R1427">
        <v>4.9000000000000004</v>
      </c>
      <c r="S1427">
        <v>5</v>
      </c>
      <c r="T1427">
        <f t="shared" si="66"/>
        <v>365</v>
      </c>
      <c r="U1427" t="str">
        <f t="shared" si="67"/>
        <v>2027</v>
      </c>
      <c r="V1427" t="str">
        <f t="shared" si="68"/>
        <v>4</v>
      </c>
      <c r="W1427" s="10" cm="1">
        <f t="array" ref="W1427">(INDEX(clv_analysis[[#All],[Customer Lifetime Value]], MATCH(TEXT(U1427, "0")&amp;V1427, TEXT(clv_analysis[[#All],[Year]], "0")&amp;clv_analysis[[#All],[Quarter]], 0))) /( COUNTIFS(amazon_prime_users[Year], U1427, amazon_prime_users[Quarter], V1427))</f>
        <v>25.1077158982322</v>
      </c>
    </row>
    <row r="1428" spans="1:23" x14ac:dyDescent="0.3">
      <c r="A1428" s="2">
        <v>1427</v>
      </c>
      <c r="B1428" t="s">
        <v>5608</v>
      </c>
      <c r="C1428" t="s">
        <v>5609</v>
      </c>
      <c r="D1428" t="s">
        <v>5610</v>
      </c>
      <c r="E1428" s="3">
        <v>16337</v>
      </c>
      <c r="F1428" t="s">
        <v>22</v>
      </c>
      <c r="G1428" t="s">
        <v>5611</v>
      </c>
      <c r="H1428" s="1">
        <v>46732</v>
      </c>
      <c r="I1428" s="1">
        <v>47097</v>
      </c>
      <c r="J1428" t="s">
        <v>24</v>
      </c>
      <c r="K1428" t="s">
        <v>25</v>
      </c>
      <c r="L1428" t="s">
        <v>26</v>
      </c>
      <c r="M1428" t="s">
        <v>59</v>
      </c>
      <c r="N1428" t="s">
        <v>28</v>
      </c>
      <c r="O1428" t="s">
        <v>73</v>
      </c>
      <c r="P1428" t="s">
        <v>39</v>
      </c>
      <c r="Q1428" t="s">
        <v>54</v>
      </c>
      <c r="R1428">
        <v>3.5</v>
      </c>
      <c r="S1428">
        <v>2</v>
      </c>
      <c r="T1428">
        <f t="shared" si="66"/>
        <v>365</v>
      </c>
      <c r="U1428" t="str">
        <f t="shared" si="67"/>
        <v>2027</v>
      </c>
      <c r="V1428" t="str">
        <f t="shared" si="68"/>
        <v>4</v>
      </c>
      <c r="W1428" s="10" cm="1">
        <f t="array" ref="W1428">(INDEX(clv_analysis[[#All],[Customer Lifetime Value]], MATCH(TEXT(U1428, "0")&amp;V1428, TEXT(clv_analysis[[#All],[Year]], "0")&amp;clv_analysis[[#All],[Quarter]], 0))) /( COUNTIFS(amazon_prime_users[Year], U1428, amazon_prime_users[Quarter], V1428))</f>
        <v>25.1077158982322</v>
      </c>
    </row>
    <row r="1429" spans="1:23" x14ac:dyDescent="0.3">
      <c r="A1429" s="2">
        <v>1428</v>
      </c>
      <c r="B1429" t="s">
        <v>5612</v>
      </c>
      <c r="C1429" t="s">
        <v>5613</v>
      </c>
      <c r="D1429" t="s">
        <v>5614</v>
      </c>
      <c r="E1429" s="3">
        <v>32562</v>
      </c>
      <c r="F1429" t="s">
        <v>22</v>
      </c>
      <c r="G1429" t="s">
        <v>5615</v>
      </c>
      <c r="H1429" s="1">
        <v>46733</v>
      </c>
      <c r="I1429" s="1">
        <v>47098</v>
      </c>
      <c r="J1429" t="s">
        <v>24</v>
      </c>
      <c r="K1429" t="s">
        <v>52</v>
      </c>
      <c r="L1429" t="s">
        <v>53</v>
      </c>
      <c r="M1429" t="s">
        <v>66</v>
      </c>
      <c r="N1429" t="s">
        <v>60</v>
      </c>
      <c r="O1429" t="s">
        <v>114</v>
      </c>
      <c r="P1429" t="s">
        <v>39</v>
      </c>
      <c r="Q1429" t="s">
        <v>54</v>
      </c>
      <c r="R1429">
        <v>4.9000000000000004</v>
      </c>
      <c r="S1429">
        <v>10</v>
      </c>
      <c r="T1429">
        <f t="shared" si="66"/>
        <v>365</v>
      </c>
      <c r="U1429" t="str">
        <f t="shared" si="67"/>
        <v>2027</v>
      </c>
      <c r="V1429" t="str">
        <f t="shared" si="68"/>
        <v>4</v>
      </c>
      <c r="W1429" s="10" cm="1">
        <f t="array" ref="W1429">(INDEX(clv_analysis[[#All],[Customer Lifetime Value]], MATCH(TEXT(U1429, "0")&amp;V1429, TEXT(clv_analysis[[#All],[Year]], "0")&amp;clv_analysis[[#All],[Quarter]], 0))) /( COUNTIFS(amazon_prime_users[Year], U1429, amazon_prime_users[Quarter], V1429))</f>
        <v>25.1077158982322</v>
      </c>
    </row>
    <row r="1430" spans="1:23" x14ac:dyDescent="0.3">
      <c r="A1430" s="2">
        <v>1429</v>
      </c>
      <c r="B1430" t="s">
        <v>5616</v>
      </c>
      <c r="C1430" t="s">
        <v>5617</v>
      </c>
      <c r="D1430" t="s">
        <v>5618</v>
      </c>
      <c r="E1430" s="3">
        <v>20061</v>
      </c>
      <c r="F1430" t="s">
        <v>43</v>
      </c>
      <c r="G1430" t="s">
        <v>5619</v>
      </c>
      <c r="H1430" s="1">
        <v>46734</v>
      </c>
      <c r="I1430" s="1">
        <v>47099</v>
      </c>
      <c r="J1430" t="s">
        <v>36</v>
      </c>
      <c r="K1430" t="s">
        <v>52</v>
      </c>
      <c r="L1430" t="s">
        <v>26</v>
      </c>
      <c r="M1430" t="s">
        <v>59</v>
      </c>
      <c r="N1430" t="s">
        <v>45</v>
      </c>
      <c r="O1430" t="s">
        <v>29</v>
      </c>
      <c r="P1430" t="s">
        <v>39</v>
      </c>
      <c r="Q1430" t="s">
        <v>47</v>
      </c>
      <c r="R1430">
        <v>4.3</v>
      </c>
      <c r="S1430">
        <v>0</v>
      </c>
      <c r="T1430">
        <f t="shared" si="66"/>
        <v>365</v>
      </c>
      <c r="U1430" t="str">
        <f t="shared" si="67"/>
        <v>2027</v>
      </c>
      <c r="V1430" t="str">
        <f t="shared" si="68"/>
        <v>4</v>
      </c>
      <c r="W1430" s="10" cm="1">
        <f t="array" ref="W1430">(INDEX(clv_analysis[[#All],[Customer Lifetime Value]], MATCH(TEXT(U1430, "0")&amp;V1430, TEXT(clv_analysis[[#All],[Year]], "0")&amp;clv_analysis[[#All],[Quarter]], 0))) /( COUNTIFS(amazon_prime_users[Year], U1430, amazon_prime_users[Quarter], V1430))</f>
        <v>25.1077158982322</v>
      </c>
    </row>
    <row r="1431" spans="1:23" x14ac:dyDescent="0.3">
      <c r="A1431" s="2">
        <v>1430</v>
      </c>
      <c r="B1431" t="s">
        <v>5620</v>
      </c>
      <c r="C1431" t="s">
        <v>5621</v>
      </c>
      <c r="D1431" t="s">
        <v>5622</v>
      </c>
      <c r="E1431" s="3">
        <v>32279</v>
      </c>
      <c r="F1431" t="s">
        <v>22</v>
      </c>
      <c r="G1431" t="s">
        <v>5623</v>
      </c>
      <c r="H1431" s="1">
        <v>46735</v>
      </c>
      <c r="I1431" s="1">
        <v>47100</v>
      </c>
      <c r="J1431" t="s">
        <v>24</v>
      </c>
      <c r="K1431" t="s">
        <v>25</v>
      </c>
      <c r="L1431" t="s">
        <v>53</v>
      </c>
      <c r="M1431" t="s">
        <v>66</v>
      </c>
      <c r="N1431" t="s">
        <v>45</v>
      </c>
      <c r="O1431" t="s">
        <v>46</v>
      </c>
      <c r="P1431" t="s">
        <v>39</v>
      </c>
      <c r="Q1431" t="s">
        <v>31</v>
      </c>
      <c r="R1431">
        <v>4.5</v>
      </c>
      <c r="S1431">
        <v>6</v>
      </c>
      <c r="T1431">
        <f t="shared" si="66"/>
        <v>365</v>
      </c>
      <c r="U1431" t="str">
        <f t="shared" si="67"/>
        <v>2027</v>
      </c>
      <c r="V1431" t="str">
        <f t="shared" si="68"/>
        <v>4</v>
      </c>
      <c r="W1431" s="10" cm="1">
        <f t="array" ref="W1431">(INDEX(clv_analysis[[#All],[Customer Lifetime Value]], MATCH(TEXT(U1431, "0")&amp;V1431, TEXT(clv_analysis[[#All],[Year]], "0")&amp;clv_analysis[[#All],[Quarter]], 0))) /( COUNTIFS(amazon_prime_users[Year], U1431, amazon_prime_users[Quarter], V1431))</f>
        <v>25.1077158982322</v>
      </c>
    </row>
    <row r="1432" spans="1:23" x14ac:dyDescent="0.3">
      <c r="A1432" s="2">
        <v>1431</v>
      </c>
      <c r="B1432" t="s">
        <v>5624</v>
      </c>
      <c r="C1432" t="s">
        <v>5625</v>
      </c>
      <c r="D1432" t="s">
        <v>5626</v>
      </c>
      <c r="E1432" s="3">
        <v>34648</v>
      </c>
      <c r="F1432" t="s">
        <v>43</v>
      </c>
      <c r="G1432" t="s">
        <v>5627</v>
      </c>
      <c r="H1432" s="1">
        <v>46736</v>
      </c>
      <c r="I1432" s="1">
        <v>47101</v>
      </c>
      <c r="J1432" t="s">
        <v>36</v>
      </c>
      <c r="K1432" t="s">
        <v>52</v>
      </c>
      <c r="L1432" t="s">
        <v>26</v>
      </c>
      <c r="M1432" t="s">
        <v>59</v>
      </c>
      <c r="N1432" t="s">
        <v>60</v>
      </c>
      <c r="O1432" t="s">
        <v>67</v>
      </c>
      <c r="P1432" t="s">
        <v>68</v>
      </c>
      <c r="Q1432" t="s">
        <v>54</v>
      </c>
      <c r="R1432">
        <v>3.6</v>
      </c>
      <c r="S1432">
        <v>8</v>
      </c>
      <c r="T1432">
        <f t="shared" si="66"/>
        <v>365</v>
      </c>
      <c r="U1432" t="str">
        <f t="shared" si="67"/>
        <v>2027</v>
      </c>
      <c r="V1432" t="str">
        <f t="shared" si="68"/>
        <v>4</v>
      </c>
      <c r="W1432" s="10" cm="1">
        <f t="array" ref="W1432">(INDEX(clv_analysis[[#All],[Customer Lifetime Value]], MATCH(TEXT(U1432, "0")&amp;V1432, TEXT(clv_analysis[[#All],[Year]], "0")&amp;clv_analysis[[#All],[Quarter]], 0))) /( COUNTIFS(amazon_prime_users[Year], U1432, amazon_prime_users[Quarter], V1432))</f>
        <v>25.1077158982322</v>
      </c>
    </row>
    <row r="1433" spans="1:23" x14ac:dyDescent="0.3">
      <c r="A1433" s="2">
        <v>1432</v>
      </c>
      <c r="B1433" t="s">
        <v>5628</v>
      </c>
      <c r="C1433" t="s">
        <v>5629</v>
      </c>
      <c r="D1433" t="s">
        <v>5630</v>
      </c>
      <c r="E1433" s="3">
        <v>23675</v>
      </c>
      <c r="F1433" t="s">
        <v>22</v>
      </c>
      <c r="G1433" t="s">
        <v>5631</v>
      </c>
      <c r="H1433" s="1">
        <v>46737</v>
      </c>
      <c r="I1433" s="1">
        <v>47102</v>
      </c>
      <c r="J1433" t="s">
        <v>36</v>
      </c>
      <c r="K1433" t="s">
        <v>37</v>
      </c>
      <c r="L1433" t="s">
        <v>53</v>
      </c>
      <c r="M1433" t="s">
        <v>66</v>
      </c>
      <c r="N1433" t="s">
        <v>45</v>
      </c>
      <c r="O1433" t="s">
        <v>114</v>
      </c>
      <c r="P1433" t="s">
        <v>30</v>
      </c>
      <c r="Q1433" t="s">
        <v>47</v>
      </c>
      <c r="R1433">
        <v>4.9000000000000004</v>
      </c>
      <c r="S1433">
        <v>2</v>
      </c>
      <c r="T1433">
        <f t="shared" si="66"/>
        <v>365</v>
      </c>
      <c r="U1433" t="str">
        <f t="shared" si="67"/>
        <v>2027</v>
      </c>
      <c r="V1433" t="str">
        <f t="shared" si="68"/>
        <v>4</v>
      </c>
      <c r="W1433" s="10" cm="1">
        <f t="array" ref="W1433">(INDEX(clv_analysis[[#All],[Customer Lifetime Value]], MATCH(TEXT(U1433, "0")&amp;V1433, TEXT(clv_analysis[[#All],[Year]], "0")&amp;clv_analysis[[#All],[Quarter]], 0))) /( COUNTIFS(amazon_prime_users[Year], U1433, amazon_prime_users[Quarter], V1433))</f>
        <v>25.1077158982322</v>
      </c>
    </row>
    <row r="1434" spans="1:23" x14ac:dyDescent="0.3">
      <c r="A1434" s="2">
        <v>1433</v>
      </c>
      <c r="B1434" t="s">
        <v>5632</v>
      </c>
      <c r="C1434" t="s">
        <v>5633</v>
      </c>
      <c r="D1434" t="s">
        <v>5634</v>
      </c>
      <c r="E1434" s="3">
        <v>23522</v>
      </c>
      <c r="F1434" t="s">
        <v>22</v>
      </c>
      <c r="G1434" t="s">
        <v>592</v>
      </c>
      <c r="H1434" s="1">
        <v>46738</v>
      </c>
      <c r="I1434" s="1">
        <v>47103</v>
      </c>
      <c r="J1434" t="s">
        <v>24</v>
      </c>
      <c r="K1434" t="s">
        <v>25</v>
      </c>
      <c r="L1434" t="s">
        <v>53</v>
      </c>
      <c r="M1434" t="s">
        <v>66</v>
      </c>
      <c r="N1434" t="s">
        <v>60</v>
      </c>
      <c r="O1434" t="s">
        <v>73</v>
      </c>
      <c r="P1434" t="s">
        <v>39</v>
      </c>
      <c r="Q1434" t="s">
        <v>54</v>
      </c>
      <c r="R1434">
        <v>4.7</v>
      </c>
      <c r="S1434">
        <v>3</v>
      </c>
      <c r="T1434">
        <f t="shared" si="66"/>
        <v>365</v>
      </c>
      <c r="U1434" t="str">
        <f t="shared" si="67"/>
        <v>2027</v>
      </c>
      <c r="V1434" t="str">
        <f t="shared" si="68"/>
        <v>4</v>
      </c>
      <c r="W1434" s="10" cm="1">
        <f t="array" ref="W1434">(INDEX(clv_analysis[[#All],[Customer Lifetime Value]], MATCH(TEXT(U1434, "0")&amp;V1434, TEXT(clv_analysis[[#All],[Year]], "0")&amp;clv_analysis[[#All],[Quarter]], 0))) /( COUNTIFS(amazon_prime_users[Year], U1434, amazon_prime_users[Quarter], V1434))</f>
        <v>25.1077158982322</v>
      </c>
    </row>
    <row r="1435" spans="1:23" x14ac:dyDescent="0.3">
      <c r="A1435" s="2">
        <v>1434</v>
      </c>
      <c r="B1435" t="s">
        <v>5635</v>
      </c>
      <c r="C1435" t="s">
        <v>5636</v>
      </c>
      <c r="D1435" t="s">
        <v>5637</v>
      </c>
      <c r="E1435" s="3">
        <v>13425</v>
      </c>
      <c r="F1435" t="s">
        <v>22</v>
      </c>
      <c r="G1435" t="s">
        <v>468</v>
      </c>
      <c r="H1435" s="1">
        <v>46739</v>
      </c>
      <c r="I1435" s="1">
        <v>47104</v>
      </c>
      <c r="J1435" t="s">
        <v>36</v>
      </c>
      <c r="K1435" t="s">
        <v>25</v>
      </c>
      <c r="L1435" t="s">
        <v>53</v>
      </c>
      <c r="M1435" t="s">
        <v>27</v>
      </c>
      <c r="N1435" t="s">
        <v>45</v>
      </c>
      <c r="O1435" t="s">
        <v>73</v>
      </c>
      <c r="P1435" t="s">
        <v>39</v>
      </c>
      <c r="Q1435" t="s">
        <v>54</v>
      </c>
      <c r="R1435">
        <v>4.2</v>
      </c>
      <c r="S1435">
        <v>3</v>
      </c>
      <c r="T1435">
        <f t="shared" si="66"/>
        <v>365</v>
      </c>
      <c r="U1435" t="str">
        <f t="shared" si="67"/>
        <v>2027</v>
      </c>
      <c r="V1435" t="str">
        <f t="shared" si="68"/>
        <v>4</v>
      </c>
      <c r="W1435" s="10" cm="1">
        <f t="array" ref="W1435">(INDEX(clv_analysis[[#All],[Customer Lifetime Value]], MATCH(TEXT(U1435, "0")&amp;V1435, TEXT(clv_analysis[[#All],[Year]], "0")&amp;clv_analysis[[#All],[Quarter]], 0))) /( COUNTIFS(amazon_prime_users[Year], U1435, amazon_prime_users[Quarter], V1435))</f>
        <v>25.1077158982322</v>
      </c>
    </row>
    <row r="1436" spans="1:23" x14ac:dyDescent="0.3">
      <c r="A1436" s="2">
        <v>1435</v>
      </c>
      <c r="B1436" t="s">
        <v>5638</v>
      </c>
      <c r="C1436" t="s">
        <v>5639</v>
      </c>
      <c r="D1436" t="s">
        <v>5640</v>
      </c>
      <c r="E1436" s="3">
        <v>27760</v>
      </c>
      <c r="F1436" t="s">
        <v>22</v>
      </c>
      <c r="G1436" t="s">
        <v>5641</v>
      </c>
      <c r="H1436" s="1">
        <v>46740</v>
      </c>
      <c r="I1436" s="1">
        <v>47105</v>
      </c>
      <c r="J1436" t="s">
        <v>24</v>
      </c>
      <c r="K1436" t="s">
        <v>37</v>
      </c>
      <c r="L1436" t="s">
        <v>26</v>
      </c>
      <c r="M1436" t="s">
        <v>27</v>
      </c>
      <c r="N1436" t="s">
        <v>28</v>
      </c>
      <c r="O1436" t="s">
        <v>29</v>
      </c>
      <c r="P1436" t="s">
        <v>68</v>
      </c>
      <c r="Q1436" t="s">
        <v>31</v>
      </c>
      <c r="R1436">
        <v>3.1</v>
      </c>
      <c r="S1436">
        <v>4</v>
      </c>
      <c r="T1436">
        <f t="shared" si="66"/>
        <v>365</v>
      </c>
      <c r="U1436" t="str">
        <f t="shared" si="67"/>
        <v>2027</v>
      </c>
      <c r="V1436" t="str">
        <f t="shared" si="68"/>
        <v>4</v>
      </c>
      <c r="W1436" s="10" cm="1">
        <f t="array" ref="W1436">(INDEX(clv_analysis[[#All],[Customer Lifetime Value]], MATCH(TEXT(U1436, "0")&amp;V1436, TEXT(clv_analysis[[#All],[Year]], "0")&amp;clv_analysis[[#All],[Quarter]], 0))) /( COUNTIFS(amazon_prime_users[Year], U1436, amazon_prime_users[Quarter], V1436))</f>
        <v>25.1077158982322</v>
      </c>
    </row>
    <row r="1437" spans="1:23" x14ac:dyDescent="0.3">
      <c r="A1437" s="2">
        <v>1436</v>
      </c>
      <c r="B1437" t="s">
        <v>5642</v>
      </c>
      <c r="C1437" t="s">
        <v>5643</v>
      </c>
      <c r="D1437" t="s">
        <v>5644</v>
      </c>
      <c r="E1437" s="3">
        <v>15723</v>
      </c>
      <c r="F1437" t="s">
        <v>43</v>
      </c>
      <c r="G1437" t="s">
        <v>5645</v>
      </c>
      <c r="H1437" s="1">
        <v>46741</v>
      </c>
      <c r="I1437" s="1">
        <v>47106</v>
      </c>
      <c r="J1437" t="s">
        <v>24</v>
      </c>
      <c r="K1437" t="s">
        <v>52</v>
      </c>
      <c r="L1437" t="s">
        <v>26</v>
      </c>
      <c r="M1437" t="s">
        <v>59</v>
      </c>
      <c r="N1437" t="s">
        <v>45</v>
      </c>
      <c r="O1437" t="s">
        <v>114</v>
      </c>
      <c r="P1437" t="s">
        <v>68</v>
      </c>
      <c r="Q1437" t="s">
        <v>31</v>
      </c>
      <c r="R1437">
        <v>4.5999999999999996</v>
      </c>
      <c r="S1437">
        <v>0</v>
      </c>
      <c r="T1437">
        <f t="shared" si="66"/>
        <v>365</v>
      </c>
      <c r="U1437" t="str">
        <f t="shared" si="67"/>
        <v>2027</v>
      </c>
      <c r="V1437" t="str">
        <f t="shared" si="68"/>
        <v>4</v>
      </c>
      <c r="W1437" s="10" cm="1">
        <f t="array" ref="W1437">(INDEX(clv_analysis[[#All],[Customer Lifetime Value]], MATCH(TEXT(U1437, "0")&amp;V1437, TEXT(clv_analysis[[#All],[Year]], "0")&amp;clv_analysis[[#All],[Quarter]], 0))) /( COUNTIFS(amazon_prime_users[Year], U1437, amazon_prime_users[Quarter], V1437))</f>
        <v>25.1077158982322</v>
      </c>
    </row>
    <row r="1438" spans="1:23" x14ac:dyDescent="0.3">
      <c r="A1438" s="2">
        <v>1437</v>
      </c>
      <c r="B1438" t="s">
        <v>5646</v>
      </c>
      <c r="C1438" t="s">
        <v>5647</v>
      </c>
      <c r="D1438" t="s">
        <v>5648</v>
      </c>
      <c r="E1438" s="3">
        <v>20329</v>
      </c>
      <c r="F1438" t="s">
        <v>22</v>
      </c>
      <c r="G1438" t="s">
        <v>350</v>
      </c>
      <c r="H1438" s="1">
        <v>46742</v>
      </c>
      <c r="I1438" s="1">
        <v>47107</v>
      </c>
      <c r="J1438" t="s">
        <v>24</v>
      </c>
      <c r="K1438" t="s">
        <v>25</v>
      </c>
      <c r="L1438" t="s">
        <v>26</v>
      </c>
      <c r="M1438" t="s">
        <v>27</v>
      </c>
      <c r="N1438" t="s">
        <v>45</v>
      </c>
      <c r="O1438" t="s">
        <v>61</v>
      </c>
      <c r="P1438" t="s">
        <v>39</v>
      </c>
      <c r="Q1438" t="s">
        <v>47</v>
      </c>
      <c r="R1438">
        <v>3.3</v>
      </c>
      <c r="S1438">
        <v>0</v>
      </c>
      <c r="T1438">
        <f t="shared" si="66"/>
        <v>365</v>
      </c>
      <c r="U1438" t="str">
        <f t="shared" si="67"/>
        <v>2027</v>
      </c>
      <c r="V1438" t="str">
        <f t="shared" si="68"/>
        <v>4</v>
      </c>
      <c r="W1438" s="10" cm="1">
        <f t="array" ref="W1438">(INDEX(clv_analysis[[#All],[Customer Lifetime Value]], MATCH(TEXT(U1438, "0")&amp;V1438, TEXT(clv_analysis[[#All],[Year]], "0")&amp;clv_analysis[[#All],[Quarter]], 0))) /( COUNTIFS(amazon_prime_users[Year], U1438, amazon_prime_users[Quarter], V1438))</f>
        <v>25.1077158982322</v>
      </c>
    </row>
    <row r="1439" spans="1:23" x14ac:dyDescent="0.3">
      <c r="A1439" s="2">
        <v>1438</v>
      </c>
      <c r="B1439" t="s">
        <v>5649</v>
      </c>
      <c r="C1439" t="s">
        <v>5650</v>
      </c>
      <c r="D1439" t="s">
        <v>5651</v>
      </c>
      <c r="E1439" s="3">
        <v>27126</v>
      </c>
      <c r="F1439" t="s">
        <v>22</v>
      </c>
      <c r="G1439" t="s">
        <v>5652</v>
      </c>
      <c r="H1439" s="1">
        <v>46743</v>
      </c>
      <c r="I1439" s="1">
        <v>47108</v>
      </c>
      <c r="J1439" t="s">
        <v>24</v>
      </c>
      <c r="K1439" t="s">
        <v>52</v>
      </c>
      <c r="L1439" t="s">
        <v>26</v>
      </c>
      <c r="M1439" t="s">
        <v>59</v>
      </c>
      <c r="N1439" t="s">
        <v>45</v>
      </c>
      <c r="O1439" t="s">
        <v>73</v>
      </c>
      <c r="P1439" t="s">
        <v>68</v>
      </c>
      <c r="Q1439" t="s">
        <v>47</v>
      </c>
      <c r="R1439">
        <v>3.8</v>
      </c>
      <c r="S1439">
        <v>10</v>
      </c>
      <c r="T1439">
        <f t="shared" si="66"/>
        <v>365</v>
      </c>
      <c r="U1439" t="str">
        <f t="shared" si="67"/>
        <v>2027</v>
      </c>
      <c r="V1439" t="str">
        <f t="shared" si="68"/>
        <v>4</v>
      </c>
      <c r="W1439" s="10" cm="1">
        <f t="array" ref="W1439">(INDEX(clv_analysis[[#All],[Customer Lifetime Value]], MATCH(TEXT(U1439, "0")&amp;V1439, TEXT(clv_analysis[[#All],[Year]], "0")&amp;clv_analysis[[#All],[Quarter]], 0))) /( COUNTIFS(amazon_prime_users[Year], U1439, amazon_prime_users[Quarter], V1439))</f>
        <v>25.1077158982322</v>
      </c>
    </row>
    <row r="1440" spans="1:23" x14ac:dyDescent="0.3">
      <c r="A1440" s="2">
        <v>1439</v>
      </c>
      <c r="B1440" t="s">
        <v>5653</v>
      </c>
      <c r="C1440" t="s">
        <v>5654</v>
      </c>
      <c r="D1440" t="s">
        <v>5655</v>
      </c>
      <c r="E1440" s="3">
        <v>25544</v>
      </c>
      <c r="F1440" t="s">
        <v>43</v>
      </c>
      <c r="G1440" t="s">
        <v>5656</v>
      </c>
      <c r="H1440" s="1">
        <v>46744</v>
      </c>
      <c r="I1440" s="1">
        <v>47109</v>
      </c>
      <c r="J1440" t="s">
        <v>24</v>
      </c>
      <c r="K1440" t="s">
        <v>37</v>
      </c>
      <c r="L1440" t="s">
        <v>26</v>
      </c>
      <c r="M1440" t="s">
        <v>66</v>
      </c>
      <c r="N1440" t="s">
        <v>60</v>
      </c>
      <c r="O1440" t="s">
        <v>29</v>
      </c>
      <c r="P1440" t="s">
        <v>39</v>
      </c>
      <c r="Q1440" t="s">
        <v>47</v>
      </c>
      <c r="R1440">
        <v>3.9</v>
      </c>
      <c r="S1440">
        <v>4</v>
      </c>
      <c r="T1440">
        <f t="shared" si="66"/>
        <v>365</v>
      </c>
      <c r="U1440" t="str">
        <f t="shared" si="67"/>
        <v>2027</v>
      </c>
      <c r="V1440" t="str">
        <f t="shared" si="68"/>
        <v>4</v>
      </c>
      <c r="W1440" s="10" cm="1">
        <f t="array" ref="W1440">(INDEX(clv_analysis[[#All],[Customer Lifetime Value]], MATCH(TEXT(U1440, "0")&amp;V1440, TEXT(clv_analysis[[#All],[Year]], "0")&amp;clv_analysis[[#All],[Quarter]], 0))) /( COUNTIFS(amazon_prime_users[Year], U1440, amazon_prime_users[Quarter], V1440))</f>
        <v>25.1077158982322</v>
      </c>
    </row>
    <row r="1441" spans="1:23" x14ac:dyDescent="0.3">
      <c r="A1441" s="2">
        <v>1440</v>
      </c>
      <c r="B1441" t="s">
        <v>5657</v>
      </c>
      <c r="C1441" t="s">
        <v>5658</v>
      </c>
      <c r="D1441" t="s">
        <v>5659</v>
      </c>
      <c r="E1441" s="3">
        <v>21772</v>
      </c>
      <c r="F1441" t="s">
        <v>43</v>
      </c>
      <c r="G1441" t="s">
        <v>5660</v>
      </c>
      <c r="H1441" s="1">
        <v>46745</v>
      </c>
      <c r="I1441" s="1">
        <v>47110</v>
      </c>
      <c r="J1441" t="s">
        <v>36</v>
      </c>
      <c r="K1441" t="s">
        <v>37</v>
      </c>
      <c r="L1441" t="s">
        <v>53</v>
      </c>
      <c r="M1441" t="s">
        <v>27</v>
      </c>
      <c r="N1441" t="s">
        <v>45</v>
      </c>
      <c r="O1441" t="s">
        <v>46</v>
      </c>
      <c r="P1441" t="s">
        <v>30</v>
      </c>
      <c r="Q1441" t="s">
        <v>54</v>
      </c>
      <c r="R1441">
        <v>3.2</v>
      </c>
      <c r="S1441">
        <v>8</v>
      </c>
      <c r="T1441">
        <f t="shared" si="66"/>
        <v>365</v>
      </c>
      <c r="U1441" t="str">
        <f t="shared" si="67"/>
        <v>2027</v>
      </c>
      <c r="V1441" t="str">
        <f t="shared" si="68"/>
        <v>4</v>
      </c>
      <c r="W1441" s="10" cm="1">
        <f t="array" ref="W1441">(INDEX(clv_analysis[[#All],[Customer Lifetime Value]], MATCH(TEXT(U1441, "0")&amp;V1441, TEXT(clv_analysis[[#All],[Year]], "0")&amp;clv_analysis[[#All],[Quarter]], 0))) /( COUNTIFS(amazon_prime_users[Year], U1441, amazon_prime_users[Quarter], V1441))</f>
        <v>25.1077158982322</v>
      </c>
    </row>
    <row r="1442" spans="1:23" x14ac:dyDescent="0.3">
      <c r="A1442" s="2">
        <v>1441</v>
      </c>
      <c r="B1442" t="s">
        <v>5661</v>
      </c>
      <c r="C1442" t="s">
        <v>5662</v>
      </c>
      <c r="D1442" t="s">
        <v>5663</v>
      </c>
      <c r="E1442" s="3">
        <v>38534</v>
      </c>
      <c r="F1442" t="s">
        <v>43</v>
      </c>
      <c r="G1442" t="s">
        <v>5664</v>
      </c>
      <c r="H1442" s="1">
        <v>46746</v>
      </c>
      <c r="I1442" s="1">
        <v>47111</v>
      </c>
      <c r="J1442" t="s">
        <v>24</v>
      </c>
      <c r="K1442" t="s">
        <v>52</v>
      </c>
      <c r="L1442" t="s">
        <v>26</v>
      </c>
      <c r="M1442" t="s">
        <v>27</v>
      </c>
      <c r="N1442" t="s">
        <v>45</v>
      </c>
      <c r="O1442" t="s">
        <v>46</v>
      </c>
      <c r="P1442" t="s">
        <v>30</v>
      </c>
      <c r="Q1442" t="s">
        <v>31</v>
      </c>
      <c r="R1442">
        <v>4.3</v>
      </c>
      <c r="S1442">
        <v>10</v>
      </c>
      <c r="T1442">
        <f t="shared" si="66"/>
        <v>365</v>
      </c>
      <c r="U1442" t="str">
        <f t="shared" si="67"/>
        <v>2027</v>
      </c>
      <c r="V1442" t="str">
        <f t="shared" si="68"/>
        <v>4</v>
      </c>
      <c r="W1442" s="10" cm="1">
        <f t="array" ref="W1442">(INDEX(clv_analysis[[#All],[Customer Lifetime Value]], MATCH(TEXT(U1442, "0")&amp;V1442, TEXT(clv_analysis[[#All],[Year]], "0")&amp;clv_analysis[[#All],[Quarter]], 0))) /( COUNTIFS(amazon_prime_users[Year], U1442, amazon_prime_users[Quarter], V1442))</f>
        <v>25.1077158982322</v>
      </c>
    </row>
    <row r="1443" spans="1:23" x14ac:dyDescent="0.3">
      <c r="A1443" s="2">
        <v>1442</v>
      </c>
      <c r="B1443" t="s">
        <v>5665</v>
      </c>
      <c r="C1443" t="s">
        <v>5666</v>
      </c>
      <c r="D1443" t="s">
        <v>5667</v>
      </c>
      <c r="E1443" s="3">
        <v>19435</v>
      </c>
      <c r="F1443" t="s">
        <v>22</v>
      </c>
      <c r="G1443" t="s">
        <v>5668</v>
      </c>
      <c r="H1443" s="1">
        <v>46747</v>
      </c>
      <c r="I1443" s="1">
        <v>47112</v>
      </c>
      <c r="J1443" t="s">
        <v>36</v>
      </c>
      <c r="K1443" t="s">
        <v>25</v>
      </c>
      <c r="L1443" t="s">
        <v>26</v>
      </c>
      <c r="M1443" t="s">
        <v>59</v>
      </c>
      <c r="N1443" t="s">
        <v>28</v>
      </c>
      <c r="O1443" t="s">
        <v>38</v>
      </c>
      <c r="P1443" t="s">
        <v>39</v>
      </c>
      <c r="Q1443" t="s">
        <v>31</v>
      </c>
      <c r="R1443">
        <v>3.1</v>
      </c>
      <c r="S1443">
        <v>8</v>
      </c>
      <c r="T1443">
        <f t="shared" si="66"/>
        <v>365</v>
      </c>
      <c r="U1443" t="str">
        <f t="shared" si="67"/>
        <v>2027</v>
      </c>
      <c r="V1443" t="str">
        <f t="shared" si="68"/>
        <v>4</v>
      </c>
      <c r="W1443" s="10" cm="1">
        <f t="array" ref="W1443">(INDEX(clv_analysis[[#All],[Customer Lifetime Value]], MATCH(TEXT(U1443, "0")&amp;V1443, TEXT(clv_analysis[[#All],[Year]], "0")&amp;clv_analysis[[#All],[Quarter]], 0))) /( COUNTIFS(amazon_prime_users[Year], U1443, amazon_prime_users[Quarter], V1443))</f>
        <v>25.1077158982322</v>
      </c>
    </row>
    <row r="1444" spans="1:23" x14ac:dyDescent="0.3">
      <c r="A1444" s="2">
        <v>1443</v>
      </c>
      <c r="B1444" t="s">
        <v>5669</v>
      </c>
      <c r="C1444" t="s">
        <v>5670</v>
      </c>
      <c r="D1444" t="s">
        <v>5671</v>
      </c>
      <c r="E1444" s="3">
        <v>38703</v>
      </c>
      <c r="F1444" t="s">
        <v>43</v>
      </c>
      <c r="G1444" t="s">
        <v>5672</v>
      </c>
      <c r="H1444" s="1">
        <v>46748</v>
      </c>
      <c r="I1444" s="1">
        <v>47113</v>
      </c>
      <c r="J1444" t="s">
        <v>24</v>
      </c>
      <c r="K1444" t="s">
        <v>25</v>
      </c>
      <c r="L1444" t="s">
        <v>53</v>
      </c>
      <c r="M1444" t="s">
        <v>66</v>
      </c>
      <c r="N1444" t="s">
        <v>60</v>
      </c>
      <c r="O1444" t="s">
        <v>61</v>
      </c>
      <c r="P1444" t="s">
        <v>39</v>
      </c>
      <c r="Q1444" t="s">
        <v>31</v>
      </c>
      <c r="R1444">
        <v>3.8</v>
      </c>
      <c r="S1444">
        <v>0</v>
      </c>
      <c r="T1444">
        <f t="shared" si="66"/>
        <v>365</v>
      </c>
      <c r="U1444" t="str">
        <f t="shared" si="67"/>
        <v>2027</v>
      </c>
      <c r="V1444" t="str">
        <f t="shared" si="68"/>
        <v>4</v>
      </c>
      <c r="W1444" s="10" cm="1">
        <f t="array" ref="W1444">(INDEX(clv_analysis[[#All],[Customer Lifetime Value]], MATCH(TEXT(U1444, "0")&amp;V1444, TEXT(clv_analysis[[#All],[Year]], "0")&amp;clv_analysis[[#All],[Quarter]], 0))) /( COUNTIFS(amazon_prime_users[Year], U1444, amazon_prime_users[Quarter], V1444))</f>
        <v>25.1077158982322</v>
      </c>
    </row>
    <row r="1445" spans="1:23" x14ac:dyDescent="0.3">
      <c r="A1445" s="2">
        <v>1444</v>
      </c>
      <c r="B1445" t="s">
        <v>5673</v>
      </c>
      <c r="C1445" t="s">
        <v>5674</v>
      </c>
      <c r="D1445" t="s">
        <v>5675</v>
      </c>
      <c r="E1445" s="3">
        <v>35203</v>
      </c>
      <c r="F1445" t="s">
        <v>22</v>
      </c>
      <c r="G1445" t="s">
        <v>5676</v>
      </c>
      <c r="H1445" s="1">
        <v>46749</v>
      </c>
      <c r="I1445" s="1">
        <v>47114</v>
      </c>
      <c r="J1445" t="s">
        <v>36</v>
      </c>
      <c r="K1445" t="s">
        <v>25</v>
      </c>
      <c r="L1445" t="s">
        <v>53</v>
      </c>
      <c r="M1445" t="s">
        <v>27</v>
      </c>
      <c r="N1445" t="s">
        <v>28</v>
      </c>
      <c r="O1445" t="s">
        <v>67</v>
      </c>
      <c r="P1445" t="s">
        <v>68</v>
      </c>
      <c r="Q1445" t="s">
        <v>31</v>
      </c>
      <c r="R1445">
        <v>3.6</v>
      </c>
      <c r="S1445">
        <v>8</v>
      </c>
      <c r="T1445">
        <f t="shared" si="66"/>
        <v>365</v>
      </c>
      <c r="U1445" t="str">
        <f t="shared" si="67"/>
        <v>2027</v>
      </c>
      <c r="V1445" t="str">
        <f t="shared" si="68"/>
        <v>4</v>
      </c>
      <c r="W1445" s="10" cm="1">
        <f t="array" ref="W1445">(INDEX(clv_analysis[[#All],[Customer Lifetime Value]], MATCH(TEXT(U1445, "0")&amp;V1445, TEXT(clv_analysis[[#All],[Year]], "0")&amp;clv_analysis[[#All],[Quarter]], 0))) /( COUNTIFS(amazon_prime_users[Year], U1445, amazon_prime_users[Quarter], V1445))</f>
        <v>25.1077158982322</v>
      </c>
    </row>
    <row r="1446" spans="1:23" x14ac:dyDescent="0.3">
      <c r="A1446" s="2">
        <v>1445</v>
      </c>
      <c r="B1446" t="s">
        <v>5677</v>
      </c>
      <c r="C1446" t="s">
        <v>5678</v>
      </c>
      <c r="D1446" t="s">
        <v>5679</v>
      </c>
      <c r="E1446" s="3">
        <v>13590</v>
      </c>
      <c r="F1446" t="s">
        <v>43</v>
      </c>
      <c r="G1446" t="s">
        <v>5680</v>
      </c>
      <c r="H1446" s="1">
        <v>46750</v>
      </c>
      <c r="I1446" s="1">
        <v>47115</v>
      </c>
      <c r="J1446" t="s">
        <v>36</v>
      </c>
      <c r="K1446" t="s">
        <v>37</v>
      </c>
      <c r="L1446" t="s">
        <v>26</v>
      </c>
      <c r="M1446" t="s">
        <v>59</v>
      </c>
      <c r="N1446" t="s">
        <v>60</v>
      </c>
      <c r="O1446" t="s">
        <v>29</v>
      </c>
      <c r="P1446" t="s">
        <v>39</v>
      </c>
      <c r="Q1446" t="s">
        <v>47</v>
      </c>
      <c r="R1446">
        <v>3.5</v>
      </c>
      <c r="S1446">
        <v>3</v>
      </c>
      <c r="T1446">
        <f t="shared" si="66"/>
        <v>365</v>
      </c>
      <c r="U1446" t="str">
        <f t="shared" si="67"/>
        <v>2027</v>
      </c>
      <c r="V1446" t="str">
        <f t="shared" si="68"/>
        <v>4</v>
      </c>
      <c r="W1446" s="10" cm="1">
        <f t="array" ref="W1446">(INDEX(clv_analysis[[#All],[Customer Lifetime Value]], MATCH(TEXT(U1446, "0")&amp;V1446, TEXT(clv_analysis[[#All],[Year]], "0")&amp;clv_analysis[[#All],[Quarter]], 0))) /( COUNTIFS(amazon_prime_users[Year], U1446, amazon_prime_users[Quarter], V1446))</f>
        <v>25.1077158982322</v>
      </c>
    </row>
    <row r="1447" spans="1:23" x14ac:dyDescent="0.3">
      <c r="A1447" s="2">
        <v>1446</v>
      </c>
      <c r="B1447" t="s">
        <v>5681</v>
      </c>
      <c r="C1447" t="s">
        <v>5682</v>
      </c>
      <c r="D1447" t="s">
        <v>5683</v>
      </c>
      <c r="E1447" s="3">
        <v>19711</v>
      </c>
      <c r="F1447" t="s">
        <v>22</v>
      </c>
      <c r="G1447" t="s">
        <v>5684</v>
      </c>
      <c r="H1447" s="1">
        <v>46751</v>
      </c>
      <c r="I1447" s="1">
        <v>47116</v>
      </c>
      <c r="J1447" t="s">
        <v>24</v>
      </c>
      <c r="K1447" t="s">
        <v>52</v>
      </c>
      <c r="L1447" t="s">
        <v>26</v>
      </c>
      <c r="M1447" t="s">
        <v>27</v>
      </c>
      <c r="N1447" t="s">
        <v>28</v>
      </c>
      <c r="O1447" t="s">
        <v>29</v>
      </c>
      <c r="P1447" t="s">
        <v>39</v>
      </c>
      <c r="Q1447" t="s">
        <v>47</v>
      </c>
      <c r="R1447">
        <v>4</v>
      </c>
      <c r="S1447">
        <v>8</v>
      </c>
      <c r="T1447">
        <f t="shared" si="66"/>
        <v>365</v>
      </c>
      <c r="U1447" t="str">
        <f t="shared" si="67"/>
        <v>2027</v>
      </c>
      <c r="V1447" t="str">
        <f t="shared" si="68"/>
        <v>4</v>
      </c>
      <c r="W1447" s="10" cm="1">
        <f t="array" ref="W1447">(INDEX(clv_analysis[[#All],[Customer Lifetime Value]], MATCH(TEXT(U1447, "0")&amp;V1447, TEXT(clv_analysis[[#All],[Year]], "0")&amp;clv_analysis[[#All],[Quarter]], 0))) /( COUNTIFS(amazon_prime_users[Year], U1447, amazon_prime_users[Quarter], V1447))</f>
        <v>25.1077158982322</v>
      </c>
    </row>
    <row r="1448" spans="1:23" x14ac:dyDescent="0.3">
      <c r="A1448" s="2">
        <v>1447</v>
      </c>
      <c r="B1448" t="s">
        <v>5685</v>
      </c>
      <c r="C1448" t="s">
        <v>5686</v>
      </c>
      <c r="D1448" t="s">
        <v>5687</v>
      </c>
      <c r="E1448" s="3">
        <v>32221</v>
      </c>
      <c r="F1448" t="s">
        <v>22</v>
      </c>
      <c r="G1448" t="s">
        <v>5688</v>
      </c>
      <c r="H1448" s="1">
        <v>46752</v>
      </c>
      <c r="I1448" s="1">
        <v>47117</v>
      </c>
      <c r="J1448" t="s">
        <v>36</v>
      </c>
      <c r="K1448" t="s">
        <v>25</v>
      </c>
      <c r="L1448" t="s">
        <v>53</v>
      </c>
      <c r="M1448" t="s">
        <v>27</v>
      </c>
      <c r="N1448" t="s">
        <v>45</v>
      </c>
      <c r="O1448" t="s">
        <v>61</v>
      </c>
      <c r="P1448" t="s">
        <v>39</v>
      </c>
      <c r="Q1448" t="s">
        <v>47</v>
      </c>
      <c r="R1448">
        <v>3.3</v>
      </c>
      <c r="S1448">
        <v>3</v>
      </c>
      <c r="T1448">
        <f t="shared" si="66"/>
        <v>365</v>
      </c>
      <c r="U1448" t="str">
        <f t="shared" si="67"/>
        <v>2027</v>
      </c>
      <c r="V1448" t="str">
        <f t="shared" si="68"/>
        <v>4</v>
      </c>
      <c r="W1448" s="10" cm="1">
        <f t="array" ref="W1448">(INDEX(clv_analysis[[#All],[Customer Lifetime Value]], MATCH(TEXT(U1448, "0")&amp;V1448, TEXT(clv_analysis[[#All],[Year]], "0")&amp;clv_analysis[[#All],[Quarter]], 0))) /( COUNTIFS(amazon_prime_users[Year], U1448, amazon_prime_users[Quarter], V1448))</f>
        <v>25.1077158982322</v>
      </c>
    </row>
    <row r="1449" spans="1:23" x14ac:dyDescent="0.3">
      <c r="A1449" s="2">
        <v>1448</v>
      </c>
      <c r="B1449" t="s">
        <v>5689</v>
      </c>
      <c r="C1449" t="s">
        <v>5690</v>
      </c>
      <c r="D1449" t="s">
        <v>5691</v>
      </c>
      <c r="E1449" s="3">
        <v>22682</v>
      </c>
      <c r="F1449" t="s">
        <v>43</v>
      </c>
      <c r="G1449" t="s">
        <v>5692</v>
      </c>
      <c r="H1449" s="1">
        <v>46753</v>
      </c>
      <c r="I1449" s="1">
        <v>47118</v>
      </c>
      <c r="J1449" t="s">
        <v>24</v>
      </c>
      <c r="K1449" t="s">
        <v>37</v>
      </c>
      <c r="L1449" t="s">
        <v>53</v>
      </c>
      <c r="M1449" t="s">
        <v>66</v>
      </c>
      <c r="N1449" t="s">
        <v>45</v>
      </c>
      <c r="O1449" t="s">
        <v>61</v>
      </c>
      <c r="P1449" t="s">
        <v>39</v>
      </c>
      <c r="Q1449" t="s">
        <v>47</v>
      </c>
      <c r="R1449">
        <v>4.0999999999999996</v>
      </c>
      <c r="S1449">
        <v>0</v>
      </c>
      <c r="T1449">
        <f t="shared" si="66"/>
        <v>365</v>
      </c>
      <c r="U1449" t="str">
        <f t="shared" si="67"/>
        <v>2028</v>
      </c>
      <c r="V1449" t="str">
        <f t="shared" si="68"/>
        <v>1</v>
      </c>
      <c r="W1449" s="10" cm="1">
        <f t="array" ref="W1449">(INDEX(clv_analysis[[#All],[Customer Lifetime Value]], MATCH(TEXT(U1449, "0")&amp;V1449, TEXT(clv_analysis[[#All],[Year]], "0")&amp;clv_analysis[[#All],[Quarter]], 0))) /( COUNTIFS(amazon_prime_users[Year], U1449, amazon_prime_users[Quarter], V1449))</f>
        <v>109.18535921855923</v>
      </c>
    </row>
    <row r="1450" spans="1:23" x14ac:dyDescent="0.3">
      <c r="A1450" s="2">
        <v>1449</v>
      </c>
      <c r="B1450" t="s">
        <v>5693</v>
      </c>
      <c r="C1450" t="s">
        <v>5694</v>
      </c>
      <c r="D1450" t="s">
        <v>92</v>
      </c>
      <c r="E1450" s="3">
        <v>20900</v>
      </c>
      <c r="F1450" t="s">
        <v>43</v>
      </c>
      <c r="G1450" t="s">
        <v>5695</v>
      </c>
      <c r="H1450" s="1">
        <v>46754</v>
      </c>
      <c r="I1450" s="1">
        <v>47119</v>
      </c>
      <c r="J1450" t="s">
        <v>24</v>
      </c>
      <c r="K1450" t="s">
        <v>25</v>
      </c>
      <c r="L1450" t="s">
        <v>26</v>
      </c>
      <c r="M1450" t="s">
        <v>27</v>
      </c>
      <c r="N1450" t="s">
        <v>60</v>
      </c>
      <c r="O1450" t="s">
        <v>67</v>
      </c>
      <c r="P1450" t="s">
        <v>68</v>
      </c>
      <c r="Q1450" t="s">
        <v>31</v>
      </c>
      <c r="R1450">
        <v>4.4000000000000004</v>
      </c>
      <c r="S1450">
        <v>0</v>
      </c>
      <c r="T1450">
        <f t="shared" si="66"/>
        <v>365</v>
      </c>
      <c r="U1450" t="str">
        <f t="shared" si="67"/>
        <v>2028</v>
      </c>
      <c r="V1450" t="str">
        <f t="shared" si="68"/>
        <v>1</v>
      </c>
      <c r="W1450" s="10" cm="1">
        <f t="array" ref="W1450">(INDEX(clv_analysis[[#All],[Customer Lifetime Value]], MATCH(TEXT(U1450, "0")&amp;V1450, TEXT(clv_analysis[[#All],[Year]], "0")&amp;clv_analysis[[#All],[Quarter]], 0))) /( COUNTIFS(amazon_prime_users[Year], U1450, amazon_prime_users[Quarter], V1450))</f>
        <v>109.18535921855923</v>
      </c>
    </row>
    <row r="1451" spans="1:23" x14ac:dyDescent="0.3">
      <c r="A1451" s="2">
        <v>1450</v>
      </c>
      <c r="B1451" t="s">
        <v>5696</v>
      </c>
      <c r="C1451" t="s">
        <v>5697</v>
      </c>
      <c r="D1451" t="s">
        <v>5698</v>
      </c>
      <c r="E1451" s="3">
        <v>34014</v>
      </c>
      <c r="F1451" t="s">
        <v>43</v>
      </c>
      <c r="G1451" t="s">
        <v>5699</v>
      </c>
      <c r="H1451" s="1">
        <v>46755</v>
      </c>
      <c r="I1451" s="1">
        <v>47120</v>
      </c>
      <c r="J1451" t="s">
        <v>36</v>
      </c>
      <c r="K1451" t="s">
        <v>52</v>
      </c>
      <c r="L1451" t="s">
        <v>26</v>
      </c>
      <c r="M1451" t="s">
        <v>66</v>
      </c>
      <c r="N1451" t="s">
        <v>60</v>
      </c>
      <c r="O1451" t="s">
        <v>67</v>
      </c>
      <c r="P1451" t="s">
        <v>39</v>
      </c>
      <c r="Q1451" t="s">
        <v>54</v>
      </c>
      <c r="R1451">
        <v>3.2</v>
      </c>
      <c r="S1451">
        <v>9</v>
      </c>
      <c r="T1451">
        <f t="shared" si="66"/>
        <v>365</v>
      </c>
      <c r="U1451" t="str">
        <f t="shared" si="67"/>
        <v>2028</v>
      </c>
      <c r="V1451" t="str">
        <f t="shared" si="68"/>
        <v>1</v>
      </c>
      <c r="W1451" s="10" cm="1">
        <f t="array" ref="W1451">(INDEX(clv_analysis[[#All],[Customer Lifetime Value]], MATCH(TEXT(U1451, "0")&amp;V1451, TEXT(clv_analysis[[#All],[Year]], "0")&amp;clv_analysis[[#All],[Quarter]], 0))) /( COUNTIFS(amazon_prime_users[Year], U1451, amazon_prime_users[Quarter], V1451))</f>
        <v>109.18535921855923</v>
      </c>
    </row>
    <row r="1452" spans="1:23" x14ac:dyDescent="0.3">
      <c r="A1452" s="2">
        <v>1451</v>
      </c>
      <c r="B1452" t="s">
        <v>5700</v>
      </c>
      <c r="C1452" t="s">
        <v>5701</v>
      </c>
      <c r="D1452" t="s">
        <v>5702</v>
      </c>
      <c r="E1452" s="3">
        <v>14556</v>
      </c>
      <c r="F1452" t="s">
        <v>43</v>
      </c>
      <c r="G1452" t="s">
        <v>318</v>
      </c>
      <c r="H1452" s="1">
        <v>46756</v>
      </c>
      <c r="I1452" s="1">
        <v>47121</v>
      </c>
      <c r="J1452" t="s">
        <v>36</v>
      </c>
      <c r="K1452" t="s">
        <v>52</v>
      </c>
      <c r="L1452" t="s">
        <v>53</v>
      </c>
      <c r="M1452" t="s">
        <v>27</v>
      </c>
      <c r="N1452" t="s">
        <v>28</v>
      </c>
      <c r="O1452" t="s">
        <v>38</v>
      </c>
      <c r="P1452" t="s">
        <v>39</v>
      </c>
      <c r="Q1452" t="s">
        <v>31</v>
      </c>
      <c r="R1452">
        <v>4</v>
      </c>
      <c r="S1452">
        <v>5</v>
      </c>
      <c r="T1452">
        <f t="shared" si="66"/>
        <v>365</v>
      </c>
      <c r="U1452" t="str">
        <f t="shared" si="67"/>
        <v>2028</v>
      </c>
      <c r="V1452" t="str">
        <f t="shared" si="68"/>
        <v>1</v>
      </c>
      <c r="W1452" s="10" cm="1">
        <f t="array" ref="W1452">(INDEX(clv_analysis[[#All],[Customer Lifetime Value]], MATCH(TEXT(U1452, "0")&amp;V1452, TEXT(clv_analysis[[#All],[Year]], "0")&amp;clv_analysis[[#All],[Quarter]], 0))) /( COUNTIFS(amazon_prime_users[Year], U1452, amazon_prime_users[Quarter], V1452))</f>
        <v>109.18535921855923</v>
      </c>
    </row>
    <row r="1453" spans="1:23" x14ac:dyDescent="0.3">
      <c r="A1453" s="2">
        <v>1452</v>
      </c>
      <c r="B1453" t="s">
        <v>5703</v>
      </c>
      <c r="C1453" t="s">
        <v>5704</v>
      </c>
      <c r="D1453" t="s">
        <v>5705</v>
      </c>
      <c r="E1453" s="3">
        <v>13018</v>
      </c>
      <c r="F1453" t="s">
        <v>43</v>
      </c>
      <c r="G1453" t="s">
        <v>5706</v>
      </c>
      <c r="H1453" s="1">
        <v>46757</v>
      </c>
      <c r="I1453" s="1">
        <v>47122</v>
      </c>
      <c r="J1453" t="s">
        <v>24</v>
      </c>
      <c r="K1453" t="s">
        <v>25</v>
      </c>
      <c r="L1453" t="s">
        <v>26</v>
      </c>
      <c r="M1453" t="s">
        <v>66</v>
      </c>
      <c r="N1453" t="s">
        <v>60</v>
      </c>
      <c r="O1453" t="s">
        <v>67</v>
      </c>
      <c r="P1453" t="s">
        <v>39</v>
      </c>
      <c r="Q1453" t="s">
        <v>31</v>
      </c>
      <c r="R1453">
        <v>3.7</v>
      </c>
      <c r="S1453">
        <v>2</v>
      </c>
      <c r="T1453">
        <f t="shared" si="66"/>
        <v>365</v>
      </c>
      <c r="U1453" t="str">
        <f t="shared" si="67"/>
        <v>2028</v>
      </c>
      <c r="V1453" t="str">
        <f t="shared" si="68"/>
        <v>1</v>
      </c>
      <c r="W1453" s="10" cm="1">
        <f t="array" ref="W1453">(INDEX(clv_analysis[[#All],[Customer Lifetime Value]], MATCH(TEXT(U1453, "0")&amp;V1453, TEXT(clv_analysis[[#All],[Year]], "0")&amp;clv_analysis[[#All],[Quarter]], 0))) /( COUNTIFS(amazon_prime_users[Year], U1453, amazon_prime_users[Quarter], V1453))</f>
        <v>109.18535921855923</v>
      </c>
    </row>
    <row r="1454" spans="1:23" x14ac:dyDescent="0.3">
      <c r="A1454" s="2">
        <v>1453</v>
      </c>
      <c r="B1454" t="s">
        <v>5707</v>
      </c>
      <c r="C1454" t="s">
        <v>5708</v>
      </c>
      <c r="D1454" t="s">
        <v>5709</v>
      </c>
      <c r="E1454" s="3">
        <v>16656</v>
      </c>
      <c r="F1454" t="s">
        <v>22</v>
      </c>
      <c r="G1454" t="s">
        <v>5710</v>
      </c>
      <c r="H1454" s="1">
        <v>46758</v>
      </c>
      <c r="I1454" s="1">
        <v>47123</v>
      </c>
      <c r="J1454" t="s">
        <v>24</v>
      </c>
      <c r="K1454" t="s">
        <v>25</v>
      </c>
      <c r="L1454" t="s">
        <v>53</v>
      </c>
      <c r="M1454" t="s">
        <v>59</v>
      </c>
      <c r="N1454" t="s">
        <v>28</v>
      </c>
      <c r="O1454" t="s">
        <v>114</v>
      </c>
      <c r="P1454" t="s">
        <v>68</v>
      </c>
      <c r="Q1454" t="s">
        <v>47</v>
      </c>
      <c r="R1454">
        <v>3.5</v>
      </c>
      <c r="S1454">
        <v>8</v>
      </c>
      <c r="T1454">
        <f t="shared" si="66"/>
        <v>365</v>
      </c>
      <c r="U1454" t="str">
        <f t="shared" si="67"/>
        <v>2028</v>
      </c>
      <c r="V1454" t="str">
        <f t="shared" si="68"/>
        <v>1</v>
      </c>
      <c r="W1454" s="10" cm="1">
        <f t="array" ref="W1454">(INDEX(clv_analysis[[#All],[Customer Lifetime Value]], MATCH(TEXT(U1454, "0")&amp;V1454, TEXT(clv_analysis[[#All],[Year]], "0")&amp;clv_analysis[[#All],[Quarter]], 0))) /( COUNTIFS(amazon_prime_users[Year], U1454, amazon_prime_users[Quarter], V1454))</f>
        <v>109.18535921855923</v>
      </c>
    </row>
    <row r="1455" spans="1:23" x14ac:dyDescent="0.3">
      <c r="A1455" s="2">
        <v>1454</v>
      </c>
      <c r="B1455" t="s">
        <v>5711</v>
      </c>
      <c r="C1455" t="s">
        <v>5712</v>
      </c>
      <c r="D1455" t="s">
        <v>5713</v>
      </c>
      <c r="E1455" s="3">
        <v>36021</v>
      </c>
      <c r="F1455" t="s">
        <v>43</v>
      </c>
      <c r="G1455" t="s">
        <v>5714</v>
      </c>
      <c r="H1455" s="1">
        <v>46759</v>
      </c>
      <c r="I1455" s="1">
        <v>47124</v>
      </c>
      <c r="J1455" t="s">
        <v>24</v>
      </c>
      <c r="K1455" t="s">
        <v>52</v>
      </c>
      <c r="L1455" t="s">
        <v>53</v>
      </c>
      <c r="M1455" t="s">
        <v>66</v>
      </c>
      <c r="N1455" t="s">
        <v>60</v>
      </c>
      <c r="O1455" t="s">
        <v>61</v>
      </c>
      <c r="P1455" t="s">
        <v>39</v>
      </c>
      <c r="Q1455" t="s">
        <v>31</v>
      </c>
      <c r="R1455">
        <v>4.4000000000000004</v>
      </c>
      <c r="S1455">
        <v>2</v>
      </c>
      <c r="T1455">
        <f t="shared" si="66"/>
        <v>365</v>
      </c>
      <c r="U1455" t="str">
        <f t="shared" si="67"/>
        <v>2028</v>
      </c>
      <c r="V1455" t="str">
        <f t="shared" si="68"/>
        <v>1</v>
      </c>
      <c r="W1455" s="10" cm="1">
        <f t="array" ref="W1455">(INDEX(clv_analysis[[#All],[Customer Lifetime Value]], MATCH(TEXT(U1455, "0")&amp;V1455, TEXT(clv_analysis[[#All],[Year]], "0")&amp;clv_analysis[[#All],[Quarter]], 0))) /( COUNTIFS(amazon_prime_users[Year], U1455, amazon_prime_users[Quarter], V1455))</f>
        <v>109.18535921855923</v>
      </c>
    </row>
    <row r="1456" spans="1:23" x14ac:dyDescent="0.3">
      <c r="A1456" s="2">
        <v>1455</v>
      </c>
      <c r="B1456" t="s">
        <v>5715</v>
      </c>
      <c r="C1456" t="s">
        <v>5716</v>
      </c>
      <c r="D1456" t="s">
        <v>5717</v>
      </c>
      <c r="E1456" s="3">
        <v>16511</v>
      </c>
      <c r="F1456" t="s">
        <v>22</v>
      </c>
      <c r="G1456" t="s">
        <v>5718</v>
      </c>
      <c r="H1456" s="1">
        <v>46760</v>
      </c>
      <c r="I1456" s="1">
        <v>47125</v>
      </c>
      <c r="J1456" t="s">
        <v>36</v>
      </c>
      <c r="K1456" t="s">
        <v>52</v>
      </c>
      <c r="L1456" t="s">
        <v>53</v>
      </c>
      <c r="M1456" t="s">
        <v>27</v>
      </c>
      <c r="N1456" t="s">
        <v>60</v>
      </c>
      <c r="O1456" t="s">
        <v>29</v>
      </c>
      <c r="P1456" t="s">
        <v>68</v>
      </c>
      <c r="Q1456" t="s">
        <v>54</v>
      </c>
      <c r="R1456">
        <v>4.5999999999999996</v>
      </c>
      <c r="S1456">
        <v>9</v>
      </c>
      <c r="T1456">
        <f t="shared" si="66"/>
        <v>365</v>
      </c>
      <c r="U1456" t="str">
        <f t="shared" si="67"/>
        <v>2028</v>
      </c>
      <c r="V1456" t="str">
        <f t="shared" si="68"/>
        <v>1</v>
      </c>
      <c r="W1456" s="10" cm="1">
        <f t="array" ref="W1456">(INDEX(clv_analysis[[#All],[Customer Lifetime Value]], MATCH(TEXT(U1456, "0")&amp;V1456, TEXT(clv_analysis[[#All],[Year]], "0")&amp;clv_analysis[[#All],[Quarter]], 0))) /( COUNTIFS(amazon_prime_users[Year], U1456, amazon_prime_users[Quarter], V1456))</f>
        <v>109.18535921855923</v>
      </c>
    </row>
    <row r="1457" spans="1:23" x14ac:dyDescent="0.3">
      <c r="A1457" s="2">
        <v>1456</v>
      </c>
      <c r="B1457" t="s">
        <v>5719</v>
      </c>
      <c r="C1457" t="s">
        <v>5720</v>
      </c>
      <c r="D1457" t="s">
        <v>5721</v>
      </c>
      <c r="E1457" s="3">
        <v>28951</v>
      </c>
      <c r="F1457" t="s">
        <v>22</v>
      </c>
      <c r="G1457" t="s">
        <v>5722</v>
      </c>
      <c r="H1457" s="1">
        <v>46761</v>
      </c>
      <c r="I1457" s="1">
        <v>47126</v>
      </c>
      <c r="J1457" t="s">
        <v>24</v>
      </c>
      <c r="K1457" t="s">
        <v>52</v>
      </c>
      <c r="L1457" t="s">
        <v>53</v>
      </c>
      <c r="M1457" t="s">
        <v>66</v>
      </c>
      <c r="N1457" t="s">
        <v>45</v>
      </c>
      <c r="O1457" t="s">
        <v>46</v>
      </c>
      <c r="P1457" t="s">
        <v>39</v>
      </c>
      <c r="Q1457" t="s">
        <v>47</v>
      </c>
      <c r="R1457">
        <v>4.9000000000000004</v>
      </c>
      <c r="S1457">
        <v>5</v>
      </c>
      <c r="T1457">
        <f t="shared" si="66"/>
        <v>365</v>
      </c>
      <c r="U1457" t="str">
        <f t="shared" si="67"/>
        <v>2028</v>
      </c>
      <c r="V1457" t="str">
        <f t="shared" si="68"/>
        <v>1</v>
      </c>
      <c r="W1457" s="10" cm="1">
        <f t="array" ref="W1457">(INDEX(clv_analysis[[#All],[Customer Lifetime Value]], MATCH(TEXT(U1457, "0")&amp;V1457, TEXT(clv_analysis[[#All],[Year]], "0")&amp;clv_analysis[[#All],[Quarter]], 0))) /( COUNTIFS(amazon_prime_users[Year], U1457, amazon_prime_users[Quarter], V1457))</f>
        <v>109.18535921855923</v>
      </c>
    </row>
    <row r="1458" spans="1:23" x14ac:dyDescent="0.3">
      <c r="A1458" s="2">
        <v>1457</v>
      </c>
      <c r="B1458" t="s">
        <v>5723</v>
      </c>
      <c r="C1458" t="s">
        <v>5724</v>
      </c>
      <c r="D1458" t="s">
        <v>5725</v>
      </c>
      <c r="E1458" s="3">
        <v>22215</v>
      </c>
      <c r="F1458" t="s">
        <v>43</v>
      </c>
      <c r="G1458" t="s">
        <v>5726</v>
      </c>
      <c r="H1458" s="1">
        <v>46762</v>
      </c>
      <c r="I1458" s="1">
        <v>47127</v>
      </c>
      <c r="J1458" t="s">
        <v>36</v>
      </c>
      <c r="K1458" t="s">
        <v>52</v>
      </c>
      <c r="L1458" t="s">
        <v>26</v>
      </c>
      <c r="M1458" t="s">
        <v>66</v>
      </c>
      <c r="N1458" t="s">
        <v>28</v>
      </c>
      <c r="O1458" t="s">
        <v>38</v>
      </c>
      <c r="P1458" t="s">
        <v>30</v>
      </c>
      <c r="Q1458" t="s">
        <v>54</v>
      </c>
      <c r="R1458">
        <v>4.2</v>
      </c>
      <c r="S1458">
        <v>5</v>
      </c>
      <c r="T1458">
        <f t="shared" si="66"/>
        <v>365</v>
      </c>
      <c r="U1458" t="str">
        <f t="shared" si="67"/>
        <v>2028</v>
      </c>
      <c r="V1458" t="str">
        <f t="shared" si="68"/>
        <v>1</v>
      </c>
      <c r="W1458" s="10" cm="1">
        <f t="array" ref="W1458">(INDEX(clv_analysis[[#All],[Customer Lifetime Value]], MATCH(TEXT(U1458, "0")&amp;V1458, TEXT(clv_analysis[[#All],[Year]], "0")&amp;clv_analysis[[#All],[Quarter]], 0))) /( COUNTIFS(amazon_prime_users[Year], U1458, amazon_prime_users[Quarter], V1458))</f>
        <v>109.18535921855923</v>
      </c>
    </row>
    <row r="1459" spans="1:23" x14ac:dyDescent="0.3">
      <c r="A1459" s="2">
        <v>1458</v>
      </c>
      <c r="B1459" t="s">
        <v>5727</v>
      </c>
      <c r="C1459" t="s">
        <v>5728</v>
      </c>
      <c r="D1459" t="s">
        <v>5729</v>
      </c>
      <c r="E1459" s="3">
        <v>29556</v>
      </c>
      <c r="F1459" t="s">
        <v>22</v>
      </c>
      <c r="G1459" t="s">
        <v>5730</v>
      </c>
      <c r="H1459" s="1">
        <v>46763</v>
      </c>
      <c r="I1459" s="1">
        <v>47128</v>
      </c>
      <c r="J1459" t="s">
        <v>36</v>
      </c>
      <c r="K1459" t="s">
        <v>37</v>
      </c>
      <c r="L1459" t="s">
        <v>53</v>
      </c>
      <c r="M1459" t="s">
        <v>59</v>
      </c>
      <c r="N1459" t="s">
        <v>60</v>
      </c>
      <c r="O1459" t="s">
        <v>73</v>
      </c>
      <c r="P1459" t="s">
        <v>39</v>
      </c>
      <c r="Q1459" t="s">
        <v>31</v>
      </c>
      <c r="R1459">
        <v>4.9000000000000004</v>
      </c>
      <c r="S1459">
        <v>1</v>
      </c>
      <c r="T1459">
        <f t="shared" si="66"/>
        <v>365</v>
      </c>
      <c r="U1459" t="str">
        <f t="shared" si="67"/>
        <v>2028</v>
      </c>
      <c r="V1459" t="str">
        <f t="shared" si="68"/>
        <v>1</v>
      </c>
      <c r="W1459" s="10" cm="1">
        <f t="array" ref="W1459">(INDEX(clv_analysis[[#All],[Customer Lifetime Value]], MATCH(TEXT(U1459, "0")&amp;V1459, TEXT(clv_analysis[[#All],[Year]], "0")&amp;clv_analysis[[#All],[Quarter]], 0))) /( COUNTIFS(amazon_prime_users[Year], U1459, amazon_prime_users[Quarter], V1459))</f>
        <v>109.18535921855923</v>
      </c>
    </row>
    <row r="1460" spans="1:23" x14ac:dyDescent="0.3">
      <c r="A1460" s="2">
        <v>1459</v>
      </c>
      <c r="B1460" t="s">
        <v>5731</v>
      </c>
      <c r="C1460" t="s">
        <v>5732</v>
      </c>
      <c r="D1460" t="s">
        <v>5733</v>
      </c>
      <c r="E1460" s="3">
        <v>35364</v>
      </c>
      <c r="F1460" t="s">
        <v>22</v>
      </c>
      <c r="G1460" t="s">
        <v>5734</v>
      </c>
      <c r="H1460" s="1">
        <v>46764</v>
      </c>
      <c r="I1460" s="1">
        <v>47129</v>
      </c>
      <c r="J1460" t="s">
        <v>36</v>
      </c>
      <c r="K1460" t="s">
        <v>25</v>
      </c>
      <c r="L1460" t="s">
        <v>26</v>
      </c>
      <c r="M1460" t="s">
        <v>59</v>
      </c>
      <c r="N1460" t="s">
        <v>45</v>
      </c>
      <c r="O1460" t="s">
        <v>67</v>
      </c>
      <c r="P1460" t="s">
        <v>30</v>
      </c>
      <c r="Q1460" t="s">
        <v>31</v>
      </c>
      <c r="R1460">
        <v>3.7</v>
      </c>
      <c r="S1460">
        <v>2</v>
      </c>
      <c r="T1460">
        <f t="shared" si="66"/>
        <v>365</v>
      </c>
      <c r="U1460" t="str">
        <f t="shared" si="67"/>
        <v>2028</v>
      </c>
      <c r="V1460" t="str">
        <f t="shared" si="68"/>
        <v>1</v>
      </c>
      <c r="W1460" s="10" cm="1">
        <f t="array" ref="W1460">(INDEX(clv_analysis[[#All],[Customer Lifetime Value]], MATCH(TEXT(U1460, "0")&amp;V1460, TEXT(clv_analysis[[#All],[Year]], "0")&amp;clv_analysis[[#All],[Quarter]], 0))) /( COUNTIFS(amazon_prime_users[Year], U1460, amazon_prime_users[Quarter], V1460))</f>
        <v>109.18535921855923</v>
      </c>
    </row>
    <row r="1461" spans="1:23" x14ac:dyDescent="0.3">
      <c r="A1461" s="2">
        <v>1460</v>
      </c>
      <c r="B1461" t="s">
        <v>5735</v>
      </c>
      <c r="C1461" t="s">
        <v>5736</v>
      </c>
      <c r="D1461" t="s">
        <v>5737</v>
      </c>
      <c r="E1461" s="3">
        <v>25019</v>
      </c>
      <c r="F1461" t="s">
        <v>22</v>
      </c>
      <c r="G1461" t="s">
        <v>5738</v>
      </c>
      <c r="H1461" s="1">
        <v>46765</v>
      </c>
      <c r="I1461" s="1">
        <v>47130</v>
      </c>
      <c r="J1461" t="s">
        <v>24</v>
      </c>
      <c r="K1461" t="s">
        <v>25</v>
      </c>
      <c r="L1461" t="s">
        <v>53</v>
      </c>
      <c r="M1461" t="s">
        <v>66</v>
      </c>
      <c r="N1461" t="s">
        <v>60</v>
      </c>
      <c r="O1461" t="s">
        <v>73</v>
      </c>
      <c r="P1461" t="s">
        <v>68</v>
      </c>
      <c r="Q1461" t="s">
        <v>47</v>
      </c>
      <c r="R1461">
        <v>3.3</v>
      </c>
      <c r="S1461">
        <v>3</v>
      </c>
      <c r="T1461">
        <f t="shared" si="66"/>
        <v>365</v>
      </c>
      <c r="U1461" t="str">
        <f t="shared" si="67"/>
        <v>2028</v>
      </c>
      <c r="V1461" t="str">
        <f t="shared" si="68"/>
        <v>1</v>
      </c>
      <c r="W1461" s="10" cm="1">
        <f t="array" ref="W1461">(INDEX(clv_analysis[[#All],[Customer Lifetime Value]], MATCH(TEXT(U1461, "0")&amp;V1461, TEXT(clv_analysis[[#All],[Year]], "0")&amp;clv_analysis[[#All],[Quarter]], 0))) /( COUNTIFS(amazon_prime_users[Year], U1461, amazon_prime_users[Quarter], V1461))</f>
        <v>109.18535921855923</v>
      </c>
    </row>
    <row r="1462" spans="1:23" x14ac:dyDescent="0.3">
      <c r="A1462" s="2">
        <v>1461</v>
      </c>
      <c r="B1462" t="s">
        <v>5739</v>
      </c>
      <c r="C1462" t="s">
        <v>5740</v>
      </c>
      <c r="D1462" t="s">
        <v>5741</v>
      </c>
      <c r="E1462" s="3">
        <v>19302</v>
      </c>
      <c r="F1462" t="s">
        <v>22</v>
      </c>
      <c r="G1462" t="s">
        <v>4258</v>
      </c>
      <c r="H1462" s="1">
        <v>46766</v>
      </c>
      <c r="I1462" s="1">
        <v>47131</v>
      </c>
      <c r="J1462" t="s">
        <v>24</v>
      </c>
      <c r="K1462" t="s">
        <v>52</v>
      </c>
      <c r="L1462" t="s">
        <v>53</v>
      </c>
      <c r="M1462" t="s">
        <v>66</v>
      </c>
      <c r="N1462" t="s">
        <v>28</v>
      </c>
      <c r="O1462" t="s">
        <v>29</v>
      </c>
      <c r="P1462" t="s">
        <v>30</v>
      </c>
      <c r="Q1462" t="s">
        <v>31</v>
      </c>
      <c r="R1462">
        <v>4.8</v>
      </c>
      <c r="S1462">
        <v>0</v>
      </c>
      <c r="T1462">
        <f t="shared" si="66"/>
        <v>365</v>
      </c>
      <c r="U1462" t="str">
        <f t="shared" si="67"/>
        <v>2028</v>
      </c>
      <c r="V1462" t="str">
        <f t="shared" si="68"/>
        <v>1</v>
      </c>
      <c r="W1462" s="10" cm="1">
        <f t="array" ref="W1462">(INDEX(clv_analysis[[#All],[Customer Lifetime Value]], MATCH(TEXT(U1462, "0")&amp;V1462, TEXT(clv_analysis[[#All],[Year]], "0")&amp;clv_analysis[[#All],[Quarter]], 0))) /( COUNTIFS(amazon_prime_users[Year], U1462, amazon_prime_users[Quarter], V1462))</f>
        <v>109.18535921855923</v>
      </c>
    </row>
    <row r="1463" spans="1:23" x14ac:dyDescent="0.3">
      <c r="A1463" s="2">
        <v>1462</v>
      </c>
      <c r="B1463" t="s">
        <v>5742</v>
      </c>
      <c r="C1463" t="s">
        <v>5743</v>
      </c>
      <c r="D1463" t="s">
        <v>5744</v>
      </c>
      <c r="E1463" s="3">
        <v>29819</v>
      </c>
      <c r="F1463" t="s">
        <v>22</v>
      </c>
      <c r="G1463" t="s">
        <v>5745</v>
      </c>
      <c r="H1463" s="1">
        <v>46767</v>
      </c>
      <c r="I1463" s="1">
        <v>47132</v>
      </c>
      <c r="J1463" t="s">
        <v>24</v>
      </c>
      <c r="K1463" t="s">
        <v>25</v>
      </c>
      <c r="L1463" t="s">
        <v>26</v>
      </c>
      <c r="M1463" t="s">
        <v>66</v>
      </c>
      <c r="N1463" t="s">
        <v>60</v>
      </c>
      <c r="O1463" t="s">
        <v>61</v>
      </c>
      <c r="P1463" t="s">
        <v>39</v>
      </c>
      <c r="Q1463" t="s">
        <v>31</v>
      </c>
      <c r="R1463">
        <v>3.2</v>
      </c>
      <c r="S1463">
        <v>10</v>
      </c>
      <c r="T1463">
        <f t="shared" si="66"/>
        <v>365</v>
      </c>
      <c r="U1463" t="str">
        <f t="shared" si="67"/>
        <v>2028</v>
      </c>
      <c r="V1463" t="str">
        <f t="shared" si="68"/>
        <v>1</v>
      </c>
      <c r="W1463" s="10" cm="1">
        <f t="array" ref="W1463">(INDEX(clv_analysis[[#All],[Customer Lifetime Value]], MATCH(TEXT(U1463, "0")&amp;V1463, TEXT(clv_analysis[[#All],[Year]], "0")&amp;clv_analysis[[#All],[Quarter]], 0))) /( COUNTIFS(amazon_prime_users[Year], U1463, amazon_prime_users[Quarter], V1463))</f>
        <v>109.18535921855923</v>
      </c>
    </row>
    <row r="1464" spans="1:23" x14ac:dyDescent="0.3">
      <c r="A1464" s="2">
        <v>1463</v>
      </c>
      <c r="B1464" t="s">
        <v>5746</v>
      </c>
      <c r="C1464" t="s">
        <v>5747</v>
      </c>
      <c r="D1464" t="s">
        <v>5748</v>
      </c>
      <c r="E1464" s="3">
        <v>16475</v>
      </c>
      <c r="F1464" t="s">
        <v>22</v>
      </c>
      <c r="G1464" t="s">
        <v>5749</v>
      </c>
      <c r="H1464" s="1">
        <v>46768</v>
      </c>
      <c r="I1464" s="1">
        <v>47133</v>
      </c>
      <c r="J1464" t="s">
        <v>24</v>
      </c>
      <c r="K1464" t="s">
        <v>37</v>
      </c>
      <c r="L1464" t="s">
        <v>53</v>
      </c>
      <c r="M1464" t="s">
        <v>27</v>
      </c>
      <c r="N1464" t="s">
        <v>45</v>
      </c>
      <c r="O1464" t="s">
        <v>67</v>
      </c>
      <c r="P1464" t="s">
        <v>68</v>
      </c>
      <c r="Q1464" t="s">
        <v>31</v>
      </c>
      <c r="R1464">
        <v>3.6</v>
      </c>
      <c r="S1464">
        <v>8</v>
      </c>
      <c r="T1464">
        <f t="shared" si="66"/>
        <v>365</v>
      </c>
      <c r="U1464" t="str">
        <f t="shared" si="67"/>
        <v>2028</v>
      </c>
      <c r="V1464" t="str">
        <f t="shared" si="68"/>
        <v>1</v>
      </c>
      <c r="W1464" s="10" cm="1">
        <f t="array" ref="W1464">(INDEX(clv_analysis[[#All],[Customer Lifetime Value]], MATCH(TEXT(U1464, "0")&amp;V1464, TEXT(clv_analysis[[#All],[Year]], "0")&amp;clv_analysis[[#All],[Quarter]], 0))) /( COUNTIFS(amazon_prime_users[Year], U1464, amazon_prime_users[Quarter], V1464))</f>
        <v>109.18535921855923</v>
      </c>
    </row>
    <row r="1465" spans="1:23" x14ac:dyDescent="0.3">
      <c r="A1465" s="2">
        <v>1464</v>
      </c>
      <c r="B1465" t="s">
        <v>5750</v>
      </c>
      <c r="C1465" t="s">
        <v>5751</v>
      </c>
      <c r="D1465" t="s">
        <v>5752</v>
      </c>
      <c r="E1465" s="3">
        <v>28051</v>
      </c>
      <c r="F1465" t="s">
        <v>22</v>
      </c>
      <c r="G1465" t="s">
        <v>5753</v>
      </c>
      <c r="H1465" s="1">
        <v>46769</v>
      </c>
      <c r="I1465" s="1">
        <v>47134</v>
      </c>
      <c r="J1465" t="s">
        <v>24</v>
      </c>
      <c r="K1465" t="s">
        <v>52</v>
      </c>
      <c r="L1465" t="s">
        <v>26</v>
      </c>
      <c r="M1465" t="s">
        <v>66</v>
      </c>
      <c r="N1465" t="s">
        <v>60</v>
      </c>
      <c r="O1465" t="s">
        <v>38</v>
      </c>
      <c r="P1465" t="s">
        <v>68</v>
      </c>
      <c r="Q1465" t="s">
        <v>31</v>
      </c>
      <c r="R1465">
        <v>3.7</v>
      </c>
      <c r="S1465">
        <v>7</v>
      </c>
      <c r="T1465">
        <f t="shared" si="66"/>
        <v>365</v>
      </c>
      <c r="U1465" t="str">
        <f t="shared" si="67"/>
        <v>2028</v>
      </c>
      <c r="V1465" t="str">
        <f t="shared" si="68"/>
        <v>1</v>
      </c>
      <c r="W1465" s="10" cm="1">
        <f t="array" ref="W1465">(INDEX(clv_analysis[[#All],[Customer Lifetime Value]], MATCH(TEXT(U1465, "0")&amp;V1465, TEXT(clv_analysis[[#All],[Year]], "0")&amp;clv_analysis[[#All],[Quarter]], 0))) /( COUNTIFS(amazon_prime_users[Year], U1465, amazon_prime_users[Quarter], V1465))</f>
        <v>109.18535921855923</v>
      </c>
    </row>
    <row r="1466" spans="1:23" x14ac:dyDescent="0.3">
      <c r="A1466" s="2">
        <v>1465</v>
      </c>
      <c r="B1466" t="s">
        <v>5754</v>
      </c>
      <c r="C1466" t="s">
        <v>5755</v>
      </c>
      <c r="D1466" t="s">
        <v>5756</v>
      </c>
      <c r="E1466" s="3">
        <v>27747</v>
      </c>
      <c r="F1466" t="s">
        <v>22</v>
      </c>
      <c r="G1466" t="s">
        <v>5757</v>
      </c>
      <c r="H1466" s="1">
        <v>46770</v>
      </c>
      <c r="I1466" s="1">
        <v>47135</v>
      </c>
      <c r="J1466" t="s">
        <v>24</v>
      </c>
      <c r="K1466" t="s">
        <v>37</v>
      </c>
      <c r="L1466" t="s">
        <v>26</v>
      </c>
      <c r="M1466" t="s">
        <v>27</v>
      </c>
      <c r="N1466" t="s">
        <v>45</v>
      </c>
      <c r="O1466" t="s">
        <v>114</v>
      </c>
      <c r="P1466" t="s">
        <v>68</v>
      </c>
      <c r="Q1466" t="s">
        <v>31</v>
      </c>
      <c r="R1466">
        <v>4.3</v>
      </c>
      <c r="S1466">
        <v>10</v>
      </c>
      <c r="T1466">
        <f t="shared" si="66"/>
        <v>365</v>
      </c>
      <c r="U1466" t="str">
        <f t="shared" si="67"/>
        <v>2028</v>
      </c>
      <c r="V1466" t="str">
        <f t="shared" si="68"/>
        <v>1</v>
      </c>
      <c r="W1466" s="10" cm="1">
        <f t="array" ref="W1466">(INDEX(clv_analysis[[#All],[Customer Lifetime Value]], MATCH(TEXT(U1466, "0")&amp;V1466, TEXT(clv_analysis[[#All],[Year]], "0")&amp;clv_analysis[[#All],[Quarter]], 0))) /( COUNTIFS(amazon_prime_users[Year], U1466, amazon_prime_users[Quarter], V1466))</f>
        <v>109.18535921855923</v>
      </c>
    </row>
    <row r="1467" spans="1:23" x14ac:dyDescent="0.3">
      <c r="A1467" s="2">
        <v>1466</v>
      </c>
      <c r="B1467" t="s">
        <v>5758</v>
      </c>
      <c r="C1467" t="s">
        <v>5759</v>
      </c>
      <c r="D1467" t="s">
        <v>5760</v>
      </c>
      <c r="E1467" s="3">
        <v>31936</v>
      </c>
      <c r="F1467" t="s">
        <v>22</v>
      </c>
      <c r="G1467" t="s">
        <v>5761</v>
      </c>
      <c r="H1467" s="1">
        <v>46771</v>
      </c>
      <c r="I1467" s="1">
        <v>47136</v>
      </c>
      <c r="J1467" t="s">
        <v>36</v>
      </c>
      <c r="K1467" t="s">
        <v>25</v>
      </c>
      <c r="L1467" t="s">
        <v>53</v>
      </c>
      <c r="M1467" t="s">
        <v>27</v>
      </c>
      <c r="N1467" t="s">
        <v>45</v>
      </c>
      <c r="O1467" t="s">
        <v>46</v>
      </c>
      <c r="P1467" t="s">
        <v>68</v>
      </c>
      <c r="Q1467" t="s">
        <v>31</v>
      </c>
      <c r="R1467">
        <v>4.7</v>
      </c>
      <c r="S1467">
        <v>8</v>
      </c>
      <c r="T1467">
        <f t="shared" si="66"/>
        <v>365</v>
      </c>
      <c r="U1467" t="str">
        <f t="shared" si="67"/>
        <v>2028</v>
      </c>
      <c r="V1467" t="str">
        <f t="shared" si="68"/>
        <v>1</v>
      </c>
      <c r="W1467" s="10" cm="1">
        <f t="array" ref="W1467">(INDEX(clv_analysis[[#All],[Customer Lifetime Value]], MATCH(TEXT(U1467, "0")&amp;V1467, TEXT(clv_analysis[[#All],[Year]], "0")&amp;clv_analysis[[#All],[Quarter]], 0))) /( COUNTIFS(amazon_prime_users[Year], U1467, amazon_prime_users[Quarter], V1467))</f>
        <v>109.18535921855923</v>
      </c>
    </row>
    <row r="1468" spans="1:23" x14ac:dyDescent="0.3">
      <c r="A1468" s="2">
        <v>1467</v>
      </c>
      <c r="B1468" t="s">
        <v>5762</v>
      </c>
      <c r="C1468" t="s">
        <v>5763</v>
      </c>
      <c r="D1468" t="s">
        <v>5764</v>
      </c>
      <c r="E1468" s="3">
        <v>16523</v>
      </c>
      <c r="F1468" t="s">
        <v>22</v>
      </c>
      <c r="G1468" t="s">
        <v>5765</v>
      </c>
      <c r="H1468" s="1">
        <v>46772</v>
      </c>
      <c r="I1468" s="1">
        <v>47137</v>
      </c>
      <c r="J1468" t="s">
        <v>36</v>
      </c>
      <c r="K1468" t="s">
        <v>37</v>
      </c>
      <c r="L1468" t="s">
        <v>53</v>
      </c>
      <c r="M1468" t="s">
        <v>66</v>
      </c>
      <c r="N1468" t="s">
        <v>60</v>
      </c>
      <c r="O1468" t="s">
        <v>61</v>
      </c>
      <c r="P1468" t="s">
        <v>30</v>
      </c>
      <c r="Q1468" t="s">
        <v>54</v>
      </c>
      <c r="R1468">
        <v>4</v>
      </c>
      <c r="S1468">
        <v>7</v>
      </c>
      <c r="T1468">
        <f t="shared" si="66"/>
        <v>365</v>
      </c>
      <c r="U1468" t="str">
        <f t="shared" si="67"/>
        <v>2028</v>
      </c>
      <c r="V1468" t="str">
        <f t="shared" si="68"/>
        <v>1</v>
      </c>
      <c r="W1468" s="10" cm="1">
        <f t="array" ref="W1468">(INDEX(clv_analysis[[#All],[Customer Lifetime Value]], MATCH(TEXT(U1468, "0")&amp;V1468, TEXT(clv_analysis[[#All],[Year]], "0")&amp;clv_analysis[[#All],[Quarter]], 0))) /( COUNTIFS(amazon_prime_users[Year], U1468, amazon_prime_users[Quarter], V1468))</f>
        <v>109.18535921855923</v>
      </c>
    </row>
    <row r="1469" spans="1:23" x14ac:dyDescent="0.3">
      <c r="A1469" s="2">
        <v>1468</v>
      </c>
      <c r="B1469" t="s">
        <v>5766</v>
      </c>
      <c r="C1469" t="s">
        <v>5767</v>
      </c>
      <c r="D1469" t="s">
        <v>1560</v>
      </c>
      <c r="E1469" s="3">
        <v>15145</v>
      </c>
      <c r="F1469" t="s">
        <v>43</v>
      </c>
      <c r="G1469" t="s">
        <v>5768</v>
      </c>
      <c r="H1469" s="1">
        <v>46773</v>
      </c>
      <c r="I1469" s="1">
        <v>47138</v>
      </c>
      <c r="J1469" t="s">
        <v>36</v>
      </c>
      <c r="K1469" t="s">
        <v>37</v>
      </c>
      <c r="L1469" t="s">
        <v>53</v>
      </c>
      <c r="M1469" t="s">
        <v>27</v>
      </c>
      <c r="N1469" t="s">
        <v>60</v>
      </c>
      <c r="O1469" t="s">
        <v>38</v>
      </c>
      <c r="P1469" t="s">
        <v>68</v>
      </c>
      <c r="Q1469" t="s">
        <v>47</v>
      </c>
      <c r="R1469">
        <v>4</v>
      </c>
      <c r="S1469">
        <v>3</v>
      </c>
      <c r="T1469">
        <f t="shared" si="66"/>
        <v>365</v>
      </c>
      <c r="U1469" t="str">
        <f t="shared" si="67"/>
        <v>2028</v>
      </c>
      <c r="V1469" t="str">
        <f t="shared" si="68"/>
        <v>1</v>
      </c>
      <c r="W1469" s="10" cm="1">
        <f t="array" ref="W1469">(INDEX(clv_analysis[[#All],[Customer Lifetime Value]], MATCH(TEXT(U1469, "0")&amp;V1469, TEXT(clv_analysis[[#All],[Year]], "0")&amp;clv_analysis[[#All],[Quarter]], 0))) /( COUNTIFS(amazon_prime_users[Year], U1469, amazon_prime_users[Quarter], V1469))</f>
        <v>109.18535921855923</v>
      </c>
    </row>
    <row r="1470" spans="1:23" x14ac:dyDescent="0.3">
      <c r="A1470" s="2">
        <v>1469</v>
      </c>
      <c r="B1470" t="s">
        <v>5769</v>
      </c>
      <c r="C1470" t="s">
        <v>5770</v>
      </c>
      <c r="D1470" t="s">
        <v>5771</v>
      </c>
      <c r="E1470" s="3">
        <v>26661</v>
      </c>
      <c r="F1470" t="s">
        <v>22</v>
      </c>
      <c r="G1470" t="s">
        <v>4941</v>
      </c>
      <c r="H1470" s="1">
        <v>46774</v>
      </c>
      <c r="I1470" s="1">
        <v>47139</v>
      </c>
      <c r="J1470" t="s">
        <v>24</v>
      </c>
      <c r="K1470" t="s">
        <v>37</v>
      </c>
      <c r="L1470" t="s">
        <v>26</v>
      </c>
      <c r="M1470" t="s">
        <v>66</v>
      </c>
      <c r="N1470" t="s">
        <v>45</v>
      </c>
      <c r="O1470" t="s">
        <v>46</v>
      </c>
      <c r="P1470" t="s">
        <v>30</v>
      </c>
      <c r="Q1470" t="s">
        <v>47</v>
      </c>
      <c r="R1470">
        <v>3.7</v>
      </c>
      <c r="S1470">
        <v>9</v>
      </c>
      <c r="T1470">
        <f t="shared" si="66"/>
        <v>365</v>
      </c>
      <c r="U1470" t="str">
        <f t="shared" si="67"/>
        <v>2028</v>
      </c>
      <c r="V1470" t="str">
        <f t="shared" si="68"/>
        <v>1</v>
      </c>
      <c r="W1470" s="10" cm="1">
        <f t="array" ref="W1470">(INDEX(clv_analysis[[#All],[Customer Lifetime Value]], MATCH(TEXT(U1470, "0")&amp;V1470, TEXT(clv_analysis[[#All],[Year]], "0")&amp;clv_analysis[[#All],[Quarter]], 0))) /( COUNTIFS(amazon_prime_users[Year], U1470, amazon_prime_users[Quarter], V1470))</f>
        <v>109.18535921855923</v>
      </c>
    </row>
    <row r="1471" spans="1:23" x14ac:dyDescent="0.3">
      <c r="A1471" s="2">
        <v>1470</v>
      </c>
      <c r="B1471" t="s">
        <v>5772</v>
      </c>
      <c r="C1471" t="s">
        <v>5773</v>
      </c>
      <c r="D1471" t="s">
        <v>5774</v>
      </c>
      <c r="E1471" s="3">
        <v>28924</v>
      </c>
      <c r="F1471" t="s">
        <v>22</v>
      </c>
      <c r="G1471" t="s">
        <v>5775</v>
      </c>
      <c r="H1471" s="1">
        <v>46775</v>
      </c>
      <c r="I1471" s="1">
        <v>47140</v>
      </c>
      <c r="J1471" t="s">
        <v>24</v>
      </c>
      <c r="K1471" t="s">
        <v>52</v>
      </c>
      <c r="L1471" t="s">
        <v>26</v>
      </c>
      <c r="M1471" t="s">
        <v>27</v>
      </c>
      <c r="N1471" t="s">
        <v>28</v>
      </c>
      <c r="O1471" t="s">
        <v>61</v>
      </c>
      <c r="P1471" t="s">
        <v>68</v>
      </c>
      <c r="Q1471" t="s">
        <v>31</v>
      </c>
      <c r="R1471">
        <v>4.3</v>
      </c>
      <c r="S1471">
        <v>7</v>
      </c>
      <c r="T1471">
        <f t="shared" si="66"/>
        <v>365</v>
      </c>
      <c r="U1471" t="str">
        <f t="shared" si="67"/>
        <v>2028</v>
      </c>
      <c r="V1471" t="str">
        <f t="shared" si="68"/>
        <v>1</v>
      </c>
      <c r="W1471" s="10" cm="1">
        <f t="array" ref="W1471">(INDEX(clv_analysis[[#All],[Customer Lifetime Value]], MATCH(TEXT(U1471, "0")&amp;V1471, TEXT(clv_analysis[[#All],[Year]], "0")&amp;clv_analysis[[#All],[Quarter]], 0))) /( COUNTIFS(amazon_prime_users[Year], U1471, amazon_prime_users[Quarter], V1471))</f>
        <v>109.18535921855923</v>
      </c>
    </row>
    <row r="1472" spans="1:23" x14ac:dyDescent="0.3">
      <c r="A1472" s="2">
        <v>1471</v>
      </c>
      <c r="B1472" t="s">
        <v>5776</v>
      </c>
      <c r="C1472" t="s">
        <v>5777</v>
      </c>
      <c r="D1472" t="s">
        <v>5778</v>
      </c>
      <c r="E1472" s="3">
        <v>38241</v>
      </c>
      <c r="F1472" t="s">
        <v>22</v>
      </c>
      <c r="G1472" t="s">
        <v>5779</v>
      </c>
      <c r="H1472" s="1">
        <v>46776</v>
      </c>
      <c r="I1472" s="1">
        <v>47141</v>
      </c>
      <c r="J1472" t="s">
        <v>24</v>
      </c>
      <c r="K1472" t="s">
        <v>52</v>
      </c>
      <c r="L1472" t="s">
        <v>26</v>
      </c>
      <c r="M1472" t="s">
        <v>59</v>
      </c>
      <c r="N1472" t="s">
        <v>60</v>
      </c>
      <c r="O1472" t="s">
        <v>73</v>
      </c>
      <c r="P1472" t="s">
        <v>68</v>
      </c>
      <c r="Q1472" t="s">
        <v>31</v>
      </c>
      <c r="R1472">
        <v>3.4</v>
      </c>
      <c r="S1472">
        <v>1</v>
      </c>
      <c r="T1472">
        <f t="shared" si="66"/>
        <v>365</v>
      </c>
      <c r="U1472" t="str">
        <f t="shared" si="67"/>
        <v>2028</v>
      </c>
      <c r="V1472" t="str">
        <f t="shared" si="68"/>
        <v>1</v>
      </c>
      <c r="W1472" s="10" cm="1">
        <f t="array" ref="W1472">(INDEX(clv_analysis[[#All],[Customer Lifetime Value]], MATCH(TEXT(U1472, "0")&amp;V1472, TEXT(clv_analysis[[#All],[Year]], "0")&amp;clv_analysis[[#All],[Quarter]], 0))) /( COUNTIFS(amazon_prime_users[Year], U1472, amazon_prime_users[Quarter], V1472))</f>
        <v>109.18535921855923</v>
      </c>
    </row>
    <row r="1473" spans="1:23" x14ac:dyDescent="0.3">
      <c r="A1473" s="2">
        <v>1472</v>
      </c>
      <c r="B1473" t="s">
        <v>5780</v>
      </c>
      <c r="C1473" t="s">
        <v>5781</v>
      </c>
      <c r="D1473" t="s">
        <v>5782</v>
      </c>
      <c r="E1473" s="3">
        <v>30175</v>
      </c>
      <c r="F1473" t="s">
        <v>43</v>
      </c>
      <c r="G1473" t="s">
        <v>5783</v>
      </c>
      <c r="H1473" s="1">
        <v>46777</v>
      </c>
      <c r="I1473" s="1">
        <v>47142</v>
      </c>
      <c r="J1473" t="s">
        <v>24</v>
      </c>
      <c r="K1473" t="s">
        <v>25</v>
      </c>
      <c r="L1473" t="s">
        <v>53</v>
      </c>
      <c r="M1473" t="s">
        <v>59</v>
      </c>
      <c r="N1473" t="s">
        <v>45</v>
      </c>
      <c r="O1473" t="s">
        <v>67</v>
      </c>
      <c r="P1473" t="s">
        <v>68</v>
      </c>
      <c r="Q1473" t="s">
        <v>47</v>
      </c>
      <c r="R1473">
        <v>4.3</v>
      </c>
      <c r="S1473">
        <v>2</v>
      </c>
      <c r="T1473">
        <f t="shared" si="66"/>
        <v>365</v>
      </c>
      <c r="U1473" t="str">
        <f t="shared" si="67"/>
        <v>2028</v>
      </c>
      <c r="V1473" t="str">
        <f t="shared" si="68"/>
        <v>1</v>
      </c>
      <c r="W1473" s="10" cm="1">
        <f t="array" ref="W1473">(INDEX(clv_analysis[[#All],[Customer Lifetime Value]], MATCH(TEXT(U1473, "0")&amp;V1473, TEXT(clv_analysis[[#All],[Year]], "0")&amp;clv_analysis[[#All],[Quarter]], 0))) /( COUNTIFS(amazon_prime_users[Year], U1473, amazon_prime_users[Quarter], V1473))</f>
        <v>109.18535921855923</v>
      </c>
    </row>
    <row r="1474" spans="1:23" x14ac:dyDescent="0.3">
      <c r="A1474" s="2">
        <v>1473</v>
      </c>
      <c r="B1474" t="s">
        <v>5784</v>
      </c>
      <c r="C1474" t="s">
        <v>5785</v>
      </c>
      <c r="D1474" t="s">
        <v>5786</v>
      </c>
      <c r="E1474" s="3">
        <v>13156</v>
      </c>
      <c r="F1474" t="s">
        <v>22</v>
      </c>
      <c r="G1474" t="s">
        <v>5787</v>
      </c>
      <c r="H1474" s="1">
        <v>46778</v>
      </c>
      <c r="I1474" s="1">
        <v>47143</v>
      </c>
      <c r="J1474" t="s">
        <v>24</v>
      </c>
      <c r="K1474" t="s">
        <v>52</v>
      </c>
      <c r="L1474" t="s">
        <v>53</v>
      </c>
      <c r="M1474" t="s">
        <v>66</v>
      </c>
      <c r="N1474" t="s">
        <v>60</v>
      </c>
      <c r="O1474" t="s">
        <v>67</v>
      </c>
      <c r="P1474" t="s">
        <v>68</v>
      </c>
      <c r="Q1474" t="s">
        <v>47</v>
      </c>
      <c r="R1474">
        <v>3.2</v>
      </c>
      <c r="S1474">
        <v>3</v>
      </c>
      <c r="T1474">
        <f t="shared" ref="T1474:T1537" si="69">I1474-H1474</f>
        <v>365</v>
      </c>
      <c r="U1474" t="str">
        <f t="shared" ref="U1474:U1537" si="70">IF(YEAR(H1474)=2024, "2024",
 IF(YEAR(H1474)=2025, "2025",
 IF(YEAR(H1474)=2026, "2026",
 IF(YEAR(H1474)=2027, "2027",
 IF(YEAR(H1474)=2028, "2028",
 IF(YEAR(H1474)=2029, "2029",
 IF(YEAR(H1474)=2030, "2030", "")))))))</f>
        <v>2028</v>
      </c>
      <c r="V1474" t="str">
        <f t="shared" ref="V1474:V1537" si="71">IF(MONTH(H1474)&lt;=3, "1", IF(MONTH(H1474)&lt;=6, "2", IF(MONTH(H1474)&lt;=9, "3", "4")))</f>
        <v>1</v>
      </c>
      <c r="W1474" s="10" cm="1">
        <f t="array" ref="W1474">(INDEX(clv_analysis[[#All],[Customer Lifetime Value]], MATCH(TEXT(U1474, "0")&amp;V1474, TEXT(clv_analysis[[#All],[Year]], "0")&amp;clv_analysis[[#All],[Quarter]], 0))) /( COUNTIFS(amazon_prime_users[Year], U1474, amazon_prime_users[Quarter], V1474))</f>
        <v>109.18535921855923</v>
      </c>
    </row>
    <row r="1475" spans="1:23" x14ac:dyDescent="0.3">
      <c r="A1475" s="2">
        <v>1474</v>
      </c>
      <c r="B1475" t="s">
        <v>5788</v>
      </c>
      <c r="C1475" t="s">
        <v>5789</v>
      </c>
      <c r="D1475" t="s">
        <v>5790</v>
      </c>
      <c r="E1475" s="3">
        <v>27210</v>
      </c>
      <c r="F1475" t="s">
        <v>22</v>
      </c>
      <c r="G1475" t="s">
        <v>5791</v>
      </c>
      <c r="H1475" s="1">
        <v>46779</v>
      </c>
      <c r="I1475" s="1">
        <v>47144</v>
      </c>
      <c r="J1475" t="s">
        <v>24</v>
      </c>
      <c r="K1475" t="s">
        <v>25</v>
      </c>
      <c r="L1475" t="s">
        <v>53</v>
      </c>
      <c r="M1475" t="s">
        <v>66</v>
      </c>
      <c r="N1475" t="s">
        <v>28</v>
      </c>
      <c r="O1475" t="s">
        <v>73</v>
      </c>
      <c r="P1475" t="s">
        <v>39</v>
      </c>
      <c r="Q1475" t="s">
        <v>31</v>
      </c>
      <c r="R1475">
        <v>4</v>
      </c>
      <c r="S1475">
        <v>0</v>
      </c>
      <c r="T1475">
        <f t="shared" si="69"/>
        <v>365</v>
      </c>
      <c r="U1475" t="str">
        <f t="shared" si="70"/>
        <v>2028</v>
      </c>
      <c r="V1475" t="str">
        <f t="shared" si="71"/>
        <v>1</v>
      </c>
      <c r="W1475" s="10" cm="1">
        <f t="array" ref="W1475">(INDEX(clv_analysis[[#All],[Customer Lifetime Value]], MATCH(TEXT(U1475, "0")&amp;V1475, TEXT(clv_analysis[[#All],[Year]], "0")&amp;clv_analysis[[#All],[Quarter]], 0))) /( COUNTIFS(amazon_prime_users[Year], U1475, amazon_prime_users[Quarter], V1475))</f>
        <v>109.18535921855923</v>
      </c>
    </row>
    <row r="1476" spans="1:23" x14ac:dyDescent="0.3">
      <c r="A1476" s="2">
        <v>1475</v>
      </c>
      <c r="B1476" t="s">
        <v>5792</v>
      </c>
      <c r="C1476" t="s">
        <v>5793</v>
      </c>
      <c r="D1476" t="s">
        <v>5794</v>
      </c>
      <c r="E1476" s="3">
        <v>24229</v>
      </c>
      <c r="F1476" t="s">
        <v>43</v>
      </c>
      <c r="G1476" t="s">
        <v>158</v>
      </c>
      <c r="H1476" s="1">
        <v>46780</v>
      </c>
      <c r="I1476" s="1">
        <v>47145</v>
      </c>
      <c r="J1476" t="s">
        <v>36</v>
      </c>
      <c r="K1476" t="s">
        <v>52</v>
      </c>
      <c r="L1476" t="s">
        <v>53</v>
      </c>
      <c r="M1476" t="s">
        <v>27</v>
      </c>
      <c r="N1476" t="s">
        <v>60</v>
      </c>
      <c r="O1476" t="s">
        <v>46</v>
      </c>
      <c r="P1476" t="s">
        <v>68</v>
      </c>
      <c r="Q1476" t="s">
        <v>54</v>
      </c>
      <c r="R1476">
        <v>3.5</v>
      </c>
      <c r="S1476">
        <v>6</v>
      </c>
      <c r="T1476">
        <f t="shared" si="69"/>
        <v>365</v>
      </c>
      <c r="U1476" t="str">
        <f t="shared" si="70"/>
        <v>2028</v>
      </c>
      <c r="V1476" t="str">
        <f t="shared" si="71"/>
        <v>1</v>
      </c>
      <c r="W1476" s="10" cm="1">
        <f t="array" ref="W1476">(INDEX(clv_analysis[[#All],[Customer Lifetime Value]], MATCH(TEXT(U1476, "0")&amp;V1476, TEXT(clv_analysis[[#All],[Year]], "0")&amp;clv_analysis[[#All],[Quarter]], 0))) /( COUNTIFS(amazon_prime_users[Year], U1476, amazon_prime_users[Quarter], V1476))</f>
        <v>109.18535921855923</v>
      </c>
    </row>
    <row r="1477" spans="1:23" x14ac:dyDescent="0.3">
      <c r="A1477" s="2">
        <v>1476</v>
      </c>
      <c r="B1477" t="s">
        <v>5795</v>
      </c>
      <c r="C1477" t="s">
        <v>5796</v>
      </c>
      <c r="D1477" t="s">
        <v>5797</v>
      </c>
      <c r="E1477" s="3">
        <v>26696</v>
      </c>
      <c r="F1477" t="s">
        <v>22</v>
      </c>
      <c r="G1477" t="s">
        <v>5798</v>
      </c>
      <c r="H1477" s="1">
        <v>46781</v>
      </c>
      <c r="I1477" s="1">
        <v>47146</v>
      </c>
      <c r="J1477" t="s">
        <v>36</v>
      </c>
      <c r="K1477" t="s">
        <v>52</v>
      </c>
      <c r="L1477" t="s">
        <v>53</v>
      </c>
      <c r="M1477" t="s">
        <v>66</v>
      </c>
      <c r="N1477" t="s">
        <v>60</v>
      </c>
      <c r="O1477" t="s">
        <v>29</v>
      </c>
      <c r="P1477" t="s">
        <v>39</v>
      </c>
      <c r="Q1477" t="s">
        <v>54</v>
      </c>
      <c r="R1477">
        <v>4.2</v>
      </c>
      <c r="S1477">
        <v>7</v>
      </c>
      <c r="T1477">
        <f t="shared" si="69"/>
        <v>365</v>
      </c>
      <c r="U1477" t="str">
        <f t="shared" si="70"/>
        <v>2028</v>
      </c>
      <c r="V1477" t="str">
        <f t="shared" si="71"/>
        <v>1</v>
      </c>
      <c r="W1477" s="10" cm="1">
        <f t="array" ref="W1477">(INDEX(clv_analysis[[#All],[Customer Lifetime Value]], MATCH(TEXT(U1477, "0")&amp;V1477, TEXT(clv_analysis[[#All],[Year]], "0")&amp;clv_analysis[[#All],[Quarter]], 0))) /( COUNTIFS(amazon_prime_users[Year], U1477, amazon_prime_users[Quarter], V1477))</f>
        <v>109.18535921855923</v>
      </c>
    </row>
    <row r="1478" spans="1:23" x14ac:dyDescent="0.3">
      <c r="A1478" s="2">
        <v>1477</v>
      </c>
      <c r="B1478" t="s">
        <v>5799</v>
      </c>
      <c r="C1478" t="s">
        <v>5800</v>
      </c>
      <c r="D1478" t="s">
        <v>5801</v>
      </c>
      <c r="E1478" s="3">
        <v>31336</v>
      </c>
      <c r="F1478" t="s">
        <v>43</v>
      </c>
      <c r="G1478" t="s">
        <v>5802</v>
      </c>
      <c r="H1478" s="1">
        <v>46782</v>
      </c>
      <c r="I1478" s="1">
        <v>47147</v>
      </c>
      <c r="J1478" t="s">
        <v>36</v>
      </c>
      <c r="K1478" t="s">
        <v>25</v>
      </c>
      <c r="L1478" t="s">
        <v>26</v>
      </c>
      <c r="M1478" t="s">
        <v>59</v>
      </c>
      <c r="N1478" t="s">
        <v>45</v>
      </c>
      <c r="O1478" t="s">
        <v>67</v>
      </c>
      <c r="P1478" t="s">
        <v>39</v>
      </c>
      <c r="Q1478" t="s">
        <v>54</v>
      </c>
      <c r="R1478">
        <v>3.7</v>
      </c>
      <c r="S1478">
        <v>8</v>
      </c>
      <c r="T1478">
        <f t="shared" si="69"/>
        <v>365</v>
      </c>
      <c r="U1478" t="str">
        <f t="shared" si="70"/>
        <v>2028</v>
      </c>
      <c r="V1478" t="str">
        <f t="shared" si="71"/>
        <v>1</v>
      </c>
      <c r="W1478" s="10" cm="1">
        <f t="array" ref="W1478">(INDEX(clv_analysis[[#All],[Customer Lifetime Value]], MATCH(TEXT(U1478, "0")&amp;V1478, TEXT(clv_analysis[[#All],[Year]], "0")&amp;clv_analysis[[#All],[Quarter]], 0))) /( COUNTIFS(amazon_prime_users[Year], U1478, amazon_prime_users[Quarter], V1478))</f>
        <v>109.18535921855923</v>
      </c>
    </row>
    <row r="1479" spans="1:23" x14ac:dyDescent="0.3">
      <c r="A1479" s="2">
        <v>1478</v>
      </c>
      <c r="B1479" t="s">
        <v>5803</v>
      </c>
      <c r="C1479" t="s">
        <v>5804</v>
      </c>
      <c r="D1479" t="s">
        <v>5805</v>
      </c>
      <c r="E1479" s="3">
        <v>21418</v>
      </c>
      <c r="F1479" t="s">
        <v>22</v>
      </c>
      <c r="G1479" t="s">
        <v>5806</v>
      </c>
      <c r="H1479" s="1">
        <v>46783</v>
      </c>
      <c r="I1479" s="1">
        <v>47148</v>
      </c>
      <c r="J1479" t="s">
        <v>24</v>
      </c>
      <c r="K1479" t="s">
        <v>52</v>
      </c>
      <c r="L1479" t="s">
        <v>26</v>
      </c>
      <c r="M1479" t="s">
        <v>27</v>
      </c>
      <c r="N1479" t="s">
        <v>45</v>
      </c>
      <c r="O1479" t="s">
        <v>46</v>
      </c>
      <c r="P1479" t="s">
        <v>39</v>
      </c>
      <c r="Q1479" t="s">
        <v>31</v>
      </c>
      <c r="R1479">
        <v>3.9</v>
      </c>
      <c r="S1479">
        <v>1</v>
      </c>
      <c r="T1479">
        <f t="shared" si="69"/>
        <v>365</v>
      </c>
      <c r="U1479" t="str">
        <f t="shared" si="70"/>
        <v>2028</v>
      </c>
      <c r="V1479" t="str">
        <f t="shared" si="71"/>
        <v>1</v>
      </c>
      <c r="W1479" s="10" cm="1">
        <f t="array" ref="W1479">(INDEX(clv_analysis[[#All],[Customer Lifetime Value]], MATCH(TEXT(U1479, "0")&amp;V1479, TEXT(clv_analysis[[#All],[Year]], "0")&amp;clv_analysis[[#All],[Quarter]], 0))) /( COUNTIFS(amazon_prime_users[Year], U1479, amazon_prime_users[Quarter], V1479))</f>
        <v>109.18535921855923</v>
      </c>
    </row>
    <row r="1480" spans="1:23" x14ac:dyDescent="0.3">
      <c r="A1480" s="2">
        <v>1479</v>
      </c>
      <c r="B1480" t="s">
        <v>5807</v>
      </c>
      <c r="C1480" t="s">
        <v>5808</v>
      </c>
      <c r="D1480" t="s">
        <v>5809</v>
      </c>
      <c r="E1480" s="3">
        <v>21727</v>
      </c>
      <c r="F1480" t="s">
        <v>22</v>
      </c>
      <c r="G1480" t="s">
        <v>4258</v>
      </c>
      <c r="H1480" s="1">
        <v>46784</v>
      </c>
      <c r="I1480" s="1">
        <v>47149</v>
      </c>
      <c r="J1480" t="s">
        <v>24</v>
      </c>
      <c r="K1480" t="s">
        <v>37</v>
      </c>
      <c r="L1480" t="s">
        <v>26</v>
      </c>
      <c r="M1480" t="s">
        <v>59</v>
      </c>
      <c r="N1480" t="s">
        <v>28</v>
      </c>
      <c r="O1480" t="s">
        <v>73</v>
      </c>
      <c r="P1480" t="s">
        <v>30</v>
      </c>
      <c r="Q1480" t="s">
        <v>54</v>
      </c>
      <c r="R1480">
        <v>5</v>
      </c>
      <c r="S1480">
        <v>0</v>
      </c>
      <c r="T1480">
        <f t="shared" si="69"/>
        <v>365</v>
      </c>
      <c r="U1480" t="str">
        <f t="shared" si="70"/>
        <v>2028</v>
      </c>
      <c r="V1480" t="str">
        <f t="shared" si="71"/>
        <v>1</v>
      </c>
      <c r="W1480" s="10" cm="1">
        <f t="array" ref="W1480">(INDEX(clv_analysis[[#All],[Customer Lifetime Value]], MATCH(TEXT(U1480, "0")&amp;V1480, TEXT(clv_analysis[[#All],[Year]], "0")&amp;clv_analysis[[#All],[Quarter]], 0))) /( COUNTIFS(amazon_prime_users[Year], U1480, amazon_prime_users[Quarter], V1480))</f>
        <v>109.18535921855923</v>
      </c>
    </row>
    <row r="1481" spans="1:23" x14ac:dyDescent="0.3">
      <c r="A1481" s="2">
        <v>1480</v>
      </c>
      <c r="B1481" t="s">
        <v>5810</v>
      </c>
      <c r="C1481" t="s">
        <v>5811</v>
      </c>
      <c r="D1481" t="s">
        <v>5812</v>
      </c>
      <c r="E1481" s="3">
        <v>17732</v>
      </c>
      <c r="F1481" t="s">
        <v>43</v>
      </c>
      <c r="G1481" t="s">
        <v>5813</v>
      </c>
      <c r="H1481" s="1">
        <v>46785</v>
      </c>
      <c r="I1481" s="1">
        <v>47150</v>
      </c>
      <c r="J1481" t="s">
        <v>24</v>
      </c>
      <c r="K1481" t="s">
        <v>25</v>
      </c>
      <c r="L1481" t="s">
        <v>26</v>
      </c>
      <c r="M1481" t="s">
        <v>66</v>
      </c>
      <c r="N1481" t="s">
        <v>28</v>
      </c>
      <c r="O1481" t="s">
        <v>67</v>
      </c>
      <c r="P1481" t="s">
        <v>68</v>
      </c>
      <c r="Q1481" t="s">
        <v>47</v>
      </c>
      <c r="R1481">
        <v>3.4</v>
      </c>
      <c r="S1481">
        <v>4</v>
      </c>
      <c r="T1481">
        <f t="shared" si="69"/>
        <v>365</v>
      </c>
      <c r="U1481" t="str">
        <f t="shared" si="70"/>
        <v>2028</v>
      </c>
      <c r="V1481" t="str">
        <f t="shared" si="71"/>
        <v>1</v>
      </c>
      <c r="W1481" s="10" cm="1">
        <f t="array" ref="W1481">(INDEX(clv_analysis[[#All],[Customer Lifetime Value]], MATCH(TEXT(U1481, "0")&amp;V1481, TEXT(clv_analysis[[#All],[Year]], "0")&amp;clv_analysis[[#All],[Quarter]], 0))) /( COUNTIFS(amazon_prime_users[Year], U1481, amazon_prime_users[Quarter], V1481))</f>
        <v>109.18535921855923</v>
      </c>
    </row>
    <row r="1482" spans="1:23" x14ac:dyDescent="0.3">
      <c r="A1482" s="2">
        <v>1481</v>
      </c>
      <c r="B1482" t="s">
        <v>5814</v>
      </c>
      <c r="C1482" t="s">
        <v>5815</v>
      </c>
      <c r="D1482" t="s">
        <v>5816</v>
      </c>
      <c r="E1482" s="3">
        <v>26179</v>
      </c>
      <c r="F1482" t="s">
        <v>43</v>
      </c>
      <c r="G1482" t="s">
        <v>5817</v>
      </c>
      <c r="H1482" s="1">
        <v>46786</v>
      </c>
      <c r="I1482" s="1">
        <v>47151</v>
      </c>
      <c r="J1482" t="s">
        <v>36</v>
      </c>
      <c r="K1482" t="s">
        <v>25</v>
      </c>
      <c r="L1482" t="s">
        <v>53</v>
      </c>
      <c r="M1482" t="s">
        <v>66</v>
      </c>
      <c r="N1482" t="s">
        <v>45</v>
      </c>
      <c r="O1482" t="s">
        <v>67</v>
      </c>
      <c r="P1482" t="s">
        <v>39</v>
      </c>
      <c r="Q1482" t="s">
        <v>54</v>
      </c>
      <c r="R1482">
        <v>5</v>
      </c>
      <c r="S1482">
        <v>3</v>
      </c>
      <c r="T1482">
        <f t="shared" si="69"/>
        <v>365</v>
      </c>
      <c r="U1482" t="str">
        <f t="shared" si="70"/>
        <v>2028</v>
      </c>
      <c r="V1482" t="str">
        <f t="shared" si="71"/>
        <v>1</v>
      </c>
      <c r="W1482" s="10" cm="1">
        <f t="array" ref="W1482">(INDEX(clv_analysis[[#All],[Customer Lifetime Value]], MATCH(TEXT(U1482, "0")&amp;V1482, TEXT(clv_analysis[[#All],[Year]], "0")&amp;clv_analysis[[#All],[Quarter]], 0))) /( COUNTIFS(amazon_prime_users[Year], U1482, amazon_prime_users[Quarter], V1482))</f>
        <v>109.18535921855923</v>
      </c>
    </row>
    <row r="1483" spans="1:23" x14ac:dyDescent="0.3">
      <c r="A1483" s="2">
        <v>1482</v>
      </c>
      <c r="B1483" t="s">
        <v>5818</v>
      </c>
      <c r="C1483" t="s">
        <v>5819</v>
      </c>
      <c r="D1483" t="s">
        <v>5820</v>
      </c>
      <c r="E1483" s="3">
        <v>36916</v>
      </c>
      <c r="F1483" t="s">
        <v>22</v>
      </c>
      <c r="G1483" t="s">
        <v>5821</v>
      </c>
      <c r="H1483" s="1">
        <v>46787</v>
      </c>
      <c r="I1483" s="1">
        <v>47152</v>
      </c>
      <c r="J1483" t="s">
        <v>36</v>
      </c>
      <c r="K1483" t="s">
        <v>37</v>
      </c>
      <c r="L1483" t="s">
        <v>26</v>
      </c>
      <c r="M1483" t="s">
        <v>27</v>
      </c>
      <c r="N1483" t="s">
        <v>60</v>
      </c>
      <c r="O1483" t="s">
        <v>114</v>
      </c>
      <c r="P1483" t="s">
        <v>68</v>
      </c>
      <c r="Q1483" t="s">
        <v>31</v>
      </c>
      <c r="R1483">
        <v>4.8</v>
      </c>
      <c r="S1483">
        <v>5</v>
      </c>
      <c r="T1483">
        <f t="shared" si="69"/>
        <v>365</v>
      </c>
      <c r="U1483" t="str">
        <f t="shared" si="70"/>
        <v>2028</v>
      </c>
      <c r="V1483" t="str">
        <f t="shared" si="71"/>
        <v>1</v>
      </c>
      <c r="W1483" s="10" cm="1">
        <f t="array" ref="W1483">(INDEX(clv_analysis[[#All],[Customer Lifetime Value]], MATCH(TEXT(U1483, "0")&amp;V1483, TEXT(clv_analysis[[#All],[Year]], "0")&amp;clv_analysis[[#All],[Quarter]], 0))) /( COUNTIFS(amazon_prime_users[Year], U1483, amazon_prime_users[Quarter], V1483))</f>
        <v>109.18535921855923</v>
      </c>
    </row>
    <row r="1484" spans="1:23" x14ac:dyDescent="0.3">
      <c r="A1484" s="2">
        <v>1483</v>
      </c>
      <c r="B1484" t="s">
        <v>5822</v>
      </c>
      <c r="C1484" t="s">
        <v>3006</v>
      </c>
      <c r="D1484" t="s">
        <v>3007</v>
      </c>
      <c r="E1484" s="3">
        <v>28253</v>
      </c>
      <c r="F1484" t="s">
        <v>22</v>
      </c>
      <c r="G1484" t="s">
        <v>5823</v>
      </c>
      <c r="H1484" s="1">
        <v>46788</v>
      </c>
      <c r="I1484" s="1">
        <v>47153</v>
      </c>
      <c r="J1484" t="s">
        <v>24</v>
      </c>
      <c r="K1484" t="s">
        <v>52</v>
      </c>
      <c r="L1484" t="s">
        <v>26</v>
      </c>
      <c r="M1484" t="s">
        <v>59</v>
      </c>
      <c r="N1484" t="s">
        <v>28</v>
      </c>
      <c r="O1484" t="s">
        <v>61</v>
      </c>
      <c r="P1484" t="s">
        <v>39</v>
      </c>
      <c r="Q1484" t="s">
        <v>54</v>
      </c>
      <c r="R1484">
        <v>4.8</v>
      </c>
      <c r="S1484">
        <v>9</v>
      </c>
      <c r="T1484">
        <f t="shared" si="69"/>
        <v>365</v>
      </c>
      <c r="U1484" t="str">
        <f t="shared" si="70"/>
        <v>2028</v>
      </c>
      <c r="V1484" t="str">
        <f t="shared" si="71"/>
        <v>1</v>
      </c>
      <c r="W1484" s="10" cm="1">
        <f t="array" ref="W1484">(INDEX(clv_analysis[[#All],[Customer Lifetime Value]], MATCH(TEXT(U1484, "0")&amp;V1484, TEXT(clv_analysis[[#All],[Year]], "0")&amp;clv_analysis[[#All],[Quarter]], 0))) /( COUNTIFS(amazon_prime_users[Year], U1484, amazon_prime_users[Quarter], V1484))</f>
        <v>109.18535921855923</v>
      </c>
    </row>
    <row r="1485" spans="1:23" x14ac:dyDescent="0.3">
      <c r="A1485" s="2">
        <v>1484</v>
      </c>
      <c r="B1485" t="s">
        <v>5824</v>
      </c>
      <c r="C1485" t="s">
        <v>5825</v>
      </c>
      <c r="D1485" t="s">
        <v>5826</v>
      </c>
      <c r="E1485" s="3">
        <v>30404</v>
      </c>
      <c r="F1485" t="s">
        <v>22</v>
      </c>
      <c r="G1485" t="s">
        <v>5827</v>
      </c>
      <c r="H1485" s="1">
        <v>46789</v>
      </c>
      <c r="I1485" s="1">
        <v>47154</v>
      </c>
      <c r="J1485" t="s">
        <v>24</v>
      </c>
      <c r="K1485" t="s">
        <v>37</v>
      </c>
      <c r="L1485" t="s">
        <v>53</v>
      </c>
      <c r="M1485" t="s">
        <v>66</v>
      </c>
      <c r="N1485" t="s">
        <v>45</v>
      </c>
      <c r="O1485" t="s">
        <v>29</v>
      </c>
      <c r="P1485" t="s">
        <v>30</v>
      </c>
      <c r="Q1485" t="s">
        <v>31</v>
      </c>
      <c r="R1485">
        <v>3.4</v>
      </c>
      <c r="S1485">
        <v>0</v>
      </c>
      <c r="T1485">
        <f t="shared" si="69"/>
        <v>365</v>
      </c>
      <c r="U1485" t="str">
        <f t="shared" si="70"/>
        <v>2028</v>
      </c>
      <c r="V1485" t="str">
        <f t="shared" si="71"/>
        <v>1</v>
      </c>
      <c r="W1485" s="10" cm="1">
        <f t="array" ref="W1485">(INDEX(clv_analysis[[#All],[Customer Lifetime Value]], MATCH(TEXT(U1485, "0")&amp;V1485, TEXT(clv_analysis[[#All],[Year]], "0")&amp;clv_analysis[[#All],[Quarter]], 0))) /( COUNTIFS(amazon_prime_users[Year], U1485, amazon_prime_users[Quarter], V1485))</f>
        <v>109.18535921855923</v>
      </c>
    </row>
    <row r="1486" spans="1:23" x14ac:dyDescent="0.3">
      <c r="A1486" s="2">
        <v>1485</v>
      </c>
      <c r="B1486" t="s">
        <v>5828</v>
      </c>
      <c r="C1486" t="s">
        <v>5829</v>
      </c>
      <c r="D1486" t="s">
        <v>5830</v>
      </c>
      <c r="E1486" s="3">
        <v>19303</v>
      </c>
      <c r="F1486" t="s">
        <v>43</v>
      </c>
      <c r="G1486" t="s">
        <v>3955</v>
      </c>
      <c r="H1486" s="1">
        <v>46790</v>
      </c>
      <c r="I1486" s="1">
        <v>47155</v>
      </c>
      <c r="J1486" t="s">
        <v>36</v>
      </c>
      <c r="K1486" t="s">
        <v>37</v>
      </c>
      <c r="L1486" t="s">
        <v>26</v>
      </c>
      <c r="M1486" t="s">
        <v>59</v>
      </c>
      <c r="N1486" t="s">
        <v>60</v>
      </c>
      <c r="O1486" t="s">
        <v>67</v>
      </c>
      <c r="P1486" t="s">
        <v>68</v>
      </c>
      <c r="Q1486" t="s">
        <v>31</v>
      </c>
      <c r="R1486">
        <v>4.9000000000000004</v>
      </c>
      <c r="S1486">
        <v>5</v>
      </c>
      <c r="T1486">
        <f t="shared" si="69"/>
        <v>365</v>
      </c>
      <c r="U1486" t="str">
        <f t="shared" si="70"/>
        <v>2028</v>
      </c>
      <c r="V1486" t="str">
        <f t="shared" si="71"/>
        <v>1</v>
      </c>
      <c r="W1486" s="10" cm="1">
        <f t="array" ref="W1486">(INDEX(clv_analysis[[#All],[Customer Lifetime Value]], MATCH(TEXT(U1486, "0")&amp;V1486, TEXT(clv_analysis[[#All],[Year]], "0")&amp;clv_analysis[[#All],[Quarter]], 0))) /( COUNTIFS(amazon_prime_users[Year], U1486, amazon_prime_users[Quarter], V1486))</f>
        <v>109.18535921855923</v>
      </c>
    </row>
    <row r="1487" spans="1:23" x14ac:dyDescent="0.3">
      <c r="A1487" s="2">
        <v>1486</v>
      </c>
      <c r="B1487" t="s">
        <v>5831</v>
      </c>
      <c r="C1487" t="s">
        <v>5832</v>
      </c>
      <c r="D1487" t="s">
        <v>5833</v>
      </c>
      <c r="E1487" s="3">
        <v>38728</v>
      </c>
      <c r="F1487" t="s">
        <v>22</v>
      </c>
      <c r="G1487" t="s">
        <v>5834</v>
      </c>
      <c r="H1487" s="1">
        <v>46791</v>
      </c>
      <c r="I1487" s="1">
        <v>47156</v>
      </c>
      <c r="J1487" t="s">
        <v>24</v>
      </c>
      <c r="K1487" t="s">
        <v>37</v>
      </c>
      <c r="L1487" t="s">
        <v>26</v>
      </c>
      <c r="M1487" t="s">
        <v>59</v>
      </c>
      <c r="N1487" t="s">
        <v>28</v>
      </c>
      <c r="O1487" t="s">
        <v>61</v>
      </c>
      <c r="P1487" t="s">
        <v>30</v>
      </c>
      <c r="Q1487" t="s">
        <v>31</v>
      </c>
      <c r="R1487">
        <v>4.5999999999999996</v>
      </c>
      <c r="S1487">
        <v>9</v>
      </c>
      <c r="T1487">
        <f t="shared" si="69"/>
        <v>365</v>
      </c>
      <c r="U1487" t="str">
        <f t="shared" si="70"/>
        <v>2028</v>
      </c>
      <c r="V1487" t="str">
        <f t="shared" si="71"/>
        <v>1</v>
      </c>
      <c r="W1487" s="10" cm="1">
        <f t="array" ref="W1487">(INDEX(clv_analysis[[#All],[Customer Lifetime Value]], MATCH(TEXT(U1487, "0")&amp;V1487, TEXT(clv_analysis[[#All],[Year]], "0")&amp;clv_analysis[[#All],[Quarter]], 0))) /( COUNTIFS(amazon_prime_users[Year], U1487, amazon_prime_users[Quarter], V1487))</f>
        <v>109.18535921855923</v>
      </c>
    </row>
    <row r="1488" spans="1:23" x14ac:dyDescent="0.3">
      <c r="A1488" s="2">
        <v>1487</v>
      </c>
      <c r="B1488" t="s">
        <v>5835</v>
      </c>
      <c r="C1488" t="s">
        <v>5836</v>
      </c>
      <c r="D1488" t="s">
        <v>5837</v>
      </c>
      <c r="E1488" s="3">
        <v>34796</v>
      </c>
      <c r="F1488" t="s">
        <v>22</v>
      </c>
      <c r="G1488" t="s">
        <v>5838</v>
      </c>
      <c r="H1488" s="1">
        <v>46792</v>
      </c>
      <c r="I1488" s="1">
        <v>47157</v>
      </c>
      <c r="J1488" t="s">
        <v>24</v>
      </c>
      <c r="K1488" t="s">
        <v>52</v>
      </c>
      <c r="L1488" t="s">
        <v>26</v>
      </c>
      <c r="M1488" t="s">
        <v>27</v>
      </c>
      <c r="N1488" t="s">
        <v>60</v>
      </c>
      <c r="O1488" t="s">
        <v>46</v>
      </c>
      <c r="P1488" t="s">
        <v>30</v>
      </c>
      <c r="Q1488" t="s">
        <v>31</v>
      </c>
      <c r="R1488">
        <v>3.7</v>
      </c>
      <c r="S1488">
        <v>6</v>
      </c>
      <c r="T1488">
        <f t="shared" si="69"/>
        <v>365</v>
      </c>
      <c r="U1488" t="str">
        <f t="shared" si="70"/>
        <v>2028</v>
      </c>
      <c r="V1488" t="str">
        <f t="shared" si="71"/>
        <v>1</v>
      </c>
      <c r="W1488" s="10" cm="1">
        <f t="array" ref="W1488">(INDEX(clv_analysis[[#All],[Customer Lifetime Value]], MATCH(TEXT(U1488, "0")&amp;V1488, TEXT(clv_analysis[[#All],[Year]], "0")&amp;clv_analysis[[#All],[Quarter]], 0))) /( COUNTIFS(amazon_prime_users[Year], U1488, amazon_prime_users[Quarter], V1488))</f>
        <v>109.18535921855923</v>
      </c>
    </row>
    <row r="1489" spans="1:23" x14ac:dyDescent="0.3">
      <c r="A1489" s="2">
        <v>1488</v>
      </c>
      <c r="B1489" t="s">
        <v>5839</v>
      </c>
      <c r="C1489" t="s">
        <v>5840</v>
      </c>
      <c r="D1489" t="s">
        <v>5841</v>
      </c>
      <c r="E1489" s="3">
        <v>23166</v>
      </c>
      <c r="F1489" t="s">
        <v>22</v>
      </c>
      <c r="G1489" t="s">
        <v>5842</v>
      </c>
      <c r="H1489" s="1">
        <v>46793</v>
      </c>
      <c r="I1489" s="1">
        <v>47158</v>
      </c>
      <c r="J1489" t="s">
        <v>36</v>
      </c>
      <c r="K1489" t="s">
        <v>25</v>
      </c>
      <c r="L1489" t="s">
        <v>53</v>
      </c>
      <c r="M1489" t="s">
        <v>59</v>
      </c>
      <c r="N1489" t="s">
        <v>45</v>
      </c>
      <c r="O1489" t="s">
        <v>67</v>
      </c>
      <c r="P1489" t="s">
        <v>68</v>
      </c>
      <c r="Q1489" t="s">
        <v>31</v>
      </c>
      <c r="R1489">
        <v>4.8</v>
      </c>
      <c r="S1489">
        <v>9</v>
      </c>
      <c r="T1489">
        <f t="shared" si="69"/>
        <v>365</v>
      </c>
      <c r="U1489" t="str">
        <f t="shared" si="70"/>
        <v>2028</v>
      </c>
      <c r="V1489" t="str">
        <f t="shared" si="71"/>
        <v>1</v>
      </c>
      <c r="W1489" s="10" cm="1">
        <f t="array" ref="W1489">(INDEX(clv_analysis[[#All],[Customer Lifetime Value]], MATCH(TEXT(U1489, "0")&amp;V1489, TEXT(clv_analysis[[#All],[Year]], "0")&amp;clv_analysis[[#All],[Quarter]], 0))) /( COUNTIFS(amazon_prime_users[Year], U1489, amazon_prime_users[Quarter], V1489))</f>
        <v>109.18535921855923</v>
      </c>
    </row>
    <row r="1490" spans="1:23" x14ac:dyDescent="0.3">
      <c r="A1490" s="2">
        <v>1489</v>
      </c>
      <c r="B1490" t="s">
        <v>5843</v>
      </c>
      <c r="C1490" t="s">
        <v>5844</v>
      </c>
      <c r="D1490" t="s">
        <v>5845</v>
      </c>
      <c r="E1490" s="3">
        <v>33602</v>
      </c>
      <c r="F1490" t="s">
        <v>43</v>
      </c>
      <c r="G1490" t="s">
        <v>1141</v>
      </c>
      <c r="H1490" s="1">
        <v>46794</v>
      </c>
      <c r="I1490" s="1">
        <v>47159</v>
      </c>
      <c r="J1490" t="s">
        <v>36</v>
      </c>
      <c r="K1490" t="s">
        <v>52</v>
      </c>
      <c r="L1490" t="s">
        <v>26</v>
      </c>
      <c r="M1490" t="s">
        <v>66</v>
      </c>
      <c r="N1490" t="s">
        <v>28</v>
      </c>
      <c r="O1490" t="s">
        <v>38</v>
      </c>
      <c r="P1490" t="s">
        <v>30</v>
      </c>
      <c r="Q1490" t="s">
        <v>54</v>
      </c>
      <c r="R1490">
        <v>3.3</v>
      </c>
      <c r="S1490">
        <v>6</v>
      </c>
      <c r="T1490">
        <f t="shared" si="69"/>
        <v>365</v>
      </c>
      <c r="U1490" t="str">
        <f t="shared" si="70"/>
        <v>2028</v>
      </c>
      <c r="V1490" t="str">
        <f t="shared" si="71"/>
        <v>1</v>
      </c>
      <c r="W1490" s="10" cm="1">
        <f t="array" ref="W1490">(INDEX(clv_analysis[[#All],[Customer Lifetime Value]], MATCH(TEXT(U1490, "0")&amp;V1490, TEXT(clv_analysis[[#All],[Year]], "0")&amp;clv_analysis[[#All],[Quarter]], 0))) /( COUNTIFS(amazon_prime_users[Year], U1490, amazon_prime_users[Quarter], V1490))</f>
        <v>109.18535921855923</v>
      </c>
    </row>
    <row r="1491" spans="1:23" x14ac:dyDescent="0.3">
      <c r="A1491" s="2">
        <v>1490</v>
      </c>
      <c r="B1491" t="s">
        <v>5846</v>
      </c>
      <c r="C1491" t="s">
        <v>5847</v>
      </c>
      <c r="D1491" t="s">
        <v>5848</v>
      </c>
      <c r="E1491" s="3">
        <v>17945</v>
      </c>
      <c r="F1491" t="s">
        <v>22</v>
      </c>
      <c r="G1491" t="s">
        <v>5849</v>
      </c>
      <c r="H1491" s="1">
        <v>46795</v>
      </c>
      <c r="I1491" s="1">
        <v>47160</v>
      </c>
      <c r="J1491" t="s">
        <v>36</v>
      </c>
      <c r="K1491" t="s">
        <v>37</v>
      </c>
      <c r="L1491" t="s">
        <v>53</v>
      </c>
      <c r="M1491" t="s">
        <v>27</v>
      </c>
      <c r="N1491" t="s">
        <v>28</v>
      </c>
      <c r="O1491" t="s">
        <v>73</v>
      </c>
      <c r="P1491" t="s">
        <v>30</v>
      </c>
      <c r="Q1491" t="s">
        <v>31</v>
      </c>
      <c r="R1491">
        <v>3.8</v>
      </c>
      <c r="S1491">
        <v>8</v>
      </c>
      <c r="T1491">
        <f t="shared" si="69"/>
        <v>365</v>
      </c>
      <c r="U1491" t="str">
        <f t="shared" si="70"/>
        <v>2028</v>
      </c>
      <c r="V1491" t="str">
        <f t="shared" si="71"/>
        <v>1</v>
      </c>
      <c r="W1491" s="10" cm="1">
        <f t="array" ref="W1491">(INDEX(clv_analysis[[#All],[Customer Lifetime Value]], MATCH(TEXT(U1491, "0")&amp;V1491, TEXT(clv_analysis[[#All],[Year]], "0")&amp;clv_analysis[[#All],[Quarter]], 0))) /( COUNTIFS(amazon_prime_users[Year], U1491, amazon_prime_users[Quarter], V1491))</f>
        <v>109.18535921855923</v>
      </c>
    </row>
    <row r="1492" spans="1:23" x14ac:dyDescent="0.3">
      <c r="A1492" s="2">
        <v>1491</v>
      </c>
      <c r="B1492" t="s">
        <v>5850</v>
      </c>
      <c r="C1492" t="s">
        <v>5851</v>
      </c>
      <c r="D1492" t="s">
        <v>5852</v>
      </c>
      <c r="E1492" s="3">
        <v>22574</v>
      </c>
      <c r="F1492" t="s">
        <v>22</v>
      </c>
      <c r="G1492" t="s">
        <v>5853</v>
      </c>
      <c r="H1492" s="1">
        <v>46796</v>
      </c>
      <c r="I1492" s="1">
        <v>47161</v>
      </c>
      <c r="J1492" t="s">
        <v>24</v>
      </c>
      <c r="K1492" t="s">
        <v>25</v>
      </c>
      <c r="L1492" t="s">
        <v>26</v>
      </c>
      <c r="M1492" t="s">
        <v>59</v>
      </c>
      <c r="N1492" t="s">
        <v>28</v>
      </c>
      <c r="O1492" t="s">
        <v>67</v>
      </c>
      <c r="P1492" t="s">
        <v>39</v>
      </c>
      <c r="Q1492" t="s">
        <v>31</v>
      </c>
      <c r="R1492">
        <v>4.0999999999999996</v>
      </c>
      <c r="S1492">
        <v>3</v>
      </c>
      <c r="T1492">
        <f t="shared" si="69"/>
        <v>365</v>
      </c>
      <c r="U1492" t="str">
        <f t="shared" si="70"/>
        <v>2028</v>
      </c>
      <c r="V1492" t="str">
        <f t="shared" si="71"/>
        <v>1</v>
      </c>
      <c r="W1492" s="10" cm="1">
        <f t="array" ref="W1492">(INDEX(clv_analysis[[#All],[Customer Lifetime Value]], MATCH(TEXT(U1492, "0")&amp;V1492, TEXT(clv_analysis[[#All],[Year]], "0")&amp;clv_analysis[[#All],[Quarter]], 0))) /( COUNTIFS(amazon_prime_users[Year], U1492, amazon_prime_users[Quarter], V1492))</f>
        <v>109.18535921855923</v>
      </c>
    </row>
    <row r="1493" spans="1:23" x14ac:dyDescent="0.3">
      <c r="A1493" s="2">
        <v>1492</v>
      </c>
      <c r="B1493" t="s">
        <v>5854</v>
      </c>
      <c r="C1493" t="s">
        <v>5855</v>
      </c>
      <c r="D1493" t="s">
        <v>5856</v>
      </c>
      <c r="E1493" s="3">
        <v>30311</v>
      </c>
      <c r="F1493" t="s">
        <v>22</v>
      </c>
      <c r="G1493" t="s">
        <v>5857</v>
      </c>
      <c r="H1493" s="1">
        <v>46797</v>
      </c>
      <c r="I1493" s="1">
        <v>47162</v>
      </c>
      <c r="J1493" t="s">
        <v>36</v>
      </c>
      <c r="K1493" t="s">
        <v>37</v>
      </c>
      <c r="L1493" t="s">
        <v>53</v>
      </c>
      <c r="M1493" t="s">
        <v>66</v>
      </c>
      <c r="N1493" t="s">
        <v>28</v>
      </c>
      <c r="O1493" t="s">
        <v>73</v>
      </c>
      <c r="P1493" t="s">
        <v>30</v>
      </c>
      <c r="Q1493" t="s">
        <v>31</v>
      </c>
      <c r="R1493">
        <v>3.6</v>
      </c>
      <c r="S1493">
        <v>1</v>
      </c>
      <c r="T1493">
        <f t="shared" si="69"/>
        <v>365</v>
      </c>
      <c r="U1493" t="str">
        <f t="shared" si="70"/>
        <v>2028</v>
      </c>
      <c r="V1493" t="str">
        <f t="shared" si="71"/>
        <v>1</v>
      </c>
      <c r="W1493" s="10" cm="1">
        <f t="array" ref="W1493">(INDEX(clv_analysis[[#All],[Customer Lifetime Value]], MATCH(TEXT(U1493, "0")&amp;V1493, TEXT(clv_analysis[[#All],[Year]], "0")&amp;clv_analysis[[#All],[Quarter]], 0))) /( COUNTIFS(amazon_prime_users[Year], U1493, amazon_prime_users[Quarter], V1493))</f>
        <v>109.18535921855923</v>
      </c>
    </row>
    <row r="1494" spans="1:23" x14ac:dyDescent="0.3">
      <c r="A1494" s="2">
        <v>1493</v>
      </c>
      <c r="B1494" t="s">
        <v>5858</v>
      </c>
      <c r="C1494" t="s">
        <v>5859</v>
      </c>
      <c r="D1494" t="s">
        <v>5860</v>
      </c>
      <c r="E1494" s="3">
        <v>33520</v>
      </c>
      <c r="F1494" t="s">
        <v>43</v>
      </c>
      <c r="G1494" t="s">
        <v>5861</v>
      </c>
      <c r="H1494" s="1">
        <v>46798</v>
      </c>
      <c r="I1494" s="1">
        <v>47163</v>
      </c>
      <c r="J1494" t="s">
        <v>24</v>
      </c>
      <c r="K1494" t="s">
        <v>52</v>
      </c>
      <c r="L1494" t="s">
        <v>53</v>
      </c>
      <c r="M1494" t="s">
        <v>27</v>
      </c>
      <c r="N1494" t="s">
        <v>28</v>
      </c>
      <c r="O1494" t="s">
        <v>61</v>
      </c>
      <c r="P1494" t="s">
        <v>68</v>
      </c>
      <c r="Q1494" t="s">
        <v>54</v>
      </c>
      <c r="R1494">
        <v>3.1</v>
      </c>
      <c r="S1494">
        <v>2</v>
      </c>
      <c r="T1494">
        <f t="shared" si="69"/>
        <v>365</v>
      </c>
      <c r="U1494" t="str">
        <f t="shared" si="70"/>
        <v>2028</v>
      </c>
      <c r="V1494" t="str">
        <f t="shared" si="71"/>
        <v>1</v>
      </c>
      <c r="W1494" s="10" cm="1">
        <f t="array" ref="W1494">(INDEX(clv_analysis[[#All],[Customer Lifetime Value]], MATCH(TEXT(U1494, "0")&amp;V1494, TEXT(clv_analysis[[#All],[Year]], "0")&amp;clv_analysis[[#All],[Quarter]], 0))) /( COUNTIFS(amazon_prime_users[Year], U1494, amazon_prime_users[Quarter], V1494))</f>
        <v>109.18535921855923</v>
      </c>
    </row>
    <row r="1495" spans="1:23" x14ac:dyDescent="0.3">
      <c r="A1495" s="2">
        <v>1494</v>
      </c>
      <c r="B1495" t="s">
        <v>5862</v>
      </c>
      <c r="C1495" t="s">
        <v>5863</v>
      </c>
      <c r="D1495" t="s">
        <v>5864</v>
      </c>
      <c r="E1495" s="3">
        <v>33422</v>
      </c>
      <c r="F1495" t="s">
        <v>43</v>
      </c>
      <c r="G1495" t="s">
        <v>5865</v>
      </c>
      <c r="H1495" s="1">
        <v>46799</v>
      </c>
      <c r="I1495" s="1">
        <v>47164</v>
      </c>
      <c r="J1495" t="s">
        <v>36</v>
      </c>
      <c r="K1495" t="s">
        <v>25</v>
      </c>
      <c r="L1495" t="s">
        <v>26</v>
      </c>
      <c r="M1495" t="s">
        <v>66</v>
      </c>
      <c r="N1495" t="s">
        <v>60</v>
      </c>
      <c r="O1495" t="s">
        <v>61</v>
      </c>
      <c r="P1495" t="s">
        <v>39</v>
      </c>
      <c r="Q1495" t="s">
        <v>47</v>
      </c>
      <c r="R1495">
        <v>4.5999999999999996</v>
      </c>
      <c r="S1495">
        <v>2</v>
      </c>
      <c r="T1495">
        <f t="shared" si="69"/>
        <v>365</v>
      </c>
      <c r="U1495" t="str">
        <f t="shared" si="70"/>
        <v>2028</v>
      </c>
      <c r="V1495" t="str">
        <f t="shared" si="71"/>
        <v>1</v>
      </c>
      <c r="W1495" s="10" cm="1">
        <f t="array" ref="W1495">(INDEX(clv_analysis[[#All],[Customer Lifetime Value]], MATCH(TEXT(U1495, "0")&amp;V1495, TEXT(clv_analysis[[#All],[Year]], "0")&amp;clv_analysis[[#All],[Quarter]], 0))) /( COUNTIFS(amazon_prime_users[Year], U1495, amazon_prime_users[Quarter], V1495))</f>
        <v>109.18535921855923</v>
      </c>
    </row>
    <row r="1496" spans="1:23" x14ac:dyDescent="0.3">
      <c r="A1496" s="2">
        <v>1495</v>
      </c>
      <c r="B1496" t="s">
        <v>5866</v>
      </c>
      <c r="C1496" t="s">
        <v>5867</v>
      </c>
      <c r="D1496" t="s">
        <v>5868</v>
      </c>
      <c r="E1496" s="3">
        <v>24642</v>
      </c>
      <c r="F1496" t="s">
        <v>43</v>
      </c>
      <c r="G1496" t="s">
        <v>5869</v>
      </c>
      <c r="H1496" s="1">
        <v>46800</v>
      </c>
      <c r="I1496" s="1">
        <v>47165</v>
      </c>
      <c r="J1496" t="s">
        <v>36</v>
      </c>
      <c r="K1496" t="s">
        <v>25</v>
      </c>
      <c r="L1496" t="s">
        <v>26</v>
      </c>
      <c r="M1496" t="s">
        <v>66</v>
      </c>
      <c r="N1496" t="s">
        <v>45</v>
      </c>
      <c r="O1496" t="s">
        <v>114</v>
      </c>
      <c r="P1496" t="s">
        <v>39</v>
      </c>
      <c r="Q1496" t="s">
        <v>31</v>
      </c>
      <c r="R1496">
        <v>3</v>
      </c>
      <c r="S1496">
        <v>5</v>
      </c>
      <c r="T1496">
        <f t="shared" si="69"/>
        <v>365</v>
      </c>
      <c r="U1496" t="str">
        <f t="shared" si="70"/>
        <v>2028</v>
      </c>
      <c r="V1496" t="str">
        <f t="shared" si="71"/>
        <v>1</v>
      </c>
      <c r="W1496" s="10" cm="1">
        <f t="array" ref="W1496">(INDEX(clv_analysis[[#All],[Customer Lifetime Value]], MATCH(TEXT(U1496, "0")&amp;V1496, TEXT(clv_analysis[[#All],[Year]], "0")&amp;clv_analysis[[#All],[Quarter]], 0))) /( COUNTIFS(amazon_prime_users[Year], U1496, amazon_prime_users[Quarter], V1496))</f>
        <v>109.18535921855923</v>
      </c>
    </row>
    <row r="1497" spans="1:23" x14ac:dyDescent="0.3">
      <c r="A1497" s="2">
        <v>1496</v>
      </c>
      <c r="B1497" t="s">
        <v>5870</v>
      </c>
      <c r="C1497" t="s">
        <v>5871</v>
      </c>
      <c r="D1497" t="s">
        <v>5872</v>
      </c>
      <c r="E1497" s="3">
        <v>38545</v>
      </c>
      <c r="F1497" t="s">
        <v>43</v>
      </c>
      <c r="G1497" t="s">
        <v>5873</v>
      </c>
      <c r="H1497" s="1">
        <v>46801</v>
      </c>
      <c r="I1497" s="1">
        <v>47166</v>
      </c>
      <c r="J1497" t="s">
        <v>24</v>
      </c>
      <c r="K1497" t="s">
        <v>25</v>
      </c>
      <c r="L1497" t="s">
        <v>53</v>
      </c>
      <c r="M1497" t="s">
        <v>66</v>
      </c>
      <c r="N1497" t="s">
        <v>28</v>
      </c>
      <c r="O1497" t="s">
        <v>29</v>
      </c>
      <c r="P1497" t="s">
        <v>30</v>
      </c>
      <c r="Q1497" t="s">
        <v>47</v>
      </c>
      <c r="R1497">
        <v>4.4000000000000004</v>
      </c>
      <c r="S1497">
        <v>3</v>
      </c>
      <c r="T1497">
        <f t="shared" si="69"/>
        <v>365</v>
      </c>
      <c r="U1497" t="str">
        <f t="shared" si="70"/>
        <v>2028</v>
      </c>
      <c r="V1497" t="str">
        <f t="shared" si="71"/>
        <v>1</v>
      </c>
      <c r="W1497" s="10" cm="1">
        <f t="array" ref="W1497">(INDEX(clv_analysis[[#All],[Customer Lifetime Value]], MATCH(TEXT(U1497, "0")&amp;V1497, TEXT(clv_analysis[[#All],[Year]], "0")&amp;clv_analysis[[#All],[Quarter]], 0))) /( COUNTIFS(amazon_prime_users[Year], U1497, amazon_prime_users[Quarter], V1497))</f>
        <v>109.18535921855923</v>
      </c>
    </row>
    <row r="1498" spans="1:23" x14ac:dyDescent="0.3">
      <c r="A1498" s="2">
        <v>1497</v>
      </c>
      <c r="B1498" t="s">
        <v>5874</v>
      </c>
      <c r="C1498" t="s">
        <v>5875</v>
      </c>
      <c r="D1498" t="s">
        <v>5876</v>
      </c>
      <c r="E1498" s="3">
        <v>16768</v>
      </c>
      <c r="F1498" t="s">
        <v>22</v>
      </c>
      <c r="G1498" t="s">
        <v>3655</v>
      </c>
      <c r="H1498" s="1">
        <v>46802</v>
      </c>
      <c r="I1498" s="1">
        <v>47167</v>
      </c>
      <c r="J1498" t="s">
        <v>36</v>
      </c>
      <c r="K1498" t="s">
        <v>52</v>
      </c>
      <c r="L1498" t="s">
        <v>26</v>
      </c>
      <c r="M1498" t="s">
        <v>59</v>
      </c>
      <c r="N1498" t="s">
        <v>45</v>
      </c>
      <c r="O1498" t="s">
        <v>38</v>
      </c>
      <c r="P1498" t="s">
        <v>68</v>
      </c>
      <c r="Q1498" t="s">
        <v>31</v>
      </c>
      <c r="R1498">
        <v>3.7</v>
      </c>
      <c r="S1498">
        <v>8</v>
      </c>
      <c r="T1498">
        <f t="shared" si="69"/>
        <v>365</v>
      </c>
      <c r="U1498" t="str">
        <f t="shared" si="70"/>
        <v>2028</v>
      </c>
      <c r="V1498" t="str">
        <f t="shared" si="71"/>
        <v>1</v>
      </c>
      <c r="W1498" s="10" cm="1">
        <f t="array" ref="W1498">(INDEX(clv_analysis[[#All],[Customer Lifetime Value]], MATCH(TEXT(U1498, "0")&amp;V1498, TEXT(clv_analysis[[#All],[Year]], "0")&amp;clv_analysis[[#All],[Quarter]], 0))) /( COUNTIFS(amazon_prime_users[Year], U1498, amazon_prime_users[Quarter], V1498))</f>
        <v>109.18535921855923</v>
      </c>
    </row>
    <row r="1499" spans="1:23" x14ac:dyDescent="0.3">
      <c r="A1499" s="2">
        <v>1498</v>
      </c>
      <c r="B1499" t="s">
        <v>5877</v>
      </c>
      <c r="C1499" t="s">
        <v>5878</v>
      </c>
      <c r="D1499" t="s">
        <v>5879</v>
      </c>
      <c r="E1499" s="3">
        <v>16509</v>
      </c>
      <c r="F1499" t="s">
        <v>22</v>
      </c>
      <c r="G1499" t="s">
        <v>5880</v>
      </c>
      <c r="H1499" s="1">
        <v>46803</v>
      </c>
      <c r="I1499" s="1">
        <v>47168</v>
      </c>
      <c r="J1499" t="s">
        <v>24</v>
      </c>
      <c r="K1499" t="s">
        <v>37</v>
      </c>
      <c r="L1499" t="s">
        <v>26</v>
      </c>
      <c r="M1499" t="s">
        <v>66</v>
      </c>
      <c r="N1499" t="s">
        <v>45</v>
      </c>
      <c r="O1499" t="s">
        <v>114</v>
      </c>
      <c r="P1499" t="s">
        <v>30</v>
      </c>
      <c r="Q1499" t="s">
        <v>54</v>
      </c>
      <c r="R1499">
        <v>3.1</v>
      </c>
      <c r="S1499">
        <v>1</v>
      </c>
      <c r="T1499">
        <f t="shared" si="69"/>
        <v>365</v>
      </c>
      <c r="U1499" t="str">
        <f t="shared" si="70"/>
        <v>2028</v>
      </c>
      <c r="V1499" t="str">
        <f t="shared" si="71"/>
        <v>1</v>
      </c>
      <c r="W1499" s="10" cm="1">
        <f t="array" ref="W1499">(INDEX(clv_analysis[[#All],[Customer Lifetime Value]], MATCH(TEXT(U1499, "0")&amp;V1499, TEXT(clv_analysis[[#All],[Year]], "0")&amp;clv_analysis[[#All],[Quarter]], 0))) /( COUNTIFS(amazon_prime_users[Year], U1499, amazon_prime_users[Quarter], V1499))</f>
        <v>109.18535921855923</v>
      </c>
    </row>
    <row r="1500" spans="1:23" x14ac:dyDescent="0.3">
      <c r="A1500" s="2">
        <v>1499</v>
      </c>
      <c r="B1500" t="s">
        <v>5881</v>
      </c>
      <c r="C1500" t="s">
        <v>5882</v>
      </c>
      <c r="D1500" t="s">
        <v>5883</v>
      </c>
      <c r="E1500" s="3">
        <v>13230</v>
      </c>
      <c r="F1500" t="s">
        <v>43</v>
      </c>
      <c r="G1500" t="s">
        <v>5884</v>
      </c>
      <c r="H1500" s="1">
        <v>46804</v>
      </c>
      <c r="I1500" s="1">
        <v>47169</v>
      </c>
      <c r="J1500" t="s">
        <v>24</v>
      </c>
      <c r="K1500" t="s">
        <v>37</v>
      </c>
      <c r="L1500" t="s">
        <v>26</v>
      </c>
      <c r="M1500" t="s">
        <v>27</v>
      </c>
      <c r="N1500" t="s">
        <v>60</v>
      </c>
      <c r="O1500" t="s">
        <v>61</v>
      </c>
      <c r="P1500" t="s">
        <v>30</v>
      </c>
      <c r="Q1500" t="s">
        <v>31</v>
      </c>
      <c r="R1500">
        <v>4.5</v>
      </c>
      <c r="S1500">
        <v>0</v>
      </c>
      <c r="T1500">
        <f t="shared" si="69"/>
        <v>365</v>
      </c>
      <c r="U1500" t="str">
        <f t="shared" si="70"/>
        <v>2028</v>
      </c>
      <c r="V1500" t="str">
        <f t="shared" si="71"/>
        <v>1</v>
      </c>
      <c r="W1500" s="10" cm="1">
        <f t="array" ref="W1500">(INDEX(clv_analysis[[#All],[Customer Lifetime Value]], MATCH(TEXT(U1500, "0")&amp;V1500, TEXT(clv_analysis[[#All],[Year]], "0")&amp;clv_analysis[[#All],[Quarter]], 0))) /( COUNTIFS(amazon_prime_users[Year], U1500, amazon_prime_users[Quarter], V1500))</f>
        <v>109.18535921855923</v>
      </c>
    </row>
    <row r="1501" spans="1:23" x14ac:dyDescent="0.3">
      <c r="A1501" s="2">
        <v>1500</v>
      </c>
      <c r="B1501" t="s">
        <v>5885</v>
      </c>
      <c r="C1501" t="s">
        <v>5886</v>
      </c>
      <c r="D1501" t="s">
        <v>5887</v>
      </c>
      <c r="E1501" s="3">
        <v>34067</v>
      </c>
      <c r="F1501" t="s">
        <v>22</v>
      </c>
      <c r="G1501" t="s">
        <v>5888</v>
      </c>
      <c r="H1501" s="1">
        <v>46805</v>
      </c>
      <c r="I1501" s="1">
        <v>47170</v>
      </c>
      <c r="J1501" t="s">
        <v>36</v>
      </c>
      <c r="K1501" t="s">
        <v>37</v>
      </c>
      <c r="L1501" t="s">
        <v>26</v>
      </c>
      <c r="M1501" t="s">
        <v>66</v>
      </c>
      <c r="N1501" t="s">
        <v>45</v>
      </c>
      <c r="O1501" t="s">
        <v>67</v>
      </c>
      <c r="P1501" t="s">
        <v>30</v>
      </c>
      <c r="Q1501" t="s">
        <v>31</v>
      </c>
      <c r="R1501">
        <v>3.4</v>
      </c>
      <c r="S1501">
        <v>3</v>
      </c>
      <c r="T1501">
        <f t="shared" si="69"/>
        <v>365</v>
      </c>
      <c r="U1501" t="str">
        <f t="shared" si="70"/>
        <v>2028</v>
      </c>
      <c r="V1501" t="str">
        <f t="shared" si="71"/>
        <v>1</v>
      </c>
      <c r="W1501" s="10" cm="1">
        <f t="array" ref="W1501">(INDEX(clv_analysis[[#All],[Customer Lifetime Value]], MATCH(TEXT(U1501, "0")&amp;V1501, TEXT(clv_analysis[[#All],[Year]], "0")&amp;clv_analysis[[#All],[Quarter]], 0))) /( COUNTIFS(amazon_prime_users[Year], U1501, amazon_prime_users[Quarter], V1501))</f>
        <v>109.18535921855923</v>
      </c>
    </row>
    <row r="1502" spans="1:23" x14ac:dyDescent="0.3">
      <c r="A1502" s="2">
        <v>1501</v>
      </c>
      <c r="B1502" t="s">
        <v>5889</v>
      </c>
      <c r="C1502" t="s">
        <v>5890</v>
      </c>
      <c r="D1502" t="s">
        <v>5891</v>
      </c>
      <c r="E1502" s="3">
        <v>37373</v>
      </c>
      <c r="F1502" t="s">
        <v>22</v>
      </c>
      <c r="G1502" t="s">
        <v>5892</v>
      </c>
      <c r="H1502" s="1">
        <v>46806</v>
      </c>
      <c r="I1502" s="1">
        <v>47171</v>
      </c>
      <c r="J1502" t="s">
        <v>36</v>
      </c>
      <c r="K1502" t="s">
        <v>25</v>
      </c>
      <c r="L1502" t="s">
        <v>53</v>
      </c>
      <c r="M1502" t="s">
        <v>27</v>
      </c>
      <c r="N1502" t="s">
        <v>45</v>
      </c>
      <c r="O1502" t="s">
        <v>67</v>
      </c>
      <c r="P1502" t="s">
        <v>68</v>
      </c>
      <c r="Q1502" t="s">
        <v>47</v>
      </c>
      <c r="R1502">
        <v>4.8</v>
      </c>
      <c r="S1502">
        <v>6</v>
      </c>
      <c r="T1502">
        <f t="shared" si="69"/>
        <v>365</v>
      </c>
      <c r="U1502" t="str">
        <f t="shared" si="70"/>
        <v>2028</v>
      </c>
      <c r="V1502" t="str">
        <f t="shared" si="71"/>
        <v>1</v>
      </c>
      <c r="W1502" s="10" cm="1">
        <f t="array" ref="W1502">(INDEX(clv_analysis[[#All],[Customer Lifetime Value]], MATCH(TEXT(U1502, "0")&amp;V1502, TEXT(clv_analysis[[#All],[Year]], "0")&amp;clv_analysis[[#All],[Quarter]], 0))) /( COUNTIFS(amazon_prime_users[Year], U1502, amazon_prime_users[Quarter], V1502))</f>
        <v>109.18535921855923</v>
      </c>
    </row>
    <row r="1503" spans="1:23" x14ac:dyDescent="0.3">
      <c r="A1503" s="2">
        <v>1502</v>
      </c>
      <c r="B1503" t="s">
        <v>5893</v>
      </c>
      <c r="C1503" t="s">
        <v>5894</v>
      </c>
      <c r="D1503" t="s">
        <v>5895</v>
      </c>
      <c r="E1503" s="3">
        <v>26935</v>
      </c>
      <c r="F1503" t="s">
        <v>22</v>
      </c>
      <c r="G1503" t="s">
        <v>5896</v>
      </c>
      <c r="H1503" s="1">
        <v>46807</v>
      </c>
      <c r="I1503" s="1">
        <v>47172</v>
      </c>
      <c r="J1503" t="s">
        <v>24</v>
      </c>
      <c r="K1503" t="s">
        <v>25</v>
      </c>
      <c r="L1503" t="s">
        <v>26</v>
      </c>
      <c r="M1503" t="s">
        <v>66</v>
      </c>
      <c r="N1503" t="s">
        <v>60</v>
      </c>
      <c r="O1503" t="s">
        <v>46</v>
      </c>
      <c r="P1503" t="s">
        <v>30</v>
      </c>
      <c r="Q1503" t="s">
        <v>31</v>
      </c>
      <c r="R1503">
        <v>4.9000000000000004</v>
      </c>
      <c r="S1503">
        <v>5</v>
      </c>
      <c r="T1503">
        <f t="shared" si="69"/>
        <v>365</v>
      </c>
      <c r="U1503" t="str">
        <f t="shared" si="70"/>
        <v>2028</v>
      </c>
      <c r="V1503" t="str">
        <f t="shared" si="71"/>
        <v>1</v>
      </c>
      <c r="W1503" s="10" cm="1">
        <f t="array" ref="W1503">(INDEX(clv_analysis[[#All],[Customer Lifetime Value]], MATCH(TEXT(U1503, "0")&amp;V1503, TEXT(clv_analysis[[#All],[Year]], "0")&amp;clv_analysis[[#All],[Quarter]], 0))) /( COUNTIFS(amazon_prime_users[Year], U1503, amazon_prime_users[Quarter], V1503))</f>
        <v>109.18535921855923</v>
      </c>
    </row>
    <row r="1504" spans="1:23" x14ac:dyDescent="0.3">
      <c r="A1504" s="2">
        <v>1503</v>
      </c>
      <c r="B1504" t="s">
        <v>5897</v>
      </c>
      <c r="C1504" t="s">
        <v>5898</v>
      </c>
      <c r="D1504" t="s">
        <v>5899</v>
      </c>
      <c r="E1504" s="3">
        <v>27541</v>
      </c>
      <c r="F1504" t="s">
        <v>43</v>
      </c>
      <c r="G1504" t="s">
        <v>5900</v>
      </c>
      <c r="H1504" s="1">
        <v>46808</v>
      </c>
      <c r="I1504" s="1">
        <v>47173</v>
      </c>
      <c r="J1504" t="s">
        <v>36</v>
      </c>
      <c r="K1504" t="s">
        <v>52</v>
      </c>
      <c r="L1504" t="s">
        <v>53</v>
      </c>
      <c r="M1504" t="s">
        <v>27</v>
      </c>
      <c r="N1504" t="s">
        <v>28</v>
      </c>
      <c r="O1504" t="s">
        <v>38</v>
      </c>
      <c r="P1504" t="s">
        <v>30</v>
      </c>
      <c r="Q1504" t="s">
        <v>54</v>
      </c>
      <c r="R1504">
        <v>4.7</v>
      </c>
      <c r="S1504">
        <v>5</v>
      </c>
      <c r="T1504">
        <f t="shared" si="69"/>
        <v>365</v>
      </c>
      <c r="U1504" t="str">
        <f t="shared" si="70"/>
        <v>2028</v>
      </c>
      <c r="V1504" t="str">
        <f t="shared" si="71"/>
        <v>1</v>
      </c>
      <c r="W1504" s="10" cm="1">
        <f t="array" ref="W1504">(INDEX(clv_analysis[[#All],[Customer Lifetime Value]], MATCH(TEXT(U1504, "0")&amp;V1504, TEXT(clv_analysis[[#All],[Year]], "0")&amp;clv_analysis[[#All],[Quarter]], 0))) /( COUNTIFS(amazon_prime_users[Year], U1504, amazon_prime_users[Quarter], V1504))</f>
        <v>109.18535921855923</v>
      </c>
    </row>
    <row r="1505" spans="1:23" x14ac:dyDescent="0.3">
      <c r="A1505" s="2">
        <v>1504</v>
      </c>
      <c r="B1505" t="s">
        <v>5901</v>
      </c>
      <c r="C1505" t="s">
        <v>2970</v>
      </c>
      <c r="D1505" t="s">
        <v>2971</v>
      </c>
      <c r="E1505" s="3">
        <v>14771</v>
      </c>
      <c r="F1505" t="s">
        <v>22</v>
      </c>
      <c r="G1505" t="s">
        <v>5902</v>
      </c>
      <c r="H1505" s="1">
        <v>46809</v>
      </c>
      <c r="I1505" s="1">
        <v>47174</v>
      </c>
      <c r="J1505" t="s">
        <v>24</v>
      </c>
      <c r="K1505" t="s">
        <v>52</v>
      </c>
      <c r="L1505" t="s">
        <v>26</v>
      </c>
      <c r="M1505" t="s">
        <v>59</v>
      </c>
      <c r="N1505" t="s">
        <v>28</v>
      </c>
      <c r="O1505" t="s">
        <v>61</v>
      </c>
      <c r="P1505" t="s">
        <v>30</v>
      </c>
      <c r="Q1505" t="s">
        <v>47</v>
      </c>
      <c r="R1505">
        <v>4.0999999999999996</v>
      </c>
      <c r="S1505">
        <v>4</v>
      </c>
      <c r="T1505">
        <f t="shared" si="69"/>
        <v>365</v>
      </c>
      <c r="U1505" t="str">
        <f t="shared" si="70"/>
        <v>2028</v>
      </c>
      <c r="V1505" t="str">
        <f t="shared" si="71"/>
        <v>1</v>
      </c>
      <c r="W1505" s="10" cm="1">
        <f t="array" ref="W1505">(INDEX(clv_analysis[[#All],[Customer Lifetime Value]], MATCH(TEXT(U1505, "0")&amp;V1505, TEXT(clv_analysis[[#All],[Year]], "0")&amp;clv_analysis[[#All],[Quarter]], 0))) /( COUNTIFS(amazon_prime_users[Year], U1505, amazon_prime_users[Quarter], V1505))</f>
        <v>109.18535921855923</v>
      </c>
    </row>
    <row r="1506" spans="1:23" x14ac:dyDescent="0.3">
      <c r="A1506" s="2">
        <v>1505</v>
      </c>
      <c r="B1506" t="s">
        <v>5903</v>
      </c>
      <c r="C1506" t="s">
        <v>5904</v>
      </c>
      <c r="D1506" t="s">
        <v>5905</v>
      </c>
      <c r="E1506" s="3">
        <v>36151</v>
      </c>
      <c r="F1506" t="s">
        <v>43</v>
      </c>
      <c r="G1506" t="s">
        <v>5906</v>
      </c>
      <c r="H1506" s="1">
        <v>46810</v>
      </c>
      <c r="I1506" s="1">
        <v>47175</v>
      </c>
      <c r="J1506" t="s">
        <v>36</v>
      </c>
      <c r="K1506" t="s">
        <v>37</v>
      </c>
      <c r="L1506" t="s">
        <v>53</v>
      </c>
      <c r="M1506" t="s">
        <v>66</v>
      </c>
      <c r="N1506" t="s">
        <v>45</v>
      </c>
      <c r="O1506" t="s">
        <v>38</v>
      </c>
      <c r="P1506" t="s">
        <v>39</v>
      </c>
      <c r="Q1506" t="s">
        <v>47</v>
      </c>
      <c r="R1506">
        <v>4.0999999999999996</v>
      </c>
      <c r="S1506">
        <v>0</v>
      </c>
      <c r="T1506">
        <f t="shared" si="69"/>
        <v>365</v>
      </c>
      <c r="U1506" t="str">
        <f t="shared" si="70"/>
        <v>2028</v>
      </c>
      <c r="V1506" t="str">
        <f t="shared" si="71"/>
        <v>1</v>
      </c>
      <c r="W1506" s="10" cm="1">
        <f t="array" ref="W1506">(INDEX(clv_analysis[[#All],[Customer Lifetime Value]], MATCH(TEXT(U1506, "0")&amp;V1506, TEXT(clv_analysis[[#All],[Year]], "0")&amp;clv_analysis[[#All],[Quarter]], 0))) /( COUNTIFS(amazon_prime_users[Year], U1506, amazon_prime_users[Quarter], V1506))</f>
        <v>109.18535921855923</v>
      </c>
    </row>
    <row r="1507" spans="1:23" x14ac:dyDescent="0.3">
      <c r="A1507" s="2">
        <v>1506</v>
      </c>
      <c r="B1507" t="s">
        <v>5907</v>
      </c>
      <c r="C1507" t="s">
        <v>5908</v>
      </c>
      <c r="D1507" t="s">
        <v>5909</v>
      </c>
      <c r="E1507" s="3">
        <v>28658</v>
      </c>
      <c r="F1507" t="s">
        <v>43</v>
      </c>
      <c r="G1507" t="s">
        <v>5910</v>
      </c>
      <c r="H1507" s="1">
        <v>46811</v>
      </c>
      <c r="I1507" s="1">
        <v>47176</v>
      </c>
      <c r="J1507" t="s">
        <v>24</v>
      </c>
      <c r="K1507" t="s">
        <v>37</v>
      </c>
      <c r="L1507" t="s">
        <v>26</v>
      </c>
      <c r="M1507" t="s">
        <v>27</v>
      </c>
      <c r="N1507" t="s">
        <v>45</v>
      </c>
      <c r="O1507" t="s">
        <v>46</v>
      </c>
      <c r="P1507" t="s">
        <v>39</v>
      </c>
      <c r="Q1507" t="s">
        <v>31</v>
      </c>
      <c r="R1507">
        <v>4.3</v>
      </c>
      <c r="S1507">
        <v>9</v>
      </c>
      <c r="T1507">
        <f t="shared" si="69"/>
        <v>365</v>
      </c>
      <c r="U1507" t="str">
        <f t="shared" si="70"/>
        <v>2028</v>
      </c>
      <c r="V1507" t="str">
        <f t="shared" si="71"/>
        <v>1</v>
      </c>
      <c r="W1507" s="10" cm="1">
        <f t="array" ref="W1507">(INDEX(clv_analysis[[#All],[Customer Lifetime Value]], MATCH(TEXT(U1507, "0")&amp;V1507, TEXT(clv_analysis[[#All],[Year]], "0")&amp;clv_analysis[[#All],[Quarter]], 0))) /( COUNTIFS(amazon_prime_users[Year], U1507, amazon_prime_users[Quarter], V1507))</f>
        <v>109.18535921855923</v>
      </c>
    </row>
    <row r="1508" spans="1:23" x14ac:dyDescent="0.3">
      <c r="A1508" s="2">
        <v>1507</v>
      </c>
      <c r="B1508" t="s">
        <v>5911</v>
      </c>
      <c r="C1508" t="s">
        <v>5912</v>
      </c>
      <c r="D1508" t="s">
        <v>5913</v>
      </c>
      <c r="E1508" s="3">
        <v>21782</v>
      </c>
      <c r="F1508" t="s">
        <v>43</v>
      </c>
      <c r="G1508" t="s">
        <v>5914</v>
      </c>
      <c r="H1508" s="1">
        <v>46812</v>
      </c>
      <c r="I1508" s="1">
        <v>47177</v>
      </c>
      <c r="J1508" t="s">
        <v>24</v>
      </c>
      <c r="K1508" t="s">
        <v>52</v>
      </c>
      <c r="L1508" t="s">
        <v>26</v>
      </c>
      <c r="M1508" t="s">
        <v>27</v>
      </c>
      <c r="N1508" t="s">
        <v>45</v>
      </c>
      <c r="O1508" t="s">
        <v>73</v>
      </c>
      <c r="P1508" t="s">
        <v>39</v>
      </c>
      <c r="Q1508" t="s">
        <v>47</v>
      </c>
      <c r="R1508">
        <v>4.3</v>
      </c>
      <c r="S1508">
        <v>1</v>
      </c>
      <c r="T1508">
        <f t="shared" si="69"/>
        <v>365</v>
      </c>
      <c r="U1508" t="str">
        <f t="shared" si="70"/>
        <v>2028</v>
      </c>
      <c r="V1508" t="str">
        <f t="shared" si="71"/>
        <v>1</v>
      </c>
      <c r="W1508" s="10" cm="1">
        <f t="array" ref="W1508">(INDEX(clv_analysis[[#All],[Customer Lifetime Value]], MATCH(TEXT(U1508, "0")&amp;V1508, TEXT(clv_analysis[[#All],[Year]], "0")&amp;clv_analysis[[#All],[Quarter]], 0))) /( COUNTIFS(amazon_prime_users[Year], U1508, amazon_prime_users[Quarter], V1508))</f>
        <v>109.18535921855923</v>
      </c>
    </row>
    <row r="1509" spans="1:23" x14ac:dyDescent="0.3">
      <c r="A1509" s="2">
        <v>1508</v>
      </c>
      <c r="B1509" t="s">
        <v>5915</v>
      </c>
      <c r="C1509" t="s">
        <v>5916</v>
      </c>
      <c r="D1509" t="s">
        <v>5917</v>
      </c>
      <c r="E1509" s="3">
        <v>16901</v>
      </c>
      <c r="F1509" t="s">
        <v>43</v>
      </c>
      <c r="G1509" t="s">
        <v>5918</v>
      </c>
      <c r="H1509" s="1">
        <v>46813</v>
      </c>
      <c r="I1509" s="1">
        <v>47178</v>
      </c>
      <c r="J1509" t="s">
        <v>36</v>
      </c>
      <c r="K1509" t="s">
        <v>52</v>
      </c>
      <c r="L1509" t="s">
        <v>26</v>
      </c>
      <c r="M1509" t="s">
        <v>66</v>
      </c>
      <c r="N1509" t="s">
        <v>60</v>
      </c>
      <c r="O1509" t="s">
        <v>73</v>
      </c>
      <c r="P1509" t="s">
        <v>68</v>
      </c>
      <c r="Q1509" t="s">
        <v>31</v>
      </c>
      <c r="R1509">
        <v>3.7</v>
      </c>
      <c r="S1509">
        <v>6</v>
      </c>
      <c r="T1509">
        <f t="shared" si="69"/>
        <v>365</v>
      </c>
      <c r="U1509" t="str">
        <f t="shared" si="70"/>
        <v>2028</v>
      </c>
      <c r="V1509" t="str">
        <f t="shared" si="71"/>
        <v>1</v>
      </c>
      <c r="W1509" s="10" cm="1">
        <f t="array" ref="W1509">(INDEX(clv_analysis[[#All],[Customer Lifetime Value]], MATCH(TEXT(U1509, "0")&amp;V1509, TEXT(clv_analysis[[#All],[Year]], "0")&amp;clv_analysis[[#All],[Quarter]], 0))) /( COUNTIFS(amazon_prime_users[Year], U1509, amazon_prime_users[Quarter], V1509))</f>
        <v>109.18535921855923</v>
      </c>
    </row>
    <row r="1510" spans="1:23" x14ac:dyDescent="0.3">
      <c r="A1510" s="2">
        <v>1509</v>
      </c>
      <c r="B1510" t="s">
        <v>5919</v>
      </c>
      <c r="C1510" t="s">
        <v>5920</v>
      </c>
      <c r="D1510" t="s">
        <v>5921</v>
      </c>
      <c r="E1510" s="3">
        <v>12877</v>
      </c>
      <c r="F1510" t="s">
        <v>22</v>
      </c>
      <c r="G1510" t="s">
        <v>5922</v>
      </c>
      <c r="H1510" s="1">
        <v>46814</v>
      </c>
      <c r="I1510" s="1">
        <v>47179</v>
      </c>
      <c r="J1510" t="s">
        <v>36</v>
      </c>
      <c r="K1510" t="s">
        <v>25</v>
      </c>
      <c r="L1510" t="s">
        <v>53</v>
      </c>
      <c r="M1510" t="s">
        <v>27</v>
      </c>
      <c r="N1510" t="s">
        <v>45</v>
      </c>
      <c r="O1510" t="s">
        <v>114</v>
      </c>
      <c r="P1510" t="s">
        <v>68</v>
      </c>
      <c r="Q1510" t="s">
        <v>31</v>
      </c>
      <c r="R1510">
        <v>3.5</v>
      </c>
      <c r="S1510">
        <v>8</v>
      </c>
      <c r="T1510">
        <f t="shared" si="69"/>
        <v>365</v>
      </c>
      <c r="U1510" t="str">
        <f t="shared" si="70"/>
        <v>2028</v>
      </c>
      <c r="V1510" t="str">
        <f t="shared" si="71"/>
        <v>1</v>
      </c>
      <c r="W1510" s="10" cm="1">
        <f t="array" ref="W1510">(INDEX(clv_analysis[[#All],[Customer Lifetime Value]], MATCH(TEXT(U1510, "0")&amp;V1510, TEXT(clv_analysis[[#All],[Year]], "0")&amp;clv_analysis[[#All],[Quarter]], 0))) /( COUNTIFS(amazon_prime_users[Year], U1510, amazon_prime_users[Quarter], V1510))</f>
        <v>109.18535921855923</v>
      </c>
    </row>
    <row r="1511" spans="1:23" x14ac:dyDescent="0.3">
      <c r="A1511" s="2">
        <v>1510</v>
      </c>
      <c r="B1511" t="s">
        <v>82</v>
      </c>
      <c r="C1511" t="s">
        <v>5923</v>
      </c>
      <c r="D1511" t="s">
        <v>5924</v>
      </c>
      <c r="E1511" s="3">
        <v>21043</v>
      </c>
      <c r="F1511" t="s">
        <v>43</v>
      </c>
      <c r="G1511" t="s">
        <v>5242</v>
      </c>
      <c r="H1511" s="1">
        <v>46815</v>
      </c>
      <c r="I1511" s="1">
        <v>47180</v>
      </c>
      <c r="J1511" t="s">
        <v>24</v>
      </c>
      <c r="K1511" t="s">
        <v>52</v>
      </c>
      <c r="L1511" t="s">
        <v>26</v>
      </c>
      <c r="M1511" t="s">
        <v>66</v>
      </c>
      <c r="N1511" t="s">
        <v>28</v>
      </c>
      <c r="O1511" t="s">
        <v>46</v>
      </c>
      <c r="P1511" t="s">
        <v>39</v>
      </c>
      <c r="Q1511" t="s">
        <v>31</v>
      </c>
      <c r="R1511">
        <v>3.2</v>
      </c>
      <c r="S1511">
        <v>9</v>
      </c>
      <c r="T1511">
        <f t="shared" si="69"/>
        <v>365</v>
      </c>
      <c r="U1511" t="str">
        <f t="shared" si="70"/>
        <v>2028</v>
      </c>
      <c r="V1511" t="str">
        <f t="shared" si="71"/>
        <v>1</v>
      </c>
      <c r="W1511" s="10" cm="1">
        <f t="array" ref="W1511">(INDEX(clv_analysis[[#All],[Customer Lifetime Value]], MATCH(TEXT(U1511, "0")&amp;V1511, TEXT(clv_analysis[[#All],[Year]], "0")&amp;clv_analysis[[#All],[Quarter]], 0))) /( COUNTIFS(amazon_prime_users[Year], U1511, amazon_prime_users[Quarter], V1511))</f>
        <v>109.18535921855923</v>
      </c>
    </row>
    <row r="1512" spans="1:23" x14ac:dyDescent="0.3">
      <c r="A1512" s="2">
        <v>1511</v>
      </c>
      <c r="B1512" t="s">
        <v>5215</v>
      </c>
      <c r="C1512" t="s">
        <v>5925</v>
      </c>
      <c r="D1512" t="s">
        <v>5926</v>
      </c>
      <c r="E1512" s="3">
        <v>30224</v>
      </c>
      <c r="F1512" t="s">
        <v>43</v>
      </c>
      <c r="G1512" t="s">
        <v>5927</v>
      </c>
      <c r="H1512" s="1">
        <v>46816</v>
      </c>
      <c r="I1512" s="1">
        <v>47181</v>
      </c>
      <c r="J1512" t="s">
        <v>36</v>
      </c>
      <c r="K1512" t="s">
        <v>52</v>
      </c>
      <c r="L1512" t="s">
        <v>53</v>
      </c>
      <c r="M1512" t="s">
        <v>66</v>
      </c>
      <c r="N1512" t="s">
        <v>28</v>
      </c>
      <c r="O1512" t="s">
        <v>29</v>
      </c>
      <c r="P1512" t="s">
        <v>39</v>
      </c>
      <c r="Q1512" t="s">
        <v>54</v>
      </c>
      <c r="R1512">
        <v>4.5999999999999996</v>
      </c>
      <c r="S1512">
        <v>9</v>
      </c>
      <c r="T1512">
        <f t="shared" si="69"/>
        <v>365</v>
      </c>
      <c r="U1512" t="str">
        <f t="shared" si="70"/>
        <v>2028</v>
      </c>
      <c r="V1512" t="str">
        <f t="shared" si="71"/>
        <v>1</v>
      </c>
      <c r="W1512" s="10" cm="1">
        <f t="array" ref="W1512">(INDEX(clv_analysis[[#All],[Customer Lifetime Value]], MATCH(TEXT(U1512, "0")&amp;V1512, TEXT(clv_analysis[[#All],[Year]], "0")&amp;clv_analysis[[#All],[Quarter]], 0))) /( COUNTIFS(amazon_prime_users[Year], U1512, amazon_prime_users[Quarter], V1512))</f>
        <v>109.18535921855923</v>
      </c>
    </row>
    <row r="1513" spans="1:23" x14ac:dyDescent="0.3">
      <c r="A1513" s="2">
        <v>1512</v>
      </c>
      <c r="B1513" t="s">
        <v>5928</v>
      </c>
      <c r="C1513" t="s">
        <v>5929</v>
      </c>
      <c r="D1513" t="s">
        <v>5930</v>
      </c>
      <c r="E1513" s="3">
        <v>30693</v>
      </c>
      <c r="F1513" t="s">
        <v>22</v>
      </c>
      <c r="G1513" t="s">
        <v>5931</v>
      </c>
      <c r="H1513" s="1">
        <v>46817</v>
      </c>
      <c r="I1513" s="1">
        <v>47182</v>
      </c>
      <c r="J1513" t="s">
        <v>36</v>
      </c>
      <c r="K1513" t="s">
        <v>52</v>
      </c>
      <c r="L1513" t="s">
        <v>53</v>
      </c>
      <c r="M1513" t="s">
        <v>59</v>
      </c>
      <c r="N1513" t="s">
        <v>28</v>
      </c>
      <c r="O1513" t="s">
        <v>61</v>
      </c>
      <c r="P1513" t="s">
        <v>68</v>
      </c>
      <c r="Q1513" t="s">
        <v>47</v>
      </c>
      <c r="R1513">
        <v>3.4</v>
      </c>
      <c r="S1513">
        <v>8</v>
      </c>
      <c r="T1513">
        <f t="shared" si="69"/>
        <v>365</v>
      </c>
      <c r="U1513" t="str">
        <f t="shared" si="70"/>
        <v>2028</v>
      </c>
      <c r="V1513" t="str">
        <f t="shared" si="71"/>
        <v>1</v>
      </c>
      <c r="W1513" s="10" cm="1">
        <f t="array" ref="W1513">(INDEX(clv_analysis[[#All],[Customer Lifetime Value]], MATCH(TEXT(U1513, "0")&amp;V1513, TEXT(clv_analysis[[#All],[Year]], "0")&amp;clv_analysis[[#All],[Quarter]], 0))) /( COUNTIFS(amazon_prime_users[Year], U1513, amazon_prime_users[Quarter], V1513))</f>
        <v>109.18535921855923</v>
      </c>
    </row>
    <row r="1514" spans="1:23" x14ac:dyDescent="0.3">
      <c r="A1514" s="2">
        <v>1513</v>
      </c>
      <c r="B1514" t="s">
        <v>5932</v>
      </c>
      <c r="C1514" t="s">
        <v>5933</v>
      </c>
      <c r="D1514" t="s">
        <v>5934</v>
      </c>
      <c r="E1514" s="3">
        <v>14923</v>
      </c>
      <c r="F1514" t="s">
        <v>22</v>
      </c>
      <c r="G1514" t="s">
        <v>5935</v>
      </c>
      <c r="H1514" s="1">
        <v>46818</v>
      </c>
      <c r="I1514" s="1">
        <v>47183</v>
      </c>
      <c r="J1514" t="s">
        <v>24</v>
      </c>
      <c r="K1514" t="s">
        <v>37</v>
      </c>
      <c r="L1514" t="s">
        <v>53</v>
      </c>
      <c r="M1514" t="s">
        <v>59</v>
      </c>
      <c r="N1514" t="s">
        <v>60</v>
      </c>
      <c r="O1514" t="s">
        <v>46</v>
      </c>
      <c r="P1514" t="s">
        <v>68</v>
      </c>
      <c r="Q1514" t="s">
        <v>31</v>
      </c>
      <c r="R1514">
        <v>4.5999999999999996</v>
      </c>
      <c r="S1514">
        <v>2</v>
      </c>
      <c r="T1514">
        <f t="shared" si="69"/>
        <v>365</v>
      </c>
      <c r="U1514" t="str">
        <f t="shared" si="70"/>
        <v>2028</v>
      </c>
      <c r="V1514" t="str">
        <f t="shared" si="71"/>
        <v>1</v>
      </c>
      <c r="W1514" s="10" cm="1">
        <f t="array" ref="W1514">(INDEX(clv_analysis[[#All],[Customer Lifetime Value]], MATCH(TEXT(U1514, "0")&amp;V1514, TEXT(clv_analysis[[#All],[Year]], "0")&amp;clv_analysis[[#All],[Quarter]], 0))) /( COUNTIFS(amazon_prime_users[Year], U1514, amazon_prime_users[Quarter], V1514))</f>
        <v>109.18535921855923</v>
      </c>
    </row>
    <row r="1515" spans="1:23" x14ac:dyDescent="0.3">
      <c r="A1515" s="2">
        <v>1514</v>
      </c>
      <c r="B1515" t="s">
        <v>5936</v>
      </c>
      <c r="C1515" t="s">
        <v>5937</v>
      </c>
      <c r="D1515" t="s">
        <v>5938</v>
      </c>
      <c r="E1515" s="3">
        <v>15053</v>
      </c>
      <c r="F1515" t="s">
        <v>22</v>
      </c>
      <c r="G1515" t="s">
        <v>5939</v>
      </c>
      <c r="H1515" s="1">
        <v>46819</v>
      </c>
      <c r="I1515" s="1">
        <v>47184</v>
      </c>
      <c r="J1515" t="s">
        <v>36</v>
      </c>
      <c r="K1515" t="s">
        <v>25</v>
      </c>
      <c r="L1515" t="s">
        <v>53</v>
      </c>
      <c r="M1515" t="s">
        <v>59</v>
      </c>
      <c r="N1515" t="s">
        <v>45</v>
      </c>
      <c r="O1515" t="s">
        <v>38</v>
      </c>
      <c r="P1515" t="s">
        <v>30</v>
      </c>
      <c r="Q1515" t="s">
        <v>31</v>
      </c>
      <c r="R1515">
        <v>4.9000000000000004</v>
      </c>
      <c r="S1515">
        <v>9</v>
      </c>
      <c r="T1515">
        <f t="shared" si="69"/>
        <v>365</v>
      </c>
      <c r="U1515" t="str">
        <f t="shared" si="70"/>
        <v>2028</v>
      </c>
      <c r="V1515" t="str">
        <f t="shared" si="71"/>
        <v>1</v>
      </c>
      <c r="W1515" s="10" cm="1">
        <f t="array" ref="W1515">(INDEX(clv_analysis[[#All],[Customer Lifetime Value]], MATCH(TEXT(U1515, "0")&amp;V1515, TEXT(clv_analysis[[#All],[Year]], "0")&amp;clv_analysis[[#All],[Quarter]], 0))) /( COUNTIFS(amazon_prime_users[Year], U1515, amazon_prime_users[Quarter], V1515))</f>
        <v>109.18535921855923</v>
      </c>
    </row>
    <row r="1516" spans="1:23" x14ac:dyDescent="0.3">
      <c r="A1516" s="2">
        <v>1515</v>
      </c>
      <c r="B1516" t="s">
        <v>5940</v>
      </c>
      <c r="C1516" t="s">
        <v>5941</v>
      </c>
      <c r="D1516" t="s">
        <v>5942</v>
      </c>
      <c r="E1516" s="3">
        <v>20497</v>
      </c>
      <c r="F1516" t="s">
        <v>43</v>
      </c>
      <c r="G1516" t="s">
        <v>5943</v>
      </c>
      <c r="H1516" s="1">
        <v>46820</v>
      </c>
      <c r="I1516" s="1">
        <v>47185</v>
      </c>
      <c r="J1516" t="s">
        <v>36</v>
      </c>
      <c r="K1516" t="s">
        <v>37</v>
      </c>
      <c r="L1516" t="s">
        <v>53</v>
      </c>
      <c r="M1516" t="s">
        <v>66</v>
      </c>
      <c r="N1516" t="s">
        <v>28</v>
      </c>
      <c r="O1516" t="s">
        <v>67</v>
      </c>
      <c r="P1516" t="s">
        <v>30</v>
      </c>
      <c r="Q1516" t="s">
        <v>31</v>
      </c>
      <c r="R1516">
        <v>3.3</v>
      </c>
      <c r="S1516">
        <v>6</v>
      </c>
      <c r="T1516">
        <f t="shared" si="69"/>
        <v>365</v>
      </c>
      <c r="U1516" t="str">
        <f t="shared" si="70"/>
        <v>2028</v>
      </c>
      <c r="V1516" t="str">
        <f t="shared" si="71"/>
        <v>1</v>
      </c>
      <c r="W1516" s="10" cm="1">
        <f t="array" ref="W1516">(INDEX(clv_analysis[[#All],[Customer Lifetime Value]], MATCH(TEXT(U1516, "0")&amp;V1516, TEXT(clv_analysis[[#All],[Year]], "0")&amp;clv_analysis[[#All],[Quarter]], 0))) /( COUNTIFS(amazon_prime_users[Year], U1516, amazon_prime_users[Quarter], V1516))</f>
        <v>109.18535921855923</v>
      </c>
    </row>
    <row r="1517" spans="1:23" x14ac:dyDescent="0.3">
      <c r="A1517" s="2">
        <v>1516</v>
      </c>
      <c r="B1517" t="s">
        <v>5944</v>
      </c>
      <c r="C1517" t="s">
        <v>5945</v>
      </c>
      <c r="D1517" t="s">
        <v>5946</v>
      </c>
      <c r="E1517" s="3">
        <v>21405</v>
      </c>
      <c r="F1517" t="s">
        <v>22</v>
      </c>
      <c r="G1517" t="s">
        <v>4091</v>
      </c>
      <c r="H1517" s="1">
        <v>46821</v>
      </c>
      <c r="I1517" s="1">
        <v>47186</v>
      </c>
      <c r="J1517" t="s">
        <v>36</v>
      </c>
      <c r="K1517" t="s">
        <v>52</v>
      </c>
      <c r="L1517" t="s">
        <v>53</v>
      </c>
      <c r="M1517" t="s">
        <v>66</v>
      </c>
      <c r="N1517" t="s">
        <v>45</v>
      </c>
      <c r="O1517" t="s">
        <v>114</v>
      </c>
      <c r="P1517" t="s">
        <v>30</v>
      </c>
      <c r="Q1517" t="s">
        <v>54</v>
      </c>
      <c r="R1517">
        <v>4.5</v>
      </c>
      <c r="S1517">
        <v>6</v>
      </c>
      <c r="T1517">
        <f t="shared" si="69"/>
        <v>365</v>
      </c>
      <c r="U1517" t="str">
        <f t="shared" si="70"/>
        <v>2028</v>
      </c>
      <c r="V1517" t="str">
        <f t="shared" si="71"/>
        <v>1</v>
      </c>
      <c r="W1517" s="10" cm="1">
        <f t="array" ref="W1517">(INDEX(clv_analysis[[#All],[Customer Lifetime Value]], MATCH(TEXT(U1517, "0")&amp;V1517, TEXT(clv_analysis[[#All],[Year]], "0")&amp;clv_analysis[[#All],[Quarter]], 0))) /( COUNTIFS(amazon_prime_users[Year], U1517, amazon_prime_users[Quarter], V1517))</f>
        <v>109.18535921855923</v>
      </c>
    </row>
    <row r="1518" spans="1:23" x14ac:dyDescent="0.3">
      <c r="A1518" s="2">
        <v>1517</v>
      </c>
      <c r="B1518" t="s">
        <v>5947</v>
      </c>
      <c r="C1518" t="s">
        <v>5948</v>
      </c>
      <c r="D1518" t="s">
        <v>5949</v>
      </c>
      <c r="E1518" s="3">
        <v>25378</v>
      </c>
      <c r="F1518" t="s">
        <v>43</v>
      </c>
      <c r="G1518" t="s">
        <v>5950</v>
      </c>
      <c r="H1518" s="1">
        <v>46822</v>
      </c>
      <c r="I1518" s="1">
        <v>47187</v>
      </c>
      <c r="J1518" t="s">
        <v>36</v>
      </c>
      <c r="K1518" t="s">
        <v>52</v>
      </c>
      <c r="L1518" t="s">
        <v>26</v>
      </c>
      <c r="M1518" t="s">
        <v>27</v>
      </c>
      <c r="N1518" t="s">
        <v>28</v>
      </c>
      <c r="O1518" t="s">
        <v>67</v>
      </c>
      <c r="P1518" t="s">
        <v>30</v>
      </c>
      <c r="Q1518" t="s">
        <v>47</v>
      </c>
      <c r="R1518">
        <v>4.7</v>
      </c>
      <c r="S1518">
        <v>8</v>
      </c>
      <c r="T1518">
        <f t="shared" si="69"/>
        <v>365</v>
      </c>
      <c r="U1518" t="str">
        <f t="shared" si="70"/>
        <v>2028</v>
      </c>
      <c r="V1518" t="str">
        <f t="shared" si="71"/>
        <v>1</v>
      </c>
      <c r="W1518" s="10" cm="1">
        <f t="array" ref="W1518">(INDEX(clv_analysis[[#All],[Customer Lifetime Value]], MATCH(TEXT(U1518, "0")&amp;V1518, TEXT(clv_analysis[[#All],[Year]], "0")&amp;clv_analysis[[#All],[Quarter]], 0))) /( COUNTIFS(amazon_prime_users[Year], U1518, amazon_prime_users[Quarter], V1518))</f>
        <v>109.18535921855923</v>
      </c>
    </row>
    <row r="1519" spans="1:23" x14ac:dyDescent="0.3">
      <c r="A1519" s="2">
        <v>1518</v>
      </c>
      <c r="B1519" t="s">
        <v>5951</v>
      </c>
      <c r="C1519" t="s">
        <v>5952</v>
      </c>
      <c r="D1519" t="s">
        <v>5953</v>
      </c>
      <c r="E1519" s="3">
        <v>30404</v>
      </c>
      <c r="F1519" t="s">
        <v>22</v>
      </c>
      <c r="G1519" t="s">
        <v>5954</v>
      </c>
      <c r="H1519" s="1">
        <v>46823</v>
      </c>
      <c r="I1519" s="1">
        <v>47188</v>
      </c>
      <c r="J1519" t="s">
        <v>24</v>
      </c>
      <c r="K1519" t="s">
        <v>37</v>
      </c>
      <c r="L1519" t="s">
        <v>53</v>
      </c>
      <c r="M1519" t="s">
        <v>66</v>
      </c>
      <c r="N1519" t="s">
        <v>45</v>
      </c>
      <c r="O1519" t="s">
        <v>46</v>
      </c>
      <c r="P1519" t="s">
        <v>30</v>
      </c>
      <c r="Q1519" t="s">
        <v>47</v>
      </c>
      <c r="R1519">
        <v>4</v>
      </c>
      <c r="S1519">
        <v>1</v>
      </c>
      <c r="T1519">
        <f t="shared" si="69"/>
        <v>365</v>
      </c>
      <c r="U1519" t="str">
        <f t="shared" si="70"/>
        <v>2028</v>
      </c>
      <c r="V1519" t="str">
        <f t="shared" si="71"/>
        <v>1</v>
      </c>
      <c r="W1519" s="10" cm="1">
        <f t="array" ref="W1519">(INDEX(clv_analysis[[#All],[Customer Lifetime Value]], MATCH(TEXT(U1519, "0")&amp;V1519, TEXT(clv_analysis[[#All],[Year]], "0")&amp;clv_analysis[[#All],[Quarter]], 0))) /( COUNTIFS(amazon_prime_users[Year], U1519, amazon_prime_users[Quarter], V1519))</f>
        <v>109.18535921855923</v>
      </c>
    </row>
    <row r="1520" spans="1:23" x14ac:dyDescent="0.3">
      <c r="A1520" s="2">
        <v>1519</v>
      </c>
      <c r="B1520" t="s">
        <v>5955</v>
      </c>
      <c r="C1520" t="s">
        <v>5956</v>
      </c>
      <c r="D1520" t="s">
        <v>5957</v>
      </c>
      <c r="E1520" s="3">
        <v>15607</v>
      </c>
      <c r="F1520" t="s">
        <v>43</v>
      </c>
      <c r="G1520" t="s">
        <v>5958</v>
      </c>
      <c r="H1520" s="1">
        <v>46824</v>
      </c>
      <c r="I1520" s="1">
        <v>47189</v>
      </c>
      <c r="J1520" t="s">
        <v>36</v>
      </c>
      <c r="K1520" t="s">
        <v>52</v>
      </c>
      <c r="L1520" t="s">
        <v>26</v>
      </c>
      <c r="M1520" t="s">
        <v>27</v>
      </c>
      <c r="N1520" t="s">
        <v>45</v>
      </c>
      <c r="O1520" t="s">
        <v>46</v>
      </c>
      <c r="P1520" t="s">
        <v>68</v>
      </c>
      <c r="Q1520" t="s">
        <v>31</v>
      </c>
      <c r="R1520">
        <v>4.0999999999999996</v>
      </c>
      <c r="S1520">
        <v>5</v>
      </c>
      <c r="T1520">
        <f t="shared" si="69"/>
        <v>365</v>
      </c>
      <c r="U1520" t="str">
        <f t="shared" si="70"/>
        <v>2028</v>
      </c>
      <c r="V1520" t="str">
        <f t="shared" si="71"/>
        <v>1</v>
      </c>
      <c r="W1520" s="10" cm="1">
        <f t="array" ref="W1520">(INDEX(clv_analysis[[#All],[Customer Lifetime Value]], MATCH(TEXT(U1520, "0")&amp;V1520, TEXT(clv_analysis[[#All],[Year]], "0")&amp;clv_analysis[[#All],[Quarter]], 0))) /( COUNTIFS(amazon_prime_users[Year], U1520, amazon_prime_users[Quarter], V1520))</f>
        <v>109.18535921855923</v>
      </c>
    </row>
    <row r="1521" spans="1:23" x14ac:dyDescent="0.3">
      <c r="A1521" s="2">
        <v>1520</v>
      </c>
      <c r="B1521" t="s">
        <v>5959</v>
      </c>
      <c r="C1521" t="s">
        <v>5960</v>
      </c>
      <c r="D1521" t="s">
        <v>5961</v>
      </c>
      <c r="E1521" s="3">
        <v>22983</v>
      </c>
      <c r="F1521" t="s">
        <v>43</v>
      </c>
      <c r="G1521" t="s">
        <v>5962</v>
      </c>
      <c r="H1521" s="1">
        <v>46825</v>
      </c>
      <c r="I1521" s="1">
        <v>47190</v>
      </c>
      <c r="J1521" t="s">
        <v>24</v>
      </c>
      <c r="K1521" t="s">
        <v>37</v>
      </c>
      <c r="L1521" t="s">
        <v>26</v>
      </c>
      <c r="M1521" t="s">
        <v>59</v>
      </c>
      <c r="N1521" t="s">
        <v>45</v>
      </c>
      <c r="O1521" t="s">
        <v>67</v>
      </c>
      <c r="P1521" t="s">
        <v>68</v>
      </c>
      <c r="Q1521" t="s">
        <v>31</v>
      </c>
      <c r="R1521">
        <v>4.2</v>
      </c>
      <c r="S1521">
        <v>3</v>
      </c>
      <c r="T1521">
        <f t="shared" si="69"/>
        <v>365</v>
      </c>
      <c r="U1521" t="str">
        <f t="shared" si="70"/>
        <v>2028</v>
      </c>
      <c r="V1521" t="str">
        <f t="shared" si="71"/>
        <v>1</v>
      </c>
      <c r="W1521" s="10" cm="1">
        <f t="array" ref="W1521">(INDEX(clv_analysis[[#All],[Customer Lifetime Value]], MATCH(TEXT(U1521, "0")&amp;V1521, TEXT(clv_analysis[[#All],[Year]], "0")&amp;clv_analysis[[#All],[Quarter]], 0))) /( COUNTIFS(amazon_prime_users[Year], U1521, amazon_prime_users[Quarter], V1521))</f>
        <v>109.18535921855923</v>
      </c>
    </row>
    <row r="1522" spans="1:23" x14ac:dyDescent="0.3">
      <c r="A1522" s="2">
        <v>1521</v>
      </c>
      <c r="B1522" t="s">
        <v>5963</v>
      </c>
      <c r="C1522" t="s">
        <v>5964</v>
      </c>
      <c r="D1522" t="s">
        <v>5965</v>
      </c>
      <c r="E1522" s="3">
        <v>26872</v>
      </c>
      <c r="F1522" t="s">
        <v>22</v>
      </c>
      <c r="G1522" t="s">
        <v>5966</v>
      </c>
      <c r="H1522" s="1">
        <v>46826</v>
      </c>
      <c r="I1522" s="1">
        <v>47191</v>
      </c>
      <c r="J1522" t="s">
        <v>36</v>
      </c>
      <c r="K1522" t="s">
        <v>52</v>
      </c>
      <c r="L1522" t="s">
        <v>26</v>
      </c>
      <c r="M1522" t="s">
        <v>27</v>
      </c>
      <c r="N1522" t="s">
        <v>60</v>
      </c>
      <c r="O1522" t="s">
        <v>67</v>
      </c>
      <c r="P1522" t="s">
        <v>68</v>
      </c>
      <c r="Q1522" t="s">
        <v>31</v>
      </c>
      <c r="R1522">
        <v>4.8</v>
      </c>
      <c r="S1522">
        <v>6</v>
      </c>
      <c r="T1522">
        <f t="shared" si="69"/>
        <v>365</v>
      </c>
      <c r="U1522" t="str">
        <f t="shared" si="70"/>
        <v>2028</v>
      </c>
      <c r="V1522" t="str">
        <f t="shared" si="71"/>
        <v>1</v>
      </c>
      <c r="W1522" s="10" cm="1">
        <f t="array" ref="W1522">(INDEX(clv_analysis[[#All],[Customer Lifetime Value]], MATCH(TEXT(U1522, "0")&amp;V1522, TEXT(clv_analysis[[#All],[Year]], "0")&amp;clv_analysis[[#All],[Quarter]], 0))) /( COUNTIFS(amazon_prime_users[Year], U1522, amazon_prime_users[Quarter], V1522))</f>
        <v>109.18535921855923</v>
      </c>
    </row>
    <row r="1523" spans="1:23" x14ac:dyDescent="0.3">
      <c r="A1523" s="2">
        <v>1522</v>
      </c>
      <c r="B1523" t="s">
        <v>5967</v>
      </c>
      <c r="C1523" t="s">
        <v>5968</v>
      </c>
      <c r="D1523" t="s">
        <v>5969</v>
      </c>
      <c r="E1523" s="3">
        <v>37068</v>
      </c>
      <c r="F1523" t="s">
        <v>43</v>
      </c>
      <c r="G1523" t="s">
        <v>5970</v>
      </c>
      <c r="H1523" s="1">
        <v>46827</v>
      </c>
      <c r="I1523" s="1">
        <v>47192</v>
      </c>
      <c r="J1523" t="s">
        <v>36</v>
      </c>
      <c r="K1523" t="s">
        <v>25</v>
      </c>
      <c r="L1523" t="s">
        <v>53</v>
      </c>
      <c r="M1523" t="s">
        <v>59</v>
      </c>
      <c r="N1523" t="s">
        <v>45</v>
      </c>
      <c r="O1523" t="s">
        <v>46</v>
      </c>
      <c r="P1523" t="s">
        <v>30</v>
      </c>
      <c r="Q1523" t="s">
        <v>47</v>
      </c>
      <c r="R1523">
        <v>4.5999999999999996</v>
      </c>
      <c r="S1523">
        <v>8</v>
      </c>
      <c r="T1523">
        <f t="shared" si="69"/>
        <v>365</v>
      </c>
      <c r="U1523" t="str">
        <f t="shared" si="70"/>
        <v>2028</v>
      </c>
      <c r="V1523" t="str">
        <f t="shared" si="71"/>
        <v>1</v>
      </c>
      <c r="W1523" s="10" cm="1">
        <f t="array" ref="W1523">(INDEX(clv_analysis[[#All],[Customer Lifetime Value]], MATCH(TEXT(U1523, "0")&amp;V1523, TEXT(clv_analysis[[#All],[Year]], "0")&amp;clv_analysis[[#All],[Quarter]], 0))) /( COUNTIFS(amazon_prime_users[Year], U1523, amazon_prime_users[Quarter], V1523))</f>
        <v>109.18535921855923</v>
      </c>
    </row>
    <row r="1524" spans="1:23" x14ac:dyDescent="0.3">
      <c r="A1524" s="2">
        <v>1523</v>
      </c>
      <c r="B1524" t="s">
        <v>5971</v>
      </c>
      <c r="C1524" t="s">
        <v>5972</v>
      </c>
      <c r="D1524" t="s">
        <v>5973</v>
      </c>
      <c r="E1524" s="3">
        <v>13645</v>
      </c>
      <c r="F1524" t="s">
        <v>22</v>
      </c>
      <c r="G1524" t="s">
        <v>5974</v>
      </c>
      <c r="H1524" s="1">
        <v>46828</v>
      </c>
      <c r="I1524" s="1">
        <v>47193</v>
      </c>
      <c r="J1524" t="s">
        <v>24</v>
      </c>
      <c r="K1524" t="s">
        <v>25</v>
      </c>
      <c r="L1524" t="s">
        <v>26</v>
      </c>
      <c r="M1524" t="s">
        <v>27</v>
      </c>
      <c r="N1524" t="s">
        <v>45</v>
      </c>
      <c r="O1524" t="s">
        <v>73</v>
      </c>
      <c r="P1524" t="s">
        <v>30</v>
      </c>
      <c r="Q1524" t="s">
        <v>47</v>
      </c>
      <c r="R1524">
        <v>3.5</v>
      </c>
      <c r="S1524">
        <v>6</v>
      </c>
      <c r="T1524">
        <f t="shared" si="69"/>
        <v>365</v>
      </c>
      <c r="U1524" t="str">
        <f t="shared" si="70"/>
        <v>2028</v>
      </c>
      <c r="V1524" t="str">
        <f t="shared" si="71"/>
        <v>1</v>
      </c>
      <c r="W1524" s="10" cm="1">
        <f t="array" ref="W1524">(INDEX(clv_analysis[[#All],[Customer Lifetime Value]], MATCH(TEXT(U1524, "0")&amp;V1524, TEXT(clv_analysis[[#All],[Year]], "0")&amp;clv_analysis[[#All],[Quarter]], 0))) /( COUNTIFS(amazon_prime_users[Year], U1524, amazon_prime_users[Quarter], V1524))</f>
        <v>109.18535921855923</v>
      </c>
    </row>
    <row r="1525" spans="1:23" x14ac:dyDescent="0.3">
      <c r="A1525" s="2">
        <v>1524</v>
      </c>
      <c r="B1525" t="s">
        <v>5975</v>
      </c>
      <c r="C1525" t="s">
        <v>5976</v>
      </c>
      <c r="D1525" t="s">
        <v>5977</v>
      </c>
      <c r="E1525" s="3">
        <v>20698</v>
      </c>
      <c r="F1525" t="s">
        <v>43</v>
      </c>
      <c r="G1525" t="s">
        <v>5978</v>
      </c>
      <c r="H1525" s="1">
        <v>46829</v>
      </c>
      <c r="I1525" s="1">
        <v>47194</v>
      </c>
      <c r="J1525" t="s">
        <v>24</v>
      </c>
      <c r="K1525" t="s">
        <v>25</v>
      </c>
      <c r="L1525" t="s">
        <v>26</v>
      </c>
      <c r="M1525" t="s">
        <v>66</v>
      </c>
      <c r="N1525" t="s">
        <v>60</v>
      </c>
      <c r="O1525" t="s">
        <v>29</v>
      </c>
      <c r="P1525" t="s">
        <v>39</v>
      </c>
      <c r="Q1525" t="s">
        <v>47</v>
      </c>
      <c r="R1525">
        <v>4.4000000000000004</v>
      </c>
      <c r="S1525">
        <v>8</v>
      </c>
      <c r="T1525">
        <f t="shared" si="69"/>
        <v>365</v>
      </c>
      <c r="U1525" t="str">
        <f t="shared" si="70"/>
        <v>2028</v>
      </c>
      <c r="V1525" t="str">
        <f t="shared" si="71"/>
        <v>1</v>
      </c>
      <c r="W1525" s="10" cm="1">
        <f t="array" ref="W1525">(INDEX(clv_analysis[[#All],[Customer Lifetime Value]], MATCH(TEXT(U1525, "0")&amp;V1525, TEXT(clv_analysis[[#All],[Year]], "0")&amp;clv_analysis[[#All],[Quarter]], 0))) /( COUNTIFS(amazon_prime_users[Year], U1525, amazon_prime_users[Quarter], V1525))</f>
        <v>109.18535921855923</v>
      </c>
    </row>
    <row r="1526" spans="1:23" x14ac:dyDescent="0.3">
      <c r="A1526" s="2">
        <v>1525</v>
      </c>
      <c r="B1526" t="s">
        <v>5979</v>
      </c>
      <c r="C1526" t="s">
        <v>5980</v>
      </c>
      <c r="D1526" t="s">
        <v>5981</v>
      </c>
      <c r="E1526" s="3">
        <v>23526</v>
      </c>
      <c r="F1526" t="s">
        <v>22</v>
      </c>
      <c r="G1526" t="s">
        <v>3239</v>
      </c>
      <c r="H1526" s="1">
        <v>46830</v>
      </c>
      <c r="I1526" s="1">
        <v>47195</v>
      </c>
      <c r="J1526" t="s">
        <v>24</v>
      </c>
      <c r="K1526" t="s">
        <v>25</v>
      </c>
      <c r="L1526" t="s">
        <v>53</v>
      </c>
      <c r="M1526" t="s">
        <v>27</v>
      </c>
      <c r="N1526" t="s">
        <v>28</v>
      </c>
      <c r="O1526" t="s">
        <v>46</v>
      </c>
      <c r="P1526" t="s">
        <v>39</v>
      </c>
      <c r="Q1526" t="s">
        <v>31</v>
      </c>
      <c r="R1526">
        <v>3</v>
      </c>
      <c r="S1526">
        <v>2</v>
      </c>
      <c r="T1526">
        <f t="shared" si="69"/>
        <v>365</v>
      </c>
      <c r="U1526" t="str">
        <f t="shared" si="70"/>
        <v>2028</v>
      </c>
      <c r="V1526" t="str">
        <f t="shared" si="71"/>
        <v>1</v>
      </c>
      <c r="W1526" s="10" cm="1">
        <f t="array" ref="W1526">(INDEX(clv_analysis[[#All],[Customer Lifetime Value]], MATCH(TEXT(U1526, "0")&amp;V1526, TEXT(clv_analysis[[#All],[Year]], "0")&amp;clv_analysis[[#All],[Quarter]], 0))) /( COUNTIFS(amazon_prime_users[Year], U1526, amazon_prime_users[Quarter], V1526))</f>
        <v>109.18535921855923</v>
      </c>
    </row>
    <row r="1527" spans="1:23" x14ac:dyDescent="0.3">
      <c r="A1527" s="2">
        <v>1526</v>
      </c>
      <c r="B1527" t="s">
        <v>2299</v>
      </c>
      <c r="C1527" t="s">
        <v>5982</v>
      </c>
      <c r="D1527" t="s">
        <v>5983</v>
      </c>
      <c r="E1527" s="3">
        <v>24680</v>
      </c>
      <c r="F1527" t="s">
        <v>22</v>
      </c>
      <c r="G1527" t="s">
        <v>5984</v>
      </c>
      <c r="H1527" s="1">
        <v>46831</v>
      </c>
      <c r="I1527" s="1">
        <v>47196</v>
      </c>
      <c r="J1527" t="s">
        <v>36</v>
      </c>
      <c r="K1527" t="s">
        <v>37</v>
      </c>
      <c r="L1527" t="s">
        <v>53</v>
      </c>
      <c r="M1527" t="s">
        <v>59</v>
      </c>
      <c r="N1527" t="s">
        <v>28</v>
      </c>
      <c r="O1527" t="s">
        <v>38</v>
      </c>
      <c r="P1527" t="s">
        <v>30</v>
      </c>
      <c r="Q1527" t="s">
        <v>47</v>
      </c>
      <c r="R1527">
        <v>3.1</v>
      </c>
      <c r="S1527">
        <v>2</v>
      </c>
      <c r="T1527">
        <f t="shared" si="69"/>
        <v>365</v>
      </c>
      <c r="U1527" t="str">
        <f t="shared" si="70"/>
        <v>2028</v>
      </c>
      <c r="V1527" t="str">
        <f t="shared" si="71"/>
        <v>1</v>
      </c>
      <c r="W1527" s="10" cm="1">
        <f t="array" ref="W1527">(INDEX(clv_analysis[[#All],[Customer Lifetime Value]], MATCH(TEXT(U1527, "0")&amp;V1527, TEXT(clv_analysis[[#All],[Year]], "0")&amp;clv_analysis[[#All],[Quarter]], 0))) /( COUNTIFS(amazon_prime_users[Year], U1527, amazon_prime_users[Quarter], V1527))</f>
        <v>109.18535921855923</v>
      </c>
    </row>
    <row r="1528" spans="1:23" x14ac:dyDescent="0.3">
      <c r="A1528" s="2">
        <v>1527</v>
      </c>
      <c r="B1528" t="s">
        <v>5985</v>
      </c>
      <c r="C1528" t="s">
        <v>5986</v>
      </c>
      <c r="D1528" t="s">
        <v>5987</v>
      </c>
      <c r="E1528" s="3">
        <v>22131</v>
      </c>
      <c r="F1528" t="s">
        <v>22</v>
      </c>
      <c r="G1528" t="s">
        <v>5988</v>
      </c>
      <c r="H1528" s="1">
        <v>46832</v>
      </c>
      <c r="I1528" s="1">
        <v>47197</v>
      </c>
      <c r="J1528" t="s">
        <v>24</v>
      </c>
      <c r="K1528" t="s">
        <v>25</v>
      </c>
      <c r="L1528" t="s">
        <v>53</v>
      </c>
      <c r="M1528" t="s">
        <v>27</v>
      </c>
      <c r="N1528" t="s">
        <v>60</v>
      </c>
      <c r="O1528" t="s">
        <v>73</v>
      </c>
      <c r="P1528" t="s">
        <v>68</v>
      </c>
      <c r="Q1528" t="s">
        <v>54</v>
      </c>
      <c r="R1528">
        <v>3.5</v>
      </c>
      <c r="S1528">
        <v>3</v>
      </c>
      <c r="T1528">
        <f t="shared" si="69"/>
        <v>365</v>
      </c>
      <c r="U1528" t="str">
        <f t="shared" si="70"/>
        <v>2028</v>
      </c>
      <c r="V1528" t="str">
        <f t="shared" si="71"/>
        <v>1</v>
      </c>
      <c r="W1528" s="10" cm="1">
        <f t="array" ref="W1528">(INDEX(clv_analysis[[#All],[Customer Lifetime Value]], MATCH(TEXT(U1528, "0")&amp;V1528, TEXT(clv_analysis[[#All],[Year]], "0")&amp;clv_analysis[[#All],[Quarter]], 0))) /( COUNTIFS(amazon_prime_users[Year], U1528, amazon_prime_users[Quarter], V1528))</f>
        <v>109.18535921855923</v>
      </c>
    </row>
    <row r="1529" spans="1:23" x14ac:dyDescent="0.3">
      <c r="A1529" s="2">
        <v>1528</v>
      </c>
      <c r="B1529" t="s">
        <v>5989</v>
      </c>
      <c r="C1529" t="s">
        <v>5990</v>
      </c>
      <c r="D1529" t="s">
        <v>5991</v>
      </c>
      <c r="E1529" s="3">
        <v>33791</v>
      </c>
      <c r="F1529" t="s">
        <v>22</v>
      </c>
      <c r="G1529" t="s">
        <v>5992</v>
      </c>
      <c r="H1529" s="1">
        <v>46833</v>
      </c>
      <c r="I1529" s="1">
        <v>47198</v>
      </c>
      <c r="J1529" t="s">
        <v>24</v>
      </c>
      <c r="K1529" t="s">
        <v>52</v>
      </c>
      <c r="L1529" t="s">
        <v>26</v>
      </c>
      <c r="M1529" t="s">
        <v>66</v>
      </c>
      <c r="N1529" t="s">
        <v>28</v>
      </c>
      <c r="O1529" t="s">
        <v>67</v>
      </c>
      <c r="P1529" t="s">
        <v>68</v>
      </c>
      <c r="Q1529" t="s">
        <v>47</v>
      </c>
      <c r="R1529">
        <v>3</v>
      </c>
      <c r="S1529">
        <v>6</v>
      </c>
      <c r="T1529">
        <f t="shared" si="69"/>
        <v>365</v>
      </c>
      <c r="U1529" t="str">
        <f t="shared" si="70"/>
        <v>2028</v>
      </c>
      <c r="V1529" t="str">
        <f t="shared" si="71"/>
        <v>1</v>
      </c>
      <c r="W1529" s="10" cm="1">
        <f t="array" ref="W1529">(INDEX(clv_analysis[[#All],[Customer Lifetime Value]], MATCH(TEXT(U1529, "0")&amp;V1529, TEXT(clv_analysis[[#All],[Year]], "0")&amp;clv_analysis[[#All],[Quarter]], 0))) /( COUNTIFS(amazon_prime_users[Year], U1529, amazon_prime_users[Quarter], V1529))</f>
        <v>109.18535921855923</v>
      </c>
    </row>
    <row r="1530" spans="1:23" x14ac:dyDescent="0.3">
      <c r="A1530" s="2">
        <v>1529</v>
      </c>
      <c r="B1530" t="s">
        <v>5993</v>
      </c>
      <c r="C1530" t="s">
        <v>5994</v>
      </c>
      <c r="D1530" t="s">
        <v>5995</v>
      </c>
      <c r="E1530" s="3">
        <v>15072</v>
      </c>
      <c r="F1530" t="s">
        <v>43</v>
      </c>
      <c r="G1530" t="s">
        <v>5996</v>
      </c>
      <c r="H1530" s="1">
        <v>46834</v>
      </c>
      <c r="I1530" s="1">
        <v>47199</v>
      </c>
      <c r="J1530" t="s">
        <v>36</v>
      </c>
      <c r="K1530" t="s">
        <v>25</v>
      </c>
      <c r="L1530" t="s">
        <v>53</v>
      </c>
      <c r="M1530" t="s">
        <v>59</v>
      </c>
      <c r="N1530" t="s">
        <v>45</v>
      </c>
      <c r="O1530" t="s">
        <v>38</v>
      </c>
      <c r="P1530" t="s">
        <v>68</v>
      </c>
      <c r="Q1530" t="s">
        <v>31</v>
      </c>
      <c r="R1530">
        <v>3.3</v>
      </c>
      <c r="S1530">
        <v>0</v>
      </c>
      <c r="T1530">
        <f t="shared" si="69"/>
        <v>365</v>
      </c>
      <c r="U1530" t="str">
        <f t="shared" si="70"/>
        <v>2028</v>
      </c>
      <c r="V1530" t="str">
        <f t="shared" si="71"/>
        <v>1</v>
      </c>
      <c r="W1530" s="10" cm="1">
        <f t="array" ref="W1530">(INDEX(clv_analysis[[#All],[Customer Lifetime Value]], MATCH(TEXT(U1530, "0")&amp;V1530, TEXT(clv_analysis[[#All],[Year]], "0")&amp;clv_analysis[[#All],[Quarter]], 0))) /( COUNTIFS(amazon_prime_users[Year], U1530, amazon_prime_users[Quarter], V1530))</f>
        <v>109.18535921855923</v>
      </c>
    </row>
    <row r="1531" spans="1:23" x14ac:dyDescent="0.3">
      <c r="A1531" s="2">
        <v>1530</v>
      </c>
      <c r="B1531" t="s">
        <v>5997</v>
      </c>
      <c r="C1531" t="s">
        <v>5998</v>
      </c>
      <c r="D1531" t="s">
        <v>5999</v>
      </c>
      <c r="E1531" s="3">
        <v>18138</v>
      </c>
      <c r="F1531" t="s">
        <v>22</v>
      </c>
      <c r="G1531" t="s">
        <v>6000</v>
      </c>
      <c r="H1531" s="1">
        <v>46835</v>
      </c>
      <c r="I1531" s="1">
        <v>47200</v>
      </c>
      <c r="J1531" t="s">
        <v>24</v>
      </c>
      <c r="K1531" t="s">
        <v>25</v>
      </c>
      <c r="L1531" t="s">
        <v>53</v>
      </c>
      <c r="M1531" t="s">
        <v>66</v>
      </c>
      <c r="N1531" t="s">
        <v>45</v>
      </c>
      <c r="O1531" t="s">
        <v>46</v>
      </c>
      <c r="P1531" t="s">
        <v>30</v>
      </c>
      <c r="Q1531" t="s">
        <v>47</v>
      </c>
      <c r="R1531">
        <v>3.9</v>
      </c>
      <c r="S1531">
        <v>5</v>
      </c>
      <c r="T1531">
        <f t="shared" si="69"/>
        <v>365</v>
      </c>
      <c r="U1531" t="str">
        <f t="shared" si="70"/>
        <v>2028</v>
      </c>
      <c r="V1531" t="str">
        <f t="shared" si="71"/>
        <v>1</v>
      </c>
      <c r="W1531" s="10" cm="1">
        <f t="array" ref="W1531">(INDEX(clv_analysis[[#All],[Customer Lifetime Value]], MATCH(TEXT(U1531, "0")&amp;V1531, TEXT(clv_analysis[[#All],[Year]], "0")&amp;clv_analysis[[#All],[Quarter]], 0))) /( COUNTIFS(amazon_prime_users[Year], U1531, amazon_prime_users[Quarter], V1531))</f>
        <v>109.18535921855923</v>
      </c>
    </row>
    <row r="1532" spans="1:23" x14ac:dyDescent="0.3">
      <c r="A1532" s="2">
        <v>1531</v>
      </c>
      <c r="B1532" t="s">
        <v>4452</v>
      </c>
      <c r="C1532" t="s">
        <v>6001</v>
      </c>
      <c r="D1532" t="s">
        <v>6002</v>
      </c>
      <c r="E1532" s="3">
        <v>29118</v>
      </c>
      <c r="F1532" t="s">
        <v>22</v>
      </c>
      <c r="G1532" t="s">
        <v>6003</v>
      </c>
      <c r="H1532" s="1">
        <v>46836</v>
      </c>
      <c r="I1532" s="1">
        <v>47201</v>
      </c>
      <c r="J1532" t="s">
        <v>24</v>
      </c>
      <c r="K1532" t="s">
        <v>25</v>
      </c>
      <c r="L1532" t="s">
        <v>26</v>
      </c>
      <c r="M1532" t="s">
        <v>27</v>
      </c>
      <c r="N1532" t="s">
        <v>28</v>
      </c>
      <c r="O1532" t="s">
        <v>29</v>
      </c>
      <c r="P1532" t="s">
        <v>30</v>
      </c>
      <c r="Q1532" t="s">
        <v>31</v>
      </c>
      <c r="R1532">
        <v>4.2</v>
      </c>
      <c r="S1532">
        <v>9</v>
      </c>
      <c r="T1532">
        <f t="shared" si="69"/>
        <v>365</v>
      </c>
      <c r="U1532" t="str">
        <f t="shared" si="70"/>
        <v>2028</v>
      </c>
      <c r="V1532" t="str">
        <f t="shared" si="71"/>
        <v>1</v>
      </c>
      <c r="W1532" s="10" cm="1">
        <f t="array" ref="W1532">(INDEX(clv_analysis[[#All],[Customer Lifetime Value]], MATCH(TEXT(U1532, "0")&amp;V1532, TEXT(clv_analysis[[#All],[Year]], "0")&amp;clv_analysis[[#All],[Quarter]], 0))) /( COUNTIFS(amazon_prime_users[Year], U1532, amazon_prime_users[Quarter], V1532))</f>
        <v>109.18535921855923</v>
      </c>
    </row>
    <row r="1533" spans="1:23" x14ac:dyDescent="0.3">
      <c r="A1533" s="2">
        <v>1532</v>
      </c>
      <c r="B1533" t="s">
        <v>6004</v>
      </c>
      <c r="C1533" t="s">
        <v>6005</v>
      </c>
      <c r="D1533" t="s">
        <v>6006</v>
      </c>
      <c r="E1533" s="3">
        <v>26768</v>
      </c>
      <c r="F1533" t="s">
        <v>22</v>
      </c>
      <c r="G1533" t="s">
        <v>6007</v>
      </c>
      <c r="H1533" s="1">
        <v>46837</v>
      </c>
      <c r="I1533" s="1">
        <v>47202</v>
      </c>
      <c r="J1533" t="s">
        <v>24</v>
      </c>
      <c r="K1533" t="s">
        <v>37</v>
      </c>
      <c r="L1533" t="s">
        <v>26</v>
      </c>
      <c r="M1533" t="s">
        <v>27</v>
      </c>
      <c r="N1533" t="s">
        <v>60</v>
      </c>
      <c r="O1533" t="s">
        <v>67</v>
      </c>
      <c r="P1533" t="s">
        <v>30</v>
      </c>
      <c r="Q1533" t="s">
        <v>54</v>
      </c>
      <c r="R1533">
        <v>3.5</v>
      </c>
      <c r="S1533">
        <v>0</v>
      </c>
      <c r="T1533">
        <f t="shared" si="69"/>
        <v>365</v>
      </c>
      <c r="U1533" t="str">
        <f t="shared" si="70"/>
        <v>2028</v>
      </c>
      <c r="V1533" t="str">
        <f t="shared" si="71"/>
        <v>1</v>
      </c>
      <c r="W1533" s="10" cm="1">
        <f t="array" ref="W1533">(INDEX(clv_analysis[[#All],[Customer Lifetime Value]], MATCH(TEXT(U1533, "0")&amp;V1533, TEXT(clv_analysis[[#All],[Year]], "0")&amp;clv_analysis[[#All],[Quarter]], 0))) /( COUNTIFS(amazon_prime_users[Year], U1533, amazon_prime_users[Quarter], V1533))</f>
        <v>109.18535921855923</v>
      </c>
    </row>
    <row r="1534" spans="1:23" x14ac:dyDescent="0.3">
      <c r="A1534" s="2">
        <v>1533</v>
      </c>
      <c r="B1534" t="s">
        <v>6008</v>
      </c>
      <c r="C1534" t="s">
        <v>6009</v>
      </c>
      <c r="D1534" t="s">
        <v>6010</v>
      </c>
      <c r="E1534" s="3">
        <v>15268</v>
      </c>
      <c r="F1534" t="s">
        <v>22</v>
      </c>
      <c r="G1534" t="s">
        <v>6011</v>
      </c>
      <c r="H1534" s="1">
        <v>46838</v>
      </c>
      <c r="I1534" s="1">
        <v>47203</v>
      </c>
      <c r="J1534" t="s">
        <v>24</v>
      </c>
      <c r="K1534" t="s">
        <v>25</v>
      </c>
      <c r="L1534" t="s">
        <v>53</v>
      </c>
      <c r="M1534" t="s">
        <v>27</v>
      </c>
      <c r="N1534" t="s">
        <v>45</v>
      </c>
      <c r="O1534" t="s">
        <v>67</v>
      </c>
      <c r="P1534" t="s">
        <v>30</v>
      </c>
      <c r="Q1534" t="s">
        <v>54</v>
      </c>
      <c r="R1534">
        <v>4.3</v>
      </c>
      <c r="S1534">
        <v>0</v>
      </c>
      <c r="T1534">
        <f t="shared" si="69"/>
        <v>365</v>
      </c>
      <c r="U1534" t="str">
        <f t="shared" si="70"/>
        <v>2028</v>
      </c>
      <c r="V1534" t="str">
        <f t="shared" si="71"/>
        <v>1</v>
      </c>
      <c r="W1534" s="10" cm="1">
        <f t="array" ref="W1534">(INDEX(clv_analysis[[#All],[Customer Lifetime Value]], MATCH(TEXT(U1534, "0")&amp;V1534, TEXT(clv_analysis[[#All],[Year]], "0")&amp;clv_analysis[[#All],[Quarter]], 0))) /( COUNTIFS(amazon_prime_users[Year], U1534, amazon_prime_users[Quarter], V1534))</f>
        <v>109.18535921855923</v>
      </c>
    </row>
    <row r="1535" spans="1:23" x14ac:dyDescent="0.3">
      <c r="A1535" s="2">
        <v>1534</v>
      </c>
      <c r="B1535" t="s">
        <v>6012</v>
      </c>
      <c r="C1535" t="s">
        <v>6013</v>
      </c>
      <c r="D1535" t="s">
        <v>6014</v>
      </c>
      <c r="E1535" s="3">
        <v>33124</v>
      </c>
      <c r="F1535" t="s">
        <v>43</v>
      </c>
      <c r="G1535" t="s">
        <v>6015</v>
      </c>
      <c r="H1535" s="1">
        <v>46839</v>
      </c>
      <c r="I1535" s="1">
        <v>47204</v>
      </c>
      <c r="J1535" t="s">
        <v>24</v>
      </c>
      <c r="K1535" t="s">
        <v>52</v>
      </c>
      <c r="L1535" t="s">
        <v>53</v>
      </c>
      <c r="M1535" t="s">
        <v>66</v>
      </c>
      <c r="N1535" t="s">
        <v>28</v>
      </c>
      <c r="O1535" t="s">
        <v>61</v>
      </c>
      <c r="P1535" t="s">
        <v>68</v>
      </c>
      <c r="Q1535" t="s">
        <v>47</v>
      </c>
      <c r="R1535">
        <v>4.9000000000000004</v>
      </c>
      <c r="S1535">
        <v>6</v>
      </c>
      <c r="T1535">
        <f t="shared" si="69"/>
        <v>365</v>
      </c>
      <c r="U1535" t="str">
        <f t="shared" si="70"/>
        <v>2028</v>
      </c>
      <c r="V1535" t="str">
        <f t="shared" si="71"/>
        <v>1</v>
      </c>
      <c r="W1535" s="10" cm="1">
        <f t="array" ref="W1535">(INDEX(clv_analysis[[#All],[Customer Lifetime Value]], MATCH(TEXT(U1535, "0")&amp;V1535, TEXT(clv_analysis[[#All],[Year]], "0")&amp;clv_analysis[[#All],[Quarter]], 0))) /( COUNTIFS(amazon_prime_users[Year], U1535, amazon_prime_users[Quarter], V1535))</f>
        <v>109.18535921855923</v>
      </c>
    </row>
    <row r="1536" spans="1:23" x14ac:dyDescent="0.3">
      <c r="A1536" s="2">
        <v>1535</v>
      </c>
      <c r="B1536" t="s">
        <v>6016</v>
      </c>
      <c r="C1536" t="s">
        <v>6017</v>
      </c>
      <c r="D1536" t="s">
        <v>6018</v>
      </c>
      <c r="E1536" s="3">
        <v>27335</v>
      </c>
      <c r="F1536" t="s">
        <v>22</v>
      </c>
      <c r="G1536" t="s">
        <v>6019</v>
      </c>
      <c r="H1536" s="1">
        <v>46840</v>
      </c>
      <c r="I1536" s="1">
        <v>47205</v>
      </c>
      <c r="J1536" t="s">
        <v>36</v>
      </c>
      <c r="K1536" t="s">
        <v>52</v>
      </c>
      <c r="L1536" t="s">
        <v>26</v>
      </c>
      <c r="M1536" t="s">
        <v>59</v>
      </c>
      <c r="N1536" t="s">
        <v>60</v>
      </c>
      <c r="O1536" t="s">
        <v>61</v>
      </c>
      <c r="P1536" t="s">
        <v>30</v>
      </c>
      <c r="Q1536" t="s">
        <v>47</v>
      </c>
      <c r="R1536">
        <v>3.1</v>
      </c>
      <c r="S1536">
        <v>5</v>
      </c>
      <c r="T1536">
        <f t="shared" si="69"/>
        <v>365</v>
      </c>
      <c r="U1536" t="str">
        <f t="shared" si="70"/>
        <v>2028</v>
      </c>
      <c r="V1536" t="str">
        <f t="shared" si="71"/>
        <v>1</v>
      </c>
      <c r="W1536" s="10" cm="1">
        <f t="array" ref="W1536">(INDEX(clv_analysis[[#All],[Customer Lifetime Value]], MATCH(TEXT(U1536, "0")&amp;V1536, TEXT(clv_analysis[[#All],[Year]], "0")&amp;clv_analysis[[#All],[Quarter]], 0))) /( COUNTIFS(amazon_prime_users[Year], U1536, amazon_prime_users[Quarter], V1536))</f>
        <v>109.18535921855923</v>
      </c>
    </row>
    <row r="1537" spans="1:23" x14ac:dyDescent="0.3">
      <c r="A1537" s="2">
        <v>1536</v>
      </c>
      <c r="B1537" t="s">
        <v>6020</v>
      </c>
      <c r="C1537" t="s">
        <v>6021</v>
      </c>
      <c r="D1537" t="s">
        <v>6022</v>
      </c>
      <c r="E1537" s="3">
        <v>37223</v>
      </c>
      <c r="F1537" t="s">
        <v>43</v>
      </c>
      <c r="G1537" t="s">
        <v>6023</v>
      </c>
      <c r="H1537" s="1">
        <v>46841</v>
      </c>
      <c r="I1537" s="1">
        <v>47206</v>
      </c>
      <c r="J1537" t="s">
        <v>24</v>
      </c>
      <c r="K1537" t="s">
        <v>37</v>
      </c>
      <c r="L1537" t="s">
        <v>26</v>
      </c>
      <c r="M1537" t="s">
        <v>27</v>
      </c>
      <c r="N1537" t="s">
        <v>60</v>
      </c>
      <c r="O1537" t="s">
        <v>38</v>
      </c>
      <c r="P1537" t="s">
        <v>30</v>
      </c>
      <c r="Q1537" t="s">
        <v>47</v>
      </c>
      <c r="R1537">
        <v>3.9</v>
      </c>
      <c r="S1537">
        <v>10</v>
      </c>
      <c r="T1537">
        <f t="shared" si="69"/>
        <v>365</v>
      </c>
      <c r="U1537" t="str">
        <f t="shared" si="70"/>
        <v>2028</v>
      </c>
      <c r="V1537" t="str">
        <f t="shared" si="71"/>
        <v>1</v>
      </c>
      <c r="W1537" s="10" cm="1">
        <f t="array" ref="W1537">(INDEX(clv_analysis[[#All],[Customer Lifetime Value]], MATCH(TEXT(U1537, "0")&amp;V1537, TEXT(clv_analysis[[#All],[Year]], "0")&amp;clv_analysis[[#All],[Quarter]], 0))) /( COUNTIFS(amazon_prime_users[Year], U1537, amazon_prime_users[Quarter], V1537))</f>
        <v>109.18535921855923</v>
      </c>
    </row>
    <row r="1538" spans="1:23" x14ac:dyDescent="0.3">
      <c r="A1538" s="2">
        <v>1537</v>
      </c>
      <c r="B1538" t="s">
        <v>6024</v>
      </c>
      <c r="C1538" t="s">
        <v>6025</v>
      </c>
      <c r="D1538" t="s">
        <v>6026</v>
      </c>
      <c r="E1538" s="3">
        <v>14577</v>
      </c>
      <c r="F1538" t="s">
        <v>22</v>
      </c>
      <c r="G1538" t="s">
        <v>6027</v>
      </c>
      <c r="H1538" s="1">
        <v>46842</v>
      </c>
      <c r="I1538" s="1">
        <v>47207</v>
      </c>
      <c r="J1538" t="s">
        <v>36</v>
      </c>
      <c r="K1538" t="s">
        <v>37</v>
      </c>
      <c r="L1538" t="s">
        <v>53</v>
      </c>
      <c r="M1538" t="s">
        <v>59</v>
      </c>
      <c r="N1538" t="s">
        <v>60</v>
      </c>
      <c r="O1538" t="s">
        <v>73</v>
      </c>
      <c r="P1538" t="s">
        <v>39</v>
      </c>
      <c r="Q1538" t="s">
        <v>47</v>
      </c>
      <c r="R1538">
        <v>3.9</v>
      </c>
      <c r="S1538">
        <v>1</v>
      </c>
      <c r="T1538">
        <f t="shared" ref="T1538:T1601" si="72">I1538-H1538</f>
        <v>365</v>
      </c>
      <c r="U1538" t="str">
        <f t="shared" ref="U1538:U1601" si="73">IF(YEAR(H1538)=2024, "2024",
 IF(YEAR(H1538)=2025, "2025",
 IF(YEAR(H1538)=2026, "2026",
 IF(YEAR(H1538)=2027, "2027",
 IF(YEAR(H1538)=2028, "2028",
 IF(YEAR(H1538)=2029, "2029",
 IF(YEAR(H1538)=2030, "2030", "")))))))</f>
        <v>2028</v>
      </c>
      <c r="V1538" t="str">
        <f t="shared" ref="V1538:V1601" si="74">IF(MONTH(H1538)&lt;=3, "1", IF(MONTH(H1538)&lt;=6, "2", IF(MONTH(H1538)&lt;=9, "3", "4")))</f>
        <v>1</v>
      </c>
      <c r="W1538" s="10" cm="1">
        <f t="array" ref="W1538">(INDEX(clv_analysis[[#All],[Customer Lifetime Value]], MATCH(TEXT(U1538, "0")&amp;V1538, TEXT(clv_analysis[[#All],[Year]], "0")&amp;clv_analysis[[#All],[Quarter]], 0))) /( COUNTIFS(amazon_prime_users[Year], U1538, amazon_prime_users[Quarter], V1538))</f>
        <v>109.18535921855923</v>
      </c>
    </row>
    <row r="1539" spans="1:23" x14ac:dyDescent="0.3">
      <c r="A1539" s="2">
        <v>1538</v>
      </c>
      <c r="B1539" t="s">
        <v>6028</v>
      </c>
      <c r="C1539" t="s">
        <v>6029</v>
      </c>
      <c r="D1539" t="s">
        <v>6030</v>
      </c>
      <c r="E1539" s="3">
        <v>38219</v>
      </c>
      <c r="F1539" t="s">
        <v>43</v>
      </c>
      <c r="G1539" t="s">
        <v>6031</v>
      </c>
      <c r="H1539" s="1">
        <v>46843</v>
      </c>
      <c r="I1539" s="1">
        <v>47208</v>
      </c>
      <c r="J1539" t="s">
        <v>24</v>
      </c>
      <c r="K1539" t="s">
        <v>25</v>
      </c>
      <c r="L1539" t="s">
        <v>26</v>
      </c>
      <c r="M1539" t="s">
        <v>59</v>
      </c>
      <c r="N1539" t="s">
        <v>28</v>
      </c>
      <c r="O1539" t="s">
        <v>29</v>
      </c>
      <c r="P1539" t="s">
        <v>68</v>
      </c>
      <c r="Q1539" t="s">
        <v>47</v>
      </c>
      <c r="R1539">
        <v>3.7</v>
      </c>
      <c r="S1539">
        <v>3</v>
      </c>
      <c r="T1539">
        <f t="shared" si="72"/>
        <v>365</v>
      </c>
      <c r="U1539" t="str">
        <f t="shared" si="73"/>
        <v>2028</v>
      </c>
      <c r="V1539" t="str">
        <f t="shared" si="74"/>
        <v>1</v>
      </c>
      <c r="W1539" s="10" cm="1">
        <f t="array" ref="W1539">(INDEX(clv_analysis[[#All],[Customer Lifetime Value]], MATCH(TEXT(U1539, "0")&amp;V1539, TEXT(clv_analysis[[#All],[Year]], "0")&amp;clv_analysis[[#All],[Quarter]], 0))) /( COUNTIFS(amazon_prime_users[Year], U1539, amazon_prime_users[Quarter], V1539))</f>
        <v>109.18535921855923</v>
      </c>
    </row>
    <row r="1540" spans="1:23" x14ac:dyDescent="0.3">
      <c r="A1540" s="2">
        <v>1539</v>
      </c>
      <c r="B1540" t="s">
        <v>6032</v>
      </c>
      <c r="C1540" t="s">
        <v>6033</v>
      </c>
      <c r="D1540" t="s">
        <v>6034</v>
      </c>
      <c r="E1540" s="3">
        <v>31609</v>
      </c>
      <c r="F1540" t="s">
        <v>43</v>
      </c>
      <c r="G1540" t="s">
        <v>6035</v>
      </c>
      <c r="H1540" s="1">
        <v>46844</v>
      </c>
      <c r="I1540" s="1">
        <v>47209</v>
      </c>
      <c r="J1540" t="s">
        <v>36</v>
      </c>
      <c r="K1540" t="s">
        <v>52</v>
      </c>
      <c r="L1540" t="s">
        <v>26</v>
      </c>
      <c r="M1540" t="s">
        <v>59</v>
      </c>
      <c r="N1540" t="s">
        <v>60</v>
      </c>
      <c r="O1540" t="s">
        <v>46</v>
      </c>
      <c r="P1540" t="s">
        <v>39</v>
      </c>
      <c r="Q1540" t="s">
        <v>31</v>
      </c>
      <c r="R1540">
        <v>4.0999999999999996</v>
      </c>
      <c r="S1540">
        <v>9</v>
      </c>
      <c r="T1540">
        <f t="shared" si="72"/>
        <v>365</v>
      </c>
      <c r="U1540" t="str">
        <f t="shared" si="73"/>
        <v>2028</v>
      </c>
      <c r="V1540" t="str">
        <f t="shared" si="74"/>
        <v>2</v>
      </c>
      <c r="W1540" s="10" cm="1">
        <f t="array" ref="W1540">(INDEX(clv_analysis[[#All],[Customer Lifetime Value]], MATCH(TEXT(U1540, "0")&amp;V1540, TEXT(clv_analysis[[#All],[Year]], "0")&amp;clv_analysis[[#All],[Quarter]], 0))) /( COUNTIFS(amazon_prime_users[Year], U1540, amazon_prime_users[Quarter], V1540))</f>
        <v>57.50606386983182</v>
      </c>
    </row>
    <row r="1541" spans="1:23" x14ac:dyDescent="0.3">
      <c r="A1541" s="2">
        <v>1540</v>
      </c>
      <c r="B1541" t="s">
        <v>6036</v>
      </c>
      <c r="C1541" t="s">
        <v>6037</v>
      </c>
      <c r="D1541" t="s">
        <v>6038</v>
      </c>
      <c r="E1541" s="3">
        <v>28667</v>
      </c>
      <c r="F1541" t="s">
        <v>22</v>
      </c>
      <c r="G1541" t="s">
        <v>6039</v>
      </c>
      <c r="H1541" s="1">
        <v>46845</v>
      </c>
      <c r="I1541" s="1">
        <v>47210</v>
      </c>
      <c r="J1541" t="s">
        <v>24</v>
      </c>
      <c r="K1541" t="s">
        <v>37</v>
      </c>
      <c r="L1541" t="s">
        <v>26</v>
      </c>
      <c r="M1541" t="s">
        <v>27</v>
      </c>
      <c r="N1541" t="s">
        <v>60</v>
      </c>
      <c r="O1541" t="s">
        <v>67</v>
      </c>
      <c r="P1541" t="s">
        <v>39</v>
      </c>
      <c r="Q1541" t="s">
        <v>31</v>
      </c>
      <c r="R1541">
        <v>3.5</v>
      </c>
      <c r="S1541">
        <v>2</v>
      </c>
      <c r="T1541">
        <f t="shared" si="72"/>
        <v>365</v>
      </c>
      <c r="U1541" t="str">
        <f t="shared" si="73"/>
        <v>2028</v>
      </c>
      <c r="V1541" t="str">
        <f t="shared" si="74"/>
        <v>2</v>
      </c>
      <c r="W1541" s="10" cm="1">
        <f t="array" ref="W1541">(INDEX(clv_analysis[[#All],[Customer Lifetime Value]], MATCH(TEXT(U1541, "0")&amp;V1541, TEXT(clv_analysis[[#All],[Year]], "0")&amp;clv_analysis[[#All],[Quarter]], 0))) /( COUNTIFS(amazon_prime_users[Year], U1541, amazon_prime_users[Quarter], V1541))</f>
        <v>57.50606386983182</v>
      </c>
    </row>
    <row r="1542" spans="1:23" x14ac:dyDescent="0.3">
      <c r="A1542" s="2">
        <v>1541</v>
      </c>
      <c r="B1542" t="s">
        <v>6040</v>
      </c>
      <c r="C1542" t="s">
        <v>6041</v>
      </c>
      <c r="D1542" t="s">
        <v>6042</v>
      </c>
      <c r="E1542" s="3">
        <v>26175</v>
      </c>
      <c r="F1542" t="s">
        <v>22</v>
      </c>
      <c r="G1542" t="s">
        <v>1476</v>
      </c>
      <c r="H1542" s="1">
        <v>46846</v>
      </c>
      <c r="I1542" s="1">
        <v>47211</v>
      </c>
      <c r="J1542" t="s">
        <v>36</v>
      </c>
      <c r="K1542" t="s">
        <v>52</v>
      </c>
      <c r="L1542" t="s">
        <v>26</v>
      </c>
      <c r="M1542" t="s">
        <v>66</v>
      </c>
      <c r="N1542" t="s">
        <v>60</v>
      </c>
      <c r="O1542" t="s">
        <v>46</v>
      </c>
      <c r="P1542" t="s">
        <v>39</v>
      </c>
      <c r="Q1542" t="s">
        <v>54</v>
      </c>
      <c r="R1542">
        <v>3.4</v>
      </c>
      <c r="S1542">
        <v>10</v>
      </c>
      <c r="T1542">
        <f t="shared" si="72"/>
        <v>365</v>
      </c>
      <c r="U1542" t="str">
        <f t="shared" si="73"/>
        <v>2028</v>
      </c>
      <c r="V1542" t="str">
        <f t="shared" si="74"/>
        <v>2</v>
      </c>
      <c r="W1542" s="10" cm="1">
        <f t="array" ref="W1542">(INDEX(clv_analysis[[#All],[Customer Lifetime Value]], MATCH(TEXT(U1542, "0")&amp;V1542, TEXT(clv_analysis[[#All],[Year]], "0")&amp;clv_analysis[[#All],[Quarter]], 0))) /( COUNTIFS(amazon_prime_users[Year], U1542, amazon_prime_users[Quarter], V1542))</f>
        <v>57.50606386983182</v>
      </c>
    </row>
    <row r="1543" spans="1:23" x14ac:dyDescent="0.3">
      <c r="A1543" s="2">
        <v>1542</v>
      </c>
      <c r="B1543" t="s">
        <v>6043</v>
      </c>
      <c r="C1543" t="s">
        <v>6044</v>
      </c>
      <c r="D1543" t="s">
        <v>6045</v>
      </c>
      <c r="E1543" s="3">
        <v>21108</v>
      </c>
      <c r="F1543" t="s">
        <v>22</v>
      </c>
      <c r="G1543" t="s">
        <v>6046</v>
      </c>
      <c r="H1543" s="1">
        <v>46847</v>
      </c>
      <c r="I1543" s="1">
        <v>47212</v>
      </c>
      <c r="J1543" t="s">
        <v>36</v>
      </c>
      <c r="K1543" t="s">
        <v>52</v>
      </c>
      <c r="L1543" t="s">
        <v>26</v>
      </c>
      <c r="M1543" t="s">
        <v>27</v>
      </c>
      <c r="N1543" t="s">
        <v>60</v>
      </c>
      <c r="O1543" t="s">
        <v>114</v>
      </c>
      <c r="P1543" t="s">
        <v>30</v>
      </c>
      <c r="Q1543" t="s">
        <v>31</v>
      </c>
      <c r="R1543">
        <v>3.1</v>
      </c>
      <c r="S1543">
        <v>4</v>
      </c>
      <c r="T1543">
        <f t="shared" si="72"/>
        <v>365</v>
      </c>
      <c r="U1543" t="str">
        <f t="shared" si="73"/>
        <v>2028</v>
      </c>
      <c r="V1543" t="str">
        <f t="shared" si="74"/>
        <v>2</v>
      </c>
      <c r="W1543" s="10" cm="1">
        <f t="array" ref="W1543">(INDEX(clv_analysis[[#All],[Customer Lifetime Value]], MATCH(TEXT(U1543, "0")&amp;V1543, TEXT(clv_analysis[[#All],[Year]], "0")&amp;clv_analysis[[#All],[Quarter]], 0))) /( COUNTIFS(amazon_prime_users[Year], U1543, amazon_prime_users[Quarter], V1543))</f>
        <v>57.50606386983182</v>
      </c>
    </row>
    <row r="1544" spans="1:23" x14ac:dyDescent="0.3">
      <c r="A1544" s="2">
        <v>1543</v>
      </c>
      <c r="B1544" t="s">
        <v>6047</v>
      </c>
      <c r="C1544" t="s">
        <v>6048</v>
      </c>
      <c r="D1544" t="s">
        <v>6049</v>
      </c>
      <c r="E1544" s="3">
        <v>17730</v>
      </c>
      <c r="F1544" t="s">
        <v>43</v>
      </c>
      <c r="G1544" t="s">
        <v>6050</v>
      </c>
      <c r="H1544" s="1">
        <v>46848</v>
      </c>
      <c r="I1544" s="1">
        <v>47213</v>
      </c>
      <c r="J1544" t="s">
        <v>36</v>
      </c>
      <c r="K1544" t="s">
        <v>37</v>
      </c>
      <c r="L1544" t="s">
        <v>26</v>
      </c>
      <c r="M1544" t="s">
        <v>27</v>
      </c>
      <c r="N1544" t="s">
        <v>60</v>
      </c>
      <c r="O1544" t="s">
        <v>61</v>
      </c>
      <c r="P1544" t="s">
        <v>30</v>
      </c>
      <c r="Q1544" t="s">
        <v>54</v>
      </c>
      <c r="R1544">
        <v>3.3</v>
      </c>
      <c r="S1544">
        <v>0</v>
      </c>
      <c r="T1544">
        <f t="shared" si="72"/>
        <v>365</v>
      </c>
      <c r="U1544" t="str">
        <f t="shared" si="73"/>
        <v>2028</v>
      </c>
      <c r="V1544" t="str">
        <f t="shared" si="74"/>
        <v>2</v>
      </c>
      <c r="W1544" s="10" cm="1">
        <f t="array" ref="W1544">(INDEX(clv_analysis[[#All],[Customer Lifetime Value]], MATCH(TEXT(U1544, "0")&amp;V1544, TEXT(clv_analysis[[#All],[Year]], "0")&amp;clv_analysis[[#All],[Quarter]], 0))) /( COUNTIFS(amazon_prime_users[Year], U1544, amazon_prime_users[Quarter], V1544))</f>
        <v>57.50606386983182</v>
      </c>
    </row>
    <row r="1545" spans="1:23" x14ac:dyDescent="0.3">
      <c r="A1545" s="2">
        <v>1544</v>
      </c>
      <c r="B1545" t="s">
        <v>6051</v>
      </c>
      <c r="C1545" t="s">
        <v>6052</v>
      </c>
      <c r="D1545" t="s">
        <v>6053</v>
      </c>
      <c r="E1545" s="3">
        <v>37125</v>
      </c>
      <c r="F1545" t="s">
        <v>22</v>
      </c>
      <c r="G1545" t="s">
        <v>6054</v>
      </c>
      <c r="H1545" s="1">
        <v>46849</v>
      </c>
      <c r="I1545" s="1">
        <v>47214</v>
      </c>
      <c r="J1545" t="s">
        <v>24</v>
      </c>
      <c r="K1545" t="s">
        <v>25</v>
      </c>
      <c r="L1545" t="s">
        <v>26</v>
      </c>
      <c r="M1545" t="s">
        <v>27</v>
      </c>
      <c r="N1545" t="s">
        <v>60</v>
      </c>
      <c r="O1545" t="s">
        <v>29</v>
      </c>
      <c r="P1545" t="s">
        <v>30</v>
      </c>
      <c r="Q1545" t="s">
        <v>47</v>
      </c>
      <c r="R1545">
        <v>3.8</v>
      </c>
      <c r="S1545">
        <v>0</v>
      </c>
      <c r="T1545">
        <f t="shared" si="72"/>
        <v>365</v>
      </c>
      <c r="U1545" t="str">
        <f t="shared" si="73"/>
        <v>2028</v>
      </c>
      <c r="V1545" t="str">
        <f t="shared" si="74"/>
        <v>2</v>
      </c>
      <c r="W1545" s="10" cm="1">
        <f t="array" ref="W1545">(INDEX(clv_analysis[[#All],[Customer Lifetime Value]], MATCH(TEXT(U1545, "0")&amp;V1545, TEXT(clv_analysis[[#All],[Year]], "0")&amp;clv_analysis[[#All],[Quarter]], 0))) /( COUNTIFS(amazon_prime_users[Year], U1545, amazon_prime_users[Quarter], V1545))</f>
        <v>57.50606386983182</v>
      </c>
    </row>
    <row r="1546" spans="1:23" x14ac:dyDescent="0.3">
      <c r="A1546" s="2">
        <v>1545</v>
      </c>
      <c r="B1546" t="s">
        <v>6055</v>
      </c>
      <c r="C1546" t="s">
        <v>6056</v>
      </c>
      <c r="D1546" t="s">
        <v>6057</v>
      </c>
      <c r="E1546" s="3">
        <v>24544</v>
      </c>
      <c r="F1546" t="s">
        <v>43</v>
      </c>
      <c r="G1546" t="s">
        <v>6058</v>
      </c>
      <c r="H1546" s="1">
        <v>46850</v>
      </c>
      <c r="I1546" s="1">
        <v>47215</v>
      </c>
      <c r="J1546" t="s">
        <v>24</v>
      </c>
      <c r="K1546" t="s">
        <v>37</v>
      </c>
      <c r="L1546" t="s">
        <v>26</v>
      </c>
      <c r="M1546" t="s">
        <v>59</v>
      </c>
      <c r="N1546" t="s">
        <v>28</v>
      </c>
      <c r="O1546" t="s">
        <v>38</v>
      </c>
      <c r="P1546" t="s">
        <v>39</v>
      </c>
      <c r="Q1546" t="s">
        <v>31</v>
      </c>
      <c r="R1546">
        <v>4.5</v>
      </c>
      <c r="S1546">
        <v>8</v>
      </c>
      <c r="T1546">
        <f t="shared" si="72"/>
        <v>365</v>
      </c>
      <c r="U1546" t="str">
        <f t="shared" si="73"/>
        <v>2028</v>
      </c>
      <c r="V1546" t="str">
        <f t="shared" si="74"/>
        <v>2</v>
      </c>
      <c r="W1546" s="10" cm="1">
        <f t="array" ref="W1546">(INDEX(clv_analysis[[#All],[Customer Lifetime Value]], MATCH(TEXT(U1546, "0")&amp;V1546, TEXT(clv_analysis[[#All],[Year]], "0")&amp;clv_analysis[[#All],[Quarter]], 0))) /( COUNTIFS(amazon_prime_users[Year], U1546, amazon_prime_users[Quarter], V1546))</f>
        <v>57.50606386983182</v>
      </c>
    </row>
    <row r="1547" spans="1:23" x14ac:dyDescent="0.3">
      <c r="A1547" s="2">
        <v>1546</v>
      </c>
      <c r="B1547" t="s">
        <v>6059</v>
      </c>
      <c r="C1547" t="s">
        <v>6060</v>
      </c>
      <c r="D1547" t="s">
        <v>6061</v>
      </c>
      <c r="E1547" s="3">
        <v>12834</v>
      </c>
      <c r="F1547" t="s">
        <v>22</v>
      </c>
      <c r="G1547" t="s">
        <v>6062</v>
      </c>
      <c r="H1547" s="1">
        <v>46851</v>
      </c>
      <c r="I1547" s="1">
        <v>47216</v>
      </c>
      <c r="J1547" t="s">
        <v>24</v>
      </c>
      <c r="K1547" t="s">
        <v>25</v>
      </c>
      <c r="L1547" t="s">
        <v>53</v>
      </c>
      <c r="M1547" t="s">
        <v>59</v>
      </c>
      <c r="N1547" t="s">
        <v>60</v>
      </c>
      <c r="O1547" t="s">
        <v>29</v>
      </c>
      <c r="P1547" t="s">
        <v>30</v>
      </c>
      <c r="Q1547" t="s">
        <v>47</v>
      </c>
      <c r="R1547">
        <v>4.3</v>
      </c>
      <c r="S1547">
        <v>3</v>
      </c>
      <c r="T1547">
        <f t="shared" si="72"/>
        <v>365</v>
      </c>
      <c r="U1547" t="str">
        <f t="shared" si="73"/>
        <v>2028</v>
      </c>
      <c r="V1547" t="str">
        <f t="shared" si="74"/>
        <v>2</v>
      </c>
      <c r="W1547" s="10" cm="1">
        <f t="array" ref="W1547">(INDEX(clv_analysis[[#All],[Customer Lifetime Value]], MATCH(TEXT(U1547, "0")&amp;V1547, TEXT(clv_analysis[[#All],[Year]], "0")&amp;clv_analysis[[#All],[Quarter]], 0))) /( COUNTIFS(amazon_prime_users[Year], U1547, amazon_prime_users[Quarter], V1547))</f>
        <v>57.50606386983182</v>
      </c>
    </row>
    <row r="1548" spans="1:23" x14ac:dyDescent="0.3">
      <c r="A1548" s="2">
        <v>1547</v>
      </c>
      <c r="B1548" t="s">
        <v>6063</v>
      </c>
      <c r="C1548" t="s">
        <v>6064</v>
      </c>
      <c r="D1548" t="s">
        <v>6065</v>
      </c>
      <c r="E1548" s="3">
        <v>14522</v>
      </c>
      <c r="F1548" t="s">
        <v>22</v>
      </c>
      <c r="G1548" t="s">
        <v>6066</v>
      </c>
      <c r="H1548" s="1">
        <v>46852</v>
      </c>
      <c r="I1548" s="1">
        <v>47217</v>
      </c>
      <c r="J1548" t="s">
        <v>36</v>
      </c>
      <c r="K1548" t="s">
        <v>52</v>
      </c>
      <c r="L1548" t="s">
        <v>26</v>
      </c>
      <c r="M1548" t="s">
        <v>66</v>
      </c>
      <c r="N1548" t="s">
        <v>45</v>
      </c>
      <c r="O1548" t="s">
        <v>67</v>
      </c>
      <c r="P1548" t="s">
        <v>68</v>
      </c>
      <c r="Q1548" t="s">
        <v>31</v>
      </c>
      <c r="R1548">
        <v>3</v>
      </c>
      <c r="S1548">
        <v>8</v>
      </c>
      <c r="T1548">
        <f t="shared" si="72"/>
        <v>365</v>
      </c>
      <c r="U1548" t="str">
        <f t="shared" si="73"/>
        <v>2028</v>
      </c>
      <c r="V1548" t="str">
        <f t="shared" si="74"/>
        <v>2</v>
      </c>
      <c r="W1548" s="10" cm="1">
        <f t="array" ref="W1548">(INDEX(clv_analysis[[#All],[Customer Lifetime Value]], MATCH(TEXT(U1548, "0")&amp;V1548, TEXT(clv_analysis[[#All],[Year]], "0")&amp;clv_analysis[[#All],[Quarter]], 0))) /( COUNTIFS(amazon_prime_users[Year], U1548, amazon_prime_users[Quarter], V1548))</f>
        <v>57.50606386983182</v>
      </c>
    </row>
    <row r="1549" spans="1:23" x14ac:dyDescent="0.3">
      <c r="A1549" s="2">
        <v>1548</v>
      </c>
      <c r="B1549" t="s">
        <v>6067</v>
      </c>
      <c r="C1549" t="s">
        <v>6068</v>
      </c>
      <c r="D1549" t="s">
        <v>6069</v>
      </c>
      <c r="E1549" s="3">
        <v>32433</v>
      </c>
      <c r="F1549" t="s">
        <v>22</v>
      </c>
      <c r="G1549" t="s">
        <v>6070</v>
      </c>
      <c r="H1549" s="1">
        <v>46853</v>
      </c>
      <c r="I1549" s="1">
        <v>47218</v>
      </c>
      <c r="J1549" t="s">
        <v>24</v>
      </c>
      <c r="K1549" t="s">
        <v>52</v>
      </c>
      <c r="L1549" t="s">
        <v>53</v>
      </c>
      <c r="M1549" t="s">
        <v>27</v>
      </c>
      <c r="N1549" t="s">
        <v>60</v>
      </c>
      <c r="O1549" t="s">
        <v>38</v>
      </c>
      <c r="P1549" t="s">
        <v>39</v>
      </c>
      <c r="Q1549" t="s">
        <v>47</v>
      </c>
      <c r="R1549">
        <v>3.6</v>
      </c>
      <c r="S1549">
        <v>1</v>
      </c>
      <c r="T1549">
        <f t="shared" si="72"/>
        <v>365</v>
      </c>
      <c r="U1549" t="str">
        <f t="shared" si="73"/>
        <v>2028</v>
      </c>
      <c r="V1549" t="str">
        <f t="shared" si="74"/>
        <v>2</v>
      </c>
      <c r="W1549" s="10" cm="1">
        <f t="array" ref="W1549">(INDEX(clv_analysis[[#All],[Customer Lifetime Value]], MATCH(TEXT(U1549, "0")&amp;V1549, TEXT(clv_analysis[[#All],[Year]], "0")&amp;clv_analysis[[#All],[Quarter]], 0))) /( COUNTIFS(amazon_prime_users[Year], U1549, amazon_prime_users[Quarter], V1549))</f>
        <v>57.50606386983182</v>
      </c>
    </row>
    <row r="1550" spans="1:23" x14ac:dyDescent="0.3">
      <c r="A1550" s="2">
        <v>1549</v>
      </c>
      <c r="B1550" t="s">
        <v>6071</v>
      </c>
      <c r="C1550" t="s">
        <v>6072</v>
      </c>
      <c r="D1550" t="s">
        <v>6073</v>
      </c>
      <c r="E1550" s="3">
        <v>22072</v>
      </c>
      <c r="F1550" t="s">
        <v>43</v>
      </c>
      <c r="G1550" t="s">
        <v>6074</v>
      </c>
      <c r="H1550" s="1">
        <v>46854</v>
      </c>
      <c r="I1550" s="1">
        <v>47219</v>
      </c>
      <c r="J1550" t="s">
        <v>36</v>
      </c>
      <c r="K1550" t="s">
        <v>52</v>
      </c>
      <c r="L1550" t="s">
        <v>53</v>
      </c>
      <c r="M1550" t="s">
        <v>59</v>
      </c>
      <c r="N1550" t="s">
        <v>45</v>
      </c>
      <c r="O1550" t="s">
        <v>73</v>
      </c>
      <c r="P1550" t="s">
        <v>68</v>
      </c>
      <c r="Q1550" t="s">
        <v>31</v>
      </c>
      <c r="R1550">
        <v>3.4</v>
      </c>
      <c r="S1550">
        <v>5</v>
      </c>
      <c r="T1550">
        <f t="shared" si="72"/>
        <v>365</v>
      </c>
      <c r="U1550" t="str">
        <f t="shared" si="73"/>
        <v>2028</v>
      </c>
      <c r="V1550" t="str">
        <f t="shared" si="74"/>
        <v>2</v>
      </c>
      <c r="W1550" s="10" cm="1">
        <f t="array" ref="W1550">(INDEX(clv_analysis[[#All],[Customer Lifetime Value]], MATCH(TEXT(U1550, "0")&amp;V1550, TEXT(clv_analysis[[#All],[Year]], "0")&amp;clv_analysis[[#All],[Quarter]], 0))) /( COUNTIFS(amazon_prime_users[Year], U1550, amazon_prime_users[Quarter], V1550))</f>
        <v>57.50606386983182</v>
      </c>
    </row>
    <row r="1551" spans="1:23" x14ac:dyDescent="0.3">
      <c r="A1551" s="2">
        <v>1550</v>
      </c>
      <c r="B1551" t="s">
        <v>6075</v>
      </c>
      <c r="C1551" t="s">
        <v>6076</v>
      </c>
      <c r="D1551" t="s">
        <v>6077</v>
      </c>
      <c r="E1551" s="3">
        <v>15111</v>
      </c>
      <c r="F1551" t="s">
        <v>43</v>
      </c>
      <c r="G1551" t="s">
        <v>6078</v>
      </c>
      <c r="H1551" s="1">
        <v>46855</v>
      </c>
      <c r="I1551" s="1">
        <v>47220</v>
      </c>
      <c r="J1551" t="s">
        <v>36</v>
      </c>
      <c r="K1551" t="s">
        <v>52</v>
      </c>
      <c r="L1551" t="s">
        <v>26</v>
      </c>
      <c r="M1551" t="s">
        <v>27</v>
      </c>
      <c r="N1551" t="s">
        <v>45</v>
      </c>
      <c r="O1551" t="s">
        <v>38</v>
      </c>
      <c r="P1551" t="s">
        <v>39</v>
      </c>
      <c r="Q1551" t="s">
        <v>54</v>
      </c>
      <c r="R1551">
        <v>4</v>
      </c>
      <c r="S1551">
        <v>9</v>
      </c>
      <c r="T1551">
        <f t="shared" si="72"/>
        <v>365</v>
      </c>
      <c r="U1551" t="str">
        <f t="shared" si="73"/>
        <v>2028</v>
      </c>
      <c r="V1551" t="str">
        <f t="shared" si="74"/>
        <v>2</v>
      </c>
      <c r="W1551" s="10" cm="1">
        <f t="array" ref="W1551">(INDEX(clv_analysis[[#All],[Customer Lifetime Value]], MATCH(TEXT(U1551, "0")&amp;V1551, TEXT(clv_analysis[[#All],[Year]], "0")&amp;clv_analysis[[#All],[Quarter]], 0))) /( COUNTIFS(amazon_prime_users[Year], U1551, amazon_prime_users[Quarter], V1551))</f>
        <v>57.50606386983182</v>
      </c>
    </row>
    <row r="1552" spans="1:23" x14ac:dyDescent="0.3">
      <c r="A1552" s="2">
        <v>1551</v>
      </c>
      <c r="B1552" t="s">
        <v>6079</v>
      </c>
      <c r="C1552" t="s">
        <v>6080</v>
      </c>
      <c r="D1552" t="s">
        <v>6081</v>
      </c>
      <c r="E1552" s="3">
        <v>20783</v>
      </c>
      <c r="F1552" t="s">
        <v>22</v>
      </c>
      <c r="G1552" t="s">
        <v>6082</v>
      </c>
      <c r="H1552" s="1">
        <v>46856</v>
      </c>
      <c r="I1552" s="1">
        <v>47221</v>
      </c>
      <c r="J1552" t="s">
        <v>24</v>
      </c>
      <c r="K1552" t="s">
        <v>25</v>
      </c>
      <c r="L1552" t="s">
        <v>26</v>
      </c>
      <c r="M1552" t="s">
        <v>59</v>
      </c>
      <c r="N1552" t="s">
        <v>28</v>
      </c>
      <c r="O1552" t="s">
        <v>46</v>
      </c>
      <c r="P1552" t="s">
        <v>39</v>
      </c>
      <c r="Q1552" t="s">
        <v>31</v>
      </c>
      <c r="R1552">
        <v>4.5</v>
      </c>
      <c r="S1552">
        <v>9</v>
      </c>
      <c r="T1552">
        <f t="shared" si="72"/>
        <v>365</v>
      </c>
      <c r="U1552" t="str">
        <f t="shared" si="73"/>
        <v>2028</v>
      </c>
      <c r="V1552" t="str">
        <f t="shared" si="74"/>
        <v>2</v>
      </c>
      <c r="W1552" s="10" cm="1">
        <f t="array" ref="W1552">(INDEX(clv_analysis[[#All],[Customer Lifetime Value]], MATCH(TEXT(U1552, "0")&amp;V1552, TEXT(clv_analysis[[#All],[Year]], "0")&amp;clv_analysis[[#All],[Quarter]], 0))) /( COUNTIFS(amazon_prime_users[Year], U1552, amazon_prime_users[Quarter], V1552))</f>
        <v>57.50606386983182</v>
      </c>
    </row>
    <row r="1553" spans="1:23" x14ac:dyDescent="0.3">
      <c r="A1553" s="2">
        <v>1552</v>
      </c>
      <c r="B1553" t="s">
        <v>6083</v>
      </c>
      <c r="C1553" t="s">
        <v>6084</v>
      </c>
      <c r="D1553" t="s">
        <v>6085</v>
      </c>
      <c r="E1553" s="3">
        <v>25699</v>
      </c>
      <c r="F1553" t="s">
        <v>22</v>
      </c>
      <c r="G1553" t="s">
        <v>6086</v>
      </c>
      <c r="H1553" s="1">
        <v>46857</v>
      </c>
      <c r="I1553" s="1">
        <v>47222</v>
      </c>
      <c r="J1553" t="s">
        <v>36</v>
      </c>
      <c r="K1553" t="s">
        <v>37</v>
      </c>
      <c r="L1553" t="s">
        <v>53</v>
      </c>
      <c r="M1553" t="s">
        <v>27</v>
      </c>
      <c r="N1553" t="s">
        <v>45</v>
      </c>
      <c r="O1553" t="s">
        <v>114</v>
      </c>
      <c r="P1553" t="s">
        <v>68</v>
      </c>
      <c r="Q1553" t="s">
        <v>31</v>
      </c>
      <c r="R1553">
        <v>3.1</v>
      </c>
      <c r="S1553">
        <v>7</v>
      </c>
      <c r="T1553">
        <f t="shared" si="72"/>
        <v>365</v>
      </c>
      <c r="U1553" t="str">
        <f t="shared" si="73"/>
        <v>2028</v>
      </c>
      <c r="V1553" t="str">
        <f t="shared" si="74"/>
        <v>2</v>
      </c>
      <c r="W1553" s="10" cm="1">
        <f t="array" ref="W1553">(INDEX(clv_analysis[[#All],[Customer Lifetime Value]], MATCH(TEXT(U1553, "0")&amp;V1553, TEXT(clv_analysis[[#All],[Year]], "0")&amp;clv_analysis[[#All],[Quarter]], 0))) /( COUNTIFS(amazon_prime_users[Year], U1553, amazon_prime_users[Quarter], V1553))</f>
        <v>57.50606386983182</v>
      </c>
    </row>
    <row r="1554" spans="1:23" x14ac:dyDescent="0.3">
      <c r="A1554" s="2">
        <v>1553</v>
      </c>
      <c r="B1554" t="s">
        <v>6087</v>
      </c>
      <c r="C1554" t="s">
        <v>6088</v>
      </c>
      <c r="D1554" t="s">
        <v>6089</v>
      </c>
      <c r="E1554" s="3">
        <v>15081</v>
      </c>
      <c r="F1554" t="s">
        <v>43</v>
      </c>
      <c r="G1554" t="s">
        <v>6090</v>
      </c>
      <c r="H1554" s="1">
        <v>46858</v>
      </c>
      <c r="I1554" s="1">
        <v>47223</v>
      </c>
      <c r="J1554" t="s">
        <v>36</v>
      </c>
      <c r="K1554" t="s">
        <v>25</v>
      </c>
      <c r="L1554" t="s">
        <v>26</v>
      </c>
      <c r="M1554" t="s">
        <v>27</v>
      </c>
      <c r="N1554" t="s">
        <v>60</v>
      </c>
      <c r="O1554" t="s">
        <v>29</v>
      </c>
      <c r="P1554" t="s">
        <v>68</v>
      </c>
      <c r="Q1554" t="s">
        <v>31</v>
      </c>
      <c r="R1554">
        <v>5</v>
      </c>
      <c r="S1554">
        <v>7</v>
      </c>
      <c r="T1554">
        <f t="shared" si="72"/>
        <v>365</v>
      </c>
      <c r="U1554" t="str">
        <f t="shared" si="73"/>
        <v>2028</v>
      </c>
      <c r="V1554" t="str">
        <f t="shared" si="74"/>
        <v>2</v>
      </c>
      <c r="W1554" s="10" cm="1">
        <f t="array" ref="W1554">(INDEX(clv_analysis[[#All],[Customer Lifetime Value]], MATCH(TEXT(U1554, "0")&amp;V1554, TEXT(clv_analysis[[#All],[Year]], "0")&amp;clv_analysis[[#All],[Quarter]], 0))) /( COUNTIFS(amazon_prime_users[Year], U1554, amazon_prime_users[Quarter], V1554))</f>
        <v>57.50606386983182</v>
      </c>
    </row>
    <row r="1555" spans="1:23" x14ac:dyDescent="0.3">
      <c r="A1555" s="2">
        <v>1554</v>
      </c>
      <c r="B1555" t="s">
        <v>6091</v>
      </c>
      <c r="C1555" t="s">
        <v>6092</v>
      </c>
      <c r="D1555" t="s">
        <v>6093</v>
      </c>
      <c r="E1555" s="3">
        <v>26189</v>
      </c>
      <c r="F1555" t="s">
        <v>22</v>
      </c>
      <c r="G1555" t="s">
        <v>520</v>
      </c>
      <c r="H1555" s="1">
        <v>46859</v>
      </c>
      <c r="I1555" s="1">
        <v>47224</v>
      </c>
      <c r="J1555" t="s">
        <v>36</v>
      </c>
      <c r="K1555" t="s">
        <v>25</v>
      </c>
      <c r="L1555" t="s">
        <v>26</v>
      </c>
      <c r="M1555" t="s">
        <v>59</v>
      </c>
      <c r="N1555" t="s">
        <v>28</v>
      </c>
      <c r="O1555" t="s">
        <v>29</v>
      </c>
      <c r="P1555" t="s">
        <v>39</v>
      </c>
      <c r="Q1555" t="s">
        <v>47</v>
      </c>
      <c r="R1555">
        <v>3.6</v>
      </c>
      <c r="S1555">
        <v>3</v>
      </c>
      <c r="T1555">
        <f t="shared" si="72"/>
        <v>365</v>
      </c>
      <c r="U1555" t="str">
        <f t="shared" si="73"/>
        <v>2028</v>
      </c>
      <c r="V1555" t="str">
        <f t="shared" si="74"/>
        <v>2</v>
      </c>
      <c r="W1555" s="10" cm="1">
        <f t="array" ref="W1555">(INDEX(clv_analysis[[#All],[Customer Lifetime Value]], MATCH(TEXT(U1555, "0")&amp;V1555, TEXT(clv_analysis[[#All],[Year]], "0")&amp;clv_analysis[[#All],[Quarter]], 0))) /( COUNTIFS(amazon_prime_users[Year], U1555, amazon_prime_users[Quarter], V1555))</f>
        <v>57.50606386983182</v>
      </c>
    </row>
    <row r="1556" spans="1:23" x14ac:dyDescent="0.3">
      <c r="A1556" s="2">
        <v>1555</v>
      </c>
      <c r="B1556" t="s">
        <v>6094</v>
      </c>
      <c r="C1556" t="s">
        <v>6095</v>
      </c>
      <c r="D1556" t="s">
        <v>6096</v>
      </c>
      <c r="E1556" s="3">
        <v>27109</v>
      </c>
      <c r="F1556" t="s">
        <v>22</v>
      </c>
      <c r="G1556" t="s">
        <v>6097</v>
      </c>
      <c r="H1556" s="1">
        <v>46860</v>
      </c>
      <c r="I1556" s="1">
        <v>47225</v>
      </c>
      <c r="J1556" t="s">
        <v>36</v>
      </c>
      <c r="K1556" t="s">
        <v>52</v>
      </c>
      <c r="L1556" t="s">
        <v>26</v>
      </c>
      <c r="M1556" t="s">
        <v>27</v>
      </c>
      <c r="N1556" t="s">
        <v>60</v>
      </c>
      <c r="O1556" t="s">
        <v>114</v>
      </c>
      <c r="P1556" t="s">
        <v>39</v>
      </c>
      <c r="Q1556" t="s">
        <v>54</v>
      </c>
      <c r="R1556">
        <v>4.5</v>
      </c>
      <c r="S1556">
        <v>1</v>
      </c>
      <c r="T1556">
        <f t="shared" si="72"/>
        <v>365</v>
      </c>
      <c r="U1556" t="str">
        <f t="shared" si="73"/>
        <v>2028</v>
      </c>
      <c r="V1556" t="str">
        <f t="shared" si="74"/>
        <v>2</v>
      </c>
      <c r="W1556" s="10" cm="1">
        <f t="array" ref="W1556">(INDEX(clv_analysis[[#All],[Customer Lifetime Value]], MATCH(TEXT(U1556, "0")&amp;V1556, TEXT(clv_analysis[[#All],[Year]], "0")&amp;clv_analysis[[#All],[Quarter]], 0))) /( COUNTIFS(amazon_prime_users[Year], U1556, amazon_prime_users[Quarter], V1556))</f>
        <v>57.50606386983182</v>
      </c>
    </row>
    <row r="1557" spans="1:23" x14ac:dyDescent="0.3">
      <c r="A1557" s="2">
        <v>1556</v>
      </c>
      <c r="B1557" t="s">
        <v>6098</v>
      </c>
      <c r="C1557" t="s">
        <v>6099</v>
      </c>
      <c r="D1557" t="s">
        <v>6100</v>
      </c>
      <c r="E1557" s="3">
        <v>36671</v>
      </c>
      <c r="F1557" t="s">
        <v>43</v>
      </c>
      <c r="G1557" t="s">
        <v>6101</v>
      </c>
      <c r="H1557" s="1">
        <v>46861</v>
      </c>
      <c r="I1557" s="1">
        <v>47226</v>
      </c>
      <c r="J1557" t="s">
        <v>24</v>
      </c>
      <c r="K1557" t="s">
        <v>37</v>
      </c>
      <c r="L1557" t="s">
        <v>26</v>
      </c>
      <c r="M1557" t="s">
        <v>66</v>
      </c>
      <c r="N1557" t="s">
        <v>45</v>
      </c>
      <c r="O1557" t="s">
        <v>29</v>
      </c>
      <c r="P1557" t="s">
        <v>30</v>
      </c>
      <c r="Q1557" t="s">
        <v>47</v>
      </c>
      <c r="R1557">
        <v>4.4000000000000004</v>
      </c>
      <c r="S1557">
        <v>1</v>
      </c>
      <c r="T1557">
        <f t="shared" si="72"/>
        <v>365</v>
      </c>
      <c r="U1557" t="str">
        <f t="shared" si="73"/>
        <v>2028</v>
      </c>
      <c r="V1557" t="str">
        <f t="shared" si="74"/>
        <v>2</v>
      </c>
      <c r="W1557" s="10" cm="1">
        <f t="array" ref="W1557">(INDEX(clv_analysis[[#All],[Customer Lifetime Value]], MATCH(TEXT(U1557, "0")&amp;V1557, TEXT(clv_analysis[[#All],[Year]], "0")&amp;clv_analysis[[#All],[Quarter]], 0))) /( COUNTIFS(amazon_prime_users[Year], U1557, amazon_prime_users[Quarter], V1557))</f>
        <v>57.50606386983182</v>
      </c>
    </row>
    <row r="1558" spans="1:23" x14ac:dyDescent="0.3">
      <c r="A1558" s="2">
        <v>1557</v>
      </c>
      <c r="B1558" t="s">
        <v>6102</v>
      </c>
      <c r="C1558" t="s">
        <v>6103</v>
      </c>
      <c r="D1558" t="s">
        <v>6104</v>
      </c>
      <c r="E1558" s="3">
        <v>37482</v>
      </c>
      <c r="F1558" t="s">
        <v>43</v>
      </c>
      <c r="G1558" t="s">
        <v>3446</v>
      </c>
      <c r="H1558" s="1">
        <v>46862</v>
      </c>
      <c r="I1558" s="1">
        <v>47227</v>
      </c>
      <c r="J1558" t="s">
        <v>24</v>
      </c>
      <c r="K1558" t="s">
        <v>25</v>
      </c>
      <c r="L1558" t="s">
        <v>26</v>
      </c>
      <c r="M1558" t="s">
        <v>27</v>
      </c>
      <c r="N1558" t="s">
        <v>45</v>
      </c>
      <c r="O1558" t="s">
        <v>46</v>
      </c>
      <c r="P1558" t="s">
        <v>30</v>
      </c>
      <c r="Q1558" t="s">
        <v>54</v>
      </c>
      <c r="R1558">
        <v>3.7</v>
      </c>
      <c r="S1558">
        <v>0</v>
      </c>
      <c r="T1558">
        <f t="shared" si="72"/>
        <v>365</v>
      </c>
      <c r="U1558" t="str">
        <f t="shared" si="73"/>
        <v>2028</v>
      </c>
      <c r="V1558" t="str">
        <f t="shared" si="74"/>
        <v>2</v>
      </c>
      <c r="W1558" s="10" cm="1">
        <f t="array" ref="W1558">(INDEX(clv_analysis[[#All],[Customer Lifetime Value]], MATCH(TEXT(U1558, "0")&amp;V1558, TEXT(clv_analysis[[#All],[Year]], "0")&amp;clv_analysis[[#All],[Quarter]], 0))) /( COUNTIFS(amazon_prime_users[Year], U1558, amazon_prime_users[Quarter], V1558))</f>
        <v>57.50606386983182</v>
      </c>
    </row>
    <row r="1559" spans="1:23" x14ac:dyDescent="0.3">
      <c r="A1559" s="2">
        <v>1558</v>
      </c>
      <c r="B1559" t="s">
        <v>6105</v>
      </c>
      <c r="C1559" t="s">
        <v>6106</v>
      </c>
      <c r="D1559" t="s">
        <v>6107</v>
      </c>
      <c r="E1559" s="3">
        <v>23738</v>
      </c>
      <c r="F1559" t="s">
        <v>43</v>
      </c>
      <c r="G1559" t="s">
        <v>3931</v>
      </c>
      <c r="H1559" s="1">
        <v>46863</v>
      </c>
      <c r="I1559" s="1">
        <v>47228</v>
      </c>
      <c r="J1559" t="s">
        <v>36</v>
      </c>
      <c r="K1559" t="s">
        <v>25</v>
      </c>
      <c r="L1559" t="s">
        <v>26</v>
      </c>
      <c r="M1559" t="s">
        <v>59</v>
      </c>
      <c r="N1559" t="s">
        <v>28</v>
      </c>
      <c r="O1559" t="s">
        <v>61</v>
      </c>
      <c r="P1559" t="s">
        <v>39</v>
      </c>
      <c r="Q1559" t="s">
        <v>54</v>
      </c>
      <c r="R1559">
        <v>3.8</v>
      </c>
      <c r="S1559">
        <v>7</v>
      </c>
      <c r="T1559">
        <f t="shared" si="72"/>
        <v>365</v>
      </c>
      <c r="U1559" t="str">
        <f t="shared" si="73"/>
        <v>2028</v>
      </c>
      <c r="V1559" t="str">
        <f t="shared" si="74"/>
        <v>2</v>
      </c>
      <c r="W1559" s="10" cm="1">
        <f t="array" ref="W1559">(INDEX(clv_analysis[[#All],[Customer Lifetime Value]], MATCH(TEXT(U1559, "0")&amp;V1559, TEXT(clv_analysis[[#All],[Year]], "0")&amp;clv_analysis[[#All],[Quarter]], 0))) /( COUNTIFS(amazon_prime_users[Year], U1559, amazon_prime_users[Quarter], V1559))</f>
        <v>57.50606386983182</v>
      </c>
    </row>
    <row r="1560" spans="1:23" x14ac:dyDescent="0.3">
      <c r="A1560" s="2">
        <v>1559</v>
      </c>
      <c r="B1560" t="s">
        <v>6108</v>
      </c>
      <c r="C1560" t="s">
        <v>6109</v>
      </c>
      <c r="D1560" t="s">
        <v>6110</v>
      </c>
      <c r="E1560" s="3">
        <v>12388</v>
      </c>
      <c r="F1560" t="s">
        <v>22</v>
      </c>
      <c r="G1560" t="s">
        <v>6111</v>
      </c>
      <c r="H1560" s="1">
        <v>46864</v>
      </c>
      <c r="I1560" s="1">
        <v>47229</v>
      </c>
      <c r="J1560" t="s">
        <v>36</v>
      </c>
      <c r="K1560" t="s">
        <v>25</v>
      </c>
      <c r="L1560" t="s">
        <v>26</v>
      </c>
      <c r="M1560" t="s">
        <v>66</v>
      </c>
      <c r="N1560" t="s">
        <v>28</v>
      </c>
      <c r="O1560" t="s">
        <v>114</v>
      </c>
      <c r="P1560" t="s">
        <v>30</v>
      </c>
      <c r="Q1560" t="s">
        <v>31</v>
      </c>
      <c r="R1560">
        <v>4.2</v>
      </c>
      <c r="S1560">
        <v>1</v>
      </c>
      <c r="T1560">
        <f t="shared" si="72"/>
        <v>365</v>
      </c>
      <c r="U1560" t="str">
        <f t="shared" si="73"/>
        <v>2028</v>
      </c>
      <c r="V1560" t="str">
        <f t="shared" si="74"/>
        <v>2</v>
      </c>
      <c r="W1560" s="10" cm="1">
        <f t="array" ref="W1560">(INDEX(clv_analysis[[#All],[Customer Lifetime Value]], MATCH(TEXT(U1560, "0")&amp;V1560, TEXT(clv_analysis[[#All],[Year]], "0")&amp;clv_analysis[[#All],[Quarter]], 0))) /( COUNTIFS(amazon_prime_users[Year], U1560, amazon_prime_users[Quarter], V1560))</f>
        <v>57.50606386983182</v>
      </c>
    </row>
    <row r="1561" spans="1:23" x14ac:dyDescent="0.3">
      <c r="A1561" s="2">
        <v>1560</v>
      </c>
      <c r="B1561" t="s">
        <v>6112</v>
      </c>
      <c r="C1561" t="s">
        <v>6113</v>
      </c>
      <c r="D1561" t="s">
        <v>6114</v>
      </c>
      <c r="E1561" s="3">
        <v>24323</v>
      </c>
      <c r="F1561" t="s">
        <v>43</v>
      </c>
      <c r="G1561" t="s">
        <v>6115</v>
      </c>
      <c r="H1561" s="1">
        <v>46865</v>
      </c>
      <c r="I1561" s="1">
        <v>47230</v>
      </c>
      <c r="J1561" t="s">
        <v>36</v>
      </c>
      <c r="K1561" t="s">
        <v>52</v>
      </c>
      <c r="L1561" t="s">
        <v>26</v>
      </c>
      <c r="M1561" t="s">
        <v>66</v>
      </c>
      <c r="N1561" t="s">
        <v>60</v>
      </c>
      <c r="O1561" t="s">
        <v>73</v>
      </c>
      <c r="P1561" t="s">
        <v>68</v>
      </c>
      <c r="Q1561" t="s">
        <v>54</v>
      </c>
      <c r="R1561">
        <v>4</v>
      </c>
      <c r="S1561">
        <v>10</v>
      </c>
      <c r="T1561">
        <f t="shared" si="72"/>
        <v>365</v>
      </c>
      <c r="U1561" t="str">
        <f t="shared" si="73"/>
        <v>2028</v>
      </c>
      <c r="V1561" t="str">
        <f t="shared" si="74"/>
        <v>2</v>
      </c>
      <c r="W1561" s="10" cm="1">
        <f t="array" ref="W1561">(INDEX(clv_analysis[[#All],[Customer Lifetime Value]], MATCH(TEXT(U1561, "0")&amp;V1561, TEXT(clv_analysis[[#All],[Year]], "0")&amp;clv_analysis[[#All],[Quarter]], 0))) /( COUNTIFS(amazon_prime_users[Year], U1561, amazon_prime_users[Quarter], V1561))</f>
        <v>57.50606386983182</v>
      </c>
    </row>
    <row r="1562" spans="1:23" x14ac:dyDescent="0.3">
      <c r="A1562" s="2">
        <v>1561</v>
      </c>
      <c r="B1562" t="s">
        <v>6116</v>
      </c>
      <c r="C1562" t="s">
        <v>6117</v>
      </c>
      <c r="D1562" t="s">
        <v>6118</v>
      </c>
      <c r="E1562" s="3">
        <v>21965</v>
      </c>
      <c r="F1562" t="s">
        <v>43</v>
      </c>
      <c r="G1562" t="s">
        <v>6119</v>
      </c>
      <c r="H1562" s="1">
        <v>46866</v>
      </c>
      <c r="I1562" s="1">
        <v>47231</v>
      </c>
      <c r="J1562" t="s">
        <v>24</v>
      </c>
      <c r="K1562" t="s">
        <v>37</v>
      </c>
      <c r="L1562" t="s">
        <v>26</v>
      </c>
      <c r="M1562" t="s">
        <v>27</v>
      </c>
      <c r="N1562" t="s">
        <v>60</v>
      </c>
      <c r="O1562" t="s">
        <v>61</v>
      </c>
      <c r="P1562" t="s">
        <v>30</v>
      </c>
      <c r="Q1562" t="s">
        <v>31</v>
      </c>
      <c r="R1562">
        <v>3.5</v>
      </c>
      <c r="S1562">
        <v>3</v>
      </c>
      <c r="T1562">
        <f t="shared" si="72"/>
        <v>365</v>
      </c>
      <c r="U1562" t="str">
        <f t="shared" si="73"/>
        <v>2028</v>
      </c>
      <c r="V1562" t="str">
        <f t="shared" si="74"/>
        <v>2</v>
      </c>
      <c r="W1562" s="10" cm="1">
        <f t="array" ref="W1562">(INDEX(clv_analysis[[#All],[Customer Lifetime Value]], MATCH(TEXT(U1562, "0")&amp;V1562, TEXT(clv_analysis[[#All],[Year]], "0")&amp;clv_analysis[[#All],[Quarter]], 0))) /( COUNTIFS(amazon_prime_users[Year], U1562, amazon_prime_users[Quarter], V1562))</f>
        <v>57.50606386983182</v>
      </c>
    </row>
    <row r="1563" spans="1:23" x14ac:dyDescent="0.3">
      <c r="A1563" s="2">
        <v>1562</v>
      </c>
      <c r="B1563" t="s">
        <v>6120</v>
      </c>
      <c r="C1563" t="s">
        <v>6121</v>
      </c>
      <c r="D1563" t="s">
        <v>6122</v>
      </c>
      <c r="E1563" s="3">
        <v>23043</v>
      </c>
      <c r="F1563" t="s">
        <v>22</v>
      </c>
      <c r="G1563" t="s">
        <v>1318</v>
      </c>
      <c r="H1563" s="1">
        <v>46867</v>
      </c>
      <c r="I1563" s="1">
        <v>47232</v>
      </c>
      <c r="J1563" t="s">
        <v>36</v>
      </c>
      <c r="K1563" t="s">
        <v>37</v>
      </c>
      <c r="L1563" t="s">
        <v>53</v>
      </c>
      <c r="M1563" t="s">
        <v>27</v>
      </c>
      <c r="N1563" t="s">
        <v>45</v>
      </c>
      <c r="O1563" t="s">
        <v>67</v>
      </c>
      <c r="P1563" t="s">
        <v>39</v>
      </c>
      <c r="Q1563" t="s">
        <v>31</v>
      </c>
      <c r="R1563">
        <v>4.3</v>
      </c>
      <c r="S1563">
        <v>1</v>
      </c>
      <c r="T1563">
        <f t="shared" si="72"/>
        <v>365</v>
      </c>
      <c r="U1563" t="str">
        <f t="shared" si="73"/>
        <v>2028</v>
      </c>
      <c r="V1563" t="str">
        <f t="shared" si="74"/>
        <v>2</v>
      </c>
      <c r="W1563" s="10" cm="1">
        <f t="array" ref="W1563">(INDEX(clv_analysis[[#All],[Customer Lifetime Value]], MATCH(TEXT(U1563, "0")&amp;V1563, TEXT(clv_analysis[[#All],[Year]], "0")&amp;clv_analysis[[#All],[Quarter]], 0))) /( COUNTIFS(amazon_prime_users[Year], U1563, amazon_prime_users[Quarter], V1563))</f>
        <v>57.50606386983182</v>
      </c>
    </row>
    <row r="1564" spans="1:23" x14ac:dyDescent="0.3">
      <c r="A1564" s="2">
        <v>1563</v>
      </c>
      <c r="B1564" t="s">
        <v>6123</v>
      </c>
      <c r="C1564" t="s">
        <v>6124</v>
      </c>
      <c r="D1564" t="s">
        <v>6125</v>
      </c>
      <c r="E1564" s="3">
        <v>17881</v>
      </c>
      <c r="F1564" t="s">
        <v>22</v>
      </c>
      <c r="G1564" t="s">
        <v>6126</v>
      </c>
      <c r="H1564" s="1">
        <v>46868</v>
      </c>
      <c r="I1564" s="1">
        <v>47233</v>
      </c>
      <c r="J1564" t="s">
        <v>36</v>
      </c>
      <c r="K1564" t="s">
        <v>52</v>
      </c>
      <c r="L1564" t="s">
        <v>53</v>
      </c>
      <c r="M1564" t="s">
        <v>27</v>
      </c>
      <c r="N1564" t="s">
        <v>45</v>
      </c>
      <c r="O1564" t="s">
        <v>29</v>
      </c>
      <c r="P1564" t="s">
        <v>30</v>
      </c>
      <c r="Q1564" t="s">
        <v>54</v>
      </c>
      <c r="R1564">
        <v>3.7</v>
      </c>
      <c r="S1564">
        <v>0</v>
      </c>
      <c r="T1564">
        <f t="shared" si="72"/>
        <v>365</v>
      </c>
      <c r="U1564" t="str">
        <f t="shared" si="73"/>
        <v>2028</v>
      </c>
      <c r="V1564" t="str">
        <f t="shared" si="74"/>
        <v>2</v>
      </c>
      <c r="W1564" s="10" cm="1">
        <f t="array" ref="W1564">(INDEX(clv_analysis[[#All],[Customer Lifetime Value]], MATCH(TEXT(U1564, "0")&amp;V1564, TEXT(clv_analysis[[#All],[Year]], "0")&amp;clv_analysis[[#All],[Quarter]], 0))) /( COUNTIFS(amazon_prime_users[Year], U1564, amazon_prime_users[Quarter], V1564))</f>
        <v>57.50606386983182</v>
      </c>
    </row>
    <row r="1565" spans="1:23" x14ac:dyDescent="0.3">
      <c r="A1565" s="2">
        <v>1564</v>
      </c>
      <c r="B1565" t="s">
        <v>6127</v>
      </c>
      <c r="C1565" t="s">
        <v>6128</v>
      </c>
      <c r="D1565" t="s">
        <v>6129</v>
      </c>
      <c r="E1565" s="3">
        <v>26678</v>
      </c>
      <c r="F1565" t="s">
        <v>43</v>
      </c>
      <c r="G1565" t="s">
        <v>1577</v>
      </c>
      <c r="H1565" s="1">
        <v>46869</v>
      </c>
      <c r="I1565" s="1">
        <v>47234</v>
      </c>
      <c r="J1565" t="s">
        <v>24</v>
      </c>
      <c r="K1565" t="s">
        <v>37</v>
      </c>
      <c r="L1565" t="s">
        <v>26</v>
      </c>
      <c r="M1565" t="s">
        <v>66</v>
      </c>
      <c r="N1565" t="s">
        <v>45</v>
      </c>
      <c r="O1565" t="s">
        <v>67</v>
      </c>
      <c r="P1565" t="s">
        <v>30</v>
      </c>
      <c r="Q1565" t="s">
        <v>54</v>
      </c>
      <c r="R1565">
        <v>3.6</v>
      </c>
      <c r="S1565">
        <v>0</v>
      </c>
      <c r="T1565">
        <f t="shared" si="72"/>
        <v>365</v>
      </c>
      <c r="U1565" t="str">
        <f t="shared" si="73"/>
        <v>2028</v>
      </c>
      <c r="V1565" t="str">
        <f t="shared" si="74"/>
        <v>2</v>
      </c>
      <c r="W1565" s="10" cm="1">
        <f t="array" ref="W1565">(INDEX(clv_analysis[[#All],[Customer Lifetime Value]], MATCH(TEXT(U1565, "0")&amp;V1565, TEXT(clv_analysis[[#All],[Year]], "0")&amp;clv_analysis[[#All],[Quarter]], 0))) /( COUNTIFS(amazon_prime_users[Year], U1565, amazon_prime_users[Quarter], V1565))</f>
        <v>57.50606386983182</v>
      </c>
    </row>
    <row r="1566" spans="1:23" x14ac:dyDescent="0.3">
      <c r="A1566" s="2">
        <v>1565</v>
      </c>
      <c r="B1566" t="s">
        <v>6130</v>
      </c>
      <c r="C1566" t="s">
        <v>6131</v>
      </c>
      <c r="D1566" t="s">
        <v>6132</v>
      </c>
      <c r="E1566" s="3">
        <v>33437</v>
      </c>
      <c r="F1566" t="s">
        <v>22</v>
      </c>
      <c r="G1566" t="s">
        <v>6133</v>
      </c>
      <c r="H1566" s="1">
        <v>46870</v>
      </c>
      <c r="I1566" s="1">
        <v>47235</v>
      </c>
      <c r="J1566" t="s">
        <v>24</v>
      </c>
      <c r="K1566" t="s">
        <v>52</v>
      </c>
      <c r="L1566" t="s">
        <v>53</v>
      </c>
      <c r="M1566" t="s">
        <v>66</v>
      </c>
      <c r="N1566" t="s">
        <v>28</v>
      </c>
      <c r="O1566" t="s">
        <v>73</v>
      </c>
      <c r="P1566" t="s">
        <v>39</v>
      </c>
      <c r="Q1566" t="s">
        <v>54</v>
      </c>
      <c r="R1566">
        <v>3.7</v>
      </c>
      <c r="S1566">
        <v>4</v>
      </c>
      <c r="T1566">
        <f t="shared" si="72"/>
        <v>365</v>
      </c>
      <c r="U1566" t="str">
        <f t="shared" si="73"/>
        <v>2028</v>
      </c>
      <c r="V1566" t="str">
        <f t="shared" si="74"/>
        <v>2</v>
      </c>
      <c r="W1566" s="10" cm="1">
        <f t="array" ref="W1566">(INDEX(clv_analysis[[#All],[Customer Lifetime Value]], MATCH(TEXT(U1566, "0")&amp;V1566, TEXT(clv_analysis[[#All],[Year]], "0")&amp;clv_analysis[[#All],[Quarter]], 0))) /( COUNTIFS(amazon_prime_users[Year], U1566, amazon_prime_users[Quarter], V1566))</f>
        <v>57.50606386983182</v>
      </c>
    </row>
    <row r="1567" spans="1:23" x14ac:dyDescent="0.3">
      <c r="A1567" s="2">
        <v>1566</v>
      </c>
      <c r="B1567" t="s">
        <v>6134</v>
      </c>
      <c r="C1567" t="s">
        <v>6135</v>
      </c>
      <c r="D1567" t="s">
        <v>6136</v>
      </c>
      <c r="E1567" s="3">
        <v>19363</v>
      </c>
      <c r="F1567" t="s">
        <v>43</v>
      </c>
      <c r="G1567" t="s">
        <v>6137</v>
      </c>
      <c r="H1567" s="1">
        <v>46871</v>
      </c>
      <c r="I1567" s="1">
        <v>47236</v>
      </c>
      <c r="J1567" t="s">
        <v>24</v>
      </c>
      <c r="K1567" t="s">
        <v>37</v>
      </c>
      <c r="L1567" t="s">
        <v>26</v>
      </c>
      <c r="M1567" t="s">
        <v>59</v>
      </c>
      <c r="N1567" t="s">
        <v>28</v>
      </c>
      <c r="O1567" t="s">
        <v>29</v>
      </c>
      <c r="P1567" t="s">
        <v>68</v>
      </c>
      <c r="Q1567" t="s">
        <v>47</v>
      </c>
      <c r="R1567">
        <v>3.8</v>
      </c>
      <c r="S1567">
        <v>5</v>
      </c>
      <c r="T1567">
        <f t="shared" si="72"/>
        <v>365</v>
      </c>
      <c r="U1567" t="str">
        <f t="shared" si="73"/>
        <v>2028</v>
      </c>
      <c r="V1567" t="str">
        <f t="shared" si="74"/>
        <v>2</v>
      </c>
      <c r="W1567" s="10" cm="1">
        <f t="array" ref="W1567">(INDEX(clv_analysis[[#All],[Customer Lifetime Value]], MATCH(TEXT(U1567, "0")&amp;V1567, TEXT(clv_analysis[[#All],[Year]], "0")&amp;clv_analysis[[#All],[Quarter]], 0))) /( COUNTIFS(amazon_prime_users[Year], U1567, amazon_prime_users[Quarter], V1567))</f>
        <v>57.50606386983182</v>
      </c>
    </row>
    <row r="1568" spans="1:23" x14ac:dyDescent="0.3">
      <c r="A1568" s="2">
        <v>1567</v>
      </c>
      <c r="B1568" t="s">
        <v>6138</v>
      </c>
      <c r="C1568" t="s">
        <v>6139</v>
      </c>
      <c r="D1568" t="s">
        <v>6140</v>
      </c>
      <c r="E1568" s="3">
        <v>31941</v>
      </c>
      <c r="F1568" t="s">
        <v>22</v>
      </c>
      <c r="G1568" t="s">
        <v>5234</v>
      </c>
      <c r="H1568" s="1">
        <v>46872</v>
      </c>
      <c r="I1568" s="1">
        <v>47237</v>
      </c>
      <c r="J1568" t="s">
        <v>24</v>
      </c>
      <c r="K1568" t="s">
        <v>37</v>
      </c>
      <c r="L1568" t="s">
        <v>26</v>
      </c>
      <c r="M1568" t="s">
        <v>59</v>
      </c>
      <c r="N1568" t="s">
        <v>60</v>
      </c>
      <c r="O1568" t="s">
        <v>29</v>
      </c>
      <c r="P1568" t="s">
        <v>68</v>
      </c>
      <c r="Q1568" t="s">
        <v>47</v>
      </c>
      <c r="R1568">
        <v>3.9</v>
      </c>
      <c r="S1568">
        <v>5</v>
      </c>
      <c r="T1568">
        <f t="shared" si="72"/>
        <v>365</v>
      </c>
      <c r="U1568" t="str">
        <f t="shared" si="73"/>
        <v>2028</v>
      </c>
      <c r="V1568" t="str">
        <f t="shared" si="74"/>
        <v>2</v>
      </c>
      <c r="W1568" s="10" cm="1">
        <f t="array" ref="W1568">(INDEX(clv_analysis[[#All],[Customer Lifetime Value]], MATCH(TEXT(U1568, "0")&amp;V1568, TEXT(clv_analysis[[#All],[Year]], "0")&amp;clv_analysis[[#All],[Quarter]], 0))) /( COUNTIFS(amazon_prime_users[Year], U1568, amazon_prime_users[Quarter], V1568))</f>
        <v>57.50606386983182</v>
      </c>
    </row>
    <row r="1569" spans="1:23" x14ac:dyDescent="0.3">
      <c r="A1569" s="2">
        <v>1568</v>
      </c>
      <c r="B1569" t="s">
        <v>6141</v>
      </c>
      <c r="C1569" t="s">
        <v>6142</v>
      </c>
      <c r="D1569" t="s">
        <v>6143</v>
      </c>
      <c r="E1569" s="3">
        <v>14562</v>
      </c>
      <c r="F1569" t="s">
        <v>22</v>
      </c>
      <c r="G1569" t="s">
        <v>6144</v>
      </c>
      <c r="H1569" s="1">
        <v>46873</v>
      </c>
      <c r="I1569" s="1">
        <v>47238</v>
      </c>
      <c r="J1569" t="s">
        <v>36</v>
      </c>
      <c r="K1569" t="s">
        <v>52</v>
      </c>
      <c r="L1569" t="s">
        <v>53</v>
      </c>
      <c r="M1569" t="s">
        <v>27</v>
      </c>
      <c r="N1569" t="s">
        <v>45</v>
      </c>
      <c r="O1569" t="s">
        <v>29</v>
      </c>
      <c r="P1569" t="s">
        <v>39</v>
      </c>
      <c r="Q1569" t="s">
        <v>47</v>
      </c>
      <c r="R1569">
        <v>4.5</v>
      </c>
      <c r="S1569">
        <v>7</v>
      </c>
      <c r="T1569">
        <f t="shared" si="72"/>
        <v>365</v>
      </c>
      <c r="U1569" t="str">
        <f t="shared" si="73"/>
        <v>2028</v>
      </c>
      <c r="V1569" t="str">
        <f t="shared" si="74"/>
        <v>2</v>
      </c>
      <c r="W1569" s="10" cm="1">
        <f t="array" ref="W1569">(INDEX(clv_analysis[[#All],[Customer Lifetime Value]], MATCH(TEXT(U1569, "0")&amp;V1569, TEXT(clv_analysis[[#All],[Year]], "0")&amp;clv_analysis[[#All],[Quarter]], 0))) /( COUNTIFS(amazon_prime_users[Year], U1569, amazon_prime_users[Quarter], V1569))</f>
        <v>57.50606386983182</v>
      </c>
    </row>
    <row r="1570" spans="1:23" x14ac:dyDescent="0.3">
      <c r="A1570" s="2">
        <v>1569</v>
      </c>
      <c r="B1570" t="s">
        <v>6145</v>
      </c>
      <c r="C1570" t="s">
        <v>6146</v>
      </c>
      <c r="D1570" t="s">
        <v>6147</v>
      </c>
      <c r="E1570" s="3">
        <v>13822</v>
      </c>
      <c r="F1570" t="s">
        <v>22</v>
      </c>
      <c r="G1570" t="s">
        <v>6148</v>
      </c>
      <c r="H1570" s="1">
        <v>46874</v>
      </c>
      <c r="I1570" s="1">
        <v>47239</v>
      </c>
      <c r="J1570" t="s">
        <v>36</v>
      </c>
      <c r="K1570" t="s">
        <v>52</v>
      </c>
      <c r="L1570" t="s">
        <v>26</v>
      </c>
      <c r="M1570" t="s">
        <v>59</v>
      </c>
      <c r="N1570" t="s">
        <v>60</v>
      </c>
      <c r="O1570" t="s">
        <v>61</v>
      </c>
      <c r="P1570" t="s">
        <v>39</v>
      </c>
      <c r="Q1570" t="s">
        <v>47</v>
      </c>
      <c r="R1570">
        <v>4.0999999999999996</v>
      </c>
      <c r="S1570">
        <v>9</v>
      </c>
      <c r="T1570">
        <f t="shared" si="72"/>
        <v>365</v>
      </c>
      <c r="U1570" t="str">
        <f t="shared" si="73"/>
        <v>2028</v>
      </c>
      <c r="V1570" t="str">
        <f t="shared" si="74"/>
        <v>2</v>
      </c>
      <c r="W1570" s="10" cm="1">
        <f t="array" ref="W1570">(INDEX(clv_analysis[[#All],[Customer Lifetime Value]], MATCH(TEXT(U1570, "0")&amp;V1570, TEXT(clv_analysis[[#All],[Year]], "0")&amp;clv_analysis[[#All],[Quarter]], 0))) /( COUNTIFS(amazon_prime_users[Year], U1570, amazon_prime_users[Quarter], V1570))</f>
        <v>57.50606386983182</v>
      </c>
    </row>
    <row r="1571" spans="1:23" x14ac:dyDescent="0.3">
      <c r="A1571" s="2">
        <v>1570</v>
      </c>
      <c r="B1571" t="s">
        <v>6149</v>
      </c>
      <c r="C1571" t="s">
        <v>6150</v>
      </c>
      <c r="D1571" t="s">
        <v>6151</v>
      </c>
      <c r="E1571" s="3">
        <v>25489</v>
      </c>
      <c r="F1571" t="s">
        <v>43</v>
      </c>
      <c r="G1571" t="s">
        <v>6152</v>
      </c>
      <c r="H1571" s="1">
        <v>46875</v>
      </c>
      <c r="I1571" s="1">
        <v>47240</v>
      </c>
      <c r="J1571" t="s">
        <v>36</v>
      </c>
      <c r="K1571" t="s">
        <v>25</v>
      </c>
      <c r="L1571" t="s">
        <v>26</v>
      </c>
      <c r="M1571" t="s">
        <v>66</v>
      </c>
      <c r="N1571" t="s">
        <v>28</v>
      </c>
      <c r="O1571" t="s">
        <v>38</v>
      </c>
      <c r="P1571" t="s">
        <v>68</v>
      </c>
      <c r="Q1571" t="s">
        <v>54</v>
      </c>
      <c r="R1571">
        <v>4.9000000000000004</v>
      </c>
      <c r="S1571">
        <v>4</v>
      </c>
      <c r="T1571">
        <f t="shared" si="72"/>
        <v>365</v>
      </c>
      <c r="U1571" t="str">
        <f t="shared" si="73"/>
        <v>2028</v>
      </c>
      <c r="V1571" t="str">
        <f t="shared" si="74"/>
        <v>2</v>
      </c>
      <c r="W1571" s="10" cm="1">
        <f t="array" ref="W1571">(INDEX(clv_analysis[[#All],[Customer Lifetime Value]], MATCH(TEXT(U1571, "0")&amp;V1571, TEXT(clv_analysis[[#All],[Year]], "0")&amp;clv_analysis[[#All],[Quarter]], 0))) /( COUNTIFS(amazon_prime_users[Year], U1571, amazon_prime_users[Quarter], V1571))</f>
        <v>57.50606386983182</v>
      </c>
    </row>
    <row r="1572" spans="1:23" x14ac:dyDescent="0.3">
      <c r="A1572" s="2">
        <v>1571</v>
      </c>
      <c r="B1572" t="s">
        <v>6153</v>
      </c>
      <c r="C1572" t="s">
        <v>6154</v>
      </c>
      <c r="D1572" t="s">
        <v>6155</v>
      </c>
      <c r="E1572" s="3">
        <v>35561</v>
      </c>
      <c r="F1572" t="s">
        <v>22</v>
      </c>
      <c r="G1572" t="s">
        <v>6156</v>
      </c>
      <c r="H1572" s="1">
        <v>46876</v>
      </c>
      <c r="I1572" s="1">
        <v>47241</v>
      </c>
      <c r="J1572" t="s">
        <v>24</v>
      </c>
      <c r="K1572" t="s">
        <v>52</v>
      </c>
      <c r="L1572" t="s">
        <v>53</v>
      </c>
      <c r="M1572" t="s">
        <v>66</v>
      </c>
      <c r="N1572" t="s">
        <v>45</v>
      </c>
      <c r="O1572" t="s">
        <v>46</v>
      </c>
      <c r="P1572" t="s">
        <v>30</v>
      </c>
      <c r="Q1572" t="s">
        <v>54</v>
      </c>
      <c r="R1572">
        <v>3.5</v>
      </c>
      <c r="S1572">
        <v>6</v>
      </c>
      <c r="T1572">
        <f t="shared" si="72"/>
        <v>365</v>
      </c>
      <c r="U1572" t="str">
        <f t="shared" si="73"/>
        <v>2028</v>
      </c>
      <c r="V1572" t="str">
        <f t="shared" si="74"/>
        <v>2</v>
      </c>
      <c r="W1572" s="10" cm="1">
        <f t="array" ref="W1572">(INDEX(clv_analysis[[#All],[Customer Lifetime Value]], MATCH(TEXT(U1572, "0")&amp;V1572, TEXT(clv_analysis[[#All],[Year]], "0")&amp;clv_analysis[[#All],[Quarter]], 0))) /( COUNTIFS(amazon_prime_users[Year], U1572, amazon_prime_users[Quarter], V1572))</f>
        <v>57.50606386983182</v>
      </c>
    </row>
    <row r="1573" spans="1:23" x14ac:dyDescent="0.3">
      <c r="A1573" s="2">
        <v>1572</v>
      </c>
      <c r="B1573" t="s">
        <v>6157</v>
      </c>
      <c r="C1573" t="s">
        <v>6158</v>
      </c>
      <c r="D1573" t="s">
        <v>6159</v>
      </c>
      <c r="E1573" s="3">
        <v>14331</v>
      </c>
      <c r="F1573" t="s">
        <v>22</v>
      </c>
      <c r="G1573" t="s">
        <v>6160</v>
      </c>
      <c r="H1573" s="1">
        <v>46877</v>
      </c>
      <c r="I1573" s="1">
        <v>47242</v>
      </c>
      <c r="J1573" t="s">
        <v>24</v>
      </c>
      <c r="K1573" t="s">
        <v>25</v>
      </c>
      <c r="L1573" t="s">
        <v>53</v>
      </c>
      <c r="M1573" t="s">
        <v>66</v>
      </c>
      <c r="N1573" t="s">
        <v>45</v>
      </c>
      <c r="O1573" t="s">
        <v>67</v>
      </c>
      <c r="P1573" t="s">
        <v>68</v>
      </c>
      <c r="Q1573" t="s">
        <v>47</v>
      </c>
      <c r="R1573">
        <v>3.1</v>
      </c>
      <c r="S1573">
        <v>9</v>
      </c>
      <c r="T1573">
        <f t="shared" si="72"/>
        <v>365</v>
      </c>
      <c r="U1573" t="str">
        <f t="shared" si="73"/>
        <v>2028</v>
      </c>
      <c r="V1573" t="str">
        <f t="shared" si="74"/>
        <v>2</v>
      </c>
      <c r="W1573" s="10" cm="1">
        <f t="array" ref="W1573">(INDEX(clv_analysis[[#All],[Customer Lifetime Value]], MATCH(TEXT(U1573, "0")&amp;V1573, TEXT(clv_analysis[[#All],[Year]], "0")&amp;clv_analysis[[#All],[Quarter]], 0))) /( COUNTIFS(amazon_prime_users[Year], U1573, amazon_prime_users[Quarter], V1573))</f>
        <v>57.50606386983182</v>
      </c>
    </row>
    <row r="1574" spans="1:23" x14ac:dyDescent="0.3">
      <c r="A1574" s="2">
        <v>1573</v>
      </c>
      <c r="B1574" t="s">
        <v>6161</v>
      </c>
      <c r="C1574" t="s">
        <v>6162</v>
      </c>
      <c r="D1574" t="s">
        <v>6163</v>
      </c>
      <c r="E1574" s="3">
        <v>17315</v>
      </c>
      <c r="F1574" t="s">
        <v>43</v>
      </c>
      <c r="G1574" t="s">
        <v>3208</v>
      </c>
      <c r="H1574" s="1">
        <v>46878</v>
      </c>
      <c r="I1574" s="1">
        <v>47243</v>
      </c>
      <c r="J1574" t="s">
        <v>36</v>
      </c>
      <c r="K1574" t="s">
        <v>52</v>
      </c>
      <c r="L1574" t="s">
        <v>53</v>
      </c>
      <c r="M1574" t="s">
        <v>27</v>
      </c>
      <c r="N1574" t="s">
        <v>60</v>
      </c>
      <c r="O1574" t="s">
        <v>29</v>
      </c>
      <c r="P1574" t="s">
        <v>30</v>
      </c>
      <c r="Q1574" t="s">
        <v>47</v>
      </c>
      <c r="R1574">
        <v>3.2</v>
      </c>
      <c r="S1574">
        <v>10</v>
      </c>
      <c r="T1574">
        <f t="shared" si="72"/>
        <v>365</v>
      </c>
      <c r="U1574" t="str">
        <f t="shared" si="73"/>
        <v>2028</v>
      </c>
      <c r="V1574" t="str">
        <f t="shared" si="74"/>
        <v>2</v>
      </c>
      <c r="W1574" s="10" cm="1">
        <f t="array" ref="W1574">(INDEX(clv_analysis[[#All],[Customer Lifetime Value]], MATCH(TEXT(U1574, "0")&amp;V1574, TEXT(clv_analysis[[#All],[Year]], "0")&amp;clv_analysis[[#All],[Quarter]], 0))) /( COUNTIFS(amazon_prime_users[Year], U1574, amazon_prime_users[Quarter], V1574))</f>
        <v>57.50606386983182</v>
      </c>
    </row>
    <row r="1575" spans="1:23" x14ac:dyDescent="0.3">
      <c r="A1575" s="2">
        <v>1574</v>
      </c>
      <c r="B1575" t="s">
        <v>6164</v>
      </c>
      <c r="C1575" t="s">
        <v>6165</v>
      </c>
      <c r="D1575" t="s">
        <v>6166</v>
      </c>
      <c r="E1575" s="3">
        <v>19156</v>
      </c>
      <c r="F1575" t="s">
        <v>43</v>
      </c>
      <c r="G1575" t="s">
        <v>6167</v>
      </c>
      <c r="H1575" s="1">
        <v>46879</v>
      </c>
      <c r="I1575" s="1">
        <v>47244</v>
      </c>
      <c r="J1575" t="s">
        <v>36</v>
      </c>
      <c r="K1575" t="s">
        <v>25</v>
      </c>
      <c r="L1575" t="s">
        <v>53</v>
      </c>
      <c r="M1575" t="s">
        <v>27</v>
      </c>
      <c r="N1575" t="s">
        <v>28</v>
      </c>
      <c r="O1575" t="s">
        <v>67</v>
      </c>
      <c r="P1575" t="s">
        <v>30</v>
      </c>
      <c r="Q1575" t="s">
        <v>47</v>
      </c>
      <c r="R1575">
        <v>4.7</v>
      </c>
      <c r="S1575">
        <v>7</v>
      </c>
      <c r="T1575">
        <f t="shared" si="72"/>
        <v>365</v>
      </c>
      <c r="U1575" t="str">
        <f t="shared" si="73"/>
        <v>2028</v>
      </c>
      <c r="V1575" t="str">
        <f t="shared" si="74"/>
        <v>2</v>
      </c>
      <c r="W1575" s="10" cm="1">
        <f t="array" ref="W1575">(INDEX(clv_analysis[[#All],[Customer Lifetime Value]], MATCH(TEXT(U1575, "0")&amp;V1575, TEXT(clv_analysis[[#All],[Year]], "0")&amp;clv_analysis[[#All],[Quarter]], 0))) /( COUNTIFS(amazon_prime_users[Year], U1575, amazon_prime_users[Quarter], V1575))</f>
        <v>57.50606386983182</v>
      </c>
    </row>
    <row r="1576" spans="1:23" x14ac:dyDescent="0.3">
      <c r="A1576" s="2">
        <v>1575</v>
      </c>
      <c r="B1576" t="s">
        <v>6168</v>
      </c>
      <c r="C1576" t="s">
        <v>6169</v>
      </c>
      <c r="D1576" t="s">
        <v>6170</v>
      </c>
      <c r="E1576" s="3">
        <v>31152</v>
      </c>
      <c r="F1576" t="s">
        <v>22</v>
      </c>
      <c r="G1576" t="s">
        <v>6171</v>
      </c>
      <c r="H1576" s="1">
        <v>46880</v>
      </c>
      <c r="I1576" s="1">
        <v>47245</v>
      </c>
      <c r="J1576" t="s">
        <v>36</v>
      </c>
      <c r="K1576" t="s">
        <v>52</v>
      </c>
      <c r="L1576" t="s">
        <v>53</v>
      </c>
      <c r="M1576" t="s">
        <v>59</v>
      </c>
      <c r="N1576" t="s">
        <v>28</v>
      </c>
      <c r="O1576" t="s">
        <v>46</v>
      </c>
      <c r="P1576" t="s">
        <v>39</v>
      </c>
      <c r="Q1576" t="s">
        <v>31</v>
      </c>
      <c r="R1576">
        <v>3.1</v>
      </c>
      <c r="S1576">
        <v>10</v>
      </c>
      <c r="T1576">
        <f t="shared" si="72"/>
        <v>365</v>
      </c>
      <c r="U1576" t="str">
        <f t="shared" si="73"/>
        <v>2028</v>
      </c>
      <c r="V1576" t="str">
        <f t="shared" si="74"/>
        <v>2</v>
      </c>
      <c r="W1576" s="10" cm="1">
        <f t="array" ref="W1576">(INDEX(clv_analysis[[#All],[Customer Lifetime Value]], MATCH(TEXT(U1576, "0")&amp;V1576, TEXT(clv_analysis[[#All],[Year]], "0")&amp;clv_analysis[[#All],[Quarter]], 0))) /( COUNTIFS(amazon_prime_users[Year], U1576, amazon_prime_users[Quarter], V1576))</f>
        <v>57.50606386983182</v>
      </c>
    </row>
    <row r="1577" spans="1:23" x14ac:dyDescent="0.3">
      <c r="A1577" s="2">
        <v>1576</v>
      </c>
      <c r="B1577" t="s">
        <v>6172</v>
      </c>
      <c r="C1577" t="s">
        <v>6173</v>
      </c>
      <c r="D1577" t="s">
        <v>6174</v>
      </c>
      <c r="E1577" s="3">
        <v>34046</v>
      </c>
      <c r="F1577" t="s">
        <v>22</v>
      </c>
      <c r="G1577" t="s">
        <v>6175</v>
      </c>
      <c r="H1577" s="1">
        <v>46881</v>
      </c>
      <c r="I1577" s="1">
        <v>47246</v>
      </c>
      <c r="J1577" t="s">
        <v>24</v>
      </c>
      <c r="K1577" t="s">
        <v>52</v>
      </c>
      <c r="L1577" t="s">
        <v>26</v>
      </c>
      <c r="M1577" t="s">
        <v>66</v>
      </c>
      <c r="N1577" t="s">
        <v>45</v>
      </c>
      <c r="O1577" t="s">
        <v>67</v>
      </c>
      <c r="P1577" t="s">
        <v>39</v>
      </c>
      <c r="Q1577" t="s">
        <v>31</v>
      </c>
      <c r="R1577">
        <v>3.6</v>
      </c>
      <c r="S1577">
        <v>6</v>
      </c>
      <c r="T1577">
        <f t="shared" si="72"/>
        <v>365</v>
      </c>
      <c r="U1577" t="str">
        <f t="shared" si="73"/>
        <v>2028</v>
      </c>
      <c r="V1577" t="str">
        <f t="shared" si="74"/>
        <v>2</v>
      </c>
      <c r="W1577" s="10" cm="1">
        <f t="array" ref="W1577">(INDEX(clv_analysis[[#All],[Customer Lifetime Value]], MATCH(TEXT(U1577, "0")&amp;V1577, TEXT(clv_analysis[[#All],[Year]], "0")&amp;clv_analysis[[#All],[Quarter]], 0))) /( COUNTIFS(amazon_prime_users[Year], U1577, amazon_prime_users[Quarter], V1577))</f>
        <v>57.50606386983182</v>
      </c>
    </row>
    <row r="1578" spans="1:23" x14ac:dyDescent="0.3">
      <c r="A1578" s="2">
        <v>1577</v>
      </c>
      <c r="B1578" t="s">
        <v>6176</v>
      </c>
      <c r="C1578" t="s">
        <v>6177</v>
      </c>
      <c r="D1578" t="s">
        <v>6178</v>
      </c>
      <c r="E1578" s="3">
        <v>32063</v>
      </c>
      <c r="F1578" t="s">
        <v>22</v>
      </c>
      <c r="G1578" t="s">
        <v>6179</v>
      </c>
      <c r="H1578" s="1">
        <v>46882</v>
      </c>
      <c r="I1578" s="1">
        <v>47247</v>
      </c>
      <c r="J1578" t="s">
        <v>24</v>
      </c>
      <c r="K1578" t="s">
        <v>52</v>
      </c>
      <c r="L1578" t="s">
        <v>26</v>
      </c>
      <c r="M1578" t="s">
        <v>66</v>
      </c>
      <c r="N1578" t="s">
        <v>60</v>
      </c>
      <c r="O1578" t="s">
        <v>114</v>
      </c>
      <c r="P1578" t="s">
        <v>39</v>
      </c>
      <c r="Q1578" t="s">
        <v>47</v>
      </c>
      <c r="R1578">
        <v>3.5</v>
      </c>
      <c r="S1578">
        <v>7</v>
      </c>
      <c r="T1578">
        <f t="shared" si="72"/>
        <v>365</v>
      </c>
      <c r="U1578" t="str">
        <f t="shared" si="73"/>
        <v>2028</v>
      </c>
      <c r="V1578" t="str">
        <f t="shared" si="74"/>
        <v>2</v>
      </c>
      <c r="W1578" s="10" cm="1">
        <f t="array" ref="W1578">(INDEX(clv_analysis[[#All],[Customer Lifetime Value]], MATCH(TEXT(U1578, "0")&amp;V1578, TEXT(clv_analysis[[#All],[Year]], "0")&amp;clv_analysis[[#All],[Quarter]], 0))) /( COUNTIFS(amazon_prime_users[Year], U1578, amazon_prime_users[Quarter], V1578))</f>
        <v>57.50606386983182</v>
      </c>
    </row>
    <row r="1579" spans="1:23" x14ac:dyDescent="0.3">
      <c r="A1579" s="2">
        <v>1578</v>
      </c>
      <c r="B1579" t="s">
        <v>6180</v>
      </c>
      <c r="C1579" t="s">
        <v>6181</v>
      </c>
      <c r="D1579" t="s">
        <v>6182</v>
      </c>
      <c r="E1579" s="3">
        <v>35443</v>
      </c>
      <c r="F1579" t="s">
        <v>22</v>
      </c>
      <c r="G1579" t="s">
        <v>6183</v>
      </c>
      <c r="H1579" s="1">
        <v>46883</v>
      </c>
      <c r="I1579" s="1">
        <v>47248</v>
      </c>
      <c r="J1579" t="s">
        <v>24</v>
      </c>
      <c r="K1579" t="s">
        <v>37</v>
      </c>
      <c r="L1579" t="s">
        <v>26</v>
      </c>
      <c r="M1579" t="s">
        <v>59</v>
      </c>
      <c r="N1579" t="s">
        <v>60</v>
      </c>
      <c r="O1579" t="s">
        <v>29</v>
      </c>
      <c r="P1579" t="s">
        <v>68</v>
      </c>
      <c r="Q1579" t="s">
        <v>31</v>
      </c>
      <c r="R1579">
        <v>3.4</v>
      </c>
      <c r="S1579">
        <v>1</v>
      </c>
      <c r="T1579">
        <f t="shared" si="72"/>
        <v>365</v>
      </c>
      <c r="U1579" t="str">
        <f t="shared" si="73"/>
        <v>2028</v>
      </c>
      <c r="V1579" t="str">
        <f t="shared" si="74"/>
        <v>2</v>
      </c>
      <c r="W1579" s="10" cm="1">
        <f t="array" ref="W1579">(INDEX(clv_analysis[[#All],[Customer Lifetime Value]], MATCH(TEXT(U1579, "0")&amp;V1579, TEXT(clv_analysis[[#All],[Year]], "0")&amp;clv_analysis[[#All],[Quarter]], 0))) /( COUNTIFS(amazon_prime_users[Year], U1579, amazon_prime_users[Quarter], V1579))</f>
        <v>57.50606386983182</v>
      </c>
    </row>
    <row r="1580" spans="1:23" x14ac:dyDescent="0.3">
      <c r="A1580" s="2">
        <v>1579</v>
      </c>
      <c r="B1580" t="s">
        <v>6184</v>
      </c>
      <c r="C1580" t="s">
        <v>6185</v>
      </c>
      <c r="D1580" t="s">
        <v>6186</v>
      </c>
      <c r="E1580" s="3">
        <v>22379</v>
      </c>
      <c r="F1580" t="s">
        <v>43</v>
      </c>
      <c r="G1580" t="s">
        <v>6187</v>
      </c>
      <c r="H1580" s="1">
        <v>46884</v>
      </c>
      <c r="I1580" s="1">
        <v>47249</v>
      </c>
      <c r="J1580" t="s">
        <v>24</v>
      </c>
      <c r="K1580" t="s">
        <v>25</v>
      </c>
      <c r="L1580" t="s">
        <v>53</v>
      </c>
      <c r="M1580" t="s">
        <v>66</v>
      </c>
      <c r="N1580" t="s">
        <v>60</v>
      </c>
      <c r="O1580" t="s">
        <v>29</v>
      </c>
      <c r="P1580" t="s">
        <v>68</v>
      </c>
      <c r="Q1580" t="s">
        <v>31</v>
      </c>
      <c r="R1580">
        <v>3.3</v>
      </c>
      <c r="S1580">
        <v>1</v>
      </c>
      <c r="T1580">
        <f t="shared" si="72"/>
        <v>365</v>
      </c>
      <c r="U1580" t="str">
        <f t="shared" si="73"/>
        <v>2028</v>
      </c>
      <c r="V1580" t="str">
        <f t="shared" si="74"/>
        <v>2</v>
      </c>
      <c r="W1580" s="10" cm="1">
        <f t="array" ref="W1580">(INDEX(clv_analysis[[#All],[Customer Lifetime Value]], MATCH(TEXT(U1580, "0")&amp;V1580, TEXT(clv_analysis[[#All],[Year]], "0")&amp;clv_analysis[[#All],[Quarter]], 0))) /( COUNTIFS(amazon_prime_users[Year], U1580, amazon_prime_users[Quarter], V1580))</f>
        <v>57.50606386983182</v>
      </c>
    </row>
    <row r="1581" spans="1:23" x14ac:dyDescent="0.3">
      <c r="A1581" s="2">
        <v>1580</v>
      </c>
      <c r="B1581" t="s">
        <v>6188</v>
      </c>
      <c r="C1581" t="s">
        <v>6189</v>
      </c>
      <c r="D1581" t="s">
        <v>6190</v>
      </c>
      <c r="E1581" s="3">
        <v>36410</v>
      </c>
      <c r="F1581" t="s">
        <v>22</v>
      </c>
      <c r="G1581" t="s">
        <v>6191</v>
      </c>
      <c r="H1581" s="1">
        <v>46885</v>
      </c>
      <c r="I1581" s="1">
        <v>47250</v>
      </c>
      <c r="J1581" t="s">
        <v>24</v>
      </c>
      <c r="K1581" t="s">
        <v>52</v>
      </c>
      <c r="L1581" t="s">
        <v>26</v>
      </c>
      <c r="M1581" t="s">
        <v>27</v>
      </c>
      <c r="N1581" t="s">
        <v>28</v>
      </c>
      <c r="O1581" t="s">
        <v>114</v>
      </c>
      <c r="P1581" t="s">
        <v>39</v>
      </c>
      <c r="Q1581" t="s">
        <v>54</v>
      </c>
      <c r="R1581">
        <v>3.2</v>
      </c>
      <c r="S1581">
        <v>3</v>
      </c>
      <c r="T1581">
        <f t="shared" si="72"/>
        <v>365</v>
      </c>
      <c r="U1581" t="str">
        <f t="shared" si="73"/>
        <v>2028</v>
      </c>
      <c r="V1581" t="str">
        <f t="shared" si="74"/>
        <v>2</v>
      </c>
      <c r="W1581" s="10" cm="1">
        <f t="array" ref="W1581">(INDEX(clv_analysis[[#All],[Customer Lifetime Value]], MATCH(TEXT(U1581, "0")&amp;V1581, TEXT(clv_analysis[[#All],[Year]], "0")&amp;clv_analysis[[#All],[Quarter]], 0))) /( COUNTIFS(amazon_prime_users[Year], U1581, amazon_prime_users[Quarter], V1581))</f>
        <v>57.50606386983182</v>
      </c>
    </row>
    <row r="1582" spans="1:23" x14ac:dyDescent="0.3">
      <c r="A1582" s="2">
        <v>1581</v>
      </c>
      <c r="B1582" t="s">
        <v>6192</v>
      </c>
      <c r="C1582" t="s">
        <v>6193</v>
      </c>
      <c r="D1582" t="s">
        <v>6194</v>
      </c>
      <c r="E1582" s="3">
        <v>26936</v>
      </c>
      <c r="F1582" t="s">
        <v>43</v>
      </c>
      <c r="G1582" t="s">
        <v>6195</v>
      </c>
      <c r="H1582" s="1">
        <v>46886</v>
      </c>
      <c r="I1582" s="1">
        <v>47251</v>
      </c>
      <c r="J1582" t="s">
        <v>36</v>
      </c>
      <c r="K1582" t="s">
        <v>52</v>
      </c>
      <c r="L1582" t="s">
        <v>26</v>
      </c>
      <c r="M1582" t="s">
        <v>66</v>
      </c>
      <c r="N1582" t="s">
        <v>45</v>
      </c>
      <c r="O1582" t="s">
        <v>114</v>
      </c>
      <c r="P1582" t="s">
        <v>39</v>
      </c>
      <c r="Q1582" t="s">
        <v>47</v>
      </c>
      <c r="R1582">
        <v>3.7</v>
      </c>
      <c r="S1582">
        <v>8</v>
      </c>
      <c r="T1582">
        <f t="shared" si="72"/>
        <v>365</v>
      </c>
      <c r="U1582" t="str">
        <f t="shared" si="73"/>
        <v>2028</v>
      </c>
      <c r="V1582" t="str">
        <f t="shared" si="74"/>
        <v>2</v>
      </c>
      <c r="W1582" s="10" cm="1">
        <f t="array" ref="W1582">(INDEX(clv_analysis[[#All],[Customer Lifetime Value]], MATCH(TEXT(U1582, "0")&amp;V1582, TEXT(clv_analysis[[#All],[Year]], "0")&amp;clv_analysis[[#All],[Quarter]], 0))) /( COUNTIFS(amazon_prime_users[Year], U1582, amazon_prime_users[Quarter], V1582))</f>
        <v>57.50606386983182</v>
      </c>
    </row>
    <row r="1583" spans="1:23" x14ac:dyDescent="0.3">
      <c r="A1583" s="2">
        <v>1582</v>
      </c>
      <c r="B1583" t="s">
        <v>6196</v>
      </c>
      <c r="C1583" t="s">
        <v>6197</v>
      </c>
      <c r="D1583" t="s">
        <v>6198</v>
      </c>
      <c r="E1583" s="3">
        <v>25836</v>
      </c>
      <c r="F1583" t="s">
        <v>22</v>
      </c>
      <c r="G1583" t="s">
        <v>6199</v>
      </c>
      <c r="H1583" s="1">
        <v>46887</v>
      </c>
      <c r="I1583" s="1">
        <v>47252</v>
      </c>
      <c r="J1583" t="s">
        <v>36</v>
      </c>
      <c r="K1583" t="s">
        <v>37</v>
      </c>
      <c r="L1583" t="s">
        <v>26</v>
      </c>
      <c r="M1583" t="s">
        <v>66</v>
      </c>
      <c r="N1583" t="s">
        <v>28</v>
      </c>
      <c r="O1583" t="s">
        <v>29</v>
      </c>
      <c r="P1583" t="s">
        <v>30</v>
      </c>
      <c r="Q1583" t="s">
        <v>47</v>
      </c>
      <c r="R1583">
        <v>4.8</v>
      </c>
      <c r="S1583">
        <v>4</v>
      </c>
      <c r="T1583">
        <f t="shared" si="72"/>
        <v>365</v>
      </c>
      <c r="U1583" t="str">
        <f t="shared" si="73"/>
        <v>2028</v>
      </c>
      <c r="V1583" t="str">
        <f t="shared" si="74"/>
        <v>2</v>
      </c>
      <c r="W1583" s="10" cm="1">
        <f t="array" ref="W1583">(INDEX(clv_analysis[[#All],[Customer Lifetime Value]], MATCH(TEXT(U1583, "0")&amp;V1583, TEXT(clv_analysis[[#All],[Year]], "0")&amp;clv_analysis[[#All],[Quarter]], 0))) /( COUNTIFS(amazon_prime_users[Year], U1583, amazon_prime_users[Quarter], V1583))</f>
        <v>57.50606386983182</v>
      </c>
    </row>
    <row r="1584" spans="1:23" x14ac:dyDescent="0.3">
      <c r="A1584" s="2">
        <v>1583</v>
      </c>
      <c r="B1584" t="s">
        <v>6200</v>
      </c>
      <c r="C1584" t="s">
        <v>6201</v>
      </c>
      <c r="D1584" t="s">
        <v>6202</v>
      </c>
      <c r="E1584" s="3">
        <v>33822</v>
      </c>
      <c r="F1584" t="s">
        <v>22</v>
      </c>
      <c r="G1584" t="s">
        <v>6203</v>
      </c>
      <c r="H1584" s="1">
        <v>46888</v>
      </c>
      <c r="I1584" s="1">
        <v>47253</v>
      </c>
      <c r="J1584" t="s">
        <v>24</v>
      </c>
      <c r="K1584" t="s">
        <v>37</v>
      </c>
      <c r="L1584" t="s">
        <v>26</v>
      </c>
      <c r="M1584" t="s">
        <v>66</v>
      </c>
      <c r="N1584" t="s">
        <v>60</v>
      </c>
      <c r="O1584" t="s">
        <v>73</v>
      </c>
      <c r="P1584" t="s">
        <v>68</v>
      </c>
      <c r="Q1584" t="s">
        <v>31</v>
      </c>
      <c r="R1584">
        <v>4.4000000000000004</v>
      </c>
      <c r="S1584">
        <v>4</v>
      </c>
      <c r="T1584">
        <f t="shared" si="72"/>
        <v>365</v>
      </c>
      <c r="U1584" t="str">
        <f t="shared" si="73"/>
        <v>2028</v>
      </c>
      <c r="V1584" t="str">
        <f t="shared" si="74"/>
        <v>2</v>
      </c>
      <c r="W1584" s="10" cm="1">
        <f t="array" ref="W1584">(INDEX(clv_analysis[[#All],[Customer Lifetime Value]], MATCH(TEXT(U1584, "0")&amp;V1584, TEXT(clv_analysis[[#All],[Year]], "0")&amp;clv_analysis[[#All],[Quarter]], 0))) /( COUNTIFS(amazon_prime_users[Year], U1584, amazon_prime_users[Quarter], V1584))</f>
        <v>57.50606386983182</v>
      </c>
    </row>
    <row r="1585" spans="1:23" x14ac:dyDescent="0.3">
      <c r="A1585" s="2">
        <v>1584</v>
      </c>
      <c r="B1585" t="s">
        <v>6204</v>
      </c>
      <c r="C1585" t="s">
        <v>6205</v>
      </c>
      <c r="D1585" t="s">
        <v>6206</v>
      </c>
      <c r="E1585" s="3">
        <v>13656</v>
      </c>
      <c r="F1585" t="s">
        <v>43</v>
      </c>
      <c r="G1585" t="s">
        <v>6207</v>
      </c>
      <c r="H1585" s="1">
        <v>46889</v>
      </c>
      <c r="I1585" s="1">
        <v>47254</v>
      </c>
      <c r="J1585" t="s">
        <v>36</v>
      </c>
      <c r="K1585" t="s">
        <v>25</v>
      </c>
      <c r="L1585" t="s">
        <v>26</v>
      </c>
      <c r="M1585" t="s">
        <v>66</v>
      </c>
      <c r="N1585" t="s">
        <v>60</v>
      </c>
      <c r="O1585" t="s">
        <v>46</v>
      </c>
      <c r="P1585" t="s">
        <v>39</v>
      </c>
      <c r="Q1585" t="s">
        <v>31</v>
      </c>
      <c r="R1585">
        <v>3.9</v>
      </c>
      <c r="S1585">
        <v>8</v>
      </c>
      <c r="T1585">
        <f t="shared" si="72"/>
        <v>365</v>
      </c>
      <c r="U1585" t="str">
        <f t="shared" si="73"/>
        <v>2028</v>
      </c>
      <c r="V1585" t="str">
        <f t="shared" si="74"/>
        <v>2</v>
      </c>
      <c r="W1585" s="10" cm="1">
        <f t="array" ref="W1585">(INDEX(clv_analysis[[#All],[Customer Lifetime Value]], MATCH(TEXT(U1585, "0")&amp;V1585, TEXT(clv_analysis[[#All],[Year]], "0")&amp;clv_analysis[[#All],[Quarter]], 0))) /( COUNTIFS(amazon_prime_users[Year], U1585, amazon_prime_users[Quarter], V1585))</f>
        <v>57.50606386983182</v>
      </c>
    </row>
    <row r="1586" spans="1:23" x14ac:dyDescent="0.3">
      <c r="A1586" s="2">
        <v>1585</v>
      </c>
      <c r="B1586" t="s">
        <v>6208</v>
      </c>
      <c r="C1586" t="s">
        <v>6209</v>
      </c>
      <c r="D1586" t="s">
        <v>6210</v>
      </c>
      <c r="E1586" s="3">
        <v>23616</v>
      </c>
      <c r="F1586" t="s">
        <v>22</v>
      </c>
      <c r="G1586" t="s">
        <v>6211</v>
      </c>
      <c r="H1586" s="1">
        <v>46890</v>
      </c>
      <c r="I1586" s="1">
        <v>47255</v>
      </c>
      <c r="J1586" t="s">
        <v>36</v>
      </c>
      <c r="K1586" t="s">
        <v>52</v>
      </c>
      <c r="L1586" t="s">
        <v>53</v>
      </c>
      <c r="M1586" t="s">
        <v>59</v>
      </c>
      <c r="N1586" t="s">
        <v>60</v>
      </c>
      <c r="O1586" t="s">
        <v>73</v>
      </c>
      <c r="P1586" t="s">
        <v>68</v>
      </c>
      <c r="Q1586" t="s">
        <v>54</v>
      </c>
      <c r="R1586">
        <v>3.1</v>
      </c>
      <c r="S1586">
        <v>10</v>
      </c>
      <c r="T1586">
        <f t="shared" si="72"/>
        <v>365</v>
      </c>
      <c r="U1586" t="str">
        <f t="shared" si="73"/>
        <v>2028</v>
      </c>
      <c r="V1586" t="str">
        <f t="shared" si="74"/>
        <v>2</v>
      </c>
      <c r="W1586" s="10" cm="1">
        <f t="array" ref="W1586">(INDEX(clv_analysis[[#All],[Customer Lifetime Value]], MATCH(TEXT(U1586, "0")&amp;V1586, TEXT(clv_analysis[[#All],[Year]], "0")&amp;clv_analysis[[#All],[Quarter]], 0))) /( COUNTIFS(amazon_prime_users[Year], U1586, amazon_prime_users[Quarter], V1586))</f>
        <v>57.50606386983182</v>
      </c>
    </row>
    <row r="1587" spans="1:23" x14ac:dyDescent="0.3">
      <c r="A1587" s="2">
        <v>1586</v>
      </c>
      <c r="B1587" t="s">
        <v>6212</v>
      </c>
      <c r="C1587" t="s">
        <v>6213</v>
      </c>
      <c r="D1587" t="s">
        <v>6214</v>
      </c>
      <c r="E1587" s="3">
        <v>21317</v>
      </c>
      <c r="F1587" t="s">
        <v>22</v>
      </c>
      <c r="G1587" t="s">
        <v>3515</v>
      </c>
      <c r="H1587" s="1">
        <v>46891</v>
      </c>
      <c r="I1587" s="1">
        <v>47256</v>
      </c>
      <c r="J1587" t="s">
        <v>36</v>
      </c>
      <c r="K1587" t="s">
        <v>37</v>
      </c>
      <c r="L1587" t="s">
        <v>53</v>
      </c>
      <c r="M1587" t="s">
        <v>66</v>
      </c>
      <c r="N1587" t="s">
        <v>28</v>
      </c>
      <c r="O1587" t="s">
        <v>67</v>
      </c>
      <c r="P1587" t="s">
        <v>30</v>
      </c>
      <c r="Q1587" t="s">
        <v>54</v>
      </c>
      <c r="R1587">
        <v>3.8</v>
      </c>
      <c r="S1587">
        <v>10</v>
      </c>
      <c r="T1587">
        <f t="shared" si="72"/>
        <v>365</v>
      </c>
      <c r="U1587" t="str">
        <f t="shared" si="73"/>
        <v>2028</v>
      </c>
      <c r="V1587" t="str">
        <f t="shared" si="74"/>
        <v>2</v>
      </c>
      <c r="W1587" s="10" cm="1">
        <f t="array" ref="W1587">(INDEX(clv_analysis[[#All],[Customer Lifetime Value]], MATCH(TEXT(U1587, "0")&amp;V1587, TEXT(clv_analysis[[#All],[Year]], "0")&amp;clv_analysis[[#All],[Quarter]], 0))) /( COUNTIFS(amazon_prime_users[Year], U1587, amazon_prime_users[Quarter], V1587))</f>
        <v>57.50606386983182</v>
      </c>
    </row>
    <row r="1588" spans="1:23" x14ac:dyDescent="0.3">
      <c r="A1588" s="2">
        <v>1587</v>
      </c>
      <c r="B1588" t="s">
        <v>6215</v>
      </c>
      <c r="C1588" t="s">
        <v>6216</v>
      </c>
      <c r="D1588" t="s">
        <v>6217</v>
      </c>
      <c r="E1588" s="3">
        <v>15056</v>
      </c>
      <c r="F1588" t="s">
        <v>43</v>
      </c>
      <c r="G1588" t="s">
        <v>362</v>
      </c>
      <c r="H1588" s="1">
        <v>46892</v>
      </c>
      <c r="I1588" s="1">
        <v>47257</v>
      </c>
      <c r="J1588" t="s">
        <v>36</v>
      </c>
      <c r="K1588" t="s">
        <v>52</v>
      </c>
      <c r="L1588" t="s">
        <v>53</v>
      </c>
      <c r="M1588" t="s">
        <v>27</v>
      </c>
      <c r="N1588" t="s">
        <v>60</v>
      </c>
      <c r="O1588" t="s">
        <v>114</v>
      </c>
      <c r="P1588" t="s">
        <v>39</v>
      </c>
      <c r="Q1588" t="s">
        <v>54</v>
      </c>
      <c r="R1588">
        <v>5</v>
      </c>
      <c r="S1588">
        <v>4</v>
      </c>
      <c r="T1588">
        <f t="shared" si="72"/>
        <v>365</v>
      </c>
      <c r="U1588" t="str">
        <f t="shared" si="73"/>
        <v>2028</v>
      </c>
      <c r="V1588" t="str">
        <f t="shared" si="74"/>
        <v>2</v>
      </c>
      <c r="W1588" s="10" cm="1">
        <f t="array" ref="W1588">(INDEX(clv_analysis[[#All],[Customer Lifetime Value]], MATCH(TEXT(U1588, "0")&amp;V1588, TEXT(clv_analysis[[#All],[Year]], "0")&amp;clv_analysis[[#All],[Quarter]], 0))) /( COUNTIFS(amazon_prime_users[Year], U1588, amazon_prime_users[Quarter], V1588))</f>
        <v>57.50606386983182</v>
      </c>
    </row>
    <row r="1589" spans="1:23" x14ac:dyDescent="0.3">
      <c r="A1589" s="2">
        <v>1588</v>
      </c>
      <c r="B1589" t="s">
        <v>6218</v>
      </c>
      <c r="C1589" t="s">
        <v>6219</v>
      </c>
      <c r="D1589" t="s">
        <v>6220</v>
      </c>
      <c r="E1589" s="3">
        <v>29921</v>
      </c>
      <c r="F1589" t="s">
        <v>43</v>
      </c>
      <c r="G1589" t="s">
        <v>6221</v>
      </c>
      <c r="H1589" s="1">
        <v>46893</v>
      </c>
      <c r="I1589" s="1">
        <v>47258</v>
      </c>
      <c r="J1589" t="s">
        <v>24</v>
      </c>
      <c r="K1589" t="s">
        <v>37</v>
      </c>
      <c r="L1589" t="s">
        <v>53</v>
      </c>
      <c r="M1589" t="s">
        <v>59</v>
      </c>
      <c r="N1589" t="s">
        <v>60</v>
      </c>
      <c r="O1589" t="s">
        <v>29</v>
      </c>
      <c r="P1589" t="s">
        <v>30</v>
      </c>
      <c r="Q1589" t="s">
        <v>31</v>
      </c>
      <c r="R1589">
        <v>3.2</v>
      </c>
      <c r="S1589">
        <v>9</v>
      </c>
      <c r="T1589">
        <f t="shared" si="72"/>
        <v>365</v>
      </c>
      <c r="U1589" t="str">
        <f t="shared" si="73"/>
        <v>2028</v>
      </c>
      <c r="V1589" t="str">
        <f t="shared" si="74"/>
        <v>2</v>
      </c>
      <c r="W1589" s="10" cm="1">
        <f t="array" ref="W1589">(INDEX(clv_analysis[[#All],[Customer Lifetime Value]], MATCH(TEXT(U1589, "0")&amp;V1589, TEXT(clv_analysis[[#All],[Year]], "0")&amp;clv_analysis[[#All],[Quarter]], 0))) /( COUNTIFS(amazon_prime_users[Year], U1589, amazon_prime_users[Quarter], V1589))</f>
        <v>57.50606386983182</v>
      </c>
    </row>
    <row r="1590" spans="1:23" x14ac:dyDescent="0.3">
      <c r="A1590" s="2">
        <v>1589</v>
      </c>
      <c r="B1590" t="s">
        <v>6222</v>
      </c>
      <c r="C1590" t="s">
        <v>6223</v>
      </c>
      <c r="D1590" t="s">
        <v>6224</v>
      </c>
      <c r="E1590" s="3">
        <v>38082</v>
      </c>
      <c r="F1590" t="s">
        <v>43</v>
      </c>
      <c r="G1590" t="s">
        <v>6225</v>
      </c>
      <c r="H1590" s="1">
        <v>46894</v>
      </c>
      <c r="I1590" s="1">
        <v>47259</v>
      </c>
      <c r="J1590" t="s">
        <v>24</v>
      </c>
      <c r="K1590" t="s">
        <v>25</v>
      </c>
      <c r="L1590" t="s">
        <v>53</v>
      </c>
      <c r="M1590" t="s">
        <v>59</v>
      </c>
      <c r="N1590" t="s">
        <v>28</v>
      </c>
      <c r="O1590" t="s">
        <v>46</v>
      </c>
      <c r="P1590" t="s">
        <v>68</v>
      </c>
      <c r="Q1590" t="s">
        <v>47</v>
      </c>
      <c r="R1590">
        <v>3.7</v>
      </c>
      <c r="S1590">
        <v>2</v>
      </c>
      <c r="T1590">
        <f t="shared" si="72"/>
        <v>365</v>
      </c>
      <c r="U1590" t="str">
        <f t="shared" si="73"/>
        <v>2028</v>
      </c>
      <c r="V1590" t="str">
        <f t="shared" si="74"/>
        <v>2</v>
      </c>
      <c r="W1590" s="10" cm="1">
        <f t="array" ref="W1590">(INDEX(clv_analysis[[#All],[Customer Lifetime Value]], MATCH(TEXT(U1590, "0")&amp;V1590, TEXT(clv_analysis[[#All],[Year]], "0")&amp;clv_analysis[[#All],[Quarter]], 0))) /( COUNTIFS(amazon_prime_users[Year], U1590, amazon_prime_users[Quarter], V1590))</f>
        <v>57.50606386983182</v>
      </c>
    </row>
    <row r="1591" spans="1:23" x14ac:dyDescent="0.3">
      <c r="A1591" s="2">
        <v>1590</v>
      </c>
      <c r="B1591" t="s">
        <v>6226</v>
      </c>
      <c r="C1591" t="s">
        <v>6227</v>
      </c>
      <c r="D1591" t="s">
        <v>6228</v>
      </c>
      <c r="E1591" s="3">
        <v>26951</v>
      </c>
      <c r="F1591" t="s">
        <v>43</v>
      </c>
      <c r="G1591" t="s">
        <v>6229</v>
      </c>
      <c r="H1591" s="1">
        <v>46895</v>
      </c>
      <c r="I1591" s="1">
        <v>47260</v>
      </c>
      <c r="J1591" t="s">
        <v>36</v>
      </c>
      <c r="K1591" t="s">
        <v>37</v>
      </c>
      <c r="L1591" t="s">
        <v>53</v>
      </c>
      <c r="M1591" t="s">
        <v>66</v>
      </c>
      <c r="N1591" t="s">
        <v>45</v>
      </c>
      <c r="O1591" t="s">
        <v>38</v>
      </c>
      <c r="P1591" t="s">
        <v>39</v>
      </c>
      <c r="Q1591" t="s">
        <v>47</v>
      </c>
      <c r="R1591">
        <v>4.3</v>
      </c>
      <c r="S1591">
        <v>5</v>
      </c>
      <c r="T1591">
        <f t="shared" si="72"/>
        <v>365</v>
      </c>
      <c r="U1591" t="str">
        <f t="shared" si="73"/>
        <v>2028</v>
      </c>
      <c r="V1591" t="str">
        <f t="shared" si="74"/>
        <v>2</v>
      </c>
      <c r="W1591" s="10" cm="1">
        <f t="array" ref="W1591">(INDEX(clv_analysis[[#All],[Customer Lifetime Value]], MATCH(TEXT(U1591, "0")&amp;V1591, TEXT(clv_analysis[[#All],[Year]], "0")&amp;clv_analysis[[#All],[Quarter]], 0))) /( COUNTIFS(amazon_prime_users[Year], U1591, amazon_prime_users[Quarter], V1591))</f>
        <v>57.50606386983182</v>
      </c>
    </row>
    <row r="1592" spans="1:23" x14ac:dyDescent="0.3">
      <c r="A1592" s="2">
        <v>1591</v>
      </c>
      <c r="B1592" t="s">
        <v>6230</v>
      </c>
      <c r="C1592" t="s">
        <v>6231</v>
      </c>
      <c r="D1592" t="s">
        <v>6232</v>
      </c>
      <c r="E1592" s="3">
        <v>30198</v>
      </c>
      <c r="F1592" t="s">
        <v>22</v>
      </c>
      <c r="G1592" t="s">
        <v>6233</v>
      </c>
      <c r="H1592" s="1">
        <v>46896</v>
      </c>
      <c r="I1592" s="1">
        <v>47261</v>
      </c>
      <c r="J1592" t="s">
        <v>36</v>
      </c>
      <c r="K1592" t="s">
        <v>25</v>
      </c>
      <c r="L1592" t="s">
        <v>53</v>
      </c>
      <c r="M1592" t="s">
        <v>59</v>
      </c>
      <c r="N1592" t="s">
        <v>28</v>
      </c>
      <c r="O1592" t="s">
        <v>114</v>
      </c>
      <c r="P1592" t="s">
        <v>30</v>
      </c>
      <c r="Q1592" t="s">
        <v>47</v>
      </c>
      <c r="R1592">
        <v>4.8</v>
      </c>
      <c r="S1592">
        <v>10</v>
      </c>
      <c r="T1592">
        <f t="shared" si="72"/>
        <v>365</v>
      </c>
      <c r="U1592" t="str">
        <f t="shared" si="73"/>
        <v>2028</v>
      </c>
      <c r="V1592" t="str">
        <f t="shared" si="74"/>
        <v>2</v>
      </c>
      <c r="W1592" s="10" cm="1">
        <f t="array" ref="W1592">(INDEX(clv_analysis[[#All],[Customer Lifetime Value]], MATCH(TEXT(U1592, "0")&amp;V1592, TEXT(clv_analysis[[#All],[Year]], "0")&amp;clv_analysis[[#All],[Quarter]], 0))) /( COUNTIFS(amazon_prime_users[Year], U1592, amazon_prime_users[Quarter], V1592))</f>
        <v>57.50606386983182</v>
      </c>
    </row>
    <row r="1593" spans="1:23" x14ac:dyDescent="0.3">
      <c r="A1593" s="2">
        <v>1592</v>
      </c>
      <c r="B1593" t="s">
        <v>6234</v>
      </c>
      <c r="C1593" t="s">
        <v>6235</v>
      </c>
      <c r="D1593" t="s">
        <v>6236</v>
      </c>
      <c r="E1593" s="3">
        <v>16731</v>
      </c>
      <c r="F1593" t="s">
        <v>43</v>
      </c>
      <c r="G1593" t="s">
        <v>6237</v>
      </c>
      <c r="H1593" s="1">
        <v>46897</v>
      </c>
      <c r="I1593" s="1">
        <v>47262</v>
      </c>
      <c r="J1593" t="s">
        <v>36</v>
      </c>
      <c r="K1593" t="s">
        <v>37</v>
      </c>
      <c r="L1593" t="s">
        <v>53</v>
      </c>
      <c r="M1593" t="s">
        <v>59</v>
      </c>
      <c r="N1593" t="s">
        <v>45</v>
      </c>
      <c r="O1593" t="s">
        <v>46</v>
      </c>
      <c r="P1593" t="s">
        <v>39</v>
      </c>
      <c r="Q1593" t="s">
        <v>31</v>
      </c>
      <c r="R1593">
        <v>4.8</v>
      </c>
      <c r="S1593">
        <v>10</v>
      </c>
      <c r="T1593">
        <f t="shared" si="72"/>
        <v>365</v>
      </c>
      <c r="U1593" t="str">
        <f t="shared" si="73"/>
        <v>2028</v>
      </c>
      <c r="V1593" t="str">
        <f t="shared" si="74"/>
        <v>2</v>
      </c>
      <c r="W1593" s="10" cm="1">
        <f t="array" ref="W1593">(INDEX(clv_analysis[[#All],[Customer Lifetime Value]], MATCH(TEXT(U1593, "0")&amp;V1593, TEXT(clv_analysis[[#All],[Year]], "0")&amp;clv_analysis[[#All],[Quarter]], 0))) /( COUNTIFS(amazon_prime_users[Year], U1593, amazon_prime_users[Quarter], V1593))</f>
        <v>57.50606386983182</v>
      </c>
    </row>
    <row r="1594" spans="1:23" x14ac:dyDescent="0.3">
      <c r="A1594" s="2">
        <v>1593</v>
      </c>
      <c r="B1594" t="s">
        <v>6238</v>
      </c>
      <c r="C1594" t="s">
        <v>6239</v>
      </c>
      <c r="D1594" t="s">
        <v>6240</v>
      </c>
      <c r="E1594" s="3">
        <v>15333</v>
      </c>
      <c r="F1594" t="s">
        <v>43</v>
      </c>
      <c r="G1594" t="s">
        <v>6241</v>
      </c>
      <c r="H1594" s="1">
        <v>46898</v>
      </c>
      <c r="I1594" s="1">
        <v>47263</v>
      </c>
      <c r="J1594" t="s">
        <v>24</v>
      </c>
      <c r="K1594" t="s">
        <v>37</v>
      </c>
      <c r="L1594" t="s">
        <v>26</v>
      </c>
      <c r="M1594" t="s">
        <v>59</v>
      </c>
      <c r="N1594" t="s">
        <v>28</v>
      </c>
      <c r="O1594" t="s">
        <v>46</v>
      </c>
      <c r="P1594" t="s">
        <v>30</v>
      </c>
      <c r="Q1594" t="s">
        <v>54</v>
      </c>
      <c r="R1594">
        <v>4.3</v>
      </c>
      <c r="S1594">
        <v>5</v>
      </c>
      <c r="T1594">
        <f t="shared" si="72"/>
        <v>365</v>
      </c>
      <c r="U1594" t="str">
        <f t="shared" si="73"/>
        <v>2028</v>
      </c>
      <c r="V1594" t="str">
        <f t="shared" si="74"/>
        <v>2</v>
      </c>
      <c r="W1594" s="10" cm="1">
        <f t="array" ref="W1594">(INDEX(clv_analysis[[#All],[Customer Lifetime Value]], MATCH(TEXT(U1594, "0")&amp;V1594, TEXT(clv_analysis[[#All],[Year]], "0")&amp;clv_analysis[[#All],[Quarter]], 0))) /( COUNTIFS(amazon_prime_users[Year], U1594, amazon_prime_users[Quarter], V1594))</f>
        <v>57.50606386983182</v>
      </c>
    </row>
    <row r="1595" spans="1:23" x14ac:dyDescent="0.3">
      <c r="A1595" s="2">
        <v>1594</v>
      </c>
      <c r="B1595" t="s">
        <v>6242</v>
      </c>
      <c r="C1595" t="s">
        <v>6243</v>
      </c>
      <c r="D1595" t="s">
        <v>6244</v>
      </c>
      <c r="E1595" s="3">
        <v>20148</v>
      </c>
      <c r="F1595" t="s">
        <v>22</v>
      </c>
      <c r="G1595" t="s">
        <v>4362</v>
      </c>
      <c r="H1595" s="1">
        <v>46899</v>
      </c>
      <c r="I1595" s="1">
        <v>47264</v>
      </c>
      <c r="J1595" t="s">
        <v>36</v>
      </c>
      <c r="K1595" t="s">
        <v>52</v>
      </c>
      <c r="L1595" t="s">
        <v>53</v>
      </c>
      <c r="M1595" t="s">
        <v>66</v>
      </c>
      <c r="N1595" t="s">
        <v>28</v>
      </c>
      <c r="O1595" t="s">
        <v>114</v>
      </c>
      <c r="P1595" t="s">
        <v>68</v>
      </c>
      <c r="Q1595" t="s">
        <v>31</v>
      </c>
      <c r="R1595">
        <v>4.2</v>
      </c>
      <c r="S1595">
        <v>1</v>
      </c>
      <c r="T1595">
        <f t="shared" si="72"/>
        <v>365</v>
      </c>
      <c r="U1595" t="str">
        <f t="shared" si="73"/>
        <v>2028</v>
      </c>
      <c r="V1595" t="str">
        <f t="shared" si="74"/>
        <v>2</v>
      </c>
      <c r="W1595" s="10" cm="1">
        <f t="array" ref="W1595">(INDEX(clv_analysis[[#All],[Customer Lifetime Value]], MATCH(TEXT(U1595, "0")&amp;V1595, TEXT(clv_analysis[[#All],[Year]], "0")&amp;clv_analysis[[#All],[Quarter]], 0))) /( COUNTIFS(amazon_prime_users[Year], U1595, amazon_prime_users[Quarter], V1595))</f>
        <v>57.50606386983182</v>
      </c>
    </row>
    <row r="1596" spans="1:23" x14ac:dyDescent="0.3">
      <c r="A1596" s="2">
        <v>1595</v>
      </c>
      <c r="B1596" t="s">
        <v>6245</v>
      </c>
      <c r="C1596" t="s">
        <v>6246</v>
      </c>
      <c r="D1596" t="s">
        <v>6247</v>
      </c>
      <c r="E1596" s="3">
        <v>12896</v>
      </c>
      <c r="F1596" t="s">
        <v>43</v>
      </c>
      <c r="G1596" t="s">
        <v>6248</v>
      </c>
      <c r="H1596" s="1">
        <v>46900</v>
      </c>
      <c r="I1596" s="1">
        <v>47265</v>
      </c>
      <c r="J1596" t="s">
        <v>24</v>
      </c>
      <c r="K1596" t="s">
        <v>52</v>
      </c>
      <c r="L1596" t="s">
        <v>26</v>
      </c>
      <c r="M1596" t="s">
        <v>27</v>
      </c>
      <c r="N1596" t="s">
        <v>28</v>
      </c>
      <c r="O1596" t="s">
        <v>114</v>
      </c>
      <c r="P1596" t="s">
        <v>39</v>
      </c>
      <c r="Q1596" t="s">
        <v>54</v>
      </c>
      <c r="R1596">
        <v>3.3</v>
      </c>
      <c r="S1596">
        <v>0</v>
      </c>
      <c r="T1596">
        <f t="shared" si="72"/>
        <v>365</v>
      </c>
      <c r="U1596" t="str">
        <f t="shared" si="73"/>
        <v>2028</v>
      </c>
      <c r="V1596" t="str">
        <f t="shared" si="74"/>
        <v>2</v>
      </c>
      <c r="W1596" s="10" cm="1">
        <f t="array" ref="W1596">(INDEX(clv_analysis[[#All],[Customer Lifetime Value]], MATCH(TEXT(U1596, "0")&amp;V1596, TEXT(clv_analysis[[#All],[Year]], "0")&amp;clv_analysis[[#All],[Quarter]], 0))) /( COUNTIFS(amazon_prime_users[Year], U1596, amazon_prime_users[Quarter], V1596))</f>
        <v>57.50606386983182</v>
      </c>
    </row>
    <row r="1597" spans="1:23" x14ac:dyDescent="0.3">
      <c r="A1597" s="2">
        <v>1596</v>
      </c>
      <c r="B1597" t="s">
        <v>6249</v>
      </c>
      <c r="C1597" t="s">
        <v>6250</v>
      </c>
      <c r="D1597" t="s">
        <v>6251</v>
      </c>
      <c r="E1597" s="3">
        <v>20756</v>
      </c>
      <c r="F1597" t="s">
        <v>43</v>
      </c>
      <c r="G1597" t="s">
        <v>6252</v>
      </c>
      <c r="H1597" s="1">
        <v>46901</v>
      </c>
      <c r="I1597" s="1">
        <v>47266</v>
      </c>
      <c r="J1597" t="s">
        <v>24</v>
      </c>
      <c r="K1597" t="s">
        <v>25</v>
      </c>
      <c r="L1597" t="s">
        <v>53</v>
      </c>
      <c r="M1597" t="s">
        <v>59</v>
      </c>
      <c r="N1597" t="s">
        <v>60</v>
      </c>
      <c r="O1597" t="s">
        <v>46</v>
      </c>
      <c r="P1597" t="s">
        <v>39</v>
      </c>
      <c r="Q1597" t="s">
        <v>47</v>
      </c>
      <c r="R1597">
        <v>4.9000000000000004</v>
      </c>
      <c r="S1597">
        <v>1</v>
      </c>
      <c r="T1597">
        <f t="shared" si="72"/>
        <v>365</v>
      </c>
      <c r="U1597" t="str">
        <f t="shared" si="73"/>
        <v>2028</v>
      </c>
      <c r="V1597" t="str">
        <f t="shared" si="74"/>
        <v>2</v>
      </c>
      <c r="W1597" s="10" cm="1">
        <f t="array" ref="W1597">(INDEX(clv_analysis[[#All],[Customer Lifetime Value]], MATCH(TEXT(U1597, "0")&amp;V1597, TEXT(clv_analysis[[#All],[Year]], "0")&amp;clv_analysis[[#All],[Quarter]], 0))) /( COUNTIFS(amazon_prime_users[Year], U1597, amazon_prime_users[Quarter], V1597))</f>
        <v>57.50606386983182</v>
      </c>
    </row>
    <row r="1598" spans="1:23" x14ac:dyDescent="0.3">
      <c r="A1598" s="2">
        <v>1597</v>
      </c>
      <c r="B1598" t="s">
        <v>6253</v>
      </c>
      <c r="C1598" t="s">
        <v>6254</v>
      </c>
      <c r="D1598" t="s">
        <v>6255</v>
      </c>
      <c r="E1598" s="3">
        <v>27569</v>
      </c>
      <c r="F1598" t="s">
        <v>22</v>
      </c>
      <c r="G1598" t="s">
        <v>6256</v>
      </c>
      <c r="H1598" s="1">
        <v>46902</v>
      </c>
      <c r="I1598" s="1">
        <v>47267</v>
      </c>
      <c r="J1598" t="s">
        <v>24</v>
      </c>
      <c r="K1598" t="s">
        <v>52</v>
      </c>
      <c r="L1598" t="s">
        <v>26</v>
      </c>
      <c r="M1598" t="s">
        <v>59</v>
      </c>
      <c r="N1598" t="s">
        <v>60</v>
      </c>
      <c r="O1598" t="s">
        <v>67</v>
      </c>
      <c r="P1598" t="s">
        <v>30</v>
      </c>
      <c r="Q1598" t="s">
        <v>31</v>
      </c>
      <c r="R1598">
        <v>3.3</v>
      </c>
      <c r="S1598">
        <v>5</v>
      </c>
      <c r="T1598">
        <f t="shared" si="72"/>
        <v>365</v>
      </c>
      <c r="U1598" t="str">
        <f t="shared" si="73"/>
        <v>2028</v>
      </c>
      <c r="V1598" t="str">
        <f t="shared" si="74"/>
        <v>2</v>
      </c>
      <c r="W1598" s="10" cm="1">
        <f t="array" ref="W1598">(INDEX(clv_analysis[[#All],[Customer Lifetime Value]], MATCH(TEXT(U1598, "0")&amp;V1598, TEXT(clv_analysis[[#All],[Year]], "0")&amp;clv_analysis[[#All],[Quarter]], 0))) /( COUNTIFS(amazon_prime_users[Year], U1598, amazon_prime_users[Quarter], V1598))</f>
        <v>57.50606386983182</v>
      </c>
    </row>
    <row r="1599" spans="1:23" x14ac:dyDescent="0.3">
      <c r="A1599" s="2">
        <v>1598</v>
      </c>
      <c r="B1599" t="s">
        <v>6257</v>
      </c>
      <c r="C1599" t="s">
        <v>6258</v>
      </c>
      <c r="D1599" t="s">
        <v>6259</v>
      </c>
      <c r="E1599" s="3">
        <v>21589</v>
      </c>
      <c r="F1599" t="s">
        <v>43</v>
      </c>
      <c r="G1599" t="s">
        <v>6260</v>
      </c>
      <c r="H1599" s="1">
        <v>46903</v>
      </c>
      <c r="I1599" s="1">
        <v>47268</v>
      </c>
      <c r="J1599" t="s">
        <v>24</v>
      </c>
      <c r="K1599" t="s">
        <v>37</v>
      </c>
      <c r="L1599" t="s">
        <v>26</v>
      </c>
      <c r="M1599" t="s">
        <v>66</v>
      </c>
      <c r="N1599" t="s">
        <v>60</v>
      </c>
      <c r="O1599" t="s">
        <v>114</v>
      </c>
      <c r="P1599" t="s">
        <v>30</v>
      </c>
      <c r="Q1599" t="s">
        <v>31</v>
      </c>
      <c r="R1599">
        <v>4.0999999999999996</v>
      </c>
      <c r="S1599">
        <v>10</v>
      </c>
      <c r="T1599">
        <f t="shared" si="72"/>
        <v>365</v>
      </c>
      <c r="U1599" t="str">
        <f t="shared" si="73"/>
        <v>2028</v>
      </c>
      <c r="V1599" t="str">
        <f t="shared" si="74"/>
        <v>2</v>
      </c>
      <c r="W1599" s="10" cm="1">
        <f t="array" ref="W1599">(INDEX(clv_analysis[[#All],[Customer Lifetime Value]], MATCH(TEXT(U1599, "0")&amp;V1599, TEXT(clv_analysis[[#All],[Year]], "0")&amp;clv_analysis[[#All],[Quarter]], 0))) /( COUNTIFS(amazon_prime_users[Year], U1599, amazon_prime_users[Quarter], V1599))</f>
        <v>57.50606386983182</v>
      </c>
    </row>
    <row r="1600" spans="1:23" x14ac:dyDescent="0.3">
      <c r="A1600" s="2">
        <v>1599</v>
      </c>
      <c r="B1600" t="s">
        <v>6261</v>
      </c>
      <c r="C1600" t="s">
        <v>6262</v>
      </c>
      <c r="D1600" t="s">
        <v>6263</v>
      </c>
      <c r="E1600" s="3">
        <v>36836</v>
      </c>
      <c r="F1600" t="s">
        <v>22</v>
      </c>
      <c r="G1600" t="s">
        <v>6264</v>
      </c>
      <c r="H1600" s="1">
        <v>46904</v>
      </c>
      <c r="I1600" s="1">
        <v>47269</v>
      </c>
      <c r="J1600" t="s">
        <v>36</v>
      </c>
      <c r="K1600" t="s">
        <v>25</v>
      </c>
      <c r="L1600" t="s">
        <v>26</v>
      </c>
      <c r="M1600" t="s">
        <v>59</v>
      </c>
      <c r="N1600" t="s">
        <v>60</v>
      </c>
      <c r="O1600" t="s">
        <v>38</v>
      </c>
      <c r="P1600" t="s">
        <v>30</v>
      </c>
      <c r="Q1600" t="s">
        <v>54</v>
      </c>
      <c r="R1600">
        <v>4.0999999999999996</v>
      </c>
      <c r="S1600">
        <v>9</v>
      </c>
      <c r="T1600">
        <f t="shared" si="72"/>
        <v>365</v>
      </c>
      <c r="U1600" t="str">
        <f t="shared" si="73"/>
        <v>2028</v>
      </c>
      <c r="V1600" t="str">
        <f t="shared" si="74"/>
        <v>2</v>
      </c>
      <c r="W1600" s="10" cm="1">
        <f t="array" ref="W1600">(INDEX(clv_analysis[[#All],[Customer Lifetime Value]], MATCH(TEXT(U1600, "0")&amp;V1600, TEXT(clv_analysis[[#All],[Year]], "0")&amp;clv_analysis[[#All],[Quarter]], 0))) /( COUNTIFS(amazon_prime_users[Year], U1600, amazon_prime_users[Quarter], V1600))</f>
        <v>57.50606386983182</v>
      </c>
    </row>
    <row r="1601" spans="1:23" x14ac:dyDescent="0.3">
      <c r="A1601" s="2">
        <v>1600</v>
      </c>
      <c r="B1601" t="s">
        <v>6265</v>
      </c>
      <c r="C1601" t="s">
        <v>6266</v>
      </c>
      <c r="D1601" t="s">
        <v>6267</v>
      </c>
      <c r="E1601" s="3">
        <v>24780</v>
      </c>
      <c r="F1601" t="s">
        <v>43</v>
      </c>
      <c r="G1601" t="s">
        <v>186</v>
      </c>
      <c r="H1601" s="1">
        <v>46905</v>
      </c>
      <c r="I1601" s="1">
        <v>47270</v>
      </c>
      <c r="J1601" t="s">
        <v>36</v>
      </c>
      <c r="K1601" t="s">
        <v>37</v>
      </c>
      <c r="L1601" t="s">
        <v>53</v>
      </c>
      <c r="M1601" t="s">
        <v>27</v>
      </c>
      <c r="N1601" t="s">
        <v>28</v>
      </c>
      <c r="O1601" t="s">
        <v>114</v>
      </c>
      <c r="P1601" t="s">
        <v>39</v>
      </c>
      <c r="Q1601" t="s">
        <v>31</v>
      </c>
      <c r="R1601">
        <v>4.7</v>
      </c>
      <c r="S1601">
        <v>2</v>
      </c>
      <c r="T1601">
        <f t="shared" si="72"/>
        <v>365</v>
      </c>
      <c r="U1601" t="str">
        <f t="shared" si="73"/>
        <v>2028</v>
      </c>
      <c r="V1601" t="str">
        <f t="shared" si="74"/>
        <v>2</v>
      </c>
      <c r="W1601" s="10" cm="1">
        <f t="array" ref="W1601">(INDEX(clv_analysis[[#All],[Customer Lifetime Value]], MATCH(TEXT(U1601, "0")&amp;V1601, TEXT(clv_analysis[[#All],[Year]], "0")&amp;clv_analysis[[#All],[Quarter]], 0))) /( COUNTIFS(amazon_prime_users[Year], U1601, amazon_prime_users[Quarter], V1601))</f>
        <v>57.50606386983182</v>
      </c>
    </row>
    <row r="1602" spans="1:23" x14ac:dyDescent="0.3">
      <c r="A1602" s="2">
        <v>1601</v>
      </c>
      <c r="B1602" t="s">
        <v>6268</v>
      </c>
      <c r="C1602" t="s">
        <v>6269</v>
      </c>
      <c r="D1602" t="s">
        <v>6270</v>
      </c>
      <c r="E1602" s="3">
        <v>35269</v>
      </c>
      <c r="F1602" t="s">
        <v>43</v>
      </c>
      <c r="G1602" t="s">
        <v>6271</v>
      </c>
      <c r="H1602" s="1">
        <v>46906</v>
      </c>
      <c r="I1602" s="1">
        <v>47271</v>
      </c>
      <c r="J1602" t="s">
        <v>24</v>
      </c>
      <c r="K1602" t="s">
        <v>52</v>
      </c>
      <c r="L1602" t="s">
        <v>26</v>
      </c>
      <c r="M1602" t="s">
        <v>27</v>
      </c>
      <c r="N1602" t="s">
        <v>45</v>
      </c>
      <c r="O1602" t="s">
        <v>67</v>
      </c>
      <c r="P1602" t="s">
        <v>68</v>
      </c>
      <c r="Q1602" t="s">
        <v>31</v>
      </c>
      <c r="R1602">
        <v>3.5</v>
      </c>
      <c r="S1602">
        <v>1</v>
      </c>
      <c r="T1602">
        <f t="shared" ref="T1602:T1665" si="75">I1602-H1602</f>
        <v>365</v>
      </c>
      <c r="U1602" t="str">
        <f t="shared" ref="U1602:U1665" si="76">IF(YEAR(H1602)=2024, "2024",
 IF(YEAR(H1602)=2025, "2025",
 IF(YEAR(H1602)=2026, "2026",
 IF(YEAR(H1602)=2027, "2027",
 IF(YEAR(H1602)=2028, "2028",
 IF(YEAR(H1602)=2029, "2029",
 IF(YEAR(H1602)=2030, "2030", "")))))))</f>
        <v>2028</v>
      </c>
      <c r="V1602" t="str">
        <f t="shared" ref="V1602:V1665" si="77">IF(MONTH(H1602)&lt;=3, "1", IF(MONTH(H1602)&lt;=6, "2", IF(MONTH(H1602)&lt;=9, "3", "4")))</f>
        <v>2</v>
      </c>
      <c r="W1602" s="10" cm="1">
        <f t="array" ref="W1602">(INDEX(clv_analysis[[#All],[Customer Lifetime Value]], MATCH(TEXT(U1602, "0")&amp;V1602, TEXT(clv_analysis[[#All],[Year]], "0")&amp;clv_analysis[[#All],[Quarter]], 0))) /( COUNTIFS(amazon_prime_users[Year], U1602, amazon_prime_users[Quarter], V1602))</f>
        <v>57.50606386983182</v>
      </c>
    </row>
    <row r="1603" spans="1:23" x14ac:dyDescent="0.3">
      <c r="A1603" s="2">
        <v>1602</v>
      </c>
      <c r="B1603" t="s">
        <v>6272</v>
      </c>
      <c r="C1603" t="s">
        <v>6273</v>
      </c>
      <c r="D1603" t="s">
        <v>6274</v>
      </c>
      <c r="E1603" s="3">
        <v>29108</v>
      </c>
      <c r="F1603" t="s">
        <v>43</v>
      </c>
      <c r="G1603" t="s">
        <v>6275</v>
      </c>
      <c r="H1603" s="1">
        <v>46907</v>
      </c>
      <c r="I1603" s="1">
        <v>47272</v>
      </c>
      <c r="J1603" t="s">
        <v>36</v>
      </c>
      <c r="K1603" t="s">
        <v>52</v>
      </c>
      <c r="L1603" t="s">
        <v>26</v>
      </c>
      <c r="M1603" t="s">
        <v>66</v>
      </c>
      <c r="N1603" t="s">
        <v>28</v>
      </c>
      <c r="O1603" t="s">
        <v>29</v>
      </c>
      <c r="P1603" t="s">
        <v>39</v>
      </c>
      <c r="Q1603" t="s">
        <v>31</v>
      </c>
      <c r="R1603">
        <v>4.5</v>
      </c>
      <c r="S1603">
        <v>4</v>
      </c>
      <c r="T1603">
        <f t="shared" si="75"/>
        <v>365</v>
      </c>
      <c r="U1603" t="str">
        <f t="shared" si="76"/>
        <v>2028</v>
      </c>
      <c r="V1603" t="str">
        <f t="shared" si="77"/>
        <v>2</v>
      </c>
      <c r="W1603" s="10" cm="1">
        <f t="array" ref="W1603">(INDEX(clv_analysis[[#All],[Customer Lifetime Value]], MATCH(TEXT(U1603, "0")&amp;V1603, TEXT(clv_analysis[[#All],[Year]], "0")&amp;clv_analysis[[#All],[Quarter]], 0))) /( COUNTIFS(amazon_prime_users[Year], U1603, amazon_prime_users[Quarter], V1603))</f>
        <v>57.50606386983182</v>
      </c>
    </row>
    <row r="1604" spans="1:23" x14ac:dyDescent="0.3">
      <c r="A1604" s="2">
        <v>1603</v>
      </c>
      <c r="B1604" t="s">
        <v>6276</v>
      </c>
      <c r="C1604" t="s">
        <v>6277</v>
      </c>
      <c r="D1604" t="s">
        <v>6278</v>
      </c>
      <c r="E1604" s="3">
        <v>35850</v>
      </c>
      <c r="F1604" t="s">
        <v>43</v>
      </c>
      <c r="G1604" t="s">
        <v>6279</v>
      </c>
      <c r="H1604" s="1">
        <v>46908</v>
      </c>
      <c r="I1604" s="1">
        <v>47273</v>
      </c>
      <c r="J1604" t="s">
        <v>24</v>
      </c>
      <c r="K1604" t="s">
        <v>52</v>
      </c>
      <c r="L1604" t="s">
        <v>26</v>
      </c>
      <c r="M1604" t="s">
        <v>66</v>
      </c>
      <c r="N1604" t="s">
        <v>45</v>
      </c>
      <c r="O1604" t="s">
        <v>67</v>
      </c>
      <c r="P1604" t="s">
        <v>39</v>
      </c>
      <c r="Q1604" t="s">
        <v>31</v>
      </c>
      <c r="R1604">
        <v>3.1</v>
      </c>
      <c r="S1604">
        <v>6</v>
      </c>
      <c r="T1604">
        <f t="shared" si="75"/>
        <v>365</v>
      </c>
      <c r="U1604" t="str">
        <f t="shared" si="76"/>
        <v>2028</v>
      </c>
      <c r="V1604" t="str">
        <f t="shared" si="77"/>
        <v>2</v>
      </c>
      <c r="W1604" s="10" cm="1">
        <f t="array" ref="W1604">(INDEX(clv_analysis[[#All],[Customer Lifetime Value]], MATCH(TEXT(U1604, "0")&amp;V1604, TEXT(clv_analysis[[#All],[Year]], "0")&amp;clv_analysis[[#All],[Quarter]], 0))) /( COUNTIFS(amazon_prime_users[Year], U1604, amazon_prime_users[Quarter], V1604))</f>
        <v>57.50606386983182</v>
      </c>
    </row>
    <row r="1605" spans="1:23" x14ac:dyDescent="0.3">
      <c r="A1605" s="2">
        <v>1604</v>
      </c>
      <c r="B1605" t="s">
        <v>6280</v>
      </c>
      <c r="C1605" t="s">
        <v>6281</v>
      </c>
      <c r="D1605" t="s">
        <v>6282</v>
      </c>
      <c r="E1605" s="3">
        <v>26298</v>
      </c>
      <c r="F1605" t="s">
        <v>43</v>
      </c>
      <c r="G1605" t="s">
        <v>1687</v>
      </c>
      <c r="H1605" s="1">
        <v>46909</v>
      </c>
      <c r="I1605" s="1">
        <v>47274</v>
      </c>
      <c r="J1605" t="s">
        <v>36</v>
      </c>
      <c r="K1605" t="s">
        <v>37</v>
      </c>
      <c r="L1605" t="s">
        <v>53</v>
      </c>
      <c r="M1605" t="s">
        <v>66</v>
      </c>
      <c r="N1605" t="s">
        <v>28</v>
      </c>
      <c r="O1605" t="s">
        <v>38</v>
      </c>
      <c r="P1605" t="s">
        <v>68</v>
      </c>
      <c r="Q1605" t="s">
        <v>31</v>
      </c>
      <c r="R1605">
        <v>3.9</v>
      </c>
      <c r="S1605">
        <v>0</v>
      </c>
      <c r="T1605">
        <f t="shared" si="75"/>
        <v>365</v>
      </c>
      <c r="U1605" t="str">
        <f t="shared" si="76"/>
        <v>2028</v>
      </c>
      <c r="V1605" t="str">
        <f t="shared" si="77"/>
        <v>2</v>
      </c>
      <c r="W1605" s="10" cm="1">
        <f t="array" ref="W1605">(INDEX(clv_analysis[[#All],[Customer Lifetime Value]], MATCH(TEXT(U1605, "0")&amp;V1605, TEXT(clv_analysis[[#All],[Year]], "0")&amp;clv_analysis[[#All],[Quarter]], 0))) /( COUNTIFS(amazon_prime_users[Year], U1605, amazon_prime_users[Quarter], V1605))</f>
        <v>57.50606386983182</v>
      </c>
    </row>
    <row r="1606" spans="1:23" x14ac:dyDescent="0.3">
      <c r="A1606" s="2">
        <v>1605</v>
      </c>
      <c r="B1606" t="s">
        <v>6283</v>
      </c>
      <c r="C1606" t="s">
        <v>6284</v>
      </c>
      <c r="D1606" t="s">
        <v>6285</v>
      </c>
      <c r="E1606" s="3">
        <v>18351</v>
      </c>
      <c r="F1606" t="s">
        <v>22</v>
      </c>
      <c r="G1606" t="s">
        <v>6286</v>
      </c>
      <c r="H1606" s="1">
        <v>46910</v>
      </c>
      <c r="I1606" s="1">
        <v>47275</v>
      </c>
      <c r="J1606" t="s">
        <v>24</v>
      </c>
      <c r="K1606" t="s">
        <v>25</v>
      </c>
      <c r="L1606" t="s">
        <v>53</v>
      </c>
      <c r="M1606" t="s">
        <v>59</v>
      </c>
      <c r="N1606" t="s">
        <v>28</v>
      </c>
      <c r="O1606" t="s">
        <v>114</v>
      </c>
      <c r="P1606" t="s">
        <v>68</v>
      </c>
      <c r="Q1606" t="s">
        <v>54</v>
      </c>
      <c r="R1606">
        <v>4</v>
      </c>
      <c r="S1606">
        <v>1</v>
      </c>
      <c r="T1606">
        <f t="shared" si="75"/>
        <v>365</v>
      </c>
      <c r="U1606" t="str">
        <f t="shared" si="76"/>
        <v>2028</v>
      </c>
      <c r="V1606" t="str">
        <f t="shared" si="77"/>
        <v>2</v>
      </c>
      <c r="W1606" s="10" cm="1">
        <f t="array" ref="W1606">(INDEX(clv_analysis[[#All],[Customer Lifetime Value]], MATCH(TEXT(U1606, "0")&amp;V1606, TEXT(clv_analysis[[#All],[Year]], "0")&amp;clv_analysis[[#All],[Quarter]], 0))) /( COUNTIFS(amazon_prime_users[Year], U1606, amazon_prime_users[Quarter], V1606))</f>
        <v>57.50606386983182</v>
      </c>
    </row>
    <row r="1607" spans="1:23" x14ac:dyDescent="0.3">
      <c r="A1607" s="2">
        <v>1606</v>
      </c>
      <c r="B1607" t="s">
        <v>6287</v>
      </c>
      <c r="C1607" t="s">
        <v>6288</v>
      </c>
      <c r="D1607" t="s">
        <v>6289</v>
      </c>
      <c r="E1607" s="3">
        <v>15764</v>
      </c>
      <c r="F1607" t="s">
        <v>43</v>
      </c>
      <c r="G1607" t="s">
        <v>6290</v>
      </c>
      <c r="H1607" s="1">
        <v>46911</v>
      </c>
      <c r="I1607" s="1">
        <v>47276</v>
      </c>
      <c r="J1607" t="s">
        <v>36</v>
      </c>
      <c r="K1607" t="s">
        <v>52</v>
      </c>
      <c r="L1607" t="s">
        <v>26</v>
      </c>
      <c r="M1607" t="s">
        <v>66</v>
      </c>
      <c r="N1607" t="s">
        <v>60</v>
      </c>
      <c r="O1607" t="s">
        <v>67</v>
      </c>
      <c r="P1607" t="s">
        <v>39</v>
      </c>
      <c r="Q1607" t="s">
        <v>31</v>
      </c>
      <c r="R1607">
        <v>3.5</v>
      </c>
      <c r="S1607">
        <v>6</v>
      </c>
      <c r="T1607">
        <f t="shared" si="75"/>
        <v>365</v>
      </c>
      <c r="U1607" t="str">
        <f t="shared" si="76"/>
        <v>2028</v>
      </c>
      <c r="V1607" t="str">
        <f t="shared" si="77"/>
        <v>2</v>
      </c>
      <c r="W1607" s="10" cm="1">
        <f t="array" ref="W1607">(INDEX(clv_analysis[[#All],[Customer Lifetime Value]], MATCH(TEXT(U1607, "0")&amp;V1607, TEXT(clv_analysis[[#All],[Year]], "0")&amp;clv_analysis[[#All],[Quarter]], 0))) /( COUNTIFS(amazon_prime_users[Year], U1607, amazon_prime_users[Quarter], V1607))</f>
        <v>57.50606386983182</v>
      </c>
    </row>
    <row r="1608" spans="1:23" x14ac:dyDescent="0.3">
      <c r="A1608" s="2">
        <v>1607</v>
      </c>
      <c r="B1608" t="s">
        <v>6291</v>
      </c>
      <c r="C1608" t="s">
        <v>6292</v>
      </c>
      <c r="D1608" t="s">
        <v>6293</v>
      </c>
      <c r="E1608" s="3">
        <v>26617</v>
      </c>
      <c r="F1608" t="s">
        <v>43</v>
      </c>
      <c r="G1608" t="s">
        <v>6294</v>
      </c>
      <c r="H1608" s="1">
        <v>46912</v>
      </c>
      <c r="I1608" s="1">
        <v>47277</v>
      </c>
      <c r="J1608" t="s">
        <v>24</v>
      </c>
      <c r="K1608" t="s">
        <v>52</v>
      </c>
      <c r="L1608" t="s">
        <v>26</v>
      </c>
      <c r="M1608" t="s">
        <v>59</v>
      </c>
      <c r="N1608" t="s">
        <v>60</v>
      </c>
      <c r="O1608" t="s">
        <v>61</v>
      </c>
      <c r="P1608" t="s">
        <v>68</v>
      </c>
      <c r="Q1608" t="s">
        <v>54</v>
      </c>
      <c r="R1608">
        <v>3.8</v>
      </c>
      <c r="S1608">
        <v>5</v>
      </c>
      <c r="T1608">
        <f t="shared" si="75"/>
        <v>365</v>
      </c>
      <c r="U1608" t="str">
        <f t="shared" si="76"/>
        <v>2028</v>
      </c>
      <c r="V1608" t="str">
        <f t="shared" si="77"/>
        <v>2</v>
      </c>
      <c r="W1608" s="10" cm="1">
        <f t="array" ref="W1608">(INDEX(clv_analysis[[#All],[Customer Lifetime Value]], MATCH(TEXT(U1608, "0")&amp;V1608, TEXT(clv_analysis[[#All],[Year]], "0")&amp;clv_analysis[[#All],[Quarter]], 0))) /( COUNTIFS(amazon_prime_users[Year], U1608, amazon_prime_users[Quarter], V1608))</f>
        <v>57.50606386983182</v>
      </c>
    </row>
    <row r="1609" spans="1:23" x14ac:dyDescent="0.3">
      <c r="A1609" s="2">
        <v>1608</v>
      </c>
      <c r="B1609" t="s">
        <v>6295</v>
      </c>
      <c r="C1609" t="s">
        <v>6296</v>
      </c>
      <c r="D1609" t="s">
        <v>6297</v>
      </c>
      <c r="E1609" s="3">
        <v>28111</v>
      </c>
      <c r="F1609" t="s">
        <v>22</v>
      </c>
      <c r="G1609" t="s">
        <v>6298</v>
      </c>
      <c r="H1609" s="1">
        <v>46913</v>
      </c>
      <c r="I1609" s="1">
        <v>47278</v>
      </c>
      <c r="J1609" t="s">
        <v>24</v>
      </c>
      <c r="K1609" t="s">
        <v>52</v>
      </c>
      <c r="L1609" t="s">
        <v>26</v>
      </c>
      <c r="M1609" t="s">
        <v>66</v>
      </c>
      <c r="N1609" t="s">
        <v>45</v>
      </c>
      <c r="O1609" t="s">
        <v>46</v>
      </c>
      <c r="P1609" t="s">
        <v>39</v>
      </c>
      <c r="Q1609" t="s">
        <v>31</v>
      </c>
      <c r="R1609">
        <v>4.0999999999999996</v>
      </c>
      <c r="S1609">
        <v>4</v>
      </c>
      <c r="T1609">
        <f t="shared" si="75"/>
        <v>365</v>
      </c>
      <c r="U1609" t="str">
        <f t="shared" si="76"/>
        <v>2028</v>
      </c>
      <c r="V1609" t="str">
        <f t="shared" si="77"/>
        <v>2</v>
      </c>
      <c r="W1609" s="10" cm="1">
        <f t="array" ref="W1609">(INDEX(clv_analysis[[#All],[Customer Lifetime Value]], MATCH(TEXT(U1609, "0")&amp;V1609, TEXT(clv_analysis[[#All],[Year]], "0")&amp;clv_analysis[[#All],[Quarter]], 0))) /( COUNTIFS(amazon_prime_users[Year], U1609, amazon_prime_users[Quarter], V1609))</f>
        <v>57.50606386983182</v>
      </c>
    </row>
    <row r="1610" spans="1:23" x14ac:dyDescent="0.3">
      <c r="A1610" s="2">
        <v>1609</v>
      </c>
      <c r="B1610" t="s">
        <v>6299</v>
      </c>
      <c r="C1610" t="s">
        <v>6300</v>
      </c>
      <c r="D1610" t="s">
        <v>6301</v>
      </c>
      <c r="E1610" s="3">
        <v>24821</v>
      </c>
      <c r="F1610" t="s">
        <v>22</v>
      </c>
      <c r="G1610" t="s">
        <v>6302</v>
      </c>
      <c r="H1610" s="1">
        <v>46914</v>
      </c>
      <c r="I1610" s="1">
        <v>47279</v>
      </c>
      <c r="J1610" t="s">
        <v>36</v>
      </c>
      <c r="K1610" t="s">
        <v>52</v>
      </c>
      <c r="L1610" t="s">
        <v>53</v>
      </c>
      <c r="M1610" t="s">
        <v>66</v>
      </c>
      <c r="N1610" t="s">
        <v>28</v>
      </c>
      <c r="O1610" t="s">
        <v>61</v>
      </c>
      <c r="P1610" t="s">
        <v>30</v>
      </c>
      <c r="Q1610" t="s">
        <v>47</v>
      </c>
      <c r="R1610">
        <v>4.9000000000000004</v>
      </c>
      <c r="S1610">
        <v>7</v>
      </c>
      <c r="T1610">
        <f t="shared" si="75"/>
        <v>365</v>
      </c>
      <c r="U1610" t="str">
        <f t="shared" si="76"/>
        <v>2028</v>
      </c>
      <c r="V1610" t="str">
        <f t="shared" si="77"/>
        <v>2</v>
      </c>
      <c r="W1610" s="10" cm="1">
        <f t="array" ref="W1610">(INDEX(clv_analysis[[#All],[Customer Lifetime Value]], MATCH(TEXT(U1610, "0")&amp;V1610, TEXT(clv_analysis[[#All],[Year]], "0")&amp;clv_analysis[[#All],[Quarter]], 0))) /( COUNTIFS(amazon_prime_users[Year], U1610, amazon_prime_users[Quarter], V1610))</f>
        <v>57.50606386983182</v>
      </c>
    </row>
    <row r="1611" spans="1:23" x14ac:dyDescent="0.3">
      <c r="A1611" s="2">
        <v>1610</v>
      </c>
      <c r="B1611" t="s">
        <v>6303</v>
      </c>
      <c r="C1611" t="s">
        <v>6304</v>
      </c>
      <c r="D1611" t="s">
        <v>6305</v>
      </c>
      <c r="E1611" s="3">
        <v>37761</v>
      </c>
      <c r="F1611" t="s">
        <v>22</v>
      </c>
      <c r="G1611" t="s">
        <v>6306</v>
      </c>
      <c r="H1611" s="1">
        <v>46915</v>
      </c>
      <c r="I1611" s="1">
        <v>47280</v>
      </c>
      <c r="J1611" t="s">
        <v>24</v>
      </c>
      <c r="K1611" t="s">
        <v>52</v>
      </c>
      <c r="L1611" t="s">
        <v>53</v>
      </c>
      <c r="M1611" t="s">
        <v>59</v>
      </c>
      <c r="N1611" t="s">
        <v>60</v>
      </c>
      <c r="O1611" t="s">
        <v>38</v>
      </c>
      <c r="P1611" t="s">
        <v>39</v>
      </c>
      <c r="Q1611" t="s">
        <v>54</v>
      </c>
      <c r="R1611">
        <v>4.7</v>
      </c>
      <c r="S1611">
        <v>3</v>
      </c>
      <c r="T1611">
        <f t="shared" si="75"/>
        <v>365</v>
      </c>
      <c r="U1611" t="str">
        <f t="shared" si="76"/>
        <v>2028</v>
      </c>
      <c r="V1611" t="str">
        <f t="shared" si="77"/>
        <v>2</v>
      </c>
      <c r="W1611" s="10" cm="1">
        <f t="array" ref="W1611">(INDEX(clv_analysis[[#All],[Customer Lifetime Value]], MATCH(TEXT(U1611, "0")&amp;V1611, TEXT(clv_analysis[[#All],[Year]], "0")&amp;clv_analysis[[#All],[Quarter]], 0))) /( COUNTIFS(amazon_prime_users[Year], U1611, amazon_prime_users[Quarter], V1611))</f>
        <v>57.50606386983182</v>
      </c>
    </row>
    <row r="1612" spans="1:23" x14ac:dyDescent="0.3">
      <c r="A1612" s="2">
        <v>1611</v>
      </c>
      <c r="B1612" t="s">
        <v>6307</v>
      </c>
      <c r="C1612" t="s">
        <v>6308</v>
      </c>
      <c r="D1612" t="s">
        <v>6309</v>
      </c>
      <c r="E1612" s="3">
        <v>14893</v>
      </c>
      <c r="F1612" t="s">
        <v>43</v>
      </c>
      <c r="G1612" t="s">
        <v>6310</v>
      </c>
      <c r="H1612" s="1">
        <v>46916</v>
      </c>
      <c r="I1612" s="1">
        <v>47281</v>
      </c>
      <c r="J1612" t="s">
        <v>36</v>
      </c>
      <c r="K1612" t="s">
        <v>25</v>
      </c>
      <c r="L1612" t="s">
        <v>26</v>
      </c>
      <c r="M1612" t="s">
        <v>66</v>
      </c>
      <c r="N1612" t="s">
        <v>45</v>
      </c>
      <c r="O1612" t="s">
        <v>67</v>
      </c>
      <c r="P1612" t="s">
        <v>39</v>
      </c>
      <c r="Q1612" t="s">
        <v>31</v>
      </c>
      <c r="R1612">
        <v>3.2</v>
      </c>
      <c r="S1612">
        <v>6</v>
      </c>
      <c r="T1612">
        <f t="shared" si="75"/>
        <v>365</v>
      </c>
      <c r="U1612" t="str">
        <f t="shared" si="76"/>
        <v>2028</v>
      </c>
      <c r="V1612" t="str">
        <f t="shared" si="77"/>
        <v>2</v>
      </c>
      <c r="W1612" s="10" cm="1">
        <f t="array" ref="W1612">(INDEX(clv_analysis[[#All],[Customer Lifetime Value]], MATCH(TEXT(U1612, "0")&amp;V1612, TEXT(clv_analysis[[#All],[Year]], "0")&amp;clv_analysis[[#All],[Quarter]], 0))) /( COUNTIFS(amazon_prime_users[Year], U1612, amazon_prime_users[Quarter], V1612))</f>
        <v>57.50606386983182</v>
      </c>
    </row>
    <row r="1613" spans="1:23" x14ac:dyDescent="0.3">
      <c r="A1613" s="2">
        <v>1612</v>
      </c>
      <c r="B1613" t="s">
        <v>6311</v>
      </c>
      <c r="C1613" t="s">
        <v>6312</v>
      </c>
      <c r="D1613" t="s">
        <v>6313</v>
      </c>
      <c r="E1613" s="3">
        <v>22644</v>
      </c>
      <c r="F1613" t="s">
        <v>43</v>
      </c>
      <c r="G1613" t="s">
        <v>4362</v>
      </c>
      <c r="H1613" s="1">
        <v>46917</v>
      </c>
      <c r="I1613" s="1">
        <v>47282</v>
      </c>
      <c r="J1613" t="s">
        <v>24</v>
      </c>
      <c r="K1613" t="s">
        <v>37</v>
      </c>
      <c r="L1613" t="s">
        <v>26</v>
      </c>
      <c r="M1613" t="s">
        <v>27</v>
      </c>
      <c r="N1613" t="s">
        <v>28</v>
      </c>
      <c r="O1613" t="s">
        <v>61</v>
      </c>
      <c r="P1613" t="s">
        <v>39</v>
      </c>
      <c r="Q1613" t="s">
        <v>54</v>
      </c>
      <c r="R1613">
        <v>3.7</v>
      </c>
      <c r="S1613">
        <v>4</v>
      </c>
      <c r="T1613">
        <f t="shared" si="75"/>
        <v>365</v>
      </c>
      <c r="U1613" t="str">
        <f t="shared" si="76"/>
        <v>2028</v>
      </c>
      <c r="V1613" t="str">
        <f t="shared" si="77"/>
        <v>2</v>
      </c>
      <c r="W1613" s="10" cm="1">
        <f t="array" ref="W1613">(INDEX(clv_analysis[[#All],[Customer Lifetime Value]], MATCH(TEXT(U1613, "0")&amp;V1613, TEXT(clv_analysis[[#All],[Year]], "0")&amp;clv_analysis[[#All],[Quarter]], 0))) /( COUNTIFS(amazon_prime_users[Year], U1613, amazon_prime_users[Quarter], V1613))</f>
        <v>57.50606386983182</v>
      </c>
    </row>
    <row r="1614" spans="1:23" x14ac:dyDescent="0.3">
      <c r="A1614" s="2">
        <v>1613</v>
      </c>
      <c r="B1614" t="s">
        <v>6314</v>
      </c>
      <c r="C1614" t="s">
        <v>6315</v>
      </c>
      <c r="D1614" t="s">
        <v>6316</v>
      </c>
      <c r="E1614" s="3">
        <v>18917</v>
      </c>
      <c r="F1614" t="s">
        <v>22</v>
      </c>
      <c r="G1614" t="s">
        <v>2559</v>
      </c>
      <c r="H1614" s="1">
        <v>46918</v>
      </c>
      <c r="I1614" s="1">
        <v>47283</v>
      </c>
      <c r="J1614" t="s">
        <v>36</v>
      </c>
      <c r="K1614" t="s">
        <v>52</v>
      </c>
      <c r="L1614" t="s">
        <v>26</v>
      </c>
      <c r="M1614" t="s">
        <v>27</v>
      </c>
      <c r="N1614" t="s">
        <v>45</v>
      </c>
      <c r="O1614" t="s">
        <v>29</v>
      </c>
      <c r="P1614" t="s">
        <v>39</v>
      </c>
      <c r="Q1614" t="s">
        <v>47</v>
      </c>
      <c r="R1614">
        <v>4.8</v>
      </c>
      <c r="S1614">
        <v>4</v>
      </c>
      <c r="T1614">
        <f t="shared" si="75"/>
        <v>365</v>
      </c>
      <c r="U1614" t="str">
        <f t="shared" si="76"/>
        <v>2028</v>
      </c>
      <c r="V1614" t="str">
        <f t="shared" si="77"/>
        <v>2</v>
      </c>
      <c r="W1614" s="10" cm="1">
        <f t="array" ref="W1614">(INDEX(clv_analysis[[#All],[Customer Lifetime Value]], MATCH(TEXT(U1614, "0")&amp;V1614, TEXT(clv_analysis[[#All],[Year]], "0")&amp;clv_analysis[[#All],[Quarter]], 0))) /( COUNTIFS(amazon_prime_users[Year], U1614, amazon_prime_users[Quarter], V1614))</f>
        <v>57.50606386983182</v>
      </c>
    </row>
    <row r="1615" spans="1:23" x14ac:dyDescent="0.3">
      <c r="A1615" s="2">
        <v>1614</v>
      </c>
      <c r="B1615" t="s">
        <v>6317</v>
      </c>
      <c r="C1615" t="s">
        <v>6318</v>
      </c>
      <c r="D1615" t="s">
        <v>6319</v>
      </c>
      <c r="E1615" s="3">
        <v>13580</v>
      </c>
      <c r="F1615" t="s">
        <v>43</v>
      </c>
      <c r="G1615" t="s">
        <v>6320</v>
      </c>
      <c r="H1615" s="1">
        <v>46919</v>
      </c>
      <c r="I1615" s="1">
        <v>47284</v>
      </c>
      <c r="J1615" t="s">
        <v>36</v>
      </c>
      <c r="K1615" t="s">
        <v>37</v>
      </c>
      <c r="L1615" t="s">
        <v>53</v>
      </c>
      <c r="M1615" t="s">
        <v>66</v>
      </c>
      <c r="N1615" t="s">
        <v>45</v>
      </c>
      <c r="O1615" t="s">
        <v>38</v>
      </c>
      <c r="P1615" t="s">
        <v>30</v>
      </c>
      <c r="Q1615" t="s">
        <v>47</v>
      </c>
      <c r="R1615">
        <v>3.9</v>
      </c>
      <c r="S1615">
        <v>6</v>
      </c>
      <c r="T1615">
        <f t="shared" si="75"/>
        <v>365</v>
      </c>
      <c r="U1615" t="str">
        <f t="shared" si="76"/>
        <v>2028</v>
      </c>
      <c r="V1615" t="str">
        <f t="shared" si="77"/>
        <v>2</v>
      </c>
      <c r="W1615" s="10" cm="1">
        <f t="array" ref="W1615">(INDEX(clv_analysis[[#All],[Customer Lifetime Value]], MATCH(TEXT(U1615, "0")&amp;V1615, TEXT(clv_analysis[[#All],[Year]], "0")&amp;clv_analysis[[#All],[Quarter]], 0))) /( COUNTIFS(amazon_prime_users[Year], U1615, amazon_prime_users[Quarter], V1615))</f>
        <v>57.50606386983182</v>
      </c>
    </row>
    <row r="1616" spans="1:23" x14ac:dyDescent="0.3">
      <c r="A1616" s="2">
        <v>1615</v>
      </c>
      <c r="B1616" t="s">
        <v>6321</v>
      </c>
      <c r="C1616" t="s">
        <v>6322</v>
      </c>
      <c r="D1616" t="s">
        <v>6323</v>
      </c>
      <c r="E1616" s="3">
        <v>12486</v>
      </c>
      <c r="F1616" t="s">
        <v>43</v>
      </c>
      <c r="G1616" t="s">
        <v>6324</v>
      </c>
      <c r="H1616" s="1">
        <v>46920</v>
      </c>
      <c r="I1616" s="1">
        <v>47285</v>
      </c>
      <c r="J1616" t="s">
        <v>36</v>
      </c>
      <c r="K1616" t="s">
        <v>52</v>
      </c>
      <c r="L1616" t="s">
        <v>26</v>
      </c>
      <c r="M1616" t="s">
        <v>66</v>
      </c>
      <c r="N1616" t="s">
        <v>28</v>
      </c>
      <c r="O1616" t="s">
        <v>73</v>
      </c>
      <c r="P1616" t="s">
        <v>39</v>
      </c>
      <c r="Q1616" t="s">
        <v>54</v>
      </c>
      <c r="R1616">
        <v>4.5999999999999996</v>
      </c>
      <c r="S1616">
        <v>4</v>
      </c>
      <c r="T1616">
        <f t="shared" si="75"/>
        <v>365</v>
      </c>
      <c r="U1616" t="str">
        <f t="shared" si="76"/>
        <v>2028</v>
      </c>
      <c r="V1616" t="str">
        <f t="shared" si="77"/>
        <v>2</v>
      </c>
      <c r="W1616" s="10" cm="1">
        <f t="array" ref="W1616">(INDEX(clv_analysis[[#All],[Customer Lifetime Value]], MATCH(TEXT(U1616, "0")&amp;V1616, TEXT(clv_analysis[[#All],[Year]], "0")&amp;clv_analysis[[#All],[Quarter]], 0))) /( COUNTIFS(amazon_prime_users[Year], U1616, amazon_prime_users[Quarter], V1616))</f>
        <v>57.50606386983182</v>
      </c>
    </row>
    <row r="1617" spans="1:23" x14ac:dyDescent="0.3">
      <c r="A1617" s="2">
        <v>1616</v>
      </c>
      <c r="B1617" t="s">
        <v>6325</v>
      </c>
      <c r="C1617" t="s">
        <v>6326</v>
      </c>
      <c r="D1617" t="s">
        <v>6327</v>
      </c>
      <c r="E1617" s="3">
        <v>25562</v>
      </c>
      <c r="F1617" t="s">
        <v>22</v>
      </c>
      <c r="G1617" t="s">
        <v>6328</v>
      </c>
      <c r="H1617" s="1">
        <v>46921</v>
      </c>
      <c r="I1617" s="1">
        <v>47286</v>
      </c>
      <c r="J1617" t="s">
        <v>24</v>
      </c>
      <c r="K1617" t="s">
        <v>25</v>
      </c>
      <c r="L1617" t="s">
        <v>26</v>
      </c>
      <c r="M1617" t="s">
        <v>59</v>
      </c>
      <c r="N1617" t="s">
        <v>28</v>
      </c>
      <c r="O1617" t="s">
        <v>73</v>
      </c>
      <c r="P1617" t="s">
        <v>68</v>
      </c>
      <c r="Q1617" t="s">
        <v>54</v>
      </c>
      <c r="R1617">
        <v>3.5</v>
      </c>
      <c r="S1617">
        <v>0</v>
      </c>
      <c r="T1617">
        <f t="shared" si="75"/>
        <v>365</v>
      </c>
      <c r="U1617" t="str">
        <f t="shared" si="76"/>
        <v>2028</v>
      </c>
      <c r="V1617" t="str">
        <f t="shared" si="77"/>
        <v>2</v>
      </c>
      <c r="W1617" s="10" cm="1">
        <f t="array" ref="W1617">(INDEX(clv_analysis[[#All],[Customer Lifetime Value]], MATCH(TEXT(U1617, "0")&amp;V1617, TEXT(clv_analysis[[#All],[Year]], "0")&amp;clv_analysis[[#All],[Quarter]], 0))) /( COUNTIFS(amazon_prime_users[Year], U1617, amazon_prime_users[Quarter], V1617))</f>
        <v>57.50606386983182</v>
      </c>
    </row>
    <row r="1618" spans="1:23" x14ac:dyDescent="0.3">
      <c r="A1618" s="2">
        <v>1617</v>
      </c>
      <c r="B1618" t="s">
        <v>6329</v>
      </c>
      <c r="C1618" t="s">
        <v>6330</v>
      </c>
      <c r="D1618" t="s">
        <v>6331</v>
      </c>
      <c r="E1618" s="3">
        <v>14803</v>
      </c>
      <c r="F1618" t="s">
        <v>22</v>
      </c>
      <c r="G1618" t="s">
        <v>6332</v>
      </c>
      <c r="H1618" s="1">
        <v>46922</v>
      </c>
      <c r="I1618" s="1">
        <v>47287</v>
      </c>
      <c r="J1618" t="s">
        <v>36</v>
      </c>
      <c r="K1618" t="s">
        <v>25</v>
      </c>
      <c r="L1618" t="s">
        <v>26</v>
      </c>
      <c r="M1618" t="s">
        <v>27</v>
      </c>
      <c r="N1618" t="s">
        <v>45</v>
      </c>
      <c r="O1618" t="s">
        <v>73</v>
      </c>
      <c r="P1618" t="s">
        <v>68</v>
      </c>
      <c r="Q1618" t="s">
        <v>31</v>
      </c>
      <c r="R1618">
        <v>4.2</v>
      </c>
      <c r="S1618">
        <v>4</v>
      </c>
      <c r="T1618">
        <f t="shared" si="75"/>
        <v>365</v>
      </c>
      <c r="U1618" t="str">
        <f t="shared" si="76"/>
        <v>2028</v>
      </c>
      <c r="V1618" t="str">
        <f t="shared" si="77"/>
        <v>2</v>
      </c>
      <c r="W1618" s="10" cm="1">
        <f t="array" ref="W1618">(INDEX(clv_analysis[[#All],[Customer Lifetime Value]], MATCH(TEXT(U1618, "0")&amp;V1618, TEXT(clv_analysis[[#All],[Year]], "0")&amp;clv_analysis[[#All],[Quarter]], 0))) /( COUNTIFS(amazon_prime_users[Year], U1618, amazon_prime_users[Quarter], V1618))</f>
        <v>57.50606386983182</v>
      </c>
    </row>
    <row r="1619" spans="1:23" x14ac:dyDescent="0.3">
      <c r="A1619" s="2">
        <v>1618</v>
      </c>
      <c r="B1619" t="s">
        <v>6333</v>
      </c>
      <c r="C1619" t="s">
        <v>6334</v>
      </c>
      <c r="D1619" t="s">
        <v>6335</v>
      </c>
      <c r="E1619" s="3">
        <v>22048</v>
      </c>
      <c r="F1619" t="s">
        <v>43</v>
      </c>
      <c r="G1619" t="s">
        <v>6336</v>
      </c>
      <c r="H1619" s="1">
        <v>46923</v>
      </c>
      <c r="I1619" s="1">
        <v>47288</v>
      </c>
      <c r="J1619" t="s">
        <v>24</v>
      </c>
      <c r="K1619" t="s">
        <v>25</v>
      </c>
      <c r="L1619" t="s">
        <v>53</v>
      </c>
      <c r="M1619" t="s">
        <v>59</v>
      </c>
      <c r="N1619" t="s">
        <v>60</v>
      </c>
      <c r="O1619" t="s">
        <v>67</v>
      </c>
      <c r="P1619" t="s">
        <v>30</v>
      </c>
      <c r="Q1619" t="s">
        <v>47</v>
      </c>
      <c r="R1619">
        <v>4.8</v>
      </c>
      <c r="S1619">
        <v>1</v>
      </c>
      <c r="T1619">
        <f t="shared" si="75"/>
        <v>365</v>
      </c>
      <c r="U1619" t="str">
        <f t="shared" si="76"/>
        <v>2028</v>
      </c>
      <c r="V1619" t="str">
        <f t="shared" si="77"/>
        <v>2</v>
      </c>
      <c r="W1619" s="10" cm="1">
        <f t="array" ref="W1619">(INDEX(clv_analysis[[#All],[Customer Lifetime Value]], MATCH(TEXT(U1619, "0")&amp;V1619, TEXT(clv_analysis[[#All],[Year]], "0")&amp;clv_analysis[[#All],[Quarter]], 0))) /( COUNTIFS(amazon_prime_users[Year], U1619, amazon_prime_users[Quarter], V1619))</f>
        <v>57.50606386983182</v>
      </c>
    </row>
    <row r="1620" spans="1:23" x14ac:dyDescent="0.3">
      <c r="A1620" s="2">
        <v>1619</v>
      </c>
      <c r="B1620" t="s">
        <v>6337</v>
      </c>
      <c r="C1620" t="s">
        <v>6338</v>
      </c>
      <c r="D1620" t="s">
        <v>6339</v>
      </c>
      <c r="E1620" s="3">
        <v>34401</v>
      </c>
      <c r="F1620" t="s">
        <v>22</v>
      </c>
      <c r="G1620" t="s">
        <v>6340</v>
      </c>
      <c r="H1620" s="1">
        <v>46924</v>
      </c>
      <c r="I1620" s="1">
        <v>47289</v>
      </c>
      <c r="J1620" t="s">
        <v>36</v>
      </c>
      <c r="K1620" t="s">
        <v>37</v>
      </c>
      <c r="L1620" t="s">
        <v>26</v>
      </c>
      <c r="M1620" t="s">
        <v>59</v>
      </c>
      <c r="N1620" t="s">
        <v>60</v>
      </c>
      <c r="O1620" t="s">
        <v>29</v>
      </c>
      <c r="P1620" t="s">
        <v>68</v>
      </c>
      <c r="Q1620" t="s">
        <v>47</v>
      </c>
      <c r="R1620">
        <v>4</v>
      </c>
      <c r="S1620">
        <v>4</v>
      </c>
      <c r="T1620">
        <f t="shared" si="75"/>
        <v>365</v>
      </c>
      <c r="U1620" t="str">
        <f t="shared" si="76"/>
        <v>2028</v>
      </c>
      <c r="V1620" t="str">
        <f t="shared" si="77"/>
        <v>2</v>
      </c>
      <c r="W1620" s="10" cm="1">
        <f t="array" ref="W1620">(INDEX(clv_analysis[[#All],[Customer Lifetime Value]], MATCH(TEXT(U1620, "0")&amp;V1620, TEXT(clv_analysis[[#All],[Year]], "0")&amp;clv_analysis[[#All],[Quarter]], 0))) /( COUNTIFS(amazon_prime_users[Year], U1620, amazon_prime_users[Quarter], V1620))</f>
        <v>57.50606386983182</v>
      </c>
    </row>
    <row r="1621" spans="1:23" x14ac:dyDescent="0.3">
      <c r="A1621" s="2">
        <v>1620</v>
      </c>
      <c r="B1621" t="s">
        <v>6341</v>
      </c>
      <c r="C1621" t="s">
        <v>6342</v>
      </c>
      <c r="D1621" t="s">
        <v>6343</v>
      </c>
      <c r="E1621" s="3">
        <v>33154</v>
      </c>
      <c r="F1621" t="s">
        <v>22</v>
      </c>
      <c r="G1621" t="s">
        <v>6344</v>
      </c>
      <c r="H1621" s="1">
        <v>46925</v>
      </c>
      <c r="I1621" s="1">
        <v>47290</v>
      </c>
      <c r="J1621" t="s">
        <v>36</v>
      </c>
      <c r="K1621" t="s">
        <v>37</v>
      </c>
      <c r="L1621" t="s">
        <v>53</v>
      </c>
      <c r="M1621" t="s">
        <v>59</v>
      </c>
      <c r="N1621" t="s">
        <v>28</v>
      </c>
      <c r="O1621" t="s">
        <v>46</v>
      </c>
      <c r="P1621" t="s">
        <v>68</v>
      </c>
      <c r="Q1621" t="s">
        <v>31</v>
      </c>
      <c r="R1621">
        <v>4.5999999999999996</v>
      </c>
      <c r="S1621">
        <v>5</v>
      </c>
      <c r="T1621">
        <f t="shared" si="75"/>
        <v>365</v>
      </c>
      <c r="U1621" t="str">
        <f t="shared" si="76"/>
        <v>2028</v>
      </c>
      <c r="V1621" t="str">
        <f t="shared" si="77"/>
        <v>2</v>
      </c>
      <c r="W1621" s="10" cm="1">
        <f t="array" ref="W1621">(INDEX(clv_analysis[[#All],[Customer Lifetime Value]], MATCH(TEXT(U1621, "0")&amp;V1621, TEXT(clv_analysis[[#All],[Year]], "0")&amp;clv_analysis[[#All],[Quarter]], 0))) /( COUNTIFS(amazon_prime_users[Year], U1621, amazon_prime_users[Quarter], V1621))</f>
        <v>57.50606386983182</v>
      </c>
    </row>
    <row r="1622" spans="1:23" x14ac:dyDescent="0.3">
      <c r="A1622" s="2">
        <v>1621</v>
      </c>
      <c r="B1622" t="s">
        <v>6345</v>
      </c>
      <c r="C1622" t="s">
        <v>6346</v>
      </c>
      <c r="D1622" t="s">
        <v>6347</v>
      </c>
      <c r="E1622" s="3">
        <v>21917</v>
      </c>
      <c r="F1622" t="s">
        <v>43</v>
      </c>
      <c r="G1622" t="s">
        <v>6348</v>
      </c>
      <c r="H1622" s="1">
        <v>46926</v>
      </c>
      <c r="I1622" s="1">
        <v>47291</v>
      </c>
      <c r="J1622" t="s">
        <v>36</v>
      </c>
      <c r="K1622" t="s">
        <v>52</v>
      </c>
      <c r="L1622" t="s">
        <v>53</v>
      </c>
      <c r="M1622" t="s">
        <v>59</v>
      </c>
      <c r="N1622" t="s">
        <v>28</v>
      </c>
      <c r="O1622" t="s">
        <v>61</v>
      </c>
      <c r="P1622" t="s">
        <v>30</v>
      </c>
      <c r="Q1622" t="s">
        <v>31</v>
      </c>
      <c r="R1622">
        <v>3.2</v>
      </c>
      <c r="S1622">
        <v>7</v>
      </c>
      <c r="T1622">
        <f t="shared" si="75"/>
        <v>365</v>
      </c>
      <c r="U1622" t="str">
        <f t="shared" si="76"/>
        <v>2028</v>
      </c>
      <c r="V1622" t="str">
        <f t="shared" si="77"/>
        <v>2</v>
      </c>
      <c r="W1622" s="10" cm="1">
        <f t="array" ref="W1622">(INDEX(clv_analysis[[#All],[Customer Lifetime Value]], MATCH(TEXT(U1622, "0")&amp;V1622, TEXT(clv_analysis[[#All],[Year]], "0")&amp;clv_analysis[[#All],[Quarter]], 0))) /( COUNTIFS(amazon_prime_users[Year], U1622, amazon_prime_users[Quarter], V1622))</f>
        <v>57.50606386983182</v>
      </c>
    </row>
    <row r="1623" spans="1:23" x14ac:dyDescent="0.3">
      <c r="A1623" s="2">
        <v>1622</v>
      </c>
      <c r="B1623" t="s">
        <v>6349</v>
      </c>
      <c r="C1623" t="s">
        <v>6350</v>
      </c>
      <c r="D1623" t="s">
        <v>6351</v>
      </c>
      <c r="E1623" s="3">
        <v>20583</v>
      </c>
      <c r="F1623" t="s">
        <v>43</v>
      </c>
      <c r="G1623" t="s">
        <v>6352</v>
      </c>
      <c r="H1623" s="1">
        <v>46927</v>
      </c>
      <c r="I1623" s="1">
        <v>47292</v>
      </c>
      <c r="J1623" t="s">
        <v>24</v>
      </c>
      <c r="K1623" t="s">
        <v>37</v>
      </c>
      <c r="L1623" t="s">
        <v>53</v>
      </c>
      <c r="M1623" t="s">
        <v>27</v>
      </c>
      <c r="N1623" t="s">
        <v>28</v>
      </c>
      <c r="O1623" t="s">
        <v>114</v>
      </c>
      <c r="P1623" t="s">
        <v>39</v>
      </c>
      <c r="Q1623" t="s">
        <v>54</v>
      </c>
      <c r="R1623">
        <v>3.6</v>
      </c>
      <c r="S1623">
        <v>10</v>
      </c>
      <c r="T1623">
        <f t="shared" si="75"/>
        <v>365</v>
      </c>
      <c r="U1623" t="str">
        <f t="shared" si="76"/>
        <v>2028</v>
      </c>
      <c r="V1623" t="str">
        <f t="shared" si="77"/>
        <v>2</v>
      </c>
      <c r="W1623" s="10" cm="1">
        <f t="array" ref="W1623">(INDEX(clv_analysis[[#All],[Customer Lifetime Value]], MATCH(TEXT(U1623, "0")&amp;V1623, TEXT(clv_analysis[[#All],[Year]], "0")&amp;clv_analysis[[#All],[Quarter]], 0))) /( COUNTIFS(amazon_prime_users[Year], U1623, amazon_prime_users[Quarter], V1623))</f>
        <v>57.50606386983182</v>
      </c>
    </row>
    <row r="1624" spans="1:23" x14ac:dyDescent="0.3">
      <c r="A1624" s="2">
        <v>1623</v>
      </c>
      <c r="B1624" t="s">
        <v>6353</v>
      </c>
      <c r="C1624" t="s">
        <v>6354</v>
      </c>
      <c r="D1624" t="s">
        <v>6355</v>
      </c>
      <c r="E1624" s="3">
        <v>33278</v>
      </c>
      <c r="F1624" t="s">
        <v>22</v>
      </c>
      <c r="G1624" t="s">
        <v>6356</v>
      </c>
      <c r="H1624" s="1">
        <v>46928</v>
      </c>
      <c r="I1624" s="1">
        <v>47293</v>
      </c>
      <c r="J1624" t="s">
        <v>36</v>
      </c>
      <c r="K1624" t="s">
        <v>37</v>
      </c>
      <c r="L1624" t="s">
        <v>53</v>
      </c>
      <c r="M1624" t="s">
        <v>27</v>
      </c>
      <c r="N1624" t="s">
        <v>28</v>
      </c>
      <c r="O1624" t="s">
        <v>46</v>
      </c>
      <c r="P1624" t="s">
        <v>68</v>
      </c>
      <c r="Q1624" t="s">
        <v>47</v>
      </c>
      <c r="R1624">
        <v>4.7</v>
      </c>
      <c r="S1624">
        <v>4</v>
      </c>
      <c r="T1624">
        <f t="shared" si="75"/>
        <v>365</v>
      </c>
      <c r="U1624" t="str">
        <f t="shared" si="76"/>
        <v>2028</v>
      </c>
      <c r="V1624" t="str">
        <f t="shared" si="77"/>
        <v>2</v>
      </c>
      <c r="W1624" s="10" cm="1">
        <f t="array" ref="W1624">(INDEX(clv_analysis[[#All],[Customer Lifetime Value]], MATCH(TEXT(U1624, "0")&amp;V1624, TEXT(clv_analysis[[#All],[Year]], "0")&amp;clv_analysis[[#All],[Quarter]], 0))) /( COUNTIFS(amazon_prime_users[Year], U1624, amazon_prime_users[Quarter], V1624))</f>
        <v>57.50606386983182</v>
      </c>
    </row>
    <row r="1625" spans="1:23" x14ac:dyDescent="0.3">
      <c r="A1625" s="2">
        <v>1624</v>
      </c>
      <c r="B1625" t="s">
        <v>6357</v>
      </c>
      <c r="C1625" t="s">
        <v>6358</v>
      </c>
      <c r="D1625" t="s">
        <v>6359</v>
      </c>
      <c r="E1625" s="3">
        <v>28263</v>
      </c>
      <c r="F1625" t="s">
        <v>22</v>
      </c>
      <c r="G1625" t="s">
        <v>6360</v>
      </c>
      <c r="H1625" s="1">
        <v>46929</v>
      </c>
      <c r="I1625" s="1">
        <v>47294</v>
      </c>
      <c r="J1625" t="s">
        <v>36</v>
      </c>
      <c r="K1625" t="s">
        <v>25</v>
      </c>
      <c r="L1625" t="s">
        <v>53</v>
      </c>
      <c r="M1625" t="s">
        <v>27</v>
      </c>
      <c r="N1625" t="s">
        <v>45</v>
      </c>
      <c r="O1625" t="s">
        <v>29</v>
      </c>
      <c r="P1625" t="s">
        <v>39</v>
      </c>
      <c r="Q1625" t="s">
        <v>31</v>
      </c>
      <c r="R1625">
        <v>3.4</v>
      </c>
      <c r="S1625">
        <v>3</v>
      </c>
      <c r="T1625">
        <f t="shared" si="75"/>
        <v>365</v>
      </c>
      <c r="U1625" t="str">
        <f t="shared" si="76"/>
        <v>2028</v>
      </c>
      <c r="V1625" t="str">
        <f t="shared" si="77"/>
        <v>2</v>
      </c>
      <c r="W1625" s="10" cm="1">
        <f t="array" ref="W1625">(INDEX(clv_analysis[[#All],[Customer Lifetime Value]], MATCH(TEXT(U1625, "0")&amp;V1625, TEXT(clv_analysis[[#All],[Year]], "0")&amp;clv_analysis[[#All],[Quarter]], 0))) /( COUNTIFS(amazon_prime_users[Year], U1625, amazon_prime_users[Quarter], V1625))</f>
        <v>57.50606386983182</v>
      </c>
    </row>
    <row r="1626" spans="1:23" x14ac:dyDescent="0.3">
      <c r="A1626" s="2">
        <v>1625</v>
      </c>
      <c r="B1626" t="s">
        <v>6361</v>
      </c>
      <c r="C1626" t="s">
        <v>6362</v>
      </c>
      <c r="D1626" t="s">
        <v>6363</v>
      </c>
      <c r="E1626" s="3">
        <v>29649</v>
      </c>
      <c r="F1626" t="s">
        <v>43</v>
      </c>
      <c r="G1626" t="s">
        <v>6364</v>
      </c>
      <c r="H1626" s="1">
        <v>46930</v>
      </c>
      <c r="I1626" s="1">
        <v>47295</v>
      </c>
      <c r="J1626" t="s">
        <v>24</v>
      </c>
      <c r="K1626" t="s">
        <v>25</v>
      </c>
      <c r="L1626" t="s">
        <v>53</v>
      </c>
      <c r="M1626" t="s">
        <v>66</v>
      </c>
      <c r="N1626" t="s">
        <v>28</v>
      </c>
      <c r="O1626" t="s">
        <v>114</v>
      </c>
      <c r="P1626" t="s">
        <v>68</v>
      </c>
      <c r="Q1626" t="s">
        <v>31</v>
      </c>
      <c r="R1626">
        <v>4.7</v>
      </c>
      <c r="S1626">
        <v>10</v>
      </c>
      <c r="T1626">
        <f t="shared" si="75"/>
        <v>365</v>
      </c>
      <c r="U1626" t="str">
        <f t="shared" si="76"/>
        <v>2028</v>
      </c>
      <c r="V1626" t="str">
        <f t="shared" si="77"/>
        <v>2</v>
      </c>
      <c r="W1626" s="10" cm="1">
        <f t="array" ref="W1626">(INDEX(clv_analysis[[#All],[Customer Lifetime Value]], MATCH(TEXT(U1626, "0")&amp;V1626, TEXT(clv_analysis[[#All],[Year]], "0")&amp;clv_analysis[[#All],[Quarter]], 0))) /( COUNTIFS(amazon_prime_users[Year], U1626, amazon_prime_users[Quarter], V1626))</f>
        <v>57.50606386983182</v>
      </c>
    </row>
    <row r="1627" spans="1:23" x14ac:dyDescent="0.3">
      <c r="A1627" s="2">
        <v>1626</v>
      </c>
      <c r="B1627" t="s">
        <v>6365</v>
      </c>
      <c r="C1627" t="s">
        <v>6366</v>
      </c>
      <c r="D1627" t="s">
        <v>6367</v>
      </c>
      <c r="E1627" s="3">
        <v>35382</v>
      </c>
      <c r="F1627" t="s">
        <v>43</v>
      </c>
      <c r="G1627" t="s">
        <v>4637</v>
      </c>
      <c r="H1627" s="1">
        <v>46931</v>
      </c>
      <c r="I1627" s="1">
        <v>47296</v>
      </c>
      <c r="J1627" t="s">
        <v>24</v>
      </c>
      <c r="K1627" t="s">
        <v>52</v>
      </c>
      <c r="L1627" t="s">
        <v>53</v>
      </c>
      <c r="M1627" t="s">
        <v>59</v>
      </c>
      <c r="N1627" t="s">
        <v>28</v>
      </c>
      <c r="O1627" t="s">
        <v>38</v>
      </c>
      <c r="P1627" t="s">
        <v>39</v>
      </c>
      <c r="Q1627" t="s">
        <v>54</v>
      </c>
      <c r="R1627">
        <v>4.3</v>
      </c>
      <c r="S1627">
        <v>5</v>
      </c>
      <c r="T1627">
        <f t="shared" si="75"/>
        <v>365</v>
      </c>
      <c r="U1627" t="str">
        <f t="shared" si="76"/>
        <v>2028</v>
      </c>
      <c r="V1627" t="str">
        <f t="shared" si="77"/>
        <v>2</v>
      </c>
      <c r="W1627" s="10" cm="1">
        <f t="array" ref="W1627">(INDEX(clv_analysis[[#All],[Customer Lifetime Value]], MATCH(TEXT(U1627, "0")&amp;V1627, TEXT(clv_analysis[[#All],[Year]], "0")&amp;clv_analysis[[#All],[Quarter]], 0))) /( COUNTIFS(amazon_prime_users[Year], U1627, amazon_prime_users[Quarter], V1627))</f>
        <v>57.50606386983182</v>
      </c>
    </row>
    <row r="1628" spans="1:23" x14ac:dyDescent="0.3">
      <c r="A1628" s="2">
        <v>1627</v>
      </c>
      <c r="B1628" t="s">
        <v>3354</v>
      </c>
      <c r="C1628" t="s">
        <v>6368</v>
      </c>
      <c r="D1628" t="s">
        <v>6369</v>
      </c>
      <c r="E1628" s="3">
        <v>35369</v>
      </c>
      <c r="F1628" t="s">
        <v>22</v>
      </c>
      <c r="G1628" t="s">
        <v>6370</v>
      </c>
      <c r="H1628" s="1">
        <v>46932</v>
      </c>
      <c r="I1628" s="1">
        <v>47297</v>
      </c>
      <c r="J1628" t="s">
        <v>24</v>
      </c>
      <c r="K1628" t="s">
        <v>52</v>
      </c>
      <c r="L1628" t="s">
        <v>26</v>
      </c>
      <c r="M1628" t="s">
        <v>59</v>
      </c>
      <c r="N1628" t="s">
        <v>45</v>
      </c>
      <c r="O1628" t="s">
        <v>46</v>
      </c>
      <c r="P1628" t="s">
        <v>30</v>
      </c>
      <c r="Q1628" t="s">
        <v>31</v>
      </c>
      <c r="R1628">
        <v>3</v>
      </c>
      <c r="S1628">
        <v>5</v>
      </c>
      <c r="T1628">
        <f t="shared" si="75"/>
        <v>365</v>
      </c>
      <c r="U1628" t="str">
        <f t="shared" si="76"/>
        <v>2028</v>
      </c>
      <c r="V1628" t="str">
        <f t="shared" si="77"/>
        <v>2</v>
      </c>
      <c r="W1628" s="10" cm="1">
        <f t="array" ref="W1628">(INDEX(clv_analysis[[#All],[Customer Lifetime Value]], MATCH(TEXT(U1628, "0")&amp;V1628, TEXT(clv_analysis[[#All],[Year]], "0")&amp;clv_analysis[[#All],[Quarter]], 0))) /( COUNTIFS(amazon_prime_users[Year], U1628, amazon_prime_users[Quarter], V1628))</f>
        <v>57.50606386983182</v>
      </c>
    </row>
    <row r="1629" spans="1:23" x14ac:dyDescent="0.3">
      <c r="A1629" s="2">
        <v>1628</v>
      </c>
      <c r="B1629" t="s">
        <v>6371</v>
      </c>
      <c r="C1629" t="s">
        <v>6372</v>
      </c>
      <c r="D1629" t="s">
        <v>6373</v>
      </c>
      <c r="E1629" s="3">
        <v>33098</v>
      </c>
      <c r="F1629" t="s">
        <v>43</v>
      </c>
      <c r="G1629" t="s">
        <v>4111</v>
      </c>
      <c r="H1629" s="1">
        <v>46933</v>
      </c>
      <c r="I1629" s="1">
        <v>47298</v>
      </c>
      <c r="J1629" t="s">
        <v>24</v>
      </c>
      <c r="K1629" t="s">
        <v>37</v>
      </c>
      <c r="L1629" t="s">
        <v>53</v>
      </c>
      <c r="M1629" t="s">
        <v>66</v>
      </c>
      <c r="N1629" t="s">
        <v>28</v>
      </c>
      <c r="O1629" t="s">
        <v>29</v>
      </c>
      <c r="P1629" t="s">
        <v>68</v>
      </c>
      <c r="Q1629" t="s">
        <v>47</v>
      </c>
      <c r="R1629">
        <v>4.2</v>
      </c>
      <c r="S1629">
        <v>3</v>
      </c>
      <c r="T1629">
        <f t="shared" si="75"/>
        <v>365</v>
      </c>
      <c r="U1629" t="str">
        <f t="shared" si="76"/>
        <v>2028</v>
      </c>
      <c r="V1629" t="str">
        <f t="shared" si="77"/>
        <v>2</v>
      </c>
      <c r="W1629" s="10" cm="1">
        <f t="array" ref="W1629">(INDEX(clv_analysis[[#All],[Customer Lifetime Value]], MATCH(TEXT(U1629, "0")&amp;V1629, TEXT(clv_analysis[[#All],[Year]], "0")&amp;clv_analysis[[#All],[Quarter]], 0))) /( COUNTIFS(amazon_prime_users[Year], U1629, amazon_prime_users[Quarter], V1629))</f>
        <v>57.50606386983182</v>
      </c>
    </row>
    <row r="1630" spans="1:23" x14ac:dyDescent="0.3">
      <c r="A1630" s="2">
        <v>1629</v>
      </c>
      <c r="B1630" t="s">
        <v>6374</v>
      </c>
      <c r="C1630" t="s">
        <v>6375</v>
      </c>
      <c r="D1630" t="s">
        <v>6376</v>
      </c>
      <c r="E1630" s="3">
        <v>22973</v>
      </c>
      <c r="F1630" t="s">
        <v>22</v>
      </c>
      <c r="G1630" t="s">
        <v>6377</v>
      </c>
      <c r="H1630" s="1">
        <v>46934</v>
      </c>
      <c r="I1630" s="1">
        <v>47299</v>
      </c>
      <c r="J1630" t="s">
        <v>24</v>
      </c>
      <c r="K1630" t="s">
        <v>25</v>
      </c>
      <c r="L1630" t="s">
        <v>53</v>
      </c>
      <c r="M1630" t="s">
        <v>59</v>
      </c>
      <c r="N1630" t="s">
        <v>60</v>
      </c>
      <c r="O1630" t="s">
        <v>114</v>
      </c>
      <c r="P1630" t="s">
        <v>30</v>
      </c>
      <c r="Q1630" t="s">
        <v>47</v>
      </c>
      <c r="R1630">
        <v>3.2</v>
      </c>
      <c r="S1630">
        <v>0</v>
      </c>
      <c r="T1630">
        <f t="shared" si="75"/>
        <v>365</v>
      </c>
      <c r="U1630" t="str">
        <f t="shared" si="76"/>
        <v>2028</v>
      </c>
      <c r="V1630" t="str">
        <f t="shared" si="77"/>
        <v>2</v>
      </c>
      <c r="W1630" s="10" cm="1">
        <f t="array" ref="W1630">(INDEX(clv_analysis[[#All],[Customer Lifetime Value]], MATCH(TEXT(U1630, "0")&amp;V1630, TEXT(clv_analysis[[#All],[Year]], "0")&amp;clv_analysis[[#All],[Quarter]], 0))) /( COUNTIFS(amazon_prime_users[Year], U1630, amazon_prime_users[Quarter], V1630))</f>
        <v>57.50606386983182</v>
      </c>
    </row>
    <row r="1631" spans="1:23" x14ac:dyDescent="0.3">
      <c r="A1631" s="2">
        <v>1630</v>
      </c>
      <c r="B1631" t="s">
        <v>6378</v>
      </c>
      <c r="C1631" t="s">
        <v>6379</v>
      </c>
      <c r="D1631" t="s">
        <v>6380</v>
      </c>
      <c r="E1631" s="3">
        <v>28328</v>
      </c>
      <c r="F1631" t="s">
        <v>22</v>
      </c>
      <c r="G1631" t="s">
        <v>6381</v>
      </c>
      <c r="H1631" s="1">
        <v>46935</v>
      </c>
      <c r="I1631" s="1">
        <v>47300</v>
      </c>
      <c r="J1631" t="s">
        <v>24</v>
      </c>
      <c r="K1631" t="s">
        <v>25</v>
      </c>
      <c r="L1631" t="s">
        <v>53</v>
      </c>
      <c r="M1631" t="s">
        <v>59</v>
      </c>
      <c r="N1631" t="s">
        <v>60</v>
      </c>
      <c r="O1631" t="s">
        <v>73</v>
      </c>
      <c r="P1631" t="s">
        <v>68</v>
      </c>
      <c r="Q1631" t="s">
        <v>47</v>
      </c>
      <c r="R1631">
        <v>3.5</v>
      </c>
      <c r="S1631">
        <v>7</v>
      </c>
      <c r="T1631">
        <f t="shared" si="75"/>
        <v>365</v>
      </c>
      <c r="U1631" t="str">
        <f t="shared" si="76"/>
        <v>2028</v>
      </c>
      <c r="V1631" t="str">
        <f t="shared" si="77"/>
        <v>3</v>
      </c>
      <c r="W1631" s="10" cm="1">
        <f t="array" ref="W1631">(INDEX(clv_analysis[[#All],[Customer Lifetime Value]], MATCH(TEXT(U1631, "0")&amp;V1631, TEXT(clv_analysis[[#All],[Year]], "0")&amp;clv_analysis[[#All],[Quarter]], 0))) /( COUNTIFS(amazon_prime_users[Year], U1631, amazon_prime_users[Quarter], V1631))</f>
        <v>39.80508846950152</v>
      </c>
    </row>
    <row r="1632" spans="1:23" x14ac:dyDescent="0.3">
      <c r="A1632" s="2">
        <v>1631</v>
      </c>
      <c r="B1632" t="s">
        <v>6382</v>
      </c>
      <c r="C1632" t="s">
        <v>6383</v>
      </c>
      <c r="D1632" t="s">
        <v>6384</v>
      </c>
      <c r="E1632" s="3">
        <v>14209</v>
      </c>
      <c r="F1632" t="s">
        <v>43</v>
      </c>
      <c r="G1632" t="s">
        <v>6385</v>
      </c>
      <c r="H1632" s="1">
        <v>46936</v>
      </c>
      <c r="I1632" s="1">
        <v>47301</v>
      </c>
      <c r="J1632" t="s">
        <v>36</v>
      </c>
      <c r="K1632" t="s">
        <v>25</v>
      </c>
      <c r="L1632" t="s">
        <v>26</v>
      </c>
      <c r="M1632" t="s">
        <v>66</v>
      </c>
      <c r="N1632" t="s">
        <v>45</v>
      </c>
      <c r="O1632" t="s">
        <v>67</v>
      </c>
      <c r="P1632" t="s">
        <v>30</v>
      </c>
      <c r="Q1632" t="s">
        <v>31</v>
      </c>
      <c r="R1632">
        <v>4.2</v>
      </c>
      <c r="S1632">
        <v>4</v>
      </c>
      <c r="T1632">
        <f t="shared" si="75"/>
        <v>365</v>
      </c>
      <c r="U1632" t="str">
        <f t="shared" si="76"/>
        <v>2028</v>
      </c>
      <c r="V1632" t="str">
        <f t="shared" si="77"/>
        <v>3</v>
      </c>
      <c r="W1632" s="10" cm="1">
        <f t="array" ref="W1632">(INDEX(clv_analysis[[#All],[Customer Lifetime Value]], MATCH(TEXT(U1632, "0")&amp;V1632, TEXT(clv_analysis[[#All],[Year]], "0")&amp;clv_analysis[[#All],[Quarter]], 0))) /( COUNTIFS(amazon_prime_users[Year], U1632, amazon_prime_users[Quarter], V1632))</f>
        <v>39.80508846950152</v>
      </c>
    </row>
    <row r="1633" spans="1:23" x14ac:dyDescent="0.3">
      <c r="A1633" s="2">
        <v>1632</v>
      </c>
      <c r="B1633" t="s">
        <v>6386</v>
      </c>
      <c r="C1633" t="s">
        <v>6387</v>
      </c>
      <c r="D1633" t="s">
        <v>6388</v>
      </c>
      <c r="E1633" s="3">
        <v>18394</v>
      </c>
      <c r="F1633" t="s">
        <v>43</v>
      </c>
      <c r="G1633" t="s">
        <v>4608</v>
      </c>
      <c r="H1633" s="1">
        <v>46937</v>
      </c>
      <c r="I1633" s="1">
        <v>47302</v>
      </c>
      <c r="J1633" t="s">
        <v>36</v>
      </c>
      <c r="K1633" t="s">
        <v>52</v>
      </c>
      <c r="L1633" t="s">
        <v>26</v>
      </c>
      <c r="M1633" t="s">
        <v>66</v>
      </c>
      <c r="N1633" t="s">
        <v>28</v>
      </c>
      <c r="O1633" t="s">
        <v>61</v>
      </c>
      <c r="P1633" t="s">
        <v>30</v>
      </c>
      <c r="Q1633" t="s">
        <v>54</v>
      </c>
      <c r="R1633">
        <v>4.3</v>
      </c>
      <c r="S1633">
        <v>4</v>
      </c>
      <c r="T1633">
        <f t="shared" si="75"/>
        <v>365</v>
      </c>
      <c r="U1633" t="str">
        <f t="shared" si="76"/>
        <v>2028</v>
      </c>
      <c r="V1633" t="str">
        <f t="shared" si="77"/>
        <v>3</v>
      </c>
      <c r="W1633" s="10" cm="1">
        <f t="array" ref="W1633">(INDEX(clv_analysis[[#All],[Customer Lifetime Value]], MATCH(TEXT(U1633, "0")&amp;V1633, TEXT(clv_analysis[[#All],[Year]], "0")&amp;clv_analysis[[#All],[Quarter]], 0))) /( COUNTIFS(amazon_prime_users[Year], U1633, amazon_prime_users[Quarter], V1633))</f>
        <v>39.80508846950152</v>
      </c>
    </row>
    <row r="1634" spans="1:23" x14ac:dyDescent="0.3">
      <c r="A1634" s="2">
        <v>1633</v>
      </c>
      <c r="B1634" t="s">
        <v>6389</v>
      </c>
      <c r="C1634" t="s">
        <v>6390</v>
      </c>
      <c r="D1634" t="s">
        <v>6391</v>
      </c>
      <c r="E1634" s="3">
        <v>31867</v>
      </c>
      <c r="F1634" t="s">
        <v>43</v>
      </c>
      <c r="G1634" t="s">
        <v>6392</v>
      </c>
      <c r="H1634" s="1">
        <v>46938</v>
      </c>
      <c r="I1634" s="1">
        <v>47303</v>
      </c>
      <c r="J1634" t="s">
        <v>36</v>
      </c>
      <c r="K1634" t="s">
        <v>37</v>
      </c>
      <c r="L1634" t="s">
        <v>26</v>
      </c>
      <c r="M1634" t="s">
        <v>59</v>
      </c>
      <c r="N1634" t="s">
        <v>45</v>
      </c>
      <c r="O1634" t="s">
        <v>46</v>
      </c>
      <c r="P1634" t="s">
        <v>39</v>
      </c>
      <c r="Q1634" t="s">
        <v>47</v>
      </c>
      <c r="R1634">
        <v>3.3</v>
      </c>
      <c r="S1634">
        <v>2</v>
      </c>
      <c r="T1634">
        <f t="shared" si="75"/>
        <v>365</v>
      </c>
      <c r="U1634" t="str">
        <f t="shared" si="76"/>
        <v>2028</v>
      </c>
      <c r="V1634" t="str">
        <f t="shared" si="77"/>
        <v>3</v>
      </c>
      <c r="W1634" s="10" cm="1">
        <f t="array" ref="W1634">(INDEX(clv_analysis[[#All],[Customer Lifetime Value]], MATCH(TEXT(U1634, "0")&amp;V1634, TEXT(clv_analysis[[#All],[Year]], "0")&amp;clv_analysis[[#All],[Quarter]], 0))) /( COUNTIFS(amazon_prime_users[Year], U1634, amazon_prime_users[Quarter], V1634))</f>
        <v>39.80508846950152</v>
      </c>
    </row>
    <row r="1635" spans="1:23" x14ac:dyDescent="0.3">
      <c r="A1635" s="2">
        <v>1634</v>
      </c>
      <c r="B1635" t="s">
        <v>6393</v>
      </c>
      <c r="C1635" t="s">
        <v>6394</v>
      </c>
      <c r="D1635" t="s">
        <v>6395</v>
      </c>
      <c r="E1635" s="3">
        <v>29985</v>
      </c>
      <c r="F1635" t="s">
        <v>22</v>
      </c>
      <c r="G1635" t="s">
        <v>1637</v>
      </c>
      <c r="H1635" s="1">
        <v>46939</v>
      </c>
      <c r="I1635" s="1">
        <v>47304</v>
      </c>
      <c r="J1635" t="s">
        <v>24</v>
      </c>
      <c r="K1635" t="s">
        <v>37</v>
      </c>
      <c r="L1635" t="s">
        <v>53</v>
      </c>
      <c r="M1635" t="s">
        <v>27</v>
      </c>
      <c r="N1635" t="s">
        <v>45</v>
      </c>
      <c r="O1635" t="s">
        <v>29</v>
      </c>
      <c r="P1635" t="s">
        <v>68</v>
      </c>
      <c r="Q1635" t="s">
        <v>47</v>
      </c>
      <c r="R1635">
        <v>4.3</v>
      </c>
      <c r="S1635">
        <v>2</v>
      </c>
      <c r="T1635">
        <f t="shared" si="75"/>
        <v>365</v>
      </c>
      <c r="U1635" t="str">
        <f t="shared" si="76"/>
        <v>2028</v>
      </c>
      <c r="V1635" t="str">
        <f t="shared" si="77"/>
        <v>3</v>
      </c>
      <c r="W1635" s="10" cm="1">
        <f t="array" ref="W1635">(INDEX(clv_analysis[[#All],[Customer Lifetime Value]], MATCH(TEXT(U1635, "0")&amp;V1635, TEXT(clv_analysis[[#All],[Year]], "0")&amp;clv_analysis[[#All],[Quarter]], 0))) /( COUNTIFS(amazon_prime_users[Year], U1635, amazon_prime_users[Quarter], V1635))</f>
        <v>39.80508846950152</v>
      </c>
    </row>
    <row r="1636" spans="1:23" x14ac:dyDescent="0.3">
      <c r="A1636" s="2">
        <v>1635</v>
      </c>
      <c r="B1636" t="s">
        <v>6396</v>
      </c>
      <c r="C1636" t="s">
        <v>6397</v>
      </c>
      <c r="D1636" t="s">
        <v>6398</v>
      </c>
      <c r="E1636" s="3">
        <v>29356</v>
      </c>
      <c r="F1636" t="s">
        <v>43</v>
      </c>
      <c r="G1636" t="s">
        <v>6399</v>
      </c>
      <c r="H1636" s="1">
        <v>46940</v>
      </c>
      <c r="I1636" s="1">
        <v>47305</v>
      </c>
      <c r="J1636" t="s">
        <v>36</v>
      </c>
      <c r="K1636" t="s">
        <v>37</v>
      </c>
      <c r="L1636" t="s">
        <v>53</v>
      </c>
      <c r="M1636" t="s">
        <v>27</v>
      </c>
      <c r="N1636" t="s">
        <v>28</v>
      </c>
      <c r="O1636" t="s">
        <v>114</v>
      </c>
      <c r="P1636" t="s">
        <v>39</v>
      </c>
      <c r="Q1636" t="s">
        <v>31</v>
      </c>
      <c r="R1636">
        <v>4.7</v>
      </c>
      <c r="S1636">
        <v>9</v>
      </c>
      <c r="T1636">
        <f t="shared" si="75"/>
        <v>365</v>
      </c>
      <c r="U1636" t="str">
        <f t="shared" si="76"/>
        <v>2028</v>
      </c>
      <c r="V1636" t="str">
        <f t="shared" si="77"/>
        <v>3</v>
      </c>
      <c r="W1636" s="10" cm="1">
        <f t="array" ref="W1636">(INDEX(clv_analysis[[#All],[Customer Lifetime Value]], MATCH(TEXT(U1636, "0")&amp;V1636, TEXT(clv_analysis[[#All],[Year]], "0")&amp;clv_analysis[[#All],[Quarter]], 0))) /( COUNTIFS(amazon_prime_users[Year], U1636, amazon_prime_users[Quarter], V1636))</f>
        <v>39.80508846950152</v>
      </c>
    </row>
    <row r="1637" spans="1:23" x14ac:dyDescent="0.3">
      <c r="A1637" s="2">
        <v>1636</v>
      </c>
      <c r="B1637" t="s">
        <v>6400</v>
      </c>
      <c r="C1637" t="s">
        <v>6401</v>
      </c>
      <c r="D1637" t="s">
        <v>6402</v>
      </c>
      <c r="E1637" s="3">
        <v>17075</v>
      </c>
      <c r="F1637" t="s">
        <v>43</v>
      </c>
      <c r="G1637" t="s">
        <v>6403</v>
      </c>
      <c r="H1637" s="1">
        <v>46941</v>
      </c>
      <c r="I1637" s="1">
        <v>47306</v>
      </c>
      <c r="J1637" t="s">
        <v>36</v>
      </c>
      <c r="K1637" t="s">
        <v>37</v>
      </c>
      <c r="L1637" t="s">
        <v>26</v>
      </c>
      <c r="M1637" t="s">
        <v>27</v>
      </c>
      <c r="N1637" t="s">
        <v>45</v>
      </c>
      <c r="O1637" t="s">
        <v>61</v>
      </c>
      <c r="P1637" t="s">
        <v>30</v>
      </c>
      <c r="Q1637" t="s">
        <v>47</v>
      </c>
      <c r="R1637">
        <v>4.5</v>
      </c>
      <c r="S1637">
        <v>4</v>
      </c>
      <c r="T1637">
        <f t="shared" si="75"/>
        <v>365</v>
      </c>
      <c r="U1637" t="str">
        <f t="shared" si="76"/>
        <v>2028</v>
      </c>
      <c r="V1637" t="str">
        <f t="shared" si="77"/>
        <v>3</v>
      </c>
      <c r="W1637" s="10" cm="1">
        <f t="array" ref="W1637">(INDEX(clv_analysis[[#All],[Customer Lifetime Value]], MATCH(TEXT(U1637, "0")&amp;V1637, TEXT(clv_analysis[[#All],[Year]], "0")&amp;clv_analysis[[#All],[Quarter]], 0))) /( COUNTIFS(amazon_prime_users[Year], U1637, amazon_prime_users[Quarter], V1637))</f>
        <v>39.80508846950152</v>
      </c>
    </row>
    <row r="1638" spans="1:23" x14ac:dyDescent="0.3">
      <c r="A1638" s="2">
        <v>1637</v>
      </c>
      <c r="B1638" t="s">
        <v>6404</v>
      </c>
      <c r="C1638" t="s">
        <v>6405</v>
      </c>
      <c r="D1638" t="s">
        <v>6406</v>
      </c>
      <c r="E1638" s="3">
        <v>27790</v>
      </c>
      <c r="F1638" t="s">
        <v>22</v>
      </c>
      <c r="G1638" t="s">
        <v>6407</v>
      </c>
      <c r="H1638" s="1">
        <v>46942</v>
      </c>
      <c r="I1638" s="1">
        <v>47307</v>
      </c>
      <c r="J1638" t="s">
        <v>24</v>
      </c>
      <c r="K1638" t="s">
        <v>25</v>
      </c>
      <c r="L1638" t="s">
        <v>53</v>
      </c>
      <c r="M1638" t="s">
        <v>59</v>
      </c>
      <c r="N1638" t="s">
        <v>60</v>
      </c>
      <c r="O1638" t="s">
        <v>38</v>
      </c>
      <c r="P1638" t="s">
        <v>39</v>
      </c>
      <c r="Q1638" t="s">
        <v>47</v>
      </c>
      <c r="R1638">
        <v>4</v>
      </c>
      <c r="S1638">
        <v>5</v>
      </c>
      <c r="T1638">
        <f t="shared" si="75"/>
        <v>365</v>
      </c>
      <c r="U1638" t="str">
        <f t="shared" si="76"/>
        <v>2028</v>
      </c>
      <c r="V1638" t="str">
        <f t="shared" si="77"/>
        <v>3</v>
      </c>
      <c r="W1638" s="10" cm="1">
        <f t="array" ref="W1638">(INDEX(clv_analysis[[#All],[Customer Lifetime Value]], MATCH(TEXT(U1638, "0")&amp;V1638, TEXT(clv_analysis[[#All],[Year]], "0")&amp;clv_analysis[[#All],[Quarter]], 0))) /( COUNTIFS(amazon_prime_users[Year], U1638, amazon_prime_users[Quarter], V1638))</f>
        <v>39.80508846950152</v>
      </c>
    </row>
    <row r="1639" spans="1:23" x14ac:dyDescent="0.3">
      <c r="A1639" s="2">
        <v>1638</v>
      </c>
      <c r="B1639" t="s">
        <v>6408</v>
      </c>
      <c r="C1639" t="s">
        <v>6409</v>
      </c>
      <c r="D1639" t="s">
        <v>6410</v>
      </c>
      <c r="E1639" s="3">
        <v>36764</v>
      </c>
      <c r="F1639" t="s">
        <v>22</v>
      </c>
      <c r="G1639" t="s">
        <v>6411</v>
      </c>
      <c r="H1639" s="1">
        <v>46943</v>
      </c>
      <c r="I1639" s="1">
        <v>47308</v>
      </c>
      <c r="J1639" t="s">
        <v>24</v>
      </c>
      <c r="K1639" t="s">
        <v>25</v>
      </c>
      <c r="L1639" t="s">
        <v>26</v>
      </c>
      <c r="M1639" t="s">
        <v>59</v>
      </c>
      <c r="N1639" t="s">
        <v>60</v>
      </c>
      <c r="O1639" t="s">
        <v>61</v>
      </c>
      <c r="P1639" t="s">
        <v>30</v>
      </c>
      <c r="Q1639" t="s">
        <v>47</v>
      </c>
      <c r="R1639">
        <v>4.4000000000000004</v>
      </c>
      <c r="S1639">
        <v>4</v>
      </c>
      <c r="T1639">
        <f t="shared" si="75"/>
        <v>365</v>
      </c>
      <c r="U1639" t="str">
        <f t="shared" si="76"/>
        <v>2028</v>
      </c>
      <c r="V1639" t="str">
        <f t="shared" si="77"/>
        <v>3</v>
      </c>
      <c r="W1639" s="10" cm="1">
        <f t="array" ref="W1639">(INDEX(clv_analysis[[#All],[Customer Lifetime Value]], MATCH(TEXT(U1639, "0")&amp;V1639, TEXT(clv_analysis[[#All],[Year]], "0")&amp;clv_analysis[[#All],[Quarter]], 0))) /( COUNTIFS(amazon_prime_users[Year], U1639, amazon_prime_users[Quarter], V1639))</f>
        <v>39.80508846950152</v>
      </c>
    </row>
    <row r="1640" spans="1:23" x14ac:dyDescent="0.3">
      <c r="A1640" s="2">
        <v>1639</v>
      </c>
      <c r="B1640" t="s">
        <v>6412</v>
      </c>
      <c r="C1640" t="s">
        <v>6413</v>
      </c>
      <c r="D1640" t="s">
        <v>6414</v>
      </c>
      <c r="E1640" s="3">
        <v>13792</v>
      </c>
      <c r="F1640" t="s">
        <v>43</v>
      </c>
      <c r="G1640" t="s">
        <v>1815</v>
      </c>
      <c r="H1640" s="1">
        <v>46944</v>
      </c>
      <c r="I1640" s="1">
        <v>47309</v>
      </c>
      <c r="J1640" t="s">
        <v>36</v>
      </c>
      <c r="K1640" t="s">
        <v>25</v>
      </c>
      <c r="L1640" t="s">
        <v>53</v>
      </c>
      <c r="M1640" t="s">
        <v>59</v>
      </c>
      <c r="N1640" t="s">
        <v>60</v>
      </c>
      <c r="O1640" t="s">
        <v>38</v>
      </c>
      <c r="P1640" t="s">
        <v>39</v>
      </c>
      <c r="Q1640" t="s">
        <v>54</v>
      </c>
      <c r="R1640">
        <v>4.9000000000000004</v>
      </c>
      <c r="S1640">
        <v>2</v>
      </c>
      <c r="T1640">
        <f t="shared" si="75"/>
        <v>365</v>
      </c>
      <c r="U1640" t="str">
        <f t="shared" si="76"/>
        <v>2028</v>
      </c>
      <c r="V1640" t="str">
        <f t="shared" si="77"/>
        <v>3</v>
      </c>
      <c r="W1640" s="10" cm="1">
        <f t="array" ref="W1640">(INDEX(clv_analysis[[#All],[Customer Lifetime Value]], MATCH(TEXT(U1640, "0")&amp;V1640, TEXT(clv_analysis[[#All],[Year]], "0")&amp;clv_analysis[[#All],[Quarter]], 0))) /( COUNTIFS(amazon_prime_users[Year], U1640, amazon_prime_users[Quarter], V1640))</f>
        <v>39.80508846950152</v>
      </c>
    </row>
    <row r="1641" spans="1:23" x14ac:dyDescent="0.3">
      <c r="A1641" s="2">
        <v>1640</v>
      </c>
      <c r="B1641" t="s">
        <v>6415</v>
      </c>
      <c r="C1641" t="s">
        <v>6416</v>
      </c>
      <c r="D1641" t="s">
        <v>6417</v>
      </c>
      <c r="E1641" s="3">
        <v>28054</v>
      </c>
      <c r="F1641" t="s">
        <v>43</v>
      </c>
      <c r="G1641" t="s">
        <v>6418</v>
      </c>
      <c r="H1641" s="1">
        <v>46945</v>
      </c>
      <c r="I1641" s="1">
        <v>47310</v>
      </c>
      <c r="J1641" t="s">
        <v>24</v>
      </c>
      <c r="K1641" t="s">
        <v>37</v>
      </c>
      <c r="L1641" t="s">
        <v>53</v>
      </c>
      <c r="M1641" t="s">
        <v>27</v>
      </c>
      <c r="N1641" t="s">
        <v>60</v>
      </c>
      <c r="O1641" t="s">
        <v>29</v>
      </c>
      <c r="P1641" t="s">
        <v>39</v>
      </c>
      <c r="Q1641" t="s">
        <v>47</v>
      </c>
      <c r="R1641">
        <v>4.2</v>
      </c>
      <c r="S1641">
        <v>2</v>
      </c>
      <c r="T1641">
        <f t="shared" si="75"/>
        <v>365</v>
      </c>
      <c r="U1641" t="str">
        <f t="shared" si="76"/>
        <v>2028</v>
      </c>
      <c r="V1641" t="str">
        <f t="shared" si="77"/>
        <v>3</v>
      </c>
      <c r="W1641" s="10" cm="1">
        <f t="array" ref="W1641">(INDEX(clv_analysis[[#All],[Customer Lifetime Value]], MATCH(TEXT(U1641, "0")&amp;V1641, TEXT(clv_analysis[[#All],[Year]], "0")&amp;clv_analysis[[#All],[Quarter]], 0))) /( COUNTIFS(amazon_prime_users[Year], U1641, amazon_prime_users[Quarter], V1641))</f>
        <v>39.80508846950152</v>
      </c>
    </row>
    <row r="1642" spans="1:23" x14ac:dyDescent="0.3">
      <c r="A1642" s="2">
        <v>1641</v>
      </c>
      <c r="B1642" t="s">
        <v>6419</v>
      </c>
      <c r="C1642" t="s">
        <v>6420</v>
      </c>
      <c r="D1642" t="s">
        <v>6421</v>
      </c>
      <c r="E1642" s="3">
        <v>17583</v>
      </c>
      <c r="F1642" t="s">
        <v>22</v>
      </c>
      <c r="G1642" t="s">
        <v>4331</v>
      </c>
      <c r="H1642" s="1">
        <v>46946</v>
      </c>
      <c r="I1642" s="1">
        <v>47311</v>
      </c>
      <c r="J1642" t="s">
        <v>36</v>
      </c>
      <c r="K1642" t="s">
        <v>37</v>
      </c>
      <c r="L1642" t="s">
        <v>26</v>
      </c>
      <c r="M1642" t="s">
        <v>66</v>
      </c>
      <c r="N1642" t="s">
        <v>60</v>
      </c>
      <c r="O1642" t="s">
        <v>73</v>
      </c>
      <c r="P1642" t="s">
        <v>30</v>
      </c>
      <c r="Q1642" t="s">
        <v>31</v>
      </c>
      <c r="R1642">
        <v>4.8</v>
      </c>
      <c r="S1642">
        <v>9</v>
      </c>
      <c r="T1642">
        <f t="shared" si="75"/>
        <v>365</v>
      </c>
      <c r="U1642" t="str">
        <f t="shared" si="76"/>
        <v>2028</v>
      </c>
      <c r="V1642" t="str">
        <f t="shared" si="77"/>
        <v>3</v>
      </c>
      <c r="W1642" s="10" cm="1">
        <f t="array" ref="W1642">(INDEX(clv_analysis[[#All],[Customer Lifetime Value]], MATCH(TEXT(U1642, "0")&amp;V1642, TEXT(clv_analysis[[#All],[Year]], "0")&amp;clv_analysis[[#All],[Quarter]], 0))) /( COUNTIFS(amazon_prime_users[Year], U1642, amazon_prime_users[Quarter], V1642))</f>
        <v>39.80508846950152</v>
      </c>
    </row>
    <row r="1643" spans="1:23" x14ac:dyDescent="0.3">
      <c r="A1643" s="2">
        <v>1642</v>
      </c>
      <c r="B1643" t="s">
        <v>6422</v>
      </c>
      <c r="C1643" t="s">
        <v>6423</v>
      </c>
      <c r="D1643" t="s">
        <v>6424</v>
      </c>
      <c r="E1643" s="3">
        <v>38337</v>
      </c>
      <c r="F1643" t="s">
        <v>43</v>
      </c>
      <c r="G1643" t="s">
        <v>6425</v>
      </c>
      <c r="H1643" s="1">
        <v>46947</v>
      </c>
      <c r="I1643" s="1">
        <v>47312</v>
      </c>
      <c r="J1643" t="s">
        <v>24</v>
      </c>
      <c r="K1643" t="s">
        <v>52</v>
      </c>
      <c r="L1643" t="s">
        <v>53</v>
      </c>
      <c r="M1643" t="s">
        <v>59</v>
      </c>
      <c r="N1643" t="s">
        <v>28</v>
      </c>
      <c r="O1643" t="s">
        <v>73</v>
      </c>
      <c r="P1643" t="s">
        <v>68</v>
      </c>
      <c r="Q1643" t="s">
        <v>31</v>
      </c>
      <c r="R1643">
        <v>3.5</v>
      </c>
      <c r="S1643">
        <v>3</v>
      </c>
      <c r="T1643">
        <f t="shared" si="75"/>
        <v>365</v>
      </c>
      <c r="U1643" t="str">
        <f t="shared" si="76"/>
        <v>2028</v>
      </c>
      <c r="V1643" t="str">
        <f t="shared" si="77"/>
        <v>3</v>
      </c>
      <c r="W1643" s="10" cm="1">
        <f t="array" ref="W1643">(INDEX(clv_analysis[[#All],[Customer Lifetime Value]], MATCH(TEXT(U1643, "0")&amp;V1643, TEXT(clv_analysis[[#All],[Year]], "0")&amp;clv_analysis[[#All],[Quarter]], 0))) /( COUNTIFS(amazon_prime_users[Year], U1643, amazon_prime_users[Quarter], V1643))</f>
        <v>39.80508846950152</v>
      </c>
    </row>
    <row r="1644" spans="1:23" x14ac:dyDescent="0.3">
      <c r="A1644" s="2">
        <v>1643</v>
      </c>
      <c r="B1644" t="s">
        <v>6426</v>
      </c>
      <c r="C1644" t="s">
        <v>6427</v>
      </c>
      <c r="D1644" t="s">
        <v>6428</v>
      </c>
      <c r="E1644" s="3">
        <v>35478</v>
      </c>
      <c r="F1644" t="s">
        <v>22</v>
      </c>
      <c r="G1644" t="s">
        <v>6429</v>
      </c>
      <c r="H1644" s="1">
        <v>46948</v>
      </c>
      <c r="I1644" s="1">
        <v>47313</v>
      </c>
      <c r="J1644" t="s">
        <v>24</v>
      </c>
      <c r="K1644" t="s">
        <v>52</v>
      </c>
      <c r="L1644" t="s">
        <v>53</v>
      </c>
      <c r="M1644" t="s">
        <v>27</v>
      </c>
      <c r="N1644" t="s">
        <v>60</v>
      </c>
      <c r="O1644" t="s">
        <v>73</v>
      </c>
      <c r="P1644" t="s">
        <v>30</v>
      </c>
      <c r="Q1644" t="s">
        <v>54</v>
      </c>
      <c r="R1644">
        <v>3.5</v>
      </c>
      <c r="S1644">
        <v>2</v>
      </c>
      <c r="T1644">
        <f t="shared" si="75"/>
        <v>365</v>
      </c>
      <c r="U1644" t="str">
        <f t="shared" si="76"/>
        <v>2028</v>
      </c>
      <c r="V1644" t="str">
        <f t="shared" si="77"/>
        <v>3</v>
      </c>
      <c r="W1644" s="10" cm="1">
        <f t="array" ref="W1644">(INDEX(clv_analysis[[#All],[Customer Lifetime Value]], MATCH(TEXT(U1644, "0")&amp;V1644, TEXT(clv_analysis[[#All],[Year]], "0")&amp;clv_analysis[[#All],[Quarter]], 0))) /( COUNTIFS(amazon_prime_users[Year], U1644, amazon_prime_users[Quarter], V1644))</f>
        <v>39.80508846950152</v>
      </c>
    </row>
    <row r="1645" spans="1:23" x14ac:dyDescent="0.3">
      <c r="A1645" s="2">
        <v>1644</v>
      </c>
      <c r="B1645" t="s">
        <v>6430</v>
      </c>
      <c r="C1645" t="s">
        <v>6431</v>
      </c>
      <c r="D1645" t="s">
        <v>6432</v>
      </c>
      <c r="E1645" s="3">
        <v>22180</v>
      </c>
      <c r="F1645" t="s">
        <v>43</v>
      </c>
      <c r="G1645" t="s">
        <v>6433</v>
      </c>
      <c r="H1645" s="1">
        <v>46949</v>
      </c>
      <c r="I1645" s="1">
        <v>47314</v>
      </c>
      <c r="J1645" t="s">
        <v>24</v>
      </c>
      <c r="K1645" t="s">
        <v>37</v>
      </c>
      <c r="L1645" t="s">
        <v>26</v>
      </c>
      <c r="M1645" t="s">
        <v>27</v>
      </c>
      <c r="N1645" t="s">
        <v>60</v>
      </c>
      <c r="O1645" t="s">
        <v>73</v>
      </c>
      <c r="P1645" t="s">
        <v>68</v>
      </c>
      <c r="Q1645" t="s">
        <v>47</v>
      </c>
      <c r="R1645">
        <v>4.8</v>
      </c>
      <c r="S1645">
        <v>1</v>
      </c>
      <c r="T1645">
        <f t="shared" si="75"/>
        <v>365</v>
      </c>
      <c r="U1645" t="str">
        <f t="shared" si="76"/>
        <v>2028</v>
      </c>
      <c r="V1645" t="str">
        <f t="shared" si="77"/>
        <v>3</v>
      </c>
      <c r="W1645" s="10" cm="1">
        <f t="array" ref="W1645">(INDEX(clv_analysis[[#All],[Customer Lifetime Value]], MATCH(TEXT(U1645, "0")&amp;V1645, TEXT(clv_analysis[[#All],[Year]], "0")&amp;clv_analysis[[#All],[Quarter]], 0))) /( COUNTIFS(amazon_prime_users[Year], U1645, amazon_prime_users[Quarter], V1645))</f>
        <v>39.80508846950152</v>
      </c>
    </row>
    <row r="1646" spans="1:23" x14ac:dyDescent="0.3">
      <c r="A1646" s="2">
        <v>1645</v>
      </c>
      <c r="B1646" t="s">
        <v>6434</v>
      </c>
      <c r="C1646" t="s">
        <v>6435</v>
      </c>
      <c r="D1646" t="s">
        <v>6436</v>
      </c>
      <c r="E1646" s="3">
        <v>15532</v>
      </c>
      <c r="F1646" t="s">
        <v>22</v>
      </c>
      <c r="G1646" t="s">
        <v>6437</v>
      </c>
      <c r="H1646" s="1">
        <v>46950</v>
      </c>
      <c r="I1646" s="1">
        <v>47315</v>
      </c>
      <c r="J1646" t="s">
        <v>36</v>
      </c>
      <c r="K1646" t="s">
        <v>25</v>
      </c>
      <c r="L1646" t="s">
        <v>26</v>
      </c>
      <c r="M1646" t="s">
        <v>66</v>
      </c>
      <c r="N1646" t="s">
        <v>60</v>
      </c>
      <c r="O1646" t="s">
        <v>46</v>
      </c>
      <c r="P1646" t="s">
        <v>30</v>
      </c>
      <c r="Q1646" t="s">
        <v>31</v>
      </c>
      <c r="R1646">
        <v>3.9</v>
      </c>
      <c r="S1646">
        <v>4</v>
      </c>
      <c r="T1646">
        <f t="shared" si="75"/>
        <v>365</v>
      </c>
      <c r="U1646" t="str">
        <f t="shared" si="76"/>
        <v>2028</v>
      </c>
      <c r="V1646" t="str">
        <f t="shared" si="77"/>
        <v>3</v>
      </c>
      <c r="W1646" s="10" cm="1">
        <f t="array" ref="W1646">(INDEX(clv_analysis[[#All],[Customer Lifetime Value]], MATCH(TEXT(U1646, "0")&amp;V1646, TEXT(clv_analysis[[#All],[Year]], "0")&amp;clv_analysis[[#All],[Quarter]], 0))) /( COUNTIFS(amazon_prime_users[Year], U1646, amazon_prime_users[Quarter], V1646))</f>
        <v>39.80508846950152</v>
      </c>
    </row>
    <row r="1647" spans="1:23" x14ac:dyDescent="0.3">
      <c r="A1647" s="2">
        <v>1646</v>
      </c>
      <c r="B1647" t="s">
        <v>6438</v>
      </c>
      <c r="C1647" t="s">
        <v>6439</v>
      </c>
      <c r="D1647" t="s">
        <v>6440</v>
      </c>
      <c r="E1647" s="3">
        <v>21891</v>
      </c>
      <c r="F1647" t="s">
        <v>22</v>
      </c>
      <c r="G1647" t="s">
        <v>6441</v>
      </c>
      <c r="H1647" s="1">
        <v>46951</v>
      </c>
      <c r="I1647" s="1">
        <v>47316</v>
      </c>
      <c r="J1647" t="s">
        <v>36</v>
      </c>
      <c r="K1647" t="s">
        <v>37</v>
      </c>
      <c r="L1647" t="s">
        <v>26</v>
      </c>
      <c r="M1647" t="s">
        <v>66</v>
      </c>
      <c r="N1647" t="s">
        <v>28</v>
      </c>
      <c r="O1647" t="s">
        <v>73</v>
      </c>
      <c r="P1647" t="s">
        <v>30</v>
      </c>
      <c r="Q1647" t="s">
        <v>47</v>
      </c>
      <c r="R1647">
        <v>4.3</v>
      </c>
      <c r="S1647">
        <v>8</v>
      </c>
      <c r="T1647">
        <f t="shared" si="75"/>
        <v>365</v>
      </c>
      <c r="U1647" t="str">
        <f t="shared" si="76"/>
        <v>2028</v>
      </c>
      <c r="V1647" t="str">
        <f t="shared" si="77"/>
        <v>3</v>
      </c>
      <c r="W1647" s="10" cm="1">
        <f t="array" ref="W1647">(INDEX(clv_analysis[[#All],[Customer Lifetime Value]], MATCH(TEXT(U1647, "0")&amp;V1647, TEXT(clv_analysis[[#All],[Year]], "0")&amp;clv_analysis[[#All],[Quarter]], 0))) /( COUNTIFS(amazon_prime_users[Year], U1647, amazon_prime_users[Quarter], V1647))</f>
        <v>39.80508846950152</v>
      </c>
    </row>
    <row r="1648" spans="1:23" x14ac:dyDescent="0.3">
      <c r="A1648" s="2">
        <v>1647</v>
      </c>
      <c r="B1648" t="s">
        <v>6442</v>
      </c>
      <c r="C1648" t="s">
        <v>6443</v>
      </c>
      <c r="D1648" t="s">
        <v>6444</v>
      </c>
      <c r="E1648" s="3">
        <v>29278</v>
      </c>
      <c r="F1648" t="s">
        <v>43</v>
      </c>
      <c r="G1648" t="s">
        <v>6445</v>
      </c>
      <c r="H1648" s="1">
        <v>46952</v>
      </c>
      <c r="I1648" s="1">
        <v>47317</v>
      </c>
      <c r="J1648" t="s">
        <v>36</v>
      </c>
      <c r="K1648" t="s">
        <v>37</v>
      </c>
      <c r="L1648" t="s">
        <v>26</v>
      </c>
      <c r="M1648" t="s">
        <v>27</v>
      </c>
      <c r="N1648" t="s">
        <v>28</v>
      </c>
      <c r="O1648" t="s">
        <v>38</v>
      </c>
      <c r="P1648" t="s">
        <v>30</v>
      </c>
      <c r="Q1648" t="s">
        <v>47</v>
      </c>
      <c r="R1648">
        <v>3.2</v>
      </c>
      <c r="S1648">
        <v>0</v>
      </c>
      <c r="T1648">
        <f t="shared" si="75"/>
        <v>365</v>
      </c>
      <c r="U1648" t="str">
        <f t="shared" si="76"/>
        <v>2028</v>
      </c>
      <c r="V1648" t="str">
        <f t="shared" si="77"/>
        <v>3</v>
      </c>
      <c r="W1648" s="10" cm="1">
        <f t="array" ref="W1648">(INDEX(clv_analysis[[#All],[Customer Lifetime Value]], MATCH(TEXT(U1648, "0")&amp;V1648, TEXT(clv_analysis[[#All],[Year]], "0")&amp;clv_analysis[[#All],[Quarter]], 0))) /( COUNTIFS(amazon_prime_users[Year], U1648, amazon_prime_users[Quarter], V1648))</f>
        <v>39.80508846950152</v>
      </c>
    </row>
    <row r="1649" spans="1:23" x14ac:dyDescent="0.3">
      <c r="A1649" s="2">
        <v>1648</v>
      </c>
      <c r="B1649" t="s">
        <v>6446</v>
      </c>
      <c r="C1649" t="s">
        <v>6447</v>
      </c>
      <c r="D1649" t="s">
        <v>6448</v>
      </c>
      <c r="E1649" s="3">
        <v>17819</v>
      </c>
      <c r="F1649" t="s">
        <v>43</v>
      </c>
      <c r="G1649" t="s">
        <v>6449</v>
      </c>
      <c r="H1649" s="1">
        <v>46953</v>
      </c>
      <c r="I1649" s="1">
        <v>47318</v>
      </c>
      <c r="J1649" t="s">
        <v>36</v>
      </c>
      <c r="K1649" t="s">
        <v>37</v>
      </c>
      <c r="L1649" t="s">
        <v>53</v>
      </c>
      <c r="M1649" t="s">
        <v>66</v>
      </c>
      <c r="N1649" t="s">
        <v>28</v>
      </c>
      <c r="O1649" t="s">
        <v>46</v>
      </c>
      <c r="P1649" t="s">
        <v>68</v>
      </c>
      <c r="Q1649" t="s">
        <v>47</v>
      </c>
      <c r="R1649">
        <v>4.7</v>
      </c>
      <c r="S1649">
        <v>0</v>
      </c>
      <c r="T1649">
        <f t="shared" si="75"/>
        <v>365</v>
      </c>
      <c r="U1649" t="str">
        <f t="shared" si="76"/>
        <v>2028</v>
      </c>
      <c r="V1649" t="str">
        <f t="shared" si="77"/>
        <v>3</v>
      </c>
      <c r="W1649" s="10" cm="1">
        <f t="array" ref="W1649">(INDEX(clv_analysis[[#All],[Customer Lifetime Value]], MATCH(TEXT(U1649, "0")&amp;V1649, TEXT(clv_analysis[[#All],[Year]], "0")&amp;clv_analysis[[#All],[Quarter]], 0))) /( COUNTIFS(amazon_prime_users[Year], U1649, amazon_prime_users[Quarter], V1649))</f>
        <v>39.80508846950152</v>
      </c>
    </row>
    <row r="1650" spans="1:23" x14ac:dyDescent="0.3">
      <c r="A1650" s="2">
        <v>1649</v>
      </c>
      <c r="B1650" t="s">
        <v>6450</v>
      </c>
      <c r="C1650" t="s">
        <v>6451</v>
      </c>
      <c r="D1650" t="s">
        <v>6452</v>
      </c>
      <c r="E1650" s="3">
        <v>26064</v>
      </c>
      <c r="F1650" t="s">
        <v>43</v>
      </c>
      <c r="G1650" t="s">
        <v>6453</v>
      </c>
      <c r="H1650" s="1">
        <v>46954</v>
      </c>
      <c r="I1650" s="1">
        <v>47319</v>
      </c>
      <c r="J1650" t="s">
        <v>24</v>
      </c>
      <c r="K1650" t="s">
        <v>52</v>
      </c>
      <c r="L1650" t="s">
        <v>53</v>
      </c>
      <c r="M1650" t="s">
        <v>66</v>
      </c>
      <c r="N1650" t="s">
        <v>28</v>
      </c>
      <c r="O1650" t="s">
        <v>29</v>
      </c>
      <c r="P1650" t="s">
        <v>39</v>
      </c>
      <c r="Q1650" t="s">
        <v>54</v>
      </c>
      <c r="R1650">
        <v>4.5</v>
      </c>
      <c r="S1650">
        <v>8</v>
      </c>
      <c r="T1650">
        <f t="shared" si="75"/>
        <v>365</v>
      </c>
      <c r="U1650" t="str">
        <f t="shared" si="76"/>
        <v>2028</v>
      </c>
      <c r="V1650" t="str">
        <f t="shared" si="77"/>
        <v>3</v>
      </c>
      <c r="W1650" s="10" cm="1">
        <f t="array" ref="W1650">(INDEX(clv_analysis[[#All],[Customer Lifetime Value]], MATCH(TEXT(U1650, "0")&amp;V1650, TEXT(clv_analysis[[#All],[Year]], "0")&amp;clv_analysis[[#All],[Quarter]], 0))) /( COUNTIFS(amazon_prime_users[Year], U1650, amazon_prime_users[Quarter], V1650))</f>
        <v>39.80508846950152</v>
      </c>
    </row>
    <row r="1651" spans="1:23" x14ac:dyDescent="0.3">
      <c r="A1651" s="2">
        <v>1650</v>
      </c>
      <c r="B1651" t="s">
        <v>6454</v>
      </c>
      <c r="C1651" t="s">
        <v>6455</v>
      </c>
      <c r="D1651" t="s">
        <v>6456</v>
      </c>
      <c r="E1651" s="3">
        <v>12232</v>
      </c>
      <c r="F1651" t="s">
        <v>43</v>
      </c>
      <c r="G1651" t="s">
        <v>6457</v>
      </c>
      <c r="H1651" s="1">
        <v>46955</v>
      </c>
      <c r="I1651" s="1">
        <v>47320</v>
      </c>
      <c r="J1651" t="s">
        <v>24</v>
      </c>
      <c r="K1651" t="s">
        <v>25</v>
      </c>
      <c r="L1651" t="s">
        <v>53</v>
      </c>
      <c r="M1651" t="s">
        <v>66</v>
      </c>
      <c r="N1651" t="s">
        <v>28</v>
      </c>
      <c r="O1651" t="s">
        <v>73</v>
      </c>
      <c r="P1651" t="s">
        <v>68</v>
      </c>
      <c r="Q1651" t="s">
        <v>31</v>
      </c>
      <c r="R1651">
        <v>4.3</v>
      </c>
      <c r="S1651">
        <v>8</v>
      </c>
      <c r="T1651">
        <f t="shared" si="75"/>
        <v>365</v>
      </c>
      <c r="U1651" t="str">
        <f t="shared" si="76"/>
        <v>2028</v>
      </c>
      <c r="V1651" t="str">
        <f t="shared" si="77"/>
        <v>3</v>
      </c>
      <c r="W1651" s="10" cm="1">
        <f t="array" ref="W1651">(INDEX(clv_analysis[[#All],[Customer Lifetime Value]], MATCH(TEXT(U1651, "0")&amp;V1651, TEXT(clv_analysis[[#All],[Year]], "0")&amp;clv_analysis[[#All],[Quarter]], 0))) /( COUNTIFS(amazon_prime_users[Year], U1651, amazon_prime_users[Quarter], V1651))</f>
        <v>39.80508846950152</v>
      </c>
    </row>
    <row r="1652" spans="1:23" x14ac:dyDescent="0.3">
      <c r="A1652" s="2">
        <v>1651</v>
      </c>
      <c r="B1652" t="s">
        <v>6458</v>
      </c>
      <c r="C1652" t="s">
        <v>6459</v>
      </c>
      <c r="D1652" t="s">
        <v>6460</v>
      </c>
      <c r="E1652" s="3">
        <v>34139</v>
      </c>
      <c r="F1652" t="s">
        <v>22</v>
      </c>
      <c r="G1652" t="s">
        <v>6461</v>
      </c>
      <c r="H1652" s="1">
        <v>46956</v>
      </c>
      <c r="I1652" s="1">
        <v>47321</v>
      </c>
      <c r="J1652" t="s">
        <v>24</v>
      </c>
      <c r="K1652" t="s">
        <v>25</v>
      </c>
      <c r="L1652" t="s">
        <v>26</v>
      </c>
      <c r="M1652" t="s">
        <v>66</v>
      </c>
      <c r="N1652" t="s">
        <v>60</v>
      </c>
      <c r="O1652" t="s">
        <v>67</v>
      </c>
      <c r="P1652" t="s">
        <v>68</v>
      </c>
      <c r="Q1652" t="s">
        <v>54</v>
      </c>
      <c r="R1652">
        <v>3</v>
      </c>
      <c r="S1652">
        <v>4</v>
      </c>
      <c r="T1652">
        <f t="shared" si="75"/>
        <v>365</v>
      </c>
      <c r="U1652" t="str">
        <f t="shared" si="76"/>
        <v>2028</v>
      </c>
      <c r="V1652" t="str">
        <f t="shared" si="77"/>
        <v>3</v>
      </c>
      <c r="W1652" s="10" cm="1">
        <f t="array" ref="W1652">(INDEX(clv_analysis[[#All],[Customer Lifetime Value]], MATCH(TEXT(U1652, "0")&amp;V1652, TEXT(clv_analysis[[#All],[Year]], "0")&amp;clv_analysis[[#All],[Quarter]], 0))) /( COUNTIFS(amazon_prime_users[Year], U1652, amazon_prime_users[Quarter], V1652))</f>
        <v>39.80508846950152</v>
      </c>
    </row>
    <row r="1653" spans="1:23" x14ac:dyDescent="0.3">
      <c r="A1653" s="2">
        <v>1652</v>
      </c>
      <c r="B1653" t="s">
        <v>6462</v>
      </c>
      <c r="C1653" t="s">
        <v>6463</v>
      </c>
      <c r="D1653" t="s">
        <v>6464</v>
      </c>
      <c r="E1653" s="3">
        <v>31866</v>
      </c>
      <c r="F1653" t="s">
        <v>22</v>
      </c>
      <c r="G1653" t="s">
        <v>6465</v>
      </c>
      <c r="H1653" s="1">
        <v>46957</v>
      </c>
      <c r="I1653" s="1">
        <v>47322</v>
      </c>
      <c r="J1653" t="s">
        <v>24</v>
      </c>
      <c r="K1653" t="s">
        <v>37</v>
      </c>
      <c r="L1653" t="s">
        <v>53</v>
      </c>
      <c r="M1653" t="s">
        <v>59</v>
      </c>
      <c r="N1653" t="s">
        <v>28</v>
      </c>
      <c r="O1653" t="s">
        <v>29</v>
      </c>
      <c r="P1653" t="s">
        <v>30</v>
      </c>
      <c r="Q1653" t="s">
        <v>54</v>
      </c>
      <c r="R1653">
        <v>3.9</v>
      </c>
      <c r="S1653">
        <v>3</v>
      </c>
      <c r="T1653">
        <f t="shared" si="75"/>
        <v>365</v>
      </c>
      <c r="U1653" t="str">
        <f t="shared" si="76"/>
        <v>2028</v>
      </c>
      <c r="V1653" t="str">
        <f t="shared" si="77"/>
        <v>3</v>
      </c>
      <c r="W1653" s="10" cm="1">
        <f t="array" ref="W1653">(INDEX(clv_analysis[[#All],[Customer Lifetime Value]], MATCH(TEXT(U1653, "0")&amp;V1653, TEXT(clv_analysis[[#All],[Year]], "0")&amp;clv_analysis[[#All],[Quarter]], 0))) /( COUNTIFS(amazon_prime_users[Year], U1653, amazon_prime_users[Quarter], V1653))</f>
        <v>39.80508846950152</v>
      </c>
    </row>
    <row r="1654" spans="1:23" x14ac:dyDescent="0.3">
      <c r="A1654" s="2">
        <v>1653</v>
      </c>
      <c r="B1654" t="s">
        <v>6466</v>
      </c>
      <c r="C1654" t="s">
        <v>6467</v>
      </c>
      <c r="D1654" t="s">
        <v>6468</v>
      </c>
      <c r="E1654" s="3">
        <v>27319</v>
      </c>
      <c r="F1654" t="s">
        <v>43</v>
      </c>
      <c r="G1654" t="s">
        <v>6469</v>
      </c>
      <c r="H1654" s="1">
        <v>46958</v>
      </c>
      <c r="I1654" s="1">
        <v>47323</v>
      </c>
      <c r="J1654" t="s">
        <v>24</v>
      </c>
      <c r="K1654" t="s">
        <v>25</v>
      </c>
      <c r="L1654" t="s">
        <v>26</v>
      </c>
      <c r="M1654" t="s">
        <v>27</v>
      </c>
      <c r="N1654" t="s">
        <v>28</v>
      </c>
      <c r="O1654" t="s">
        <v>38</v>
      </c>
      <c r="P1654" t="s">
        <v>68</v>
      </c>
      <c r="Q1654" t="s">
        <v>47</v>
      </c>
      <c r="R1654">
        <v>4.3</v>
      </c>
      <c r="S1654">
        <v>7</v>
      </c>
      <c r="T1654">
        <f t="shared" si="75"/>
        <v>365</v>
      </c>
      <c r="U1654" t="str">
        <f t="shared" si="76"/>
        <v>2028</v>
      </c>
      <c r="V1654" t="str">
        <f t="shared" si="77"/>
        <v>3</v>
      </c>
      <c r="W1654" s="10" cm="1">
        <f t="array" ref="W1654">(INDEX(clv_analysis[[#All],[Customer Lifetime Value]], MATCH(TEXT(U1654, "0")&amp;V1654, TEXT(clv_analysis[[#All],[Year]], "0")&amp;clv_analysis[[#All],[Quarter]], 0))) /( COUNTIFS(amazon_prime_users[Year], U1654, amazon_prime_users[Quarter], V1654))</f>
        <v>39.80508846950152</v>
      </c>
    </row>
    <row r="1655" spans="1:23" x14ac:dyDescent="0.3">
      <c r="A1655" s="2">
        <v>1654</v>
      </c>
      <c r="B1655" t="s">
        <v>6470</v>
      </c>
      <c r="C1655" t="s">
        <v>6471</v>
      </c>
      <c r="D1655" t="s">
        <v>6472</v>
      </c>
      <c r="E1655" s="3">
        <v>23958</v>
      </c>
      <c r="F1655" t="s">
        <v>43</v>
      </c>
      <c r="G1655" t="s">
        <v>6473</v>
      </c>
      <c r="H1655" s="1">
        <v>46959</v>
      </c>
      <c r="I1655" s="1">
        <v>47324</v>
      </c>
      <c r="J1655" t="s">
        <v>24</v>
      </c>
      <c r="K1655" t="s">
        <v>37</v>
      </c>
      <c r="L1655" t="s">
        <v>26</v>
      </c>
      <c r="M1655" t="s">
        <v>66</v>
      </c>
      <c r="N1655" t="s">
        <v>60</v>
      </c>
      <c r="O1655" t="s">
        <v>38</v>
      </c>
      <c r="P1655" t="s">
        <v>68</v>
      </c>
      <c r="Q1655" t="s">
        <v>47</v>
      </c>
      <c r="R1655">
        <v>3.5</v>
      </c>
      <c r="S1655">
        <v>5</v>
      </c>
      <c r="T1655">
        <f t="shared" si="75"/>
        <v>365</v>
      </c>
      <c r="U1655" t="str">
        <f t="shared" si="76"/>
        <v>2028</v>
      </c>
      <c r="V1655" t="str">
        <f t="shared" si="77"/>
        <v>3</v>
      </c>
      <c r="W1655" s="10" cm="1">
        <f t="array" ref="W1655">(INDEX(clv_analysis[[#All],[Customer Lifetime Value]], MATCH(TEXT(U1655, "0")&amp;V1655, TEXT(clv_analysis[[#All],[Year]], "0")&amp;clv_analysis[[#All],[Quarter]], 0))) /( COUNTIFS(amazon_prime_users[Year], U1655, amazon_prime_users[Quarter], V1655))</f>
        <v>39.80508846950152</v>
      </c>
    </row>
    <row r="1656" spans="1:23" x14ac:dyDescent="0.3">
      <c r="A1656" s="2">
        <v>1655</v>
      </c>
      <c r="B1656" t="s">
        <v>6474</v>
      </c>
      <c r="C1656" t="s">
        <v>6475</v>
      </c>
      <c r="D1656" t="s">
        <v>6476</v>
      </c>
      <c r="E1656" s="3">
        <v>24884</v>
      </c>
      <c r="F1656" t="s">
        <v>22</v>
      </c>
      <c r="G1656" t="s">
        <v>6477</v>
      </c>
      <c r="H1656" s="1">
        <v>46960</v>
      </c>
      <c r="I1656" s="1">
        <v>47325</v>
      </c>
      <c r="J1656" t="s">
        <v>36</v>
      </c>
      <c r="K1656" t="s">
        <v>37</v>
      </c>
      <c r="L1656" t="s">
        <v>26</v>
      </c>
      <c r="M1656" t="s">
        <v>27</v>
      </c>
      <c r="N1656" t="s">
        <v>28</v>
      </c>
      <c r="O1656" t="s">
        <v>46</v>
      </c>
      <c r="P1656" t="s">
        <v>30</v>
      </c>
      <c r="Q1656" t="s">
        <v>47</v>
      </c>
      <c r="R1656">
        <v>3.1</v>
      </c>
      <c r="S1656">
        <v>4</v>
      </c>
      <c r="T1656">
        <f t="shared" si="75"/>
        <v>365</v>
      </c>
      <c r="U1656" t="str">
        <f t="shared" si="76"/>
        <v>2028</v>
      </c>
      <c r="V1656" t="str">
        <f t="shared" si="77"/>
        <v>3</v>
      </c>
      <c r="W1656" s="10" cm="1">
        <f t="array" ref="W1656">(INDEX(clv_analysis[[#All],[Customer Lifetime Value]], MATCH(TEXT(U1656, "0")&amp;V1656, TEXT(clv_analysis[[#All],[Year]], "0")&amp;clv_analysis[[#All],[Quarter]], 0))) /( COUNTIFS(amazon_prime_users[Year], U1656, amazon_prime_users[Quarter], V1656))</f>
        <v>39.80508846950152</v>
      </c>
    </row>
    <row r="1657" spans="1:23" x14ac:dyDescent="0.3">
      <c r="A1657" s="2">
        <v>1656</v>
      </c>
      <c r="B1657" t="s">
        <v>6478</v>
      </c>
      <c r="C1657" t="s">
        <v>6479</v>
      </c>
      <c r="D1657" t="s">
        <v>6480</v>
      </c>
      <c r="E1657" s="3">
        <v>25563</v>
      </c>
      <c r="F1657" t="s">
        <v>43</v>
      </c>
      <c r="G1657" t="s">
        <v>6481</v>
      </c>
      <c r="H1657" s="1">
        <v>46961</v>
      </c>
      <c r="I1657" s="1">
        <v>47326</v>
      </c>
      <c r="J1657" t="s">
        <v>24</v>
      </c>
      <c r="K1657" t="s">
        <v>52</v>
      </c>
      <c r="L1657" t="s">
        <v>53</v>
      </c>
      <c r="M1657" t="s">
        <v>66</v>
      </c>
      <c r="N1657" t="s">
        <v>60</v>
      </c>
      <c r="O1657" t="s">
        <v>67</v>
      </c>
      <c r="P1657" t="s">
        <v>39</v>
      </c>
      <c r="Q1657" t="s">
        <v>31</v>
      </c>
      <c r="R1657">
        <v>4.5999999999999996</v>
      </c>
      <c r="S1657">
        <v>3</v>
      </c>
      <c r="T1657">
        <f t="shared" si="75"/>
        <v>365</v>
      </c>
      <c r="U1657" t="str">
        <f t="shared" si="76"/>
        <v>2028</v>
      </c>
      <c r="V1657" t="str">
        <f t="shared" si="77"/>
        <v>3</v>
      </c>
      <c r="W1657" s="10" cm="1">
        <f t="array" ref="W1657">(INDEX(clv_analysis[[#All],[Customer Lifetime Value]], MATCH(TEXT(U1657, "0")&amp;V1657, TEXT(clv_analysis[[#All],[Year]], "0")&amp;clv_analysis[[#All],[Quarter]], 0))) /( COUNTIFS(amazon_prime_users[Year], U1657, amazon_prime_users[Quarter], V1657))</f>
        <v>39.80508846950152</v>
      </c>
    </row>
    <row r="1658" spans="1:23" x14ac:dyDescent="0.3">
      <c r="A1658" s="2">
        <v>1657</v>
      </c>
      <c r="B1658" t="s">
        <v>6482</v>
      </c>
      <c r="C1658" t="s">
        <v>6483</v>
      </c>
      <c r="D1658" t="s">
        <v>6484</v>
      </c>
      <c r="E1658" s="3">
        <v>22999</v>
      </c>
      <c r="F1658" t="s">
        <v>43</v>
      </c>
      <c r="G1658" t="s">
        <v>6485</v>
      </c>
      <c r="H1658" s="1">
        <v>46962</v>
      </c>
      <c r="I1658" s="1">
        <v>47327</v>
      </c>
      <c r="J1658" t="s">
        <v>24</v>
      </c>
      <c r="K1658" t="s">
        <v>37</v>
      </c>
      <c r="L1658" t="s">
        <v>53</v>
      </c>
      <c r="M1658" t="s">
        <v>66</v>
      </c>
      <c r="N1658" t="s">
        <v>28</v>
      </c>
      <c r="O1658" t="s">
        <v>46</v>
      </c>
      <c r="P1658" t="s">
        <v>39</v>
      </c>
      <c r="Q1658" t="s">
        <v>31</v>
      </c>
      <c r="R1658">
        <v>4</v>
      </c>
      <c r="S1658">
        <v>5</v>
      </c>
      <c r="T1658">
        <f t="shared" si="75"/>
        <v>365</v>
      </c>
      <c r="U1658" t="str">
        <f t="shared" si="76"/>
        <v>2028</v>
      </c>
      <c r="V1658" t="str">
        <f t="shared" si="77"/>
        <v>3</v>
      </c>
      <c r="W1658" s="10" cm="1">
        <f t="array" ref="W1658">(INDEX(clv_analysis[[#All],[Customer Lifetime Value]], MATCH(TEXT(U1658, "0")&amp;V1658, TEXT(clv_analysis[[#All],[Year]], "0")&amp;clv_analysis[[#All],[Quarter]], 0))) /( COUNTIFS(amazon_prime_users[Year], U1658, amazon_prime_users[Quarter], V1658))</f>
        <v>39.80508846950152</v>
      </c>
    </row>
    <row r="1659" spans="1:23" x14ac:dyDescent="0.3">
      <c r="A1659" s="2">
        <v>1658</v>
      </c>
      <c r="B1659" t="s">
        <v>6486</v>
      </c>
      <c r="C1659" t="s">
        <v>6487</v>
      </c>
      <c r="D1659" t="s">
        <v>6488</v>
      </c>
      <c r="E1659" s="3">
        <v>32683</v>
      </c>
      <c r="F1659" t="s">
        <v>43</v>
      </c>
      <c r="G1659" t="s">
        <v>6489</v>
      </c>
      <c r="H1659" s="1">
        <v>46963</v>
      </c>
      <c r="I1659" s="1">
        <v>47328</v>
      </c>
      <c r="J1659" t="s">
        <v>24</v>
      </c>
      <c r="K1659" t="s">
        <v>25</v>
      </c>
      <c r="L1659" t="s">
        <v>53</v>
      </c>
      <c r="M1659" t="s">
        <v>66</v>
      </c>
      <c r="N1659" t="s">
        <v>60</v>
      </c>
      <c r="O1659" t="s">
        <v>61</v>
      </c>
      <c r="P1659" t="s">
        <v>30</v>
      </c>
      <c r="Q1659" t="s">
        <v>31</v>
      </c>
      <c r="R1659">
        <v>3.2</v>
      </c>
      <c r="S1659">
        <v>10</v>
      </c>
      <c r="T1659">
        <f t="shared" si="75"/>
        <v>365</v>
      </c>
      <c r="U1659" t="str">
        <f t="shared" si="76"/>
        <v>2028</v>
      </c>
      <c r="V1659" t="str">
        <f t="shared" si="77"/>
        <v>3</v>
      </c>
      <c r="W1659" s="10" cm="1">
        <f t="array" ref="W1659">(INDEX(clv_analysis[[#All],[Customer Lifetime Value]], MATCH(TEXT(U1659, "0")&amp;V1659, TEXT(clv_analysis[[#All],[Year]], "0")&amp;clv_analysis[[#All],[Quarter]], 0))) /( COUNTIFS(amazon_prime_users[Year], U1659, amazon_prime_users[Quarter], V1659))</f>
        <v>39.80508846950152</v>
      </c>
    </row>
    <row r="1660" spans="1:23" x14ac:dyDescent="0.3">
      <c r="A1660" s="2">
        <v>1659</v>
      </c>
      <c r="B1660" t="s">
        <v>6490</v>
      </c>
      <c r="C1660" t="s">
        <v>6491</v>
      </c>
      <c r="D1660" t="s">
        <v>4811</v>
      </c>
      <c r="E1660" s="3">
        <v>27783</v>
      </c>
      <c r="F1660" t="s">
        <v>22</v>
      </c>
      <c r="G1660" t="s">
        <v>2444</v>
      </c>
      <c r="H1660" s="1">
        <v>46964</v>
      </c>
      <c r="I1660" s="1">
        <v>47329</v>
      </c>
      <c r="J1660" t="s">
        <v>36</v>
      </c>
      <c r="K1660" t="s">
        <v>25</v>
      </c>
      <c r="L1660" t="s">
        <v>53</v>
      </c>
      <c r="M1660" t="s">
        <v>27</v>
      </c>
      <c r="N1660" t="s">
        <v>45</v>
      </c>
      <c r="O1660" t="s">
        <v>67</v>
      </c>
      <c r="P1660" t="s">
        <v>30</v>
      </c>
      <c r="Q1660" t="s">
        <v>47</v>
      </c>
      <c r="R1660">
        <v>5</v>
      </c>
      <c r="S1660">
        <v>7</v>
      </c>
      <c r="T1660">
        <f t="shared" si="75"/>
        <v>365</v>
      </c>
      <c r="U1660" t="str">
        <f t="shared" si="76"/>
        <v>2028</v>
      </c>
      <c r="V1660" t="str">
        <f t="shared" si="77"/>
        <v>3</v>
      </c>
      <c r="W1660" s="10" cm="1">
        <f t="array" ref="W1660">(INDEX(clv_analysis[[#All],[Customer Lifetime Value]], MATCH(TEXT(U1660, "0")&amp;V1660, TEXT(clv_analysis[[#All],[Year]], "0")&amp;clv_analysis[[#All],[Quarter]], 0))) /( COUNTIFS(amazon_prime_users[Year], U1660, amazon_prime_users[Quarter], V1660))</f>
        <v>39.80508846950152</v>
      </c>
    </row>
    <row r="1661" spans="1:23" x14ac:dyDescent="0.3">
      <c r="A1661" s="2">
        <v>1660</v>
      </c>
      <c r="B1661" t="s">
        <v>6492</v>
      </c>
      <c r="C1661" t="s">
        <v>6493</v>
      </c>
      <c r="D1661" t="s">
        <v>6494</v>
      </c>
      <c r="E1661" s="3">
        <v>18234</v>
      </c>
      <c r="F1661" t="s">
        <v>43</v>
      </c>
      <c r="G1661" t="s">
        <v>6495</v>
      </c>
      <c r="H1661" s="1">
        <v>46965</v>
      </c>
      <c r="I1661" s="1">
        <v>47330</v>
      </c>
      <c r="J1661" t="s">
        <v>24</v>
      </c>
      <c r="K1661" t="s">
        <v>52</v>
      </c>
      <c r="L1661" t="s">
        <v>26</v>
      </c>
      <c r="M1661" t="s">
        <v>59</v>
      </c>
      <c r="N1661" t="s">
        <v>28</v>
      </c>
      <c r="O1661" t="s">
        <v>73</v>
      </c>
      <c r="P1661" t="s">
        <v>39</v>
      </c>
      <c r="Q1661" t="s">
        <v>47</v>
      </c>
      <c r="R1661">
        <v>3.4</v>
      </c>
      <c r="S1661">
        <v>5</v>
      </c>
      <c r="T1661">
        <f t="shared" si="75"/>
        <v>365</v>
      </c>
      <c r="U1661" t="str">
        <f t="shared" si="76"/>
        <v>2028</v>
      </c>
      <c r="V1661" t="str">
        <f t="shared" si="77"/>
        <v>3</v>
      </c>
      <c r="W1661" s="10" cm="1">
        <f t="array" ref="W1661">(INDEX(clv_analysis[[#All],[Customer Lifetime Value]], MATCH(TEXT(U1661, "0")&amp;V1661, TEXT(clv_analysis[[#All],[Year]], "0")&amp;clv_analysis[[#All],[Quarter]], 0))) /( COUNTIFS(amazon_prime_users[Year], U1661, amazon_prime_users[Quarter], V1661))</f>
        <v>39.80508846950152</v>
      </c>
    </row>
    <row r="1662" spans="1:23" x14ac:dyDescent="0.3">
      <c r="A1662" s="2">
        <v>1661</v>
      </c>
      <c r="B1662" t="s">
        <v>6496</v>
      </c>
      <c r="C1662" t="s">
        <v>6497</v>
      </c>
      <c r="D1662" t="s">
        <v>6498</v>
      </c>
      <c r="E1662" s="3">
        <v>17639</v>
      </c>
      <c r="F1662" t="s">
        <v>22</v>
      </c>
      <c r="G1662" t="s">
        <v>6499</v>
      </c>
      <c r="H1662" s="1">
        <v>46966</v>
      </c>
      <c r="I1662" s="1">
        <v>47331</v>
      </c>
      <c r="J1662" t="s">
        <v>24</v>
      </c>
      <c r="K1662" t="s">
        <v>25</v>
      </c>
      <c r="L1662" t="s">
        <v>53</v>
      </c>
      <c r="M1662" t="s">
        <v>27</v>
      </c>
      <c r="N1662" t="s">
        <v>28</v>
      </c>
      <c r="O1662" t="s">
        <v>38</v>
      </c>
      <c r="P1662" t="s">
        <v>30</v>
      </c>
      <c r="Q1662" t="s">
        <v>54</v>
      </c>
      <c r="R1662">
        <v>5</v>
      </c>
      <c r="S1662">
        <v>1</v>
      </c>
      <c r="T1662">
        <f t="shared" si="75"/>
        <v>365</v>
      </c>
      <c r="U1662" t="str">
        <f t="shared" si="76"/>
        <v>2028</v>
      </c>
      <c r="V1662" t="str">
        <f t="shared" si="77"/>
        <v>3</v>
      </c>
      <c r="W1662" s="10" cm="1">
        <f t="array" ref="W1662">(INDEX(clv_analysis[[#All],[Customer Lifetime Value]], MATCH(TEXT(U1662, "0")&amp;V1662, TEXT(clv_analysis[[#All],[Year]], "0")&amp;clv_analysis[[#All],[Quarter]], 0))) /( COUNTIFS(amazon_prime_users[Year], U1662, amazon_prime_users[Quarter], V1662))</f>
        <v>39.80508846950152</v>
      </c>
    </row>
    <row r="1663" spans="1:23" x14ac:dyDescent="0.3">
      <c r="A1663" s="2">
        <v>1662</v>
      </c>
      <c r="B1663" t="s">
        <v>6500</v>
      </c>
      <c r="C1663" t="s">
        <v>6501</v>
      </c>
      <c r="D1663" t="s">
        <v>6502</v>
      </c>
      <c r="E1663" s="3">
        <v>26222</v>
      </c>
      <c r="F1663" t="s">
        <v>22</v>
      </c>
      <c r="G1663" t="s">
        <v>6503</v>
      </c>
      <c r="H1663" s="1">
        <v>46967</v>
      </c>
      <c r="I1663" s="1">
        <v>47332</v>
      </c>
      <c r="J1663" t="s">
        <v>36</v>
      </c>
      <c r="K1663" t="s">
        <v>52</v>
      </c>
      <c r="L1663" t="s">
        <v>26</v>
      </c>
      <c r="M1663" t="s">
        <v>27</v>
      </c>
      <c r="N1663" t="s">
        <v>60</v>
      </c>
      <c r="O1663" t="s">
        <v>38</v>
      </c>
      <c r="P1663" t="s">
        <v>30</v>
      </c>
      <c r="Q1663" t="s">
        <v>47</v>
      </c>
      <c r="R1663">
        <v>3</v>
      </c>
      <c r="S1663">
        <v>8</v>
      </c>
      <c r="T1663">
        <f t="shared" si="75"/>
        <v>365</v>
      </c>
      <c r="U1663" t="str">
        <f t="shared" si="76"/>
        <v>2028</v>
      </c>
      <c r="V1663" t="str">
        <f t="shared" si="77"/>
        <v>3</v>
      </c>
      <c r="W1663" s="10" cm="1">
        <f t="array" ref="W1663">(INDEX(clv_analysis[[#All],[Customer Lifetime Value]], MATCH(TEXT(U1663, "0")&amp;V1663, TEXT(clv_analysis[[#All],[Year]], "0")&amp;clv_analysis[[#All],[Quarter]], 0))) /( COUNTIFS(amazon_prime_users[Year], U1663, amazon_prime_users[Quarter], V1663))</f>
        <v>39.80508846950152</v>
      </c>
    </row>
    <row r="1664" spans="1:23" x14ac:dyDescent="0.3">
      <c r="A1664" s="2">
        <v>1663</v>
      </c>
      <c r="B1664" t="s">
        <v>6504</v>
      </c>
      <c r="C1664" t="s">
        <v>6505</v>
      </c>
      <c r="D1664" t="s">
        <v>6506</v>
      </c>
      <c r="E1664" s="3">
        <v>33064</v>
      </c>
      <c r="F1664" t="s">
        <v>22</v>
      </c>
      <c r="G1664" t="s">
        <v>6507</v>
      </c>
      <c r="H1664" s="1">
        <v>46968</v>
      </c>
      <c r="I1664" s="1">
        <v>47333</v>
      </c>
      <c r="J1664" t="s">
        <v>24</v>
      </c>
      <c r="K1664" t="s">
        <v>52</v>
      </c>
      <c r="L1664" t="s">
        <v>26</v>
      </c>
      <c r="M1664" t="s">
        <v>66</v>
      </c>
      <c r="N1664" t="s">
        <v>45</v>
      </c>
      <c r="O1664" t="s">
        <v>67</v>
      </c>
      <c r="P1664" t="s">
        <v>30</v>
      </c>
      <c r="Q1664" t="s">
        <v>54</v>
      </c>
      <c r="R1664">
        <v>3.2</v>
      </c>
      <c r="S1664">
        <v>5</v>
      </c>
      <c r="T1664">
        <f t="shared" si="75"/>
        <v>365</v>
      </c>
      <c r="U1664" t="str">
        <f t="shared" si="76"/>
        <v>2028</v>
      </c>
      <c r="V1664" t="str">
        <f t="shared" si="77"/>
        <v>3</v>
      </c>
      <c r="W1664" s="10" cm="1">
        <f t="array" ref="W1664">(INDEX(clv_analysis[[#All],[Customer Lifetime Value]], MATCH(TEXT(U1664, "0")&amp;V1664, TEXT(clv_analysis[[#All],[Year]], "0")&amp;clv_analysis[[#All],[Quarter]], 0))) /( COUNTIFS(amazon_prime_users[Year], U1664, amazon_prime_users[Quarter], V1664))</f>
        <v>39.80508846950152</v>
      </c>
    </row>
    <row r="1665" spans="1:23" x14ac:dyDescent="0.3">
      <c r="A1665" s="2">
        <v>1664</v>
      </c>
      <c r="B1665" t="s">
        <v>6508</v>
      </c>
      <c r="C1665" t="s">
        <v>6509</v>
      </c>
      <c r="D1665" t="s">
        <v>6510</v>
      </c>
      <c r="E1665" s="3">
        <v>35276</v>
      </c>
      <c r="F1665" t="s">
        <v>43</v>
      </c>
      <c r="G1665" t="s">
        <v>6511</v>
      </c>
      <c r="H1665" s="1">
        <v>46969</v>
      </c>
      <c r="I1665" s="1">
        <v>47334</v>
      </c>
      <c r="J1665" t="s">
        <v>36</v>
      </c>
      <c r="K1665" t="s">
        <v>37</v>
      </c>
      <c r="L1665" t="s">
        <v>26</v>
      </c>
      <c r="M1665" t="s">
        <v>66</v>
      </c>
      <c r="N1665" t="s">
        <v>60</v>
      </c>
      <c r="O1665" t="s">
        <v>67</v>
      </c>
      <c r="P1665" t="s">
        <v>30</v>
      </c>
      <c r="Q1665" t="s">
        <v>31</v>
      </c>
      <c r="R1665">
        <v>4</v>
      </c>
      <c r="S1665">
        <v>4</v>
      </c>
      <c r="T1665">
        <f t="shared" si="75"/>
        <v>365</v>
      </c>
      <c r="U1665" t="str">
        <f t="shared" si="76"/>
        <v>2028</v>
      </c>
      <c r="V1665" t="str">
        <f t="shared" si="77"/>
        <v>3</v>
      </c>
      <c r="W1665" s="10" cm="1">
        <f t="array" ref="W1665">(INDEX(clv_analysis[[#All],[Customer Lifetime Value]], MATCH(TEXT(U1665, "0")&amp;V1665, TEXT(clv_analysis[[#All],[Year]], "0")&amp;clv_analysis[[#All],[Quarter]], 0))) /( COUNTIFS(amazon_prime_users[Year], U1665, amazon_prime_users[Quarter], V1665))</f>
        <v>39.80508846950152</v>
      </c>
    </row>
    <row r="1666" spans="1:23" x14ac:dyDescent="0.3">
      <c r="A1666" s="2">
        <v>1665</v>
      </c>
      <c r="B1666" t="s">
        <v>6512</v>
      </c>
      <c r="C1666" t="s">
        <v>6513</v>
      </c>
      <c r="D1666" t="s">
        <v>6514</v>
      </c>
      <c r="E1666" s="3">
        <v>20674</v>
      </c>
      <c r="F1666" t="s">
        <v>43</v>
      </c>
      <c r="G1666" t="s">
        <v>2786</v>
      </c>
      <c r="H1666" s="1">
        <v>46970</v>
      </c>
      <c r="I1666" s="1">
        <v>47335</v>
      </c>
      <c r="J1666" t="s">
        <v>36</v>
      </c>
      <c r="K1666" t="s">
        <v>52</v>
      </c>
      <c r="L1666" t="s">
        <v>53</v>
      </c>
      <c r="M1666" t="s">
        <v>27</v>
      </c>
      <c r="N1666" t="s">
        <v>45</v>
      </c>
      <c r="O1666" t="s">
        <v>114</v>
      </c>
      <c r="P1666" t="s">
        <v>68</v>
      </c>
      <c r="Q1666" t="s">
        <v>54</v>
      </c>
      <c r="R1666">
        <v>4.5</v>
      </c>
      <c r="S1666">
        <v>5</v>
      </c>
      <c r="T1666">
        <f t="shared" ref="T1666:T1729" si="78">I1666-H1666</f>
        <v>365</v>
      </c>
      <c r="U1666" t="str">
        <f t="shared" ref="U1666:U1729" si="79">IF(YEAR(H1666)=2024, "2024",
 IF(YEAR(H1666)=2025, "2025",
 IF(YEAR(H1666)=2026, "2026",
 IF(YEAR(H1666)=2027, "2027",
 IF(YEAR(H1666)=2028, "2028",
 IF(YEAR(H1666)=2029, "2029",
 IF(YEAR(H1666)=2030, "2030", "")))))))</f>
        <v>2028</v>
      </c>
      <c r="V1666" t="str">
        <f t="shared" ref="V1666:V1729" si="80">IF(MONTH(H1666)&lt;=3, "1", IF(MONTH(H1666)&lt;=6, "2", IF(MONTH(H1666)&lt;=9, "3", "4")))</f>
        <v>3</v>
      </c>
      <c r="W1666" s="10" cm="1">
        <f t="array" ref="W1666">(INDEX(clv_analysis[[#All],[Customer Lifetime Value]], MATCH(TEXT(U1666, "0")&amp;V1666, TEXT(clv_analysis[[#All],[Year]], "0")&amp;clv_analysis[[#All],[Quarter]], 0))) /( COUNTIFS(amazon_prime_users[Year], U1666, amazon_prime_users[Quarter], V1666))</f>
        <v>39.80508846950152</v>
      </c>
    </row>
    <row r="1667" spans="1:23" x14ac:dyDescent="0.3">
      <c r="A1667" s="2">
        <v>1666</v>
      </c>
      <c r="B1667" t="s">
        <v>6515</v>
      </c>
      <c r="C1667" t="s">
        <v>6516</v>
      </c>
      <c r="D1667" t="s">
        <v>6517</v>
      </c>
      <c r="E1667" s="3">
        <v>14062</v>
      </c>
      <c r="F1667" t="s">
        <v>22</v>
      </c>
      <c r="G1667" t="s">
        <v>6518</v>
      </c>
      <c r="H1667" s="1">
        <v>46971</v>
      </c>
      <c r="I1667" s="1">
        <v>47336</v>
      </c>
      <c r="J1667" t="s">
        <v>24</v>
      </c>
      <c r="K1667" t="s">
        <v>37</v>
      </c>
      <c r="L1667" t="s">
        <v>53</v>
      </c>
      <c r="M1667" t="s">
        <v>66</v>
      </c>
      <c r="N1667" t="s">
        <v>28</v>
      </c>
      <c r="O1667" t="s">
        <v>38</v>
      </c>
      <c r="P1667" t="s">
        <v>30</v>
      </c>
      <c r="Q1667" t="s">
        <v>31</v>
      </c>
      <c r="R1667">
        <v>4.7</v>
      </c>
      <c r="S1667">
        <v>8</v>
      </c>
      <c r="T1667">
        <f t="shared" si="78"/>
        <v>365</v>
      </c>
      <c r="U1667" t="str">
        <f t="shared" si="79"/>
        <v>2028</v>
      </c>
      <c r="V1667" t="str">
        <f t="shared" si="80"/>
        <v>3</v>
      </c>
      <c r="W1667" s="10" cm="1">
        <f t="array" ref="W1667">(INDEX(clv_analysis[[#All],[Customer Lifetime Value]], MATCH(TEXT(U1667, "0")&amp;V1667, TEXT(clv_analysis[[#All],[Year]], "0")&amp;clv_analysis[[#All],[Quarter]], 0))) /( COUNTIFS(amazon_prime_users[Year], U1667, amazon_prime_users[Quarter], V1667))</f>
        <v>39.80508846950152</v>
      </c>
    </row>
    <row r="1668" spans="1:23" x14ac:dyDescent="0.3">
      <c r="A1668" s="2">
        <v>1667</v>
      </c>
      <c r="B1668" t="s">
        <v>6519</v>
      </c>
      <c r="C1668" t="s">
        <v>6520</v>
      </c>
      <c r="D1668" t="s">
        <v>6521</v>
      </c>
      <c r="E1668" s="3">
        <v>30898</v>
      </c>
      <c r="F1668" t="s">
        <v>43</v>
      </c>
      <c r="G1668" t="s">
        <v>6522</v>
      </c>
      <c r="H1668" s="1">
        <v>46972</v>
      </c>
      <c r="I1668" s="1">
        <v>47337</v>
      </c>
      <c r="J1668" t="s">
        <v>24</v>
      </c>
      <c r="K1668" t="s">
        <v>37</v>
      </c>
      <c r="L1668" t="s">
        <v>53</v>
      </c>
      <c r="M1668" t="s">
        <v>66</v>
      </c>
      <c r="N1668" t="s">
        <v>28</v>
      </c>
      <c r="O1668" t="s">
        <v>114</v>
      </c>
      <c r="P1668" t="s">
        <v>68</v>
      </c>
      <c r="Q1668" t="s">
        <v>31</v>
      </c>
      <c r="R1668">
        <v>3.3</v>
      </c>
      <c r="S1668">
        <v>1</v>
      </c>
      <c r="T1668">
        <f t="shared" si="78"/>
        <v>365</v>
      </c>
      <c r="U1668" t="str">
        <f t="shared" si="79"/>
        <v>2028</v>
      </c>
      <c r="V1668" t="str">
        <f t="shared" si="80"/>
        <v>3</v>
      </c>
      <c r="W1668" s="10" cm="1">
        <f t="array" ref="W1668">(INDEX(clv_analysis[[#All],[Customer Lifetime Value]], MATCH(TEXT(U1668, "0")&amp;V1668, TEXT(clv_analysis[[#All],[Year]], "0")&amp;clv_analysis[[#All],[Quarter]], 0))) /( COUNTIFS(amazon_prime_users[Year], U1668, amazon_prime_users[Quarter], V1668))</f>
        <v>39.80508846950152</v>
      </c>
    </row>
    <row r="1669" spans="1:23" x14ac:dyDescent="0.3">
      <c r="A1669" s="2">
        <v>1668</v>
      </c>
      <c r="B1669" t="s">
        <v>6523</v>
      </c>
      <c r="C1669" t="s">
        <v>6524</v>
      </c>
      <c r="D1669" t="s">
        <v>6525</v>
      </c>
      <c r="E1669" s="3">
        <v>28085</v>
      </c>
      <c r="F1669" t="s">
        <v>22</v>
      </c>
      <c r="G1669" t="s">
        <v>6526</v>
      </c>
      <c r="H1669" s="1">
        <v>46973</v>
      </c>
      <c r="I1669" s="1">
        <v>47338</v>
      </c>
      <c r="J1669" t="s">
        <v>24</v>
      </c>
      <c r="K1669" t="s">
        <v>52</v>
      </c>
      <c r="L1669" t="s">
        <v>53</v>
      </c>
      <c r="M1669" t="s">
        <v>59</v>
      </c>
      <c r="N1669" t="s">
        <v>45</v>
      </c>
      <c r="O1669" t="s">
        <v>73</v>
      </c>
      <c r="P1669" t="s">
        <v>68</v>
      </c>
      <c r="Q1669" t="s">
        <v>31</v>
      </c>
      <c r="R1669">
        <v>3.6</v>
      </c>
      <c r="S1669">
        <v>1</v>
      </c>
      <c r="T1669">
        <f t="shared" si="78"/>
        <v>365</v>
      </c>
      <c r="U1669" t="str">
        <f t="shared" si="79"/>
        <v>2028</v>
      </c>
      <c r="V1669" t="str">
        <f t="shared" si="80"/>
        <v>3</v>
      </c>
      <c r="W1669" s="10" cm="1">
        <f t="array" ref="W1669">(INDEX(clv_analysis[[#All],[Customer Lifetime Value]], MATCH(TEXT(U1669, "0")&amp;V1669, TEXT(clv_analysis[[#All],[Year]], "0")&amp;clv_analysis[[#All],[Quarter]], 0))) /( COUNTIFS(amazon_prime_users[Year], U1669, amazon_prime_users[Quarter], V1669))</f>
        <v>39.80508846950152</v>
      </c>
    </row>
    <row r="1670" spans="1:23" x14ac:dyDescent="0.3">
      <c r="A1670" s="2">
        <v>1669</v>
      </c>
      <c r="B1670" t="s">
        <v>6527</v>
      </c>
      <c r="C1670" t="s">
        <v>6528</v>
      </c>
      <c r="D1670" t="s">
        <v>6529</v>
      </c>
      <c r="E1670" s="3">
        <v>38184</v>
      </c>
      <c r="F1670" t="s">
        <v>43</v>
      </c>
      <c r="G1670" t="s">
        <v>6530</v>
      </c>
      <c r="H1670" s="1">
        <v>46974</v>
      </c>
      <c r="I1670" s="1">
        <v>47339</v>
      </c>
      <c r="J1670" t="s">
        <v>24</v>
      </c>
      <c r="K1670" t="s">
        <v>37</v>
      </c>
      <c r="L1670" t="s">
        <v>53</v>
      </c>
      <c r="M1670" t="s">
        <v>27</v>
      </c>
      <c r="N1670" t="s">
        <v>60</v>
      </c>
      <c r="O1670" t="s">
        <v>38</v>
      </c>
      <c r="P1670" t="s">
        <v>30</v>
      </c>
      <c r="Q1670" t="s">
        <v>31</v>
      </c>
      <c r="R1670">
        <v>3.4</v>
      </c>
      <c r="S1670">
        <v>10</v>
      </c>
      <c r="T1670">
        <f t="shared" si="78"/>
        <v>365</v>
      </c>
      <c r="U1670" t="str">
        <f t="shared" si="79"/>
        <v>2028</v>
      </c>
      <c r="V1670" t="str">
        <f t="shared" si="80"/>
        <v>3</v>
      </c>
      <c r="W1670" s="10" cm="1">
        <f t="array" ref="W1670">(INDEX(clv_analysis[[#All],[Customer Lifetime Value]], MATCH(TEXT(U1670, "0")&amp;V1670, TEXT(clv_analysis[[#All],[Year]], "0")&amp;clv_analysis[[#All],[Quarter]], 0))) /( COUNTIFS(amazon_prime_users[Year], U1670, amazon_prime_users[Quarter], V1670))</f>
        <v>39.80508846950152</v>
      </c>
    </row>
    <row r="1671" spans="1:23" x14ac:dyDescent="0.3">
      <c r="A1671" s="2">
        <v>1670</v>
      </c>
      <c r="B1671" t="s">
        <v>6531</v>
      </c>
      <c r="C1671" t="s">
        <v>6532</v>
      </c>
      <c r="D1671" t="s">
        <v>6533</v>
      </c>
      <c r="E1671" s="3">
        <v>31481</v>
      </c>
      <c r="F1671" t="s">
        <v>43</v>
      </c>
      <c r="G1671" t="s">
        <v>6534</v>
      </c>
      <c r="H1671" s="1">
        <v>46975</v>
      </c>
      <c r="I1671" s="1">
        <v>47340</v>
      </c>
      <c r="J1671" t="s">
        <v>24</v>
      </c>
      <c r="K1671" t="s">
        <v>52</v>
      </c>
      <c r="L1671" t="s">
        <v>53</v>
      </c>
      <c r="M1671" t="s">
        <v>27</v>
      </c>
      <c r="N1671" t="s">
        <v>28</v>
      </c>
      <c r="O1671" t="s">
        <v>38</v>
      </c>
      <c r="P1671" t="s">
        <v>30</v>
      </c>
      <c r="Q1671" t="s">
        <v>54</v>
      </c>
      <c r="R1671">
        <v>4.8</v>
      </c>
      <c r="S1671">
        <v>6</v>
      </c>
      <c r="T1671">
        <f t="shared" si="78"/>
        <v>365</v>
      </c>
      <c r="U1671" t="str">
        <f t="shared" si="79"/>
        <v>2028</v>
      </c>
      <c r="V1671" t="str">
        <f t="shared" si="80"/>
        <v>3</v>
      </c>
      <c r="W1671" s="10" cm="1">
        <f t="array" ref="W1671">(INDEX(clv_analysis[[#All],[Customer Lifetime Value]], MATCH(TEXT(U1671, "0")&amp;V1671, TEXT(clv_analysis[[#All],[Year]], "0")&amp;clv_analysis[[#All],[Quarter]], 0))) /( COUNTIFS(amazon_prime_users[Year], U1671, amazon_prime_users[Quarter], V1671))</f>
        <v>39.80508846950152</v>
      </c>
    </row>
    <row r="1672" spans="1:23" x14ac:dyDescent="0.3">
      <c r="A1672" s="2">
        <v>1671</v>
      </c>
      <c r="B1672" t="s">
        <v>6535</v>
      </c>
      <c r="C1672" t="s">
        <v>6536</v>
      </c>
      <c r="D1672" t="s">
        <v>6537</v>
      </c>
      <c r="E1672" s="3">
        <v>33298</v>
      </c>
      <c r="F1672" t="s">
        <v>22</v>
      </c>
      <c r="G1672" t="s">
        <v>6538</v>
      </c>
      <c r="H1672" s="1">
        <v>46976</v>
      </c>
      <c r="I1672" s="1">
        <v>47341</v>
      </c>
      <c r="J1672" t="s">
        <v>24</v>
      </c>
      <c r="K1672" t="s">
        <v>25</v>
      </c>
      <c r="L1672" t="s">
        <v>26</v>
      </c>
      <c r="M1672" t="s">
        <v>59</v>
      </c>
      <c r="N1672" t="s">
        <v>45</v>
      </c>
      <c r="O1672" t="s">
        <v>38</v>
      </c>
      <c r="P1672" t="s">
        <v>30</v>
      </c>
      <c r="Q1672" t="s">
        <v>54</v>
      </c>
      <c r="R1672">
        <v>4.0999999999999996</v>
      </c>
      <c r="S1672">
        <v>0</v>
      </c>
      <c r="T1672">
        <f t="shared" si="78"/>
        <v>365</v>
      </c>
      <c r="U1672" t="str">
        <f t="shared" si="79"/>
        <v>2028</v>
      </c>
      <c r="V1672" t="str">
        <f t="shared" si="80"/>
        <v>3</v>
      </c>
      <c r="W1672" s="10" cm="1">
        <f t="array" ref="W1672">(INDEX(clv_analysis[[#All],[Customer Lifetime Value]], MATCH(TEXT(U1672, "0")&amp;V1672, TEXT(clv_analysis[[#All],[Year]], "0")&amp;clv_analysis[[#All],[Quarter]], 0))) /( COUNTIFS(amazon_prime_users[Year], U1672, amazon_prime_users[Quarter], V1672))</f>
        <v>39.80508846950152</v>
      </c>
    </row>
    <row r="1673" spans="1:23" x14ac:dyDescent="0.3">
      <c r="A1673" s="2">
        <v>1672</v>
      </c>
      <c r="B1673" t="s">
        <v>6539</v>
      </c>
      <c r="C1673" t="s">
        <v>6540</v>
      </c>
      <c r="D1673" t="s">
        <v>6541</v>
      </c>
      <c r="E1673" s="3">
        <v>20554</v>
      </c>
      <c r="F1673" t="s">
        <v>43</v>
      </c>
      <c r="G1673" t="s">
        <v>6542</v>
      </c>
      <c r="H1673" s="1">
        <v>46977</v>
      </c>
      <c r="I1673" s="1">
        <v>47342</v>
      </c>
      <c r="J1673" t="s">
        <v>36</v>
      </c>
      <c r="K1673" t="s">
        <v>52</v>
      </c>
      <c r="L1673" t="s">
        <v>26</v>
      </c>
      <c r="M1673" t="s">
        <v>66</v>
      </c>
      <c r="N1673" t="s">
        <v>45</v>
      </c>
      <c r="O1673" t="s">
        <v>114</v>
      </c>
      <c r="P1673" t="s">
        <v>68</v>
      </c>
      <c r="Q1673" t="s">
        <v>47</v>
      </c>
      <c r="R1673">
        <v>4.3</v>
      </c>
      <c r="S1673">
        <v>6</v>
      </c>
      <c r="T1673">
        <f t="shared" si="78"/>
        <v>365</v>
      </c>
      <c r="U1673" t="str">
        <f t="shared" si="79"/>
        <v>2028</v>
      </c>
      <c r="V1673" t="str">
        <f t="shared" si="80"/>
        <v>3</v>
      </c>
      <c r="W1673" s="10" cm="1">
        <f t="array" ref="W1673">(INDEX(clv_analysis[[#All],[Customer Lifetime Value]], MATCH(TEXT(U1673, "0")&amp;V1673, TEXT(clv_analysis[[#All],[Year]], "0")&amp;clv_analysis[[#All],[Quarter]], 0))) /( COUNTIFS(amazon_prime_users[Year], U1673, amazon_prime_users[Quarter], V1673))</f>
        <v>39.80508846950152</v>
      </c>
    </row>
    <row r="1674" spans="1:23" x14ac:dyDescent="0.3">
      <c r="A1674" s="2">
        <v>1673</v>
      </c>
      <c r="B1674" t="s">
        <v>6543</v>
      </c>
      <c r="C1674" t="s">
        <v>6544</v>
      </c>
      <c r="D1674" t="s">
        <v>6545</v>
      </c>
      <c r="E1674" s="3">
        <v>16516</v>
      </c>
      <c r="F1674" t="s">
        <v>22</v>
      </c>
      <c r="G1674" t="s">
        <v>1460</v>
      </c>
      <c r="H1674" s="1">
        <v>46978</v>
      </c>
      <c r="I1674" s="1">
        <v>47343</v>
      </c>
      <c r="J1674" t="s">
        <v>36</v>
      </c>
      <c r="K1674" t="s">
        <v>52</v>
      </c>
      <c r="L1674" t="s">
        <v>53</v>
      </c>
      <c r="M1674" t="s">
        <v>59</v>
      </c>
      <c r="N1674" t="s">
        <v>45</v>
      </c>
      <c r="O1674" t="s">
        <v>61</v>
      </c>
      <c r="P1674" t="s">
        <v>30</v>
      </c>
      <c r="Q1674" t="s">
        <v>47</v>
      </c>
      <c r="R1674">
        <v>4.8</v>
      </c>
      <c r="S1674">
        <v>1</v>
      </c>
      <c r="T1674">
        <f t="shared" si="78"/>
        <v>365</v>
      </c>
      <c r="U1674" t="str">
        <f t="shared" si="79"/>
        <v>2028</v>
      </c>
      <c r="V1674" t="str">
        <f t="shared" si="80"/>
        <v>3</v>
      </c>
      <c r="W1674" s="10" cm="1">
        <f t="array" ref="W1674">(INDEX(clv_analysis[[#All],[Customer Lifetime Value]], MATCH(TEXT(U1674, "0")&amp;V1674, TEXT(clv_analysis[[#All],[Year]], "0")&amp;clv_analysis[[#All],[Quarter]], 0))) /( COUNTIFS(amazon_prime_users[Year], U1674, amazon_prime_users[Quarter], V1674))</f>
        <v>39.80508846950152</v>
      </c>
    </row>
    <row r="1675" spans="1:23" x14ac:dyDescent="0.3">
      <c r="A1675" s="2">
        <v>1674</v>
      </c>
      <c r="B1675" t="s">
        <v>6546</v>
      </c>
      <c r="C1675" t="s">
        <v>6547</v>
      </c>
      <c r="D1675" t="s">
        <v>6548</v>
      </c>
      <c r="E1675" s="3">
        <v>28750</v>
      </c>
      <c r="F1675" t="s">
        <v>22</v>
      </c>
      <c r="G1675" t="s">
        <v>6549</v>
      </c>
      <c r="H1675" s="1">
        <v>46979</v>
      </c>
      <c r="I1675" s="1">
        <v>47344</v>
      </c>
      <c r="J1675" t="s">
        <v>36</v>
      </c>
      <c r="K1675" t="s">
        <v>52</v>
      </c>
      <c r="L1675" t="s">
        <v>53</v>
      </c>
      <c r="M1675" t="s">
        <v>59</v>
      </c>
      <c r="N1675" t="s">
        <v>28</v>
      </c>
      <c r="O1675" t="s">
        <v>114</v>
      </c>
      <c r="P1675" t="s">
        <v>39</v>
      </c>
      <c r="Q1675" t="s">
        <v>54</v>
      </c>
      <c r="R1675">
        <v>4.9000000000000004</v>
      </c>
      <c r="S1675">
        <v>10</v>
      </c>
      <c r="T1675">
        <f t="shared" si="78"/>
        <v>365</v>
      </c>
      <c r="U1675" t="str">
        <f t="shared" si="79"/>
        <v>2028</v>
      </c>
      <c r="V1675" t="str">
        <f t="shared" si="80"/>
        <v>3</v>
      </c>
      <c r="W1675" s="10" cm="1">
        <f t="array" ref="W1675">(INDEX(clv_analysis[[#All],[Customer Lifetime Value]], MATCH(TEXT(U1675, "0")&amp;V1675, TEXT(clv_analysis[[#All],[Year]], "0")&amp;clv_analysis[[#All],[Quarter]], 0))) /( COUNTIFS(amazon_prime_users[Year], U1675, amazon_prime_users[Quarter], V1675))</f>
        <v>39.80508846950152</v>
      </c>
    </row>
    <row r="1676" spans="1:23" x14ac:dyDescent="0.3">
      <c r="A1676" s="2">
        <v>1675</v>
      </c>
      <c r="B1676" t="s">
        <v>6550</v>
      </c>
      <c r="C1676" t="s">
        <v>6551</v>
      </c>
      <c r="D1676" t="s">
        <v>6552</v>
      </c>
      <c r="E1676" s="3">
        <v>15791</v>
      </c>
      <c r="F1676" t="s">
        <v>22</v>
      </c>
      <c r="G1676" t="s">
        <v>6553</v>
      </c>
      <c r="H1676" s="1">
        <v>46980</v>
      </c>
      <c r="I1676" s="1">
        <v>47345</v>
      </c>
      <c r="J1676" t="s">
        <v>36</v>
      </c>
      <c r="K1676" t="s">
        <v>52</v>
      </c>
      <c r="L1676" t="s">
        <v>53</v>
      </c>
      <c r="M1676" t="s">
        <v>66</v>
      </c>
      <c r="N1676" t="s">
        <v>60</v>
      </c>
      <c r="O1676" t="s">
        <v>114</v>
      </c>
      <c r="P1676" t="s">
        <v>39</v>
      </c>
      <c r="Q1676" t="s">
        <v>47</v>
      </c>
      <c r="R1676">
        <v>3.9</v>
      </c>
      <c r="S1676">
        <v>5</v>
      </c>
      <c r="T1676">
        <f t="shared" si="78"/>
        <v>365</v>
      </c>
      <c r="U1676" t="str">
        <f t="shared" si="79"/>
        <v>2028</v>
      </c>
      <c r="V1676" t="str">
        <f t="shared" si="80"/>
        <v>3</v>
      </c>
      <c r="W1676" s="10" cm="1">
        <f t="array" ref="W1676">(INDEX(clv_analysis[[#All],[Customer Lifetime Value]], MATCH(TEXT(U1676, "0")&amp;V1676, TEXT(clv_analysis[[#All],[Year]], "0")&amp;clv_analysis[[#All],[Quarter]], 0))) /( COUNTIFS(amazon_prime_users[Year], U1676, amazon_prime_users[Quarter], V1676))</f>
        <v>39.80508846950152</v>
      </c>
    </row>
    <row r="1677" spans="1:23" x14ac:dyDescent="0.3">
      <c r="A1677" s="2">
        <v>1676</v>
      </c>
      <c r="B1677" t="s">
        <v>6554</v>
      </c>
      <c r="C1677" t="s">
        <v>6555</v>
      </c>
      <c r="D1677" t="s">
        <v>6556</v>
      </c>
      <c r="E1677" s="3">
        <v>30580</v>
      </c>
      <c r="F1677" t="s">
        <v>43</v>
      </c>
      <c r="G1677" t="s">
        <v>6557</v>
      </c>
      <c r="H1677" s="1">
        <v>46981</v>
      </c>
      <c r="I1677" s="1">
        <v>47346</v>
      </c>
      <c r="J1677" t="s">
        <v>36</v>
      </c>
      <c r="K1677" t="s">
        <v>52</v>
      </c>
      <c r="L1677" t="s">
        <v>53</v>
      </c>
      <c r="M1677" t="s">
        <v>59</v>
      </c>
      <c r="N1677" t="s">
        <v>28</v>
      </c>
      <c r="O1677" t="s">
        <v>73</v>
      </c>
      <c r="P1677" t="s">
        <v>68</v>
      </c>
      <c r="Q1677" t="s">
        <v>31</v>
      </c>
      <c r="R1677">
        <v>5</v>
      </c>
      <c r="S1677">
        <v>10</v>
      </c>
      <c r="T1677">
        <f t="shared" si="78"/>
        <v>365</v>
      </c>
      <c r="U1677" t="str">
        <f t="shared" si="79"/>
        <v>2028</v>
      </c>
      <c r="V1677" t="str">
        <f t="shared" si="80"/>
        <v>3</v>
      </c>
      <c r="W1677" s="10" cm="1">
        <f t="array" ref="W1677">(INDEX(clv_analysis[[#All],[Customer Lifetime Value]], MATCH(TEXT(U1677, "0")&amp;V1677, TEXT(clv_analysis[[#All],[Year]], "0")&amp;clv_analysis[[#All],[Quarter]], 0))) /( COUNTIFS(amazon_prime_users[Year], U1677, amazon_prime_users[Quarter], V1677))</f>
        <v>39.80508846950152</v>
      </c>
    </row>
    <row r="1678" spans="1:23" x14ac:dyDescent="0.3">
      <c r="A1678" s="2">
        <v>1677</v>
      </c>
      <c r="B1678" t="s">
        <v>6558</v>
      </c>
      <c r="C1678" t="s">
        <v>6559</v>
      </c>
      <c r="D1678" t="s">
        <v>6560</v>
      </c>
      <c r="E1678" s="3">
        <v>30800</v>
      </c>
      <c r="F1678" t="s">
        <v>22</v>
      </c>
      <c r="G1678" t="s">
        <v>6561</v>
      </c>
      <c r="H1678" s="1">
        <v>46982</v>
      </c>
      <c r="I1678" s="1">
        <v>47347</v>
      </c>
      <c r="J1678" t="s">
        <v>24</v>
      </c>
      <c r="K1678" t="s">
        <v>52</v>
      </c>
      <c r="L1678" t="s">
        <v>26</v>
      </c>
      <c r="M1678" t="s">
        <v>66</v>
      </c>
      <c r="N1678" t="s">
        <v>60</v>
      </c>
      <c r="O1678" t="s">
        <v>38</v>
      </c>
      <c r="P1678" t="s">
        <v>39</v>
      </c>
      <c r="Q1678" t="s">
        <v>47</v>
      </c>
      <c r="R1678">
        <v>4.3</v>
      </c>
      <c r="S1678">
        <v>6</v>
      </c>
      <c r="T1678">
        <f t="shared" si="78"/>
        <v>365</v>
      </c>
      <c r="U1678" t="str">
        <f t="shared" si="79"/>
        <v>2028</v>
      </c>
      <c r="V1678" t="str">
        <f t="shared" si="80"/>
        <v>3</v>
      </c>
      <c r="W1678" s="10" cm="1">
        <f t="array" ref="W1678">(INDEX(clv_analysis[[#All],[Customer Lifetime Value]], MATCH(TEXT(U1678, "0")&amp;V1678, TEXT(clv_analysis[[#All],[Year]], "0")&amp;clv_analysis[[#All],[Quarter]], 0))) /( COUNTIFS(amazon_prime_users[Year], U1678, amazon_prime_users[Quarter], V1678))</f>
        <v>39.80508846950152</v>
      </c>
    </row>
    <row r="1679" spans="1:23" x14ac:dyDescent="0.3">
      <c r="A1679" s="2">
        <v>1678</v>
      </c>
      <c r="B1679" t="s">
        <v>6562</v>
      </c>
      <c r="C1679" t="s">
        <v>6563</v>
      </c>
      <c r="D1679" t="s">
        <v>6564</v>
      </c>
      <c r="E1679" s="3">
        <v>26706</v>
      </c>
      <c r="F1679" t="s">
        <v>43</v>
      </c>
      <c r="G1679" t="s">
        <v>6565</v>
      </c>
      <c r="H1679" s="1">
        <v>46983</v>
      </c>
      <c r="I1679" s="1">
        <v>47348</v>
      </c>
      <c r="J1679" t="s">
        <v>36</v>
      </c>
      <c r="K1679" t="s">
        <v>25</v>
      </c>
      <c r="L1679" t="s">
        <v>26</v>
      </c>
      <c r="M1679" t="s">
        <v>27</v>
      </c>
      <c r="N1679" t="s">
        <v>60</v>
      </c>
      <c r="O1679" t="s">
        <v>46</v>
      </c>
      <c r="P1679" t="s">
        <v>30</v>
      </c>
      <c r="Q1679" t="s">
        <v>54</v>
      </c>
      <c r="R1679">
        <v>3.1</v>
      </c>
      <c r="S1679">
        <v>3</v>
      </c>
      <c r="T1679">
        <f t="shared" si="78"/>
        <v>365</v>
      </c>
      <c r="U1679" t="str">
        <f t="shared" si="79"/>
        <v>2028</v>
      </c>
      <c r="V1679" t="str">
        <f t="shared" si="80"/>
        <v>3</v>
      </c>
      <c r="W1679" s="10" cm="1">
        <f t="array" ref="W1679">(INDEX(clv_analysis[[#All],[Customer Lifetime Value]], MATCH(TEXT(U1679, "0")&amp;V1679, TEXT(clv_analysis[[#All],[Year]], "0")&amp;clv_analysis[[#All],[Quarter]], 0))) /( COUNTIFS(amazon_prime_users[Year], U1679, amazon_prime_users[Quarter], V1679))</f>
        <v>39.80508846950152</v>
      </c>
    </row>
    <row r="1680" spans="1:23" x14ac:dyDescent="0.3">
      <c r="A1680" s="2">
        <v>1679</v>
      </c>
      <c r="B1680" t="s">
        <v>6566</v>
      </c>
      <c r="C1680" t="s">
        <v>6567</v>
      </c>
      <c r="D1680" t="s">
        <v>6568</v>
      </c>
      <c r="E1680" s="3">
        <v>30671</v>
      </c>
      <c r="F1680" t="s">
        <v>43</v>
      </c>
      <c r="G1680" t="s">
        <v>6569</v>
      </c>
      <c r="H1680" s="1">
        <v>46984</v>
      </c>
      <c r="I1680" s="1">
        <v>47349</v>
      </c>
      <c r="J1680" t="s">
        <v>24</v>
      </c>
      <c r="K1680" t="s">
        <v>25</v>
      </c>
      <c r="L1680" t="s">
        <v>26</v>
      </c>
      <c r="M1680" t="s">
        <v>59</v>
      </c>
      <c r="N1680" t="s">
        <v>45</v>
      </c>
      <c r="O1680" t="s">
        <v>38</v>
      </c>
      <c r="P1680" t="s">
        <v>39</v>
      </c>
      <c r="Q1680" t="s">
        <v>47</v>
      </c>
      <c r="R1680">
        <v>3.9</v>
      </c>
      <c r="S1680">
        <v>9</v>
      </c>
      <c r="T1680">
        <f t="shared" si="78"/>
        <v>365</v>
      </c>
      <c r="U1680" t="str">
        <f t="shared" si="79"/>
        <v>2028</v>
      </c>
      <c r="V1680" t="str">
        <f t="shared" si="80"/>
        <v>3</v>
      </c>
      <c r="W1680" s="10" cm="1">
        <f t="array" ref="W1680">(INDEX(clv_analysis[[#All],[Customer Lifetime Value]], MATCH(TEXT(U1680, "0")&amp;V1680, TEXT(clv_analysis[[#All],[Year]], "0")&amp;clv_analysis[[#All],[Quarter]], 0))) /( COUNTIFS(amazon_prime_users[Year], U1680, amazon_prime_users[Quarter], V1680))</f>
        <v>39.80508846950152</v>
      </c>
    </row>
    <row r="1681" spans="1:23" x14ac:dyDescent="0.3">
      <c r="A1681" s="2">
        <v>1680</v>
      </c>
      <c r="B1681" t="s">
        <v>6570</v>
      </c>
      <c r="C1681" t="s">
        <v>6571</v>
      </c>
      <c r="D1681" t="s">
        <v>6572</v>
      </c>
      <c r="E1681" s="3">
        <v>15147</v>
      </c>
      <c r="F1681" t="s">
        <v>22</v>
      </c>
      <c r="G1681" t="s">
        <v>6573</v>
      </c>
      <c r="H1681" s="1">
        <v>46985</v>
      </c>
      <c r="I1681" s="1">
        <v>47350</v>
      </c>
      <c r="J1681" t="s">
        <v>24</v>
      </c>
      <c r="K1681" t="s">
        <v>37</v>
      </c>
      <c r="L1681" t="s">
        <v>53</v>
      </c>
      <c r="M1681" t="s">
        <v>66</v>
      </c>
      <c r="N1681" t="s">
        <v>60</v>
      </c>
      <c r="O1681" t="s">
        <v>38</v>
      </c>
      <c r="P1681" t="s">
        <v>68</v>
      </c>
      <c r="Q1681" t="s">
        <v>47</v>
      </c>
      <c r="R1681">
        <v>4.2</v>
      </c>
      <c r="S1681">
        <v>4</v>
      </c>
      <c r="T1681">
        <f t="shared" si="78"/>
        <v>365</v>
      </c>
      <c r="U1681" t="str">
        <f t="shared" si="79"/>
        <v>2028</v>
      </c>
      <c r="V1681" t="str">
        <f t="shared" si="80"/>
        <v>3</v>
      </c>
      <c r="W1681" s="10" cm="1">
        <f t="array" ref="W1681">(INDEX(clv_analysis[[#All],[Customer Lifetime Value]], MATCH(TEXT(U1681, "0")&amp;V1681, TEXT(clv_analysis[[#All],[Year]], "0")&amp;clv_analysis[[#All],[Quarter]], 0))) /( COUNTIFS(amazon_prime_users[Year], U1681, amazon_prime_users[Quarter], V1681))</f>
        <v>39.80508846950152</v>
      </c>
    </row>
    <row r="1682" spans="1:23" x14ac:dyDescent="0.3">
      <c r="A1682" s="2">
        <v>1681</v>
      </c>
      <c r="B1682" t="s">
        <v>6574</v>
      </c>
      <c r="C1682" t="s">
        <v>6575</v>
      </c>
      <c r="D1682" t="s">
        <v>6576</v>
      </c>
      <c r="E1682" s="3">
        <v>21202</v>
      </c>
      <c r="F1682" t="s">
        <v>43</v>
      </c>
      <c r="G1682" t="s">
        <v>6577</v>
      </c>
      <c r="H1682" s="1">
        <v>46986</v>
      </c>
      <c r="I1682" s="1">
        <v>47351</v>
      </c>
      <c r="J1682" t="s">
        <v>36</v>
      </c>
      <c r="K1682" t="s">
        <v>37</v>
      </c>
      <c r="L1682" t="s">
        <v>26</v>
      </c>
      <c r="M1682" t="s">
        <v>27</v>
      </c>
      <c r="N1682" t="s">
        <v>28</v>
      </c>
      <c r="O1682" t="s">
        <v>38</v>
      </c>
      <c r="P1682" t="s">
        <v>30</v>
      </c>
      <c r="Q1682" t="s">
        <v>54</v>
      </c>
      <c r="R1682">
        <v>4.4000000000000004</v>
      </c>
      <c r="S1682">
        <v>9</v>
      </c>
      <c r="T1682">
        <f t="shared" si="78"/>
        <v>365</v>
      </c>
      <c r="U1682" t="str">
        <f t="shared" si="79"/>
        <v>2028</v>
      </c>
      <c r="V1682" t="str">
        <f t="shared" si="80"/>
        <v>3</v>
      </c>
      <c r="W1682" s="10" cm="1">
        <f t="array" ref="W1682">(INDEX(clv_analysis[[#All],[Customer Lifetime Value]], MATCH(TEXT(U1682, "0")&amp;V1682, TEXT(clv_analysis[[#All],[Year]], "0")&amp;clv_analysis[[#All],[Quarter]], 0))) /( COUNTIFS(amazon_prime_users[Year], U1682, amazon_prime_users[Quarter], V1682))</f>
        <v>39.80508846950152</v>
      </c>
    </row>
    <row r="1683" spans="1:23" x14ac:dyDescent="0.3">
      <c r="A1683" s="2">
        <v>1682</v>
      </c>
      <c r="B1683" t="s">
        <v>6578</v>
      </c>
      <c r="C1683" t="s">
        <v>5583</v>
      </c>
      <c r="D1683" t="s">
        <v>5363</v>
      </c>
      <c r="E1683" s="3">
        <v>20873</v>
      </c>
      <c r="F1683" t="s">
        <v>22</v>
      </c>
      <c r="G1683" t="s">
        <v>6579</v>
      </c>
      <c r="H1683" s="1">
        <v>46987</v>
      </c>
      <c r="I1683" s="1">
        <v>47352</v>
      </c>
      <c r="J1683" t="s">
        <v>24</v>
      </c>
      <c r="K1683" t="s">
        <v>52</v>
      </c>
      <c r="L1683" t="s">
        <v>53</v>
      </c>
      <c r="M1683" t="s">
        <v>59</v>
      </c>
      <c r="N1683" t="s">
        <v>28</v>
      </c>
      <c r="O1683" t="s">
        <v>114</v>
      </c>
      <c r="P1683" t="s">
        <v>39</v>
      </c>
      <c r="Q1683" t="s">
        <v>47</v>
      </c>
      <c r="R1683">
        <v>3.6</v>
      </c>
      <c r="S1683">
        <v>2</v>
      </c>
      <c r="T1683">
        <f t="shared" si="78"/>
        <v>365</v>
      </c>
      <c r="U1683" t="str">
        <f t="shared" si="79"/>
        <v>2028</v>
      </c>
      <c r="V1683" t="str">
        <f t="shared" si="80"/>
        <v>3</v>
      </c>
      <c r="W1683" s="10" cm="1">
        <f t="array" ref="W1683">(INDEX(clv_analysis[[#All],[Customer Lifetime Value]], MATCH(TEXT(U1683, "0")&amp;V1683, TEXT(clv_analysis[[#All],[Year]], "0")&amp;clv_analysis[[#All],[Quarter]], 0))) /( COUNTIFS(amazon_prime_users[Year], U1683, amazon_prime_users[Quarter], V1683))</f>
        <v>39.80508846950152</v>
      </c>
    </row>
    <row r="1684" spans="1:23" x14ac:dyDescent="0.3">
      <c r="A1684" s="2">
        <v>1683</v>
      </c>
      <c r="B1684" t="s">
        <v>6580</v>
      </c>
      <c r="C1684" t="s">
        <v>6581</v>
      </c>
      <c r="D1684" t="s">
        <v>6582</v>
      </c>
      <c r="E1684" s="3">
        <v>29390</v>
      </c>
      <c r="F1684" t="s">
        <v>43</v>
      </c>
      <c r="G1684" t="s">
        <v>6583</v>
      </c>
      <c r="H1684" s="1">
        <v>46988</v>
      </c>
      <c r="I1684" s="1">
        <v>47353</v>
      </c>
      <c r="J1684" t="s">
        <v>36</v>
      </c>
      <c r="K1684" t="s">
        <v>25</v>
      </c>
      <c r="L1684" t="s">
        <v>53</v>
      </c>
      <c r="M1684" t="s">
        <v>66</v>
      </c>
      <c r="N1684" t="s">
        <v>60</v>
      </c>
      <c r="O1684" t="s">
        <v>73</v>
      </c>
      <c r="P1684" t="s">
        <v>30</v>
      </c>
      <c r="Q1684" t="s">
        <v>47</v>
      </c>
      <c r="R1684">
        <v>3.1</v>
      </c>
      <c r="S1684">
        <v>1</v>
      </c>
      <c r="T1684">
        <f t="shared" si="78"/>
        <v>365</v>
      </c>
      <c r="U1684" t="str">
        <f t="shared" si="79"/>
        <v>2028</v>
      </c>
      <c r="V1684" t="str">
        <f t="shared" si="80"/>
        <v>3</v>
      </c>
      <c r="W1684" s="10" cm="1">
        <f t="array" ref="W1684">(INDEX(clv_analysis[[#All],[Customer Lifetime Value]], MATCH(TEXT(U1684, "0")&amp;V1684, TEXT(clv_analysis[[#All],[Year]], "0")&amp;clv_analysis[[#All],[Quarter]], 0))) /( COUNTIFS(amazon_prime_users[Year], U1684, amazon_prime_users[Quarter], V1684))</f>
        <v>39.80508846950152</v>
      </c>
    </row>
    <row r="1685" spans="1:23" x14ac:dyDescent="0.3">
      <c r="A1685" s="2">
        <v>1684</v>
      </c>
      <c r="B1685" t="s">
        <v>6584</v>
      </c>
      <c r="C1685" t="s">
        <v>6585</v>
      </c>
      <c r="D1685" t="s">
        <v>6586</v>
      </c>
      <c r="E1685" s="3">
        <v>32519</v>
      </c>
      <c r="F1685" t="s">
        <v>43</v>
      </c>
      <c r="G1685" t="s">
        <v>6587</v>
      </c>
      <c r="H1685" s="1">
        <v>46989</v>
      </c>
      <c r="I1685" s="1">
        <v>47354</v>
      </c>
      <c r="J1685" t="s">
        <v>24</v>
      </c>
      <c r="K1685" t="s">
        <v>52</v>
      </c>
      <c r="L1685" t="s">
        <v>26</v>
      </c>
      <c r="M1685" t="s">
        <v>66</v>
      </c>
      <c r="N1685" t="s">
        <v>28</v>
      </c>
      <c r="O1685" t="s">
        <v>38</v>
      </c>
      <c r="P1685" t="s">
        <v>39</v>
      </c>
      <c r="Q1685" t="s">
        <v>31</v>
      </c>
      <c r="R1685">
        <v>3.4</v>
      </c>
      <c r="S1685">
        <v>8</v>
      </c>
      <c r="T1685">
        <f t="shared" si="78"/>
        <v>365</v>
      </c>
      <c r="U1685" t="str">
        <f t="shared" si="79"/>
        <v>2028</v>
      </c>
      <c r="V1685" t="str">
        <f t="shared" si="80"/>
        <v>3</v>
      </c>
      <c r="W1685" s="10" cm="1">
        <f t="array" ref="W1685">(INDEX(clv_analysis[[#All],[Customer Lifetime Value]], MATCH(TEXT(U1685, "0")&amp;V1685, TEXT(clv_analysis[[#All],[Year]], "0")&amp;clv_analysis[[#All],[Quarter]], 0))) /( COUNTIFS(amazon_prime_users[Year], U1685, amazon_prime_users[Quarter], V1685))</f>
        <v>39.80508846950152</v>
      </c>
    </row>
    <row r="1686" spans="1:23" x14ac:dyDescent="0.3">
      <c r="A1686" s="2">
        <v>1685</v>
      </c>
      <c r="B1686" t="s">
        <v>6588</v>
      </c>
      <c r="C1686" t="s">
        <v>6589</v>
      </c>
      <c r="D1686" t="s">
        <v>6590</v>
      </c>
      <c r="E1686" s="3">
        <v>16166</v>
      </c>
      <c r="F1686" t="s">
        <v>43</v>
      </c>
      <c r="G1686" t="s">
        <v>3349</v>
      </c>
      <c r="H1686" s="1">
        <v>46990</v>
      </c>
      <c r="I1686" s="1">
        <v>47355</v>
      </c>
      <c r="J1686" t="s">
        <v>24</v>
      </c>
      <c r="K1686" t="s">
        <v>37</v>
      </c>
      <c r="L1686" t="s">
        <v>53</v>
      </c>
      <c r="M1686" t="s">
        <v>27</v>
      </c>
      <c r="N1686" t="s">
        <v>60</v>
      </c>
      <c r="O1686" t="s">
        <v>46</v>
      </c>
      <c r="P1686" t="s">
        <v>68</v>
      </c>
      <c r="Q1686" t="s">
        <v>31</v>
      </c>
      <c r="R1686">
        <v>4.5999999999999996</v>
      </c>
      <c r="S1686">
        <v>6</v>
      </c>
      <c r="T1686">
        <f t="shared" si="78"/>
        <v>365</v>
      </c>
      <c r="U1686" t="str">
        <f t="shared" si="79"/>
        <v>2028</v>
      </c>
      <c r="V1686" t="str">
        <f t="shared" si="80"/>
        <v>3</v>
      </c>
      <c r="W1686" s="10" cm="1">
        <f t="array" ref="W1686">(INDEX(clv_analysis[[#All],[Customer Lifetime Value]], MATCH(TEXT(U1686, "0")&amp;V1686, TEXT(clv_analysis[[#All],[Year]], "0")&amp;clv_analysis[[#All],[Quarter]], 0))) /( COUNTIFS(amazon_prime_users[Year], U1686, amazon_prime_users[Quarter], V1686))</f>
        <v>39.80508846950152</v>
      </c>
    </row>
    <row r="1687" spans="1:23" x14ac:dyDescent="0.3">
      <c r="A1687" s="2">
        <v>1686</v>
      </c>
      <c r="B1687" t="s">
        <v>6591</v>
      </c>
      <c r="C1687" t="s">
        <v>6592</v>
      </c>
      <c r="D1687" t="s">
        <v>6593</v>
      </c>
      <c r="E1687" s="3">
        <v>27307</v>
      </c>
      <c r="F1687" t="s">
        <v>43</v>
      </c>
      <c r="G1687" t="s">
        <v>6594</v>
      </c>
      <c r="H1687" s="1">
        <v>46991</v>
      </c>
      <c r="I1687" s="1">
        <v>47356</v>
      </c>
      <c r="J1687" t="s">
        <v>36</v>
      </c>
      <c r="K1687" t="s">
        <v>52</v>
      </c>
      <c r="L1687" t="s">
        <v>26</v>
      </c>
      <c r="M1687" t="s">
        <v>66</v>
      </c>
      <c r="N1687" t="s">
        <v>45</v>
      </c>
      <c r="O1687" t="s">
        <v>73</v>
      </c>
      <c r="P1687" t="s">
        <v>68</v>
      </c>
      <c r="Q1687" t="s">
        <v>31</v>
      </c>
      <c r="R1687">
        <v>3.5</v>
      </c>
      <c r="S1687">
        <v>2</v>
      </c>
      <c r="T1687">
        <f t="shared" si="78"/>
        <v>365</v>
      </c>
      <c r="U1687" t="str">
        <f t="shared" si="79"/>
        <v>2028</v>
      </c>
      <c r="V1687" t="str">
        <f t="shared" si="80"/>
        <v>3</v>
      </c>
      <c r="W1687" s="10" cm="1">
        <f t="array" ref="W1687">(INDEX(clv_analysis[[#All],[Customer Lifetime Value]], MATCH(TEXT(U1687, "0")&amp;V1687, TEXT(clv_analysis[[#All],[Year]], "0")&amp;clv_analysis[[#All],[Quarter]], 0))) /( COUNTIFS(amazon_prime_users[Year], U1687, amazon_prime_users[Quarter], V1687))</f>
        <v>39.80508846950152</v>
      </c>
    </row>
    <row r="1688" spans="1:23" x14ac:dyDescent="0.3">
      <c r="A1688" s="2">
        <v>1687</v>
      </c>
      <c r="B1688" t="s">
        <v>6595</v>
      </c>
      <c r="C1688" t="s">
        <v>6596</v>
      </c>
      <c r="D1688" t="s">
        <v>6597</v>
      </c>
      <c r="E1688" s="3">
        <v>24747</v>
      </c>
      <c r="F1688" t="s">
        <v>43</v>
      </c>
      <c r="G1688" t="s">
        <v>6183</v>
      </c>
      <c r="H1688" s="1">
        <v>46992</v>
      </c>
      <c r="I1688" s="1">
        <v>47357</v>
      </c>
      <c r="J1688" t="s">
        <v>24</v>
      </c>
      <c r="K1688" t="s">
        <v>37</v>
      </c>
      <c r="L1688" t="s">
        <v>53</v>
      </c>
      <c r="M1688" t="s">
        <v>59</v>
      </c>
      <c r="N1688" t="s">
        <v>28</v>
      </c>
      <c r="O1688" t="s">
        <v>29</v>
      </c>
      <c r="P1688" t="s">
        <v>30</v>
      </c>
      <c r="Q1688" t="s">
        <v>31</v>
      </c>
      <c r="R1688">
        <v>3.9</v>
      </c>
      <c r="S1688">
        <v>6</v>
      </c>
      <c r="T1688">
        <f t="shared" si="78"/>
        <v>365</v>
      </c>
      <c r="U1688" t="str">
        <f t="shared" si="79"/>
        <v>2028</v>
      </c>
      <c r="V1688" t="str">
        <f t="shared" si="80"/>
        <v>3</v>
      </c>
      <c r="W1688" s="10" cm="1">
        <f t="array" ref="W1688">(INDEX(clv_analysis[[#All],[Customer Lifetime Value]], MATCH(TEXT(U1688, "0")&amp;V1688, TEXT(clv_analysis[[#All],[Year]], "0")&amp;clv_analysis[[#All],[Quarter]], 0))) /( COUNTIFS(amazon_prime_users[Year], U1688, amazon_prime_users[Quarter], V1688))</f>
        <v>39.80508846950152</v>
      </c>
    </row>
    <row r="1689" spans="1:23" x14ac:dyDescent="0.3">
      <c r="A1689" s="2">
        <v>1688</v>
      </c>
      <c r="B1689" t="s">
        <v>6598</v>
      </c>
      <c r="C1689" t="s">
        <v>6599</v>
      </c>
      <c r="D1689" t="s">
        <v>6600</v>
      </c>
      <c r="E1689" s="3">
        <v>33477</v>
      </c>
      <c r="F1689" t="s">
        <v>22</v>
      </c>
      <c r="G1689" t="s">
        <v>6601</v>
      </c>
      <c r="H1689" s="1">
        <v>46993</v>
      </c>
      <c r="I1689" s="1">
        <v>47358</v>
      </c>
      <c r="J1689" t="s">
        <v>24</v>
      </c>
      <c r="K1689" t="s">
        <v>37</v>
      </c>
      <c r="L1689" t="s">
        <v>53</v>
      </c>
      <c r="M1689" t="s">
        <v>27</v>
      </c>
      <c r="N1689" t="s">
        <v>45</v>
      </c>
      <c r="O1689" t="s">
        <v>46</v>
      </c>
      <c r="P1689" t="s">
        <v>68</v>
      </c>
      <c r="Q1689" t="s">
        <v>47</v>
      </c>
      <c r="R1689">
        <v>4.7</v>
      </c>
      <c r="S1689">
        <v>10</v>
      </c>
      <c r="T1689">
        <f t="shared" si="78"/>
        <v>365</v>
      </c>
      <c r="U1689" t="str">
        <f t="shared" si="79"/>
        <v>2028</v>
      </c>
      <c r="V1689" t="str">
        <f t="shared" si="80"/>
        <v>3</v>
      </c>
      <c r="W1689" s="10" cm="1">
        <f t="array" ref="W1689">(INDEX(clv_analysis[[#All],[Customer Lifetime Value]], MATCH(TEXT(U1689, "0")&amp;V1689, TEXT(clv_analysis[[#All],[Year]], "0")&amp;clv_analysis[[#All],[Quarter]], 0))) /( COUNTIFS(amazon_prime_users[Year], U1689, amazon_prime_users[Quarter], V1689))</f>
        <v>39.80508846950152</v>
      </c>
    </row>
    <row r="1690" spans="1:23" x14ac:dyDescent="0.3">
      <c r="A1690" s="2">
        <v>1689</v>
      </c>
      <c r="B1690" t="s">
        <v>6602</v>
      </c>
      <c r="C1690" t="s">
        <v>6603</v>
      </c>
      <c r="D1690" t="s">
        <v>6604</v>
      </c>
      <c r="E1690" s="3">
        <v>13088</v>
      </c>
      <c r="F1690" t="s">
        <v>43</v>
      </c>
      <c r="G1690" t="s">
        <v>6605</v>
      </c>
      <c r="H1690" s="1">
        <v>46994</v>
      </c>
      <c r="I1690" s="1">
        <v>47359</v>
      </c>
      <c r="J1690" t="s">
        <v>24</v>
      </c>
      <c r="K1690" t="s">
        <v>37</v>
      </c>
      <c r="L1690" t="s">
        <v>53</v>
      </c>
      <c r="M1690" t="s">
        <v>27</v>
      </c>
      <c r="N1690" t="s">
        <v>60</v>
      </c>
      <c r="O1690" t="s">
        <v>67</v>
      </c>
      <c r="P1690" t="s">
        <v>68</v>
      </c>
      <c r="Q1690" t="s">
        <v>54</v>
      </c>
      <c r="R1690">
        <v>4.4000000000000004</v>
      </c>
      <c r="S1690">
        <v>3</v>
      </c>
      <c r="T1690">
        <f t="shared" si="78"/>
        <v>365</v>
      </c>
      <c r="U1690" t="str">
        <f t="shared" si="79"/>
        <v>2028</v>
      </c>
      <c r="V1690" t="str">
        <f t="shared" si="80"/>
        <v>3</v>
      </c>
      <c r="W1690" s="10" cm="1">
        <f t="array" ref="W1690">(INDEX(clv_analysis[[#All],[Customer Lifetime Value]], MATCH(TEXT(U1690, "0")&amp;V1690, TEXT(clv_analysis[[#All],[Year]], "0")&amp;clv_analysis[[#All],[Quarter]], 0))) /( COUNTIFS(amazon_prime_users[Year], U1690, amazon_prime_users[Quarter], V1690))</f>
        <v>39.80508846950152</v>
      </c>
    </row>
    <row r="1691" spans="1:23" x14ac:dyDescent="0.3">
      <c r="A1691" s="2">
        <v>1690</v>
      </c>
      <c r="B1691" t="s">
        <v>6606</v>
      </c>
      <c r="C1691" t="s">
        <v>6607</v>
      </c>
      <c r="D1691" t="s">
        <v>6608</v>
      </c>
      <c r="E1691" s="3">
        <v>21415</v>
      </c>
      <c r="F1691" t="s">
        <v>22</v>
      </c>
      <c r="G1691" t="s">
        <v>6609</v>
      </c>
      <c r="H1691" s="1">
        <v>46995</v>
      </c>
      <c r="I1691" s="1">
        <v>47360</v>
      </c>
      <c r="J1691" t="s">
        <v>36</v>
      </c>
      <c r="K1691" t="s">
        <v>52</v>
      </c>
      <c r="L1691" t="s">
        <v>26</v>
      </c>
      <c r="M1691" t="s">
        <v>27</v>
      </c>
      <c r="N1691" t="s">
        <v>28</v>
      </c>
      <c r="O1691" t="s">
        <v>73</v>
      </c>
      <c r="P1691" t="s">
        <v>30</v>
      </c>
      <c r="Q1691" t="s">
        <v>31</v>
      </c>
      <c r="R1691">
        <v>4.5999999999999996</v>
      </c>
      <c r="S1691">
        <v>0</v>
      </c>
      <c r="T1691">
        <f t="shared" si="78"/>
        <v>365</v>
      </c>
      <c r="U1691" t="str">
        <f t="shared" si="79"/>
        <v>2028</v>
      </c>
      <c r="V1691" t="str">
        <f t="shared" si="80"/>
        <v>3</v>
      </c>
      <c r="W1691" s="10" cm="1">
        <f t="array" ref="W1691">(INDEX(clv_analysis[[#All],[Customer Lifetime Value]], MATCH(TEXT(U1691, "0")&amp;V1691, TEXT(clv_analysis[[#All],[Year]], "0")&amp;clv_analysis[[#All],[Quarter]], 0))) /( COUNTIFS(amazon_prime_users[Year], U1691, amazon_prime_users[Quarter], V1691))</f>
        <v>39.80508846950152</v>
      </c>
    </row>
    <row r="1692" spans="1:23" x14ac:dyDescent="0.3">
      <c r="A1692" s="2">
        <v>1691</v>
      </c>
      <c r="B1692" t="s">
        <v>6610</v>
      </c>
      <c r="C1692" t="s">
        <v>6611</v>
      </c>
      <c r="D1692" t="s">
        <v>6612</v>
      </c>
      <c r="E1692" s="3">
        <v>24459</v>
      </c>
      <c r="F1692" t="s">
        <v>43</v>
      </c>
      <c r="G1692" t="s">
        <v>6613</v>
      </c>
      <c r="H1692" s="1">
        <v>46996</v>
      </c>
      <c r="I1692" s="1">
        <v>47361</v>
      </c>
      <c r="J1692" t="s">
        <v>24</v>
      </c>
      <c r="K1692" t="s">
        <v>37</v>
      </c>
      <c r="L1692" t="s">
        <v>53</v>
      </c>
      <c r="M1692" t="s">
        <v>66</v>
      </c>
      <c r="N1692" t="s">
        <v>28</v>
      </c>
      <c r="O1692" t="s">
        <v>29</v>
      </c>
      <c r="P1692" t="s">
        <v>39</v>
      </c>
      <c r="Q1692" t="s">
        <v>47</v>
      </c>
      <c r="R1692">
        <v>4.8</v>
      </c>
      <c r="S1692">
        <v>9</v>
      </c>
      <c r="T1692">
        <f t="shared" si="78"/>
        <v>365</v>
      </c>
      <c r="U1692" t="str">
        <f t="shared" si="79"/>
        <v>2028</v>
      </c>
      <c r="V1692" t="str">
        <f t="shared" si="80"/>
        <v>3</v>
      </c>
      <c r="W1692" s="10" cm="1">
        <f t="array" ref="W1692">(INDEX(clv_analysis[[#All],[Customer Lifetime Value]], MATCH(TEXT(U1692, "0")&amp;V1692, TEXT(clv_analysis[[#All],[Year]], "0")&amp;clv_analysis[[#All],[Quarter]], 0))) /( COUNTIFS(amazon_prime_users[Year], U1692, amazon_prime_users[Quarter], V1692))</f>
        <v>39.80508846950152</v>
      </c>
    </row>
    <row r="1693" spans="1:23" x14ac:dyDescent="0.3">
      <c r="A1693" s="2">
        <v>1692</v>
      </c>
      <c r="B1693" t="s">
        <v>6614</v>
      </c>
      <c r="C1693" t="s">
        <v>6615</v>
      </c>
      <c r="D1693" t="s">
        <v>6616</v>
      </c>
      <c r="E1693" s="3">
        <v>17966</v>
      </c>
      <c r="F1693" t="s">
        <v>43</v>
      </c>
      <c r="G1693" t="s">
        <v>6617</v>
      </c>
      <c r="H1693" s="1">
        <v>46997</v>
      </c>
      <c r="I1693" s="1">
        <v>47362</v>
      </c>
      <c r="J1693" t="s">
        <v>36</v>
      </c>
      <c r="K1693" t="s">
        <v>25</v>
      </c>
      <c r="L1693" t="s">
        <v>26</v>
      </c>
      <c r="M1693" t="s">
        <v>27</v>
      </c>
      <c r="N1693" t="s">
        <v>45</v>
      </c>
      <c r="O1693" t="s">
        <v>73</v>
      </c>
      <c r="P1693" t="s">
        <v>68</v>
      </c>
      <c r="Q1693" t="s">
        <v>31</v>
      </c>
      <c r="R1693">
        <v>4.2</v>
      </c>
      <c r="S1693">
        <v>0</v>
      </c>
      <c r="T1693">
        <f t="shared" si="78"/>
        <v>365</v>
      </c>
      <c r="U1693" t="str">
        <f t="shared" si="79"/>
        <v>2028</v>
      </c>
      <c r="V1693" t="str">
        <f t="shared" si="80"/>
        <v>3</v>
      </c>
      <c r="W1693" s="10" cm="1">
        <f t="array" ref="W1693">(INDEX(clv_analysis[[#All],[Customer Lifetime Value]], MATCH(TEXT(U1693, "0")&amp;V1693, TEXT(clv_analysis[[#All],[Year]], "0")&amp;clv_analysis[[#All],[Quarter]], 0))) /( COUNTIFS(amazon_prime_users[Year], U1693, amazon_prime_users[Quarter], V1693))</f>
        <v>39.80508846950152</v>
      </c>
    </row>
    <row r="1694" spans="1:23" x14ac:dyDescent="0.3">
      <c r="A1694" s="2">
        <v>1693</v>
      </c>
      <c r="B1694" t="s">
        <v>5381</v>
      </c>
      <c r="C1694" t="s">
        <v>6618</v>
      </c>
      <c r="D1694" t="s">
        <v>6619</v>
      </c>
      <c r="E1694" s="3">
        <v>14751</v>
      </c>
      <c r="F1694" t="s">
        <v>22</v>
      </c>
      <c r="G1694" t="s">
        <v>6620</v>
      </c>
      <c r="H1694" s="1">
        <v>46998</v>
      </c>
      <c r="I1694" s="1">
        <v>47363</v>
      </c>
      <c r="J1694" t="s">
        <v>36</v>
      </c>
      <c r="K1694" t="s">
        <v>37</v>
      </c>
      <c r="L1694" t="s">
        <v>26</v>
      </c>
      <c r="M1694" t="s">
        <v>66</v>
      </c>
      <c r="N1694" t="s">
        <v>45</v>
      </c>
      <c r="O1694" t="s">
        <v>67</v>
      </c>
      <c r="P1694" t="s">
        <v>39</v>
      </c>
      <c r="Q1694" t="s">
        <v>31</v>
      </c>
      <c r="R1694">
        <v>4.3</v>
      </c>
      <c r="S1694">
        <v>0</v>
      </c>
      <c r="T1694">
        <f t="shared" si="78"/>
        <v>365</v>
      </c>
      <c r="U1694" t="str">
        <f t="shared" si="79"/>
        <v>2028</v>
      </c>
      <c r="V1694" t="str">
        <f t="shared" si="80"/>
        <v>3</v>
      </c>
      <c r="W1694" s="10" cm="1">
        <f t="array" ref="W1694">(INDEX(clv_analysis[[#All],[Customer Lifetime Value]], MATCH(TEXT(U1694, "0")&amp;V1694, TEXT(clv_analysis[[#All],[Year]], "0")&amp;clv_analysis[[#All],[Quarter]], 0))) /( COUNTIFS(amazon_prime_users[Year], U1694, amazon_prime_users[Quarter], V1694))</f>
        <v>39.80508846950152</v>
      </c>
    </row>
    <row r="1695" spans="1:23" x14ac:dyDescent="0.3">
      <c r="A1695" s="2">
        <v>1694</v>
      </c>
      <c r="B1695" t="s">
        <v>6621</v>
      </c>
      <c r="C1695" t="s">
        <v>6622</v>
      </c>
      <c r="D1695" t="s">
        <v>6623</v>
      </c>
      <c r="E1695" s="3">
        <v>36090</v>
      </c>
      <c r="F1695" t="s">
        <v>43</v>
      </c>
      <c r="G1695" t="s">
        <v>6624</v>
      </c>
      <c r="H1695" s="1">
        <v>46999</v>
      </c>
      <c r="I1695" s="1">
        <v>47364</v>
      </c>
      <c r="J1695" t="s">
        <v>24</v>
      </c>
      <c r="K1695" t="s">
        <v>25</v>
      </c>
      <c r="L1695" t="s">
        <v>53</v>
      </c>
      <c r="M1695" t="s">
        <v>27</v>
      </c>
      <c r="N1695" t="s">
        <v>28</v>
      </c>
      <c r="O1695" t="s">
        <v>67</v>
      </c>
      <c r="P1695" t="s">
        <v>39</v>
      </c>
      <c r="Q1695" t="s">
        <v>54</v>
      </c>
      <c r="R1695">
        <v>3.2</v>
      </c>
      <c r="S1695">
        <v>7</v>
      </c>
      <c r="T1695">
        <f t="shared" si="78"/>
        <v>365</v>
      </c>
      <c r="U1695" t="str">
        <f t="shared" si="79"/>
        <v>2028</v>
      </c>
      <c r="V1695" t="str">
        <f t="shared" si="80"/>
        <v>3</v>
      </c>
      <c r="W1695" s="10" cm="1">
        <f t="array" ref="W1695">(INDEX(clv_analysis[[#All],[Customer Lifetime Value]], MATCH(TEXT(U1695, "0")&amp;V1695, TEXT(clv_analysis[[#All],[Year]], "0")&amp;clv_analysis[[#All],[Quarter]], 0))) /( COUNTIFS(amazon_prime_users[Year], U1695, amazon_prime_users[Quarter], V1695))</f>
        <v>39.80508846950152</v>
      </c>
    </row>
    <row r="1696" spans="1:23" x14ac:dyDescent="0.3">
      <c r="A1696" s="2">
        <v>1695</v>
      </c>
      <c r="B1696" t="s">
        <v>6625</v>
      </c>
      <c r="C1696" t="s">
        <v>6626</v>
      </c>
      <c r="D1696" t="s">
        <v>6627</v>
      </c>
      <c r="E1696" s="3">
        <v>16198</v>
      </c>
      <c r="F1696" t="s">
        <v>43</v>
      </c>
      <c r="G1696" t="s">
        <v>6628</v>
      </c>
      <c r="H1696" s="1">
        <v>47000</v>
      </c>
      <c r="I1696" s="1">
        <v>47365</v>
      </c>
      <c r="J1696" t="s">
        <v>24</v>
      </c>
      <c r="K1696" t="s">
        <v>52</v>
      </c>
      <c r="L1696" t="s">
        <v>26</v>
      </c>
      <c r="M1696" t="s">
        <v>66</v>
      </c>
      <c r="N1696" t="s">
        <v>28</v>
      </c>
      <c r="O1696" t="s">
        <v>67</v>
      </c>
      <c r="P1696" t="s">
        <v>30</v>
      </c>
      <c r="Q1696" t="s">
        <v>54</v>
      </c>
      <c r="R1696">
        <v>4</v>
      </c>
      <c r="S1696">
        <v>8</v>
      </c>
      <c r="T1696">
        <f t="shared" si="78"/>
        <v>365</v>
      </c>
      <c r="U1696" t="str">
        <f t="shared" si="79"/>
        <v>2028</v>
      </c>
      <c r="V1696" t="str">
        <f t="shared" si="80"/>
        <v>3</v>
      </c>
      <c r="W1696" s="10" cm="1">
        <f t="array" ref="W1696">(INDEX(clv_analysis[[#All],[Customer Lifetime Value]], MATCH(TEXT(U1696, "0")&amp;V1696, TEXT(clv_analysis[[#All],[Year]], "0")&amp;clv_analysis[[#All],[Quarter]], 0))) /( COUNTIFS(amazon_prime_users[Year], U1696, amazon_prime_users[Quarter], V1696))</f>
        <v>39.80508846950152</v>
      </c>
    </row>
    <row r="1697" spans="1:23" x14ac:dyDescent="0.3">
      <c r="A1697" s="2">
        <v>1696</v>
      </c>
      <c r="B1697" t="s">
        <v>6629</v>
      </c>
      <c r="C1697" t="s">
        <v>6630</v>
      </c>
      <c r="D1697" t="s">
        <v>6631</v>
      </c>
      <c r="E1697" s="3">
        <v>23508</v>
      </c>
      <c r="F1697" t="s">
        <v>22</v>
      </c>
      <c r="G1697" t="s">
        <v>6632</v>
      </c>
      <c r="H1697" s="1">
        <v>47001</v>
      </c>
      <c r="I1697" s="1">
        <v>47366</v>
      </c>
      <c r="J1697" t="s">
        <v>36</v>
      </c>
      <c r="K1697" t="s">
        <v>25</v>
      </c>
      <c r="L1697" t="s">
        <v>26</v>
      </c>
      <c r="M1697" t="s">
        <v>66</v>
      </c>
      <c r="N1697" t="s">
        <v>45</v>
      </c>
      <c r="O1697" t="s">
        <v>114</v>
      </c>
      <c r="P1697" t="s">
        <v>39</v>
      </c>
      <c r="Q1697" t="s">
        <v>31</v>
      </c>
      <c r="R1697">
        <v>4.5</v>
      </c>
      <c r="S1697">
        <v>7</v>
      </c>
      <c r="T1697">
        <f t="shared" si="78"/>
        <v>365</v>
      </c>
      <c r="U1697" t="str">
        <f t="shared" si="79"/>
        <v>2028</v>
      </c>
      <c r="V1697" t="str">
        <f t="shared" si="80"/>
        <v>3</v>
      </c>
      <c r="W1697" s="10" cm="1">
        <f t="array" ref="W1697">(INDEX(clv_analysis[[#All],[Customer Lifetime Value]], MATCH(TEXT(U1697, "0")&amp;V1697, TEXT(clv_analysis[[#All],[Year]], "0")&amp;clv_analysis[[#All],[Quarter]], 0))) /( COUNTIFS(amazon_prime_users[Year], U1697, amazon_prime_users[Quarter], V1697))</f>
        <v>39.80508846950152</v>
      </c>
    </row>
    <row r="1698" spans="1:23" x14ac:dyDescent="0.3">
      <c r="A1698" s="2">
        <v>1697</v>
      </c>
      <c r="B1698" t="s">
        <v>6633</v>
      </c>
      <c r="C1698" t="s">
        <v>6634</v>
      </c>
      <c r="D1698" t="s">
        <v>6635</v>
      </c>
      <c r="E1698" s="3">
        <v>20860</v>
      </c>
      <c r="F1698" t="s">
        <v>22</v>
      </c>
      <c r="G1698" t="s">
        <v>6636</v>
      </c>
      <c r="H1698" s="1">
        <v>47002</v>
      </c>
      <c r="I1698" s="1">
        <v>47367</v>
      </c>
      <c r="J1698" t="s">
        <v>36</v>
      </c>
      <c r="K1698" t="s">
        <v>25</v>
      </c>
      <c r="L1698" t="s">
        <v>26</v>
      </c>
      <c r="M1698" t="s">
        <v>59</v>
      </c>
      <c r="N1698" t="s">
        <v>45</v>
      </c>
      <c r="O1698" t="s">
        <v>38</v>
      </c>
      <c r="P1698" t="s">
        <v>30</v>
      </c>
      <c r="Q1698" t="s">
        <v>54</v>
      </c>
      <c r="R1698">
        <v>3.5</v>
      </c>
      <c r="S1698">
        <v>2</v>
      </c>
      <c r="T1698">
        <f t="shared" si="78"/>
        <v>365</v>
      </c>
      <c r="U1698" t="str">
        <f t="shared" si="79"/>
        <v>2028</v>
      </c>
      <c r="V1698" t="str">
        <f t="shared" si="80"/>
        <v>3</v>
      </c>
      <c r="W1698" s="10" cm="1">
        <f t="array" ref="W1698">(INDEX(clv_analysis[[#All],[Customer Lifetime Value]], MATCH(TEXT(U1698, "0")&amp;V1698, TEXT(clv_analysis[[#All],[Year]], "0")&amp;clv_analysis[[#All],[Quarter]], 0))) /( COUNTIFS(amazon_prime_users[Year], U1698, amazon_prime_users[Quarter], V1698))</f>
        <v>39.80508846950152</v>
      </c>
    </row>
    <row r="1699" spans="1:23" x14ac:dyDescent="0.3">
      <c r="A1699" s="2">
        <v>1698</v>
      </c>
      <c r="B1699" t="s">
        <v>6637</v>
      </c>
      <c r="C1699" t="s">
        <v>6638</v>
      </c>
      <c r="D1699" t="s">
        <v>6639</v>
      </c>
      <c r="E1699" s="3">
        <v>28719</v>
      </c>
      <c r="F1699" t="s">
        <v>43</v>
      </c>
      <c r="G1699" t="s">
        <v>6640</v>
      </c>
      <c r="H1699" s="1">
        <v>47003</v>
      </c>
      <c r="I1699" s="1">
        <v>47368</v>
      </c>
      <c r="J1699" t="s">
        <v>24</v>
      </c>
      <c r="K1699" t="s">
        <v>52</v>
      </c>
      <c r="L1699" t="s">
        <v>26</v>
      </c>
      <c r="M1699" t="s">
        <v>66</v>
      </c>
      <c r="N1699" t="s">
        <v>60</v>
      </c>
      <c r="O1699" t="s">
        <v>61</v>
      </c>
      <c r="P1699" t="s">
        <v>39</v>
      </c>
      <c r="Q1699" t="s">
        <v>54</v>
      </c>
      <c r="R1699">
        <v>4.4000000000000004</v>
      </c>
      <c r="S1699">
        <v>0</v>
      </c>
      <c r="T1699">
        <f t="shared" si="78"/>
        <v>365</v>
      </c>
      <c r="U1699" t="str">
        <f t="shared" si="79"/>
        <v>2028</v>
      </c>
      <c r="V1699" t="str">
        <f t="shared" si="80"/>
        <v>3</v>
      </c>
      <c r="W1699" s="10" cm="1">
        <f t="array" ref="W1699">(INDEX(clv_analysis[[#All],[Customer Lifetime Value]], MATCH(TEXT(U1699, "0")&amp;V1699, TEXT(clv_analysis[[#All],[Year]], "0")&amp;clv_analysis[[#All],[Quarter]], 0))) /( COUNTIFS(amazon_prime_users[Year], U1699, amazon_prime_users[Quarter], V1699))</f>
        <v>39.80508846950152</v>
      </c>
    </row>
    <row r="1700" spans="1:23" x14ac:dyDescent="0.3">
      <c r="A1700" s="2">
        <v>1699</v>
      </c>
      <c r="B1700" t="s">
        <v>6641</v>
      </c>
      <c r="C1700" t="s">
        <v>6642</v>
      </c>
      <c r="D1700" t="s">
        <v>6643</v>
      </c>
      <c r="E1700" s="3">
        <v>17838</v>
      </c>
      <c r="F1700" t="s">
        <v>43</v>
      </c>
      <c r="G1700" t="s">
        <v>6644</v>
      </c>
      <c r="H1700" s="1">
        <v>47004</v>
      </c>
      <c r="I1700" s="1">
        <v>47369</v>
      </c>
      <c r="J1700" t="s">
        <v>36</v>
      </c>
      <c r="K1700" t="s">
        <v>25</v>
      </c>
      <c r="L1700" t="s">
        <v>53</v>
      </c>
      <c r="M1700" t="s">
        <v>66</v>
      </c>
      <c r="N1700" t="s">
        <v>60</v>
      </c>
      <c r="O1700" t="s">
        <v>38</v>
      </c>
      <c r="P1700" t="s">
        <v>30</v>
      </c>
      <c r="Q1700" t="s">
        <v>31</v>
      </c>
      <c r="R1700">
        <v>3.1</v>
      </c>
      <c r="S1700">
        <v>4</v>
      </c>
      <c r="T1700">
        <f t="shared" si="78"/>
        <v>365</v>
      </c>
      <c r="U1700" t="str">
        <f t="shared" si="79"/>
        <v>2028</v>
      </c>
      <c r="V1700" t="str">
        <f t="shared" si="80"/>
        <v>3</v>
      </c>
      <c r="W1700" s="10" cm="1">
        <f t="array" ref="W1700">(INDEX(clv_analysis[[#All],[Customer Lifetime Value]], MATCH(TEXT(U1700, "0")&amp;V1700, TEXT(clv_analysis[[#All],[Year]], "0")&amp;clv_analysis[[#All],[Quarter]], 0))) /( COUNTIFS(amazon_prime_users[Year], U1700, amazon_prime_users[Quarter], V1700))</f>
        <v>39.80508846950152</v>
      </c>
    </row>
    <row r="1701" spans="1:23" x14ac:dyDescent="0.3">
      <c r="A1701" s="2">
        <v>1700</v>
      </c>
      <c r="B1701" t="s">
        <v>6645</v>
      </c>
      <c r="C1701" t="s">
        <v>6646</v>
      </c>
      <c r="D1701" t="s">
        <v>6647</v>
      </c>
      <c r="E1701" s="3">
        <v>38414</v>
      </c>
      <c r="F1701" t="s">
        <v>43</v>
      </c>
      <c r="G1701" t="s">
        <v>6648</v>
      </c>
      <c r="H1701" s="1">
        <v>47005</v>
      </c>
      <c r="I1701" s="1">
        <v>47370</v>
      </c>
      <c r="J1701" t="s">
        <v>24</v>
      </c>
      <c r="K1701" t="s">
        <v>37</v>
      </c>
      <c r="L1701" t="s">
        <v>26</v>
      </c>
      <c r="M1701" t="s">
        <v>59</v>
      </c>
      <c r="N1701" t="s">
        <v>60</v>
      </c>
      <c r="O1701" t="s">
        <v>61</v>
      </c>
      <c r="P1701" t="s">
        <v>30</v>
      </c>
      <c r="Q1701" t="s">
        <v>47</v>
      </c>
      <c r="R1701">
        <v>3.8</v>
      </c>
      <c r="S1701">
        <v>2</v>
      </c>
      <c r="T1701">
        <f t="shared" si="78"/>
        <v>365</v>
      </c>
      <c r="U1701" t="str">
        <f t="shared" si="79"/>
        <v>2028</v>
      </c>
      <c r="V1701" t="str">
        <f t="shared" si="80"/>
        <v>3</v>
      </c>
      <c r="W1701" s="10" cm="1">
        <f t="array" ref="W1701">(INDEX(clv_analysis[[#All],[Customer Lifetime Value]], MATCH(TEXT(U1701, "0")&amp;V1701, TEXT(clv_analysis[[#All],[Year]], "0")&amp;clv_analysis[[#All],[Quarter]], 0))) /( COUNTIFS(amazon_prime_users[Year], U1701, amazon_prime_users[Quarter], V1701))</f>
        <v>39.80508846950152</v>
      </c>
    </row>
    <row r="1702" spans="1:23" x14ac:dyDescent="0.3">
      <c r="A1702" s="2">
        <v>1701</v>
      </c>
      <c r="B1702" t="s">
        <v>6649</v>
      </c>
      <c r="C1702" t="s">
        <v>6650</v>
      </c>
      <c r="D1702" t="s">
        <v>6651</v>
      </c>
      <c r="E1702" s="3">
        <v>15000</v>
      </c>
      <c r="F1702" t="s">
        <v>22</v>
      </c>
      <c r="G1702" t="s">
        <v>3161</v>
      </c>
      <c r="H1702" s="1">
        <v>47006</v>
      </c>
      <c r="I1702" s="1">
        <v>47371</v>
      </c>
      <c r="J1702" t="s">
        <v>36</v>
      </c>
      <c r="K1702" t="s">
        <v>25</v>
      </c>
      <c r="L1702" t="s">
        <v>53</v>
      </c>
      <c r="M1702" t="s">
        <v>59</v>
      </c>
      <c r="N1702" t="s">
        <v>60</v>
      </c>
      <c r="O1702" t="s">
        <v>67</v>
      </c>
      <c r="P1702" t="s">
        <v>68</v>
      </c>
      <c r="Q1702" t="s">
        <v>54</v>
      </c>
      <c r="R1702">
        <v>3</v>
      </c>
      <c r="S1702">
        <v>7</v>
      </c>
      <c r="T1702">
        <f t="shared" si="78"/>
        <v>365</v>
      </c>
      <c r="U1702" t="str">
        <f t="shared" si="79"/>
        <v>2028</v>
      </c>
      <c r="V1702" t="str">
        <f t="shared" si="80"/>
        <v>3</v>
      </c>
      <c r="W1702" s="10" cm="1">
        <f t="array" ref="W1702">(INDEX(clv_analysis[[#All],[Customer Lifetime Value]], MATCH(TEXT(U1702, "0")&amp;V1702, TEXT(clv_analysis[[#All],[Year]], "0")&amp;clv_analysis[[#All],[Quarter]], 0))) /( COUNTIFS(amazon_prime_users[Year], U1702, amazon_prime_users[Quarter], V1702))</f>
        <v>39.80508846950152</v>
      </c>
    </row>
    <row r="1703" spans="1:23" x14ac:dyDescent="0.3">
      <c r="A1703" s="2">
        <v>1702</v>
      </c>
      <c r="B1703" t="s">
        <v>6652</v>
      </c>
      <c r="C1703" t="s">
        <v>6653</v>
      </c>
      <c r="D1703" t="s">
        <v>6654</v>
      </c>
      <c r="E1703" s="3">
        <v>16971</v>
      </c>
      <c r="F1703" t="s">
        <v>43</v>
      </c>
      <c r="G1703" t="s">
        <v>6655</v>
      </c>
      <c r="H1703" s="1">
        <v>47007</v>
      </c>
      <c r="I1703" s="1">
        <v>47372</v>
      </c>
      <c r="J1703" t="s">
        <v>24</v>
      </c>
      <c r="K1703" t="s">
        <v>52</v>
      </c>
      <c r="L1703" t="s">
        <v>26</v>
      </c>
      <c r="M1703" t="s">
        <v>27</v>
      </c>
      <c r="N1703" t="s">
        <v>28</v>
      </c>
      <c r="O1703" t="s">
        <v>38</v>
      </c>
      <c r="P1703" t="s">
        <v>68</v>
      </c>
      <c r="Q1703" t="s">
        <v>47</v>
      </c>
      <c r="R1703">
        <v>3.3</v>
      </c>
      <c r="S1703">
        <v>2</v>
      </c>
      <c r="T1703">
        <f t="shared" si="78"/>
        <v>365</v>
      </c>
      <c r="U1703" t="str">
        <f t="shared" si="79"/>
        <v>2028</v>
      </c>
      <c r="V1703" t="str">
        <f t="shared" si="80"/>
        <v>3</v>
      </c>
      <c r="W1703" s="10" cm="1">
        <f t="array" ref="W1703">(INDEX(clv_analysis[[#All],[Customer Lifetime Value]], MATCH(TEXT(U1703, "0")&amp;V1703, TEXT(clv_analysis[[#All],[Year]], "0")&amp;clv_analysis[[#All],[Quarter]], 0))) /( COUNTIFS(amazon_prime_users[Year], U1703, amazon_prime_users[Quarter], V1703))</f>
        <v>39.80508846950152</v>
      </c>
    </row>
    <row r="1704" spans="1:23" x14ac:dyDescent="0.3">
      <c r="A1704" s="2">
        <v>1703</v>
      </c>
      <c r="B1704" t="s">
        <v>6656</v>
      </c>
      <c r="C1704" t="s">
        <v>6657</v>
      </c>
      <c r="D1704" t="s">
        <v>6658</v>
      </c>
      <c r="E1704" s="3">
        <v>18657</v>
      </c>
      <c r="F1704" t="s">
        <v>22</v>
      </c>
      <c r="G1704" t="s">
        <v>6659</v>
      </c>
      <c r="H1704" s="1">
        <v>47008</v>
      </c>
      <c r="I1704" s="1">
        <v>47373</v>
      </c>
      <c r="J1704" t="s">
        <v>36</v>
      </c>
      <c r="K1704" t="s">
        <v>25</v>
      </c>
      <c r="L1704" t="s">
        <v>26</v>
      </c>
      <c r="M1704" t="s">
        <v>66</v>
      </c>
      <c r="N1704" t="s">
        <v>60</v>
      </c>
      <c r="O1704" t="s">
        <v>38</v>
      </c>
      <c r="P1704" t="s">
        <v>39</v>
      </c>
      <c r="Q1704" t="s">
        <v>31</v>
      </c>
      <c r="R1704">
        <v>3.3</v>
      </c>
      <c r="S1704">
        <v>9</v>
      </c>
      <c r="T1704">
        <f t="shared" si="78"/>
        <v>365</v>
      </c>
      <c r="U1704" t="str">
        <f t="shared" si="79"/>
        <v>2028</v>
      </c>
      <c r="V1704" t="str">
        <f t="shared" si="80"/>
        <v>3</v>
      </c>
      <c r="W1704" s="10" cm="1">
        <f t="array" ref="W1704">(INDEX(clv_analysis[[#All],[Customer Lifetime Value]], MATCH(TEXT(U1704, "0")&amp;V1704, TEXT(clv_analysis[[#All],[Year]], "0")&amp;clv_analysis[[#All],[Quarter]], 0))) /( COUNTIFS(amazon_prime_users[Year], U1704, amazon_prime_users[Quarter], V1704))</f>
        <v>39.80508846950152</v>
      </c>
    </row>
    <row r="1705" spans="1:23" x14ac:dyDescent="0.3">
      <c r="A1705" s="2">
        <v>1704</v>
      </c>
      <c r="B1705" t="s">
        <v>6660</v>
      </c>
      <c r="C1705" t="s">
        <v>6661</v>
      </c>
      <c r="D1705" t="s">
        <v>6662</v>
      </c>
      <c r="E1705" s="3">
        <v>26266</v>
      </c>
      <c r="F1705" t="s">
        <v>43</v>
      </c>
      <c r="G1705" t="s">
        <v>6663</v>
      </c>
      <c r="H1705" s="1">
        <v>47009</v>
      </c>
      <c r="I1705" s="1">
        <v>47374</v>
      </c>
      <c r="J1705" t="s">
        <v>36</v>
      </c>
      <c r="K1705" t="s">
        <v>52</v>
      </c>
      <c r="L1705" t="s">
        <v>53</v>
      </c>
      <c r="M1705" t="s">
        <v>59</v>
      </c>
      <c r="N1705" t="s">
        <v>60</v>
      </c>
      <c r="O1705" t="s">
        <v>73</v>
      </c>
      <c r="P1705" t="s">
        <v>68</v>
      </c>
      <c r="Q1705" t="s">
        <v>54</v>
      </c>
      <c r="R1705">
        <v>3</v>
      </c>
      <c r="S1705">
        <v>0</v>
      </c>
      <c r="T1705">
        <f t="shared" si="78"/>
        <v>365</v>
      </c>
      <c r="U1705" t="str">
        <f t="shared" si="79"/>
        <v>2028</v>
      </c>
      <c r="V1705" t="str">
        <f t="shared" si="80"/>
        <v>3</v>
      </c>
      <c r="W1705" s="10" cm="1">
        <f t="array" ref="W1705">(INDEX(clv_analysis[[#All],[Customer Lifetime Value]], MATCH(TEXT(U1705, "0")&amp;V1705, TEXT(clv_analysis[[#All],[Year]], "0")&amp;clv_analysis[[#All],[Quarter]], 0))) /( COUNTIFS(amazon_prime_users[Year], U1705, amazon_prime_users[Quarter], V1705))</f>
        <v>39.80508846950152</v>
      </c>
    </row>
    <row r="1706" spans="1:23" x14ac:dyDescent="0.3">
      <c r="A1706" s="2">
        <v>1705</v>
      </c>
      <c r="B1706" t="s">
        <v>6664</v>
      </c>
      <c r="C1706" t="s">
        <v>6665</v>
      </c>
      <c r="D1706" t="s">
        <v>6666</v>
      </c>
      <c r="E1706" s="3">
        <v>38595</v>
      </c>
      <c r="F1706" t="s">
        <v>43</v>
      </c>
      <c r="G1706" t="s">
        <v>6667</v>
      </c>
      <c r="H1706" s="1">
        <v>47010</v>
      </c>
      <c r="I1706" s="1">
        <v>47375</v>
      </c>
      <c r="J1706" t="s">
        <v>36</v>
      </c>
      <c r="K1706" t="s">
        <v>37</v>
      </c>
      <c r="L1706" t="s">
        <v>53</v>
      </c>
      <c r="M1706" t="s">
        <v>27</v>
      </c>
      <c r="N1706" t="s">
        <v>60</v>
      </c>
      <c r="O1706" t="s">
        <v>38</v>
      </c>
      <c r="P1706" t="s">
        <v>39</v>
      </c>
      <c r="Q1706" t="s">
        <v>54</v>
      </c>
      <c r="R1706">
        <v>3.9</v>
      </c>
      <c r="S1706">
        <v>7</v>
      </c>
      <c r="T1706">
        <f t="shared" si="78"/>
        <v>365</v>
      </c>
      <c r="U1706" t="str">
        <f t="shared" si="79"/>
        <v>2028</v>
      </c>
      <c r="V1706" t="str">
        <f t="shared" si="80"/>
        <v>3</v>
      </c>
      <c r="W1706" s="10" cm="1">
        <f t="array" ref="W1706">(INDEX(clv_analysis[[#All],[Customer Lifetime Value]], MATCH(TEXT(U1706, "0")&amp;V1706, TEXT(clv_analysis[[#All],[Year]], "0")&amp;clv_analysis[[#All],[Quarter]], 0))) /( COUNTIFS(amazon_prime_users[Year], U1706, amazon_prime_users[Quarter], V1706))</f>
        <v>39.80508846950152</v>
      </c>
    </row>
    <row r="1707" spans="1:23" x14ac:dyDescent="0.3">
      <c r="A1707" s="2">
        <v>1706</v>
      </c>
      <c r="B1707" t="s">
        <v>6668</v>
      </c>
      <c r="C1707" t="s">
        <v>6669</v>
      </c>
      <c r="D1707" t="s">
        <v>6670</v>
      </c>
      <c r="E1707" s="3">
        <v>33784</v>
      </c>
      <c r="F1707" t="s">
        <v>22</v>
      </c>
      <c r="G1707" t="s">
        <v>6671</v>
      </c>
      <c r="H1707" s="1">
        <v>47011</v>
      </c>
      <c r="I1707" s="1">
        <v>47376</v>
      </c>
      <c r="J1707" t="s">
        <v>24</v>
      </c>
      <c r="K1707" t="s">
        <v>52</v>
      </c>
      <c r="L1707" t="s">
        <v>53</v>
      </c>
      <c r="M1707" t="s">
        <v>59</v>
      </c>
      <c r="N1707" t="s">
        <v>60</v>
      </c>
      <c r="O1707" t="s">
        <v>114</v>
      </c>
      <c r="P1707" t="s">
        <v>68</v>
      </c>
      <c r="Q1707" t="s">
        <v>54</v>
      </c>
      <c r="R1707">
        <v>3.8</v>
      </c>
      <c r="S1707">
        <v>6</v>
      </c>
      <c r="T1707">
        <f t="shared" si="78"/>
        <v>365</v>
      </c>
      <c r="U1707" t="str">
        <f t="shared" si="79"/>
        <v>2028</v>
      </c>
      <c r="V1707" t="str">
        <f t="shared" si="80"/>
        <v>3</v>
      </c>
      <c r="W1707" s="10" cm="1">
        <f t="array" ref="W1707">(INDEX(clv_analysis[[#All],[Customer Lifetime Value]], MATCH(TEXT(U1707, "0")&amp;V1707, TEXT(clv_analysis[[#All],[Year]], "0")&amp;clv_analysis[[#All],[Quarter]], 0))) /( COUNTIFS(amazon_prime_users[Year], U1707, amazon_prime_users[Quarter], V1707))</f>
        <v>39.80508846950152</v>
      </c>
    </row>
    <row r="1708" spans="1:23" x14ac:dyDescent="0.3">
      <c r="A1708" s="2">
        <v>1707</v>
      </c>
      <c r="B1708" t="s">
        <v>6672</v>
      </c>
      <c r="C1708" t="s">
        <v>6673</v>
      </c>
      <c r="D1708" t="s">
        <v>6674</v>
      </c>
      <c r="E1708" s="3">
        <v>23530</v>
      </c>
      <c r="F1708" t="s">
        <v>22</v>
      </c>
      <c r="G1708" t="s">
        <v>6675</v>
      </c>
      <c r="H1708" s="1">
        <v>47012</v>
      </c>
      <c r="I1708" s="1">
        <v>47377</v>
      </c>
      <c r="J1708" t="s">
        <v>24</v>
      </c>
      <c r="K1708" t="s">
        <v>52</v>
      </c>
      <c r="L1708" t="s">
        <v>53</v>
      </c>
      <c r="M1708" t="s">
        <v>27</v>
      </c>
      <c r="N1708" t="s">
        <v>45</v>
      </c>
      <c r="O1708" t="s">
        <v>61</v>
      </c>
      <c r="P1708" t="s">
        <v>30</v>
      </c>
      <c r="Q1708" t="s">
        <v>31</v>
      </c>
      <c r="R1708">
        <v>4</v>
      </c>
      <c r="S1708">
        <v>3</v>
      </c>
      <c r="T1708">
        <f t="shared" si="78"/>
        <v>365</v>
      </c>
      <c r="U1708" t="str">
        <f t="shared" si="79"/>
        <v>2028</v>
      </c>
      <c r="V1708" t="str">
        <f t="shared" si="80"/>
        <v>3</v>
      </c>
      <c r="W1708" s="10" cm="1">
        <f t="array" ref="W1708">(INDEX(clv_analysis[[#All],[Customer Lifetime Value]], MATCH(TEXT(U1708, "0")&amp;V1708, TEXT(clv_analysis[[#All],[Year]], "0")&amp;clv_analysis[[#All],[Quarter]], 0))) /( COUNTIFS(amazon_prime_users[Year], U1708, amazon_prime_users[Quarter], V1708))</f>
        <v>39.80508846950152</v>
      </c>
    </row>
    <row r="1709" spans="1:23" x14ac:dyDescent="0.3">
      <c r="A1709" s="2">
        <v>1708</v>
      </c>
      <c r="B1709" t="s">
        <v>6676</v>
      </c>
      <c r="C1709" t="s">
        <v>6677</v>
      </c>
      <c r="D1709" t="s">
        <v>6678</v>
      </c>
      <c r="E1709" s="3">
        <v>26841</v>
      </c>
      <c r="F1709" t="s">
        <v>43</v>
      </c>
      <c r="G1709" t="s">
        <v>6679</v>
      </c>
      <c r="H1709" s="1">
        <v>47013</v>
      </c>
      <c r="I1709" s="1">
        <v>47378</v>
      </c>
      <c r="J1709" t="s">
        <v>24</v>
      </c>
      <c r="K1709" t="s">
        <v>52</v>
      </c>
      <c r="L1709" t="s">
        <v>26</v>
      </c>
      <c r="M1709" t="s">
        <v>66</v>
      </c>
      <c r="N1709" t="s">
        <v>28</v>
      </c>
      <c r="O1709" t="s">
        <v>29</v>
      </c>
      <c r="P1709" t="s">
        <v>68</v>
      </c>
      <c r="Q1709" t="s">
        <v>31</v>
      </c>
      <c r="R1709">
        <v>4.5</v>
      </c>
      <c r="S1709">
        <v>0</v>
      </c>
      <c r="T1709">
        <f t="shared" si="78"/>
        <v>365</v>
      </c>
      <c r="U1709" t="str">
        <f t="shared" si="79"/>
        <v>2028</v>
      </c>
      <c r="V1709" t="str">
        <f t="shared" si="80"/>
        <v>3</v>
      </c>
      <c r="W1709" s="10" cm="1">
        <f t="array" ref="W1709">(INDEX(clv_analysis[[#All],[Customer Lifetime Value]], MATCH(TEXT(U1709, "0")&amp;V1709, TEXT(clv_analysis[[#All],[Year]], "0")&amp;clv_analysis[[#All],[Quarter]], 0))) /( COUNTIFS(amazon_prime_users[Year], U1709, amazon_prime_users[Quarter], V1709))</f>
        <v>39.80508846950152</v>
      </c>
    </row>
    <row r="1710" spans="1:23" x14ac:dyDescent="0.3">
      <c r="A1710" s="2">
        <v>1709</v>
      </c>
      <c r="B1710" t="s">
        <v>6680</v>
      </c>
      <c r="C1710" t="s">
        <v>6681</v>
      </c>
      <c r="D1710" t="s">
        <v>6682</v>
      </c>
      <c r="E1710" s="3">
        <v>23489</v>
      </c>
      <c r="F1710" t="s">
        <v>43</v>
      </c>
      <c r="G1710" t="s">
        <v>6683</v>
      </c>
      <c r="H1710" s="1">
        <v>47014</v>
      </c>
      <c r="I1710" s="1">
        <v>47379</v>
      </c>
      <c r="J1710" t="s">
        <v>36</v>
      </c>
      <c r="K1710" t="s">
        <v>52</v>
      </c>
      <c r="L1710" t="s">
        <v>53</v>
      </c>
      <c r="M1710" t="s">
        <v>66</v>
      </c>
      <c r="N1710" t="s">
        <v>45</v>
      </c>
      <c r="O1710" t="s">
        <v>67</v>
      </c>
      <c r="P1710" t="s">
        <v>30</v>
      </c>
      <c r="Q1710" t="s">
        <v>47</v>
      </c>
      <c r="R1710">
        <v>3.5</v>
      </c>
      <c r="S1710">
        <v>3</v>
      </c>
      <c r="T1710">
        <f t="shared" si="78"/>
        <v>365</v>
      </c>
      <c r="U1710" t="str">
        <f t="shared" si="79"/>
        <v>2028</v>
      </c>
      <c r="V1710" t="str">
        <f t="shared" si="80"/>
        <v>3</v>
      </c>
      <c r="W1710" s="10" cm="1">
        <f t="array" ref="W1710">(INDEX(clv_analysis[[#All],[Customer Lifetime Value]], MATCH(TEXT(U1710, "0")&amp;V1710, TEXT(clv_analysis[[#All],[Year]], "0")&amp;clv_analysis[[#All],[Quarter]], 0))) /( COUNTIFS(amazon_prime_users[Year], U1710, amazon_prime_users[Quarter], V1710))</f>
        <v>39.80508846950152</v>
      </c>
    </row>
    <row r="1711" spans="1:23" x14ac:dyDescent="0.3">
      <c r="A1711" s="2">
        <v>1710</v>
      </c>
      <c r="B1711" t="s">
        <v>6684</v>
      </c>
      <c r="C1711" t="s">
        <v>6685</v>
      </c>
      <c r="D1711" t="s">
        <v>6686</v>
      </c>
      <c r="E1711" s="3">
        <v>23942</v>
      </c>
      <c r="F1711" t="s">
        <v>22</v>
      </c>
      <c r="G1711" t="s">
        <v>6687</v>
      </c>
      <c r="H1711" s="1">
        <v>47015</v>
      </c>
      <c r="I1711" s="1">
        <v>47380</v>
      </c>
      <c r="J1711" t="s">
        <v>36</v>
      </c>
      <c r="K1711" t="s">
        <v>37</v>
      </c>
      <c r="L1711" t="s">
        <v>26</v>
      </c>
      <c r="M1711" t="s">
        <v>66</v>
      </c>
      <c r="N1711" t="s">
        <v>28</v>
      </c>
      <c r="O1711" t="s">
        <v>61</v>
      </c>
      <c r="P1711" t="s">
        <v>39</v>
      </c>
      <c r="Q1711" t="s">
        <v>54</v>
      </c>
      <c r="R1711">
        <v>3.8</v>
      </c>
      <c r="S1711">
        <v>0</v>
      </c>
      <c r="T1711">
        <f t="shared" si="78"/>
        <v>365</v>
      </c>
      <c r="U1711" t="str">
        <f t="shared" si="79"/>
        <v>2028</v>
      </c>
      <c r="V1711" t="str">
        <f t="shared" si="80"/>
        <v>3</v>
      </c>
      <c r="W1711" s="10" cm="1">
        <f t="array" ref="W1711">(INDEX(clv_analysis[[#All],[Customer Lifetime Value]], MATCH(TEXT(U1711, "0")&amp;V1711, TEXT(clv_analysis[[#All],[Year]], "0")&amp;clv_analysis[[#All],[Quarter]], 0))) /( COUNTIFS(amazon_prime_users[Year], U1711, amazon_prime_users[Quarter], V1711))</f>
        <v>39.80508846950152</v>
      </c>
    </row>
    <row r="1712" spans="1:23" x14ac:dyDescent="0.3">
      <c r="A1712" s="2">
        <v>1711</v>
      </c>
      <c r="B1712" t="s">
        <v>6688</v>
      </c>
      <c r="C1712" t="s">
        <v>6689</v>
      </c>
      <c r="D1712" t="s">
        <v>6690</v>
      </c>
      <c r="E1712" s="3">
        <v>18956</v>
      </c>
      <c r="F1712" t="s">
        <v>43</v>
      </c>
      <c r="G1712" t="s">
        <v>6691</v>
      </c>
      <c r="H1712" s="1">
        <v>47016</v>
      </c>
      <c r="I1712" s="1">
        <v>47381</v>
      </c>
      <c r="J1712" t="s">
        <v>24</v>
      </c>
      <c r="K1712" t="s">
        <v>25</v>
      </c>
      <c r="L1712" t="s">
        <v>26</v>
      </c>
      <c r="M1712" t="s">
        <v>66</v>
      </c>
      <c r="N1712" t="s">
        <v>60</v>
      </c>
      <c r="O1712" t="s">
        <v>29</v>
      </c>
      <c r="P1712" t="s">
        <v>68</v>
      </c>
      <c r="Q1712" t="s">
        <v>47</v>
      </c>
      <c r="R1712">
        <v>4</v>
      </c>
      <c r="S1712">
        <v>5</v>
      </c>
      <c r="T1712">
        <f t="shared" si="78"/>
        <v>365</v>
      </c>
      <c r="U1712" t="str">
        <f t="shared" si="79"/>
        <v>2028</v>
      </c>
      <c r="V1712" t="str">
        <f t="shared" si="80"/>
        <v>3</v>
      </c>
      <c r="W1712" s="10" cm="1">
        <f t="array" ref="W1712">(INDEX(clv_analysis[[#All],[Customer Lifetime Value]], MATCH(TEXT(U1712, "0")&amp;V1712, TEXT(clv_analysis[[#All],[Year]], "0")&amp;clv_analysis[[#All],[Quarter]], 0))) /( COUNTIFS(amazon_prime_users[Year], U1712, amazon_prime_users[Quarter], V1712))</f>
        <v>39.80508846950152</v>
      </c>
    </row>
    <row r="1713" spans="1:23" x14ac:dyDescent="0.3">
      <c r="A1713" s="2">
        <v>1712</v>
      </c>
      <c r="B1713" t="s">
        <v>3339</v>
      </c>
      <c r="C1713" t="s">
        <v>6692</v>
      </c>
      <c r="D1713" t="s">
        <v>6693</v>
      </c>
      <c r="E1713" s="3">
        <v>16934</v>
      </c>
      <c r="F1713" t="s">
        <v>22</v>
      </c>
      <c r="G1713" t="s">
        <v>6694</v>
      </c>
      <c r="H1713" s="1">
        <v>47017</v>
      </c>
      <c r="I1713" s="1">
        <v>47382</v>
      </c>
      <c r="J1713" t="s">
        <v>36</v>
      </c>
      <c r="K1713" t="s">
        <v>25</v>
      </c>
      <c r="L1713" t="s">
        <v>53</v>
      </c>
      <c r="M1713" t="s">
        <v>59</v>
      </c>
      <c r="N1713" t="s">
        <v>60</v>
      </c>
      <c r="O1713" t="s">
        <v>38</v>
      </c>
      <c r="P1713" t="s">
        <v>30</v>
      </c>
      <c r="Q1713" t="s">
        <v>47</v>
      </c>
      <c r="R1713">
        <v>3</v>
      </c>
      <c r="S1713">
        <v>1</v>
      </c>
      <c r="T1713">
        <f t="shared" si="78"/>
        <v>365</v>
      </c>
      <c r="U1713" t="str">
        <f t="shared" si="79"/>
        <v>2028</v>
      </c>
      <c r="V1713" t="str">
        <f t="shared" si="80"/>
        <v>3</v>
      </c>
      <c r="W1713" s="10" cm="1">
        <f t="array" ref="W1713">(INDEX(clv_analysis[[#All],[Customer Lifetime Value]], MATCH(TEXT(U1713, "0")&amp;V1713, TEXT(clv_analysis[[#All],[Year]], "0")&amp;clv_analysis[[#All],[Quarter]], 0))) /( COUNTIFS(amazon_prime_users[Year], U1713, amazon_prime_users[Quarter], V1713))</f>
        <v>39.80508846950152</v>
      </c>
    </row>
    <row r="1714" spans="1:23" x14ac:dyDescent="0.3">
      <c r="A1714" s="2">
        <v>1713</v>
      </c>
      <c r="B1714" t="s">
        <v>6695</v>
      </c>
      <c r="C1714" t="s">
        <v>6696</v>
      </c>
      <c r="D1714" t="s">
        <v>6697</v>
      </c>
      <c r="E1714" s="3">
        <v>32072</v>
      </c>
      <c r="F1714" t="s">
        <v>22</v>
      </c>
      <c r="G1714" t="s">
        <v>6698</v>
      </c>
      <c r="H1714" s="1">
        <v>47018</v>
      </c>
      <c r="I1714" s="1">
        <v>47383</v>
      </c>
      <c r="J1714" t="s">
        <v>24</v>
      </c>
      <c r="K1714" t="s">
        <v>25</v>
      </c>
      <c r="L1714" t="s">
        <v>53</v>
      </c>
      <c r="M1714" t="s">
        <v>66</v>
      </c>
      <c r="N1714" t="s">
        <v>28</v>
      </c>
      <c r="O1714" t="s">
        <v>29</v>
      </c>
      <c r="P1714" t="s">
        <v>68</v>
      </c>
      <c r="Q1714" t="s">
        <v>54</v>
      </c>
      <c r="R1714">
        <v>3</v>
      </c>
      <c r="S1714">
        <v>3</v>
      </c>
      <c r="T1714">
        <f t="shared" si="78"/>
        <v>365</v>
      </c>
      <c r="U1714" t="str">
        <f t="shared" si="79"/>
        <v>2028</v>
      </c>
      <c r="V1714" t="str">
        <f t="shared" si="80"/>
        <v>3</v>
      </c>
      <c r="W1714" s="10" cm="1">
        <f t="array" ref="W1714">(INDEX(clv_analysis[[#All],[Customer Lifetime Value]], MATCH(TEXT(U1714, "0")&amp;V1714, TEXT(clv_analysis[[#All],[Year]], "0")&amp;clv_analysis[[#All],[Quarter]], 0))) /( COUNTIFS(amazon_prime_users[Year], U1714, amazon_prime_users[Quarter], V1714))</f>
        <v>39.80508846950152</v>
      </c>
    </row>
    <row r="1715" spans="1:23" x14ac:dyDescent="0.3">
      <c r="A1715" s="2">
        <v>1714</v>
      </c>
      <c r="B1715" t="s">
        <v>6699</v>
      </c>
      <c r="C1715" t="s">
        <v>6700</v>
      </c>
      <c r="D1715" t="s">
        <v>6701</v>
      </c>
      <c r="E1715" s="3">
        <v>38185</v>
      </c>
      <c r="F1715" t="s">
        <v>22</v>
      </c>
      <c r="G1715" t="s">
        <v>6702</v>
      </c>
      <c r="H1715" s="1">
        <v>47019</v>
      </c>
      <c r="I1715" s="1">
        <v>47384</v>
      </c>
      <c r="J1715" t="s">
        <v>36</v>
      </c>
      <c r="K1715" t="s">
        <v>25</v>
      </c>
      <c r="L1715" t="s">
        <v>53</v>
      </c>
      <c r="M1715" t="s">
        <v>66</v>
      </c>
      <c r="N1715" t="s">
        <v>28</v>
      </c>
      <c r="O1715" t="s">
        <v>46</v>
      </c>
      <c r="P1715" t="s">
        <v>39</v>
      </c>
      <c r="Q1715" t="s">
        <v>47</v>
      </c>
      <c r="R1715">
        <v>3.6</v>
      </c>
      <c r="S1715">
        <v>1</v>
      </c>
      <c r="T1715">
        <f t="shared" si="78"/>
        <v>365</v>
      </c>
      <c r="U1715" t="str">
        <f t="shared" si="79"/>
        <v>2028</v>
      </c>
      <c r="V1715" t="str">
        <f t="shared" si="80"/>
        <v>3</v>
      </c>
      <c r="W1715" s="10" cm="1">
        <f t="array" ref="W1715">(INDEX(clv_analysis[[#All],[Customer Lifetime Value]], MATCH(TEXT(U1715, "0")&amp;V1715, TEXT(clv_analysis[[#All],[Year]], "0")&amp;clv_analysis[[#All],[Quarter]], 0))) /( COUNTIFS(amazon_prime_users[Year], U1715, amazon_prime_users[Quarter], V1715))</f>
        <v>39.80508846950152</v>
      </c>
    </row>
    <row r="1716" spans="1:23" x14ac:dyDescent="0.3">
      <c r="A1716" s="2">
        <v>1715</v>
      </c>
      <c r="B1716" t="s">
        <v>6703</v>
      </c>
      <c r="C1716" t="s">
        <v>6704</v>
      </c>
      <c r="D1716" t="s">
        <v>6705</v>
      </c>
      <c r="E1716" s="3">
        <v>37630</v>
      </c>
      <c r="F1716" t="s">
        <v>22</v>
      </c>
      <c r="G1716" t="s">
        <v>6706</v>
      </c>
      <c r="H1716" s="1">
        <v>47020</v>
      </c>
      <c r="I1716" s="1">
        <v>47385</v>
      </c>
      <c r="J1716" t="s">
        <v>36</v>
      </c>
      <c r="K1716" t="s">
        <v>37</v>
      </c>
      <c r="L1716" t="s">
        <v>26</v>
      </c>
      <c r="M1716" t="s">
        <v>59</v>
      </c>
      <c r="N1716" t="s">
        <v>28</v>
      </c>
      <c r="O1716" t="s">
        <v>38</v>
      </c>
      <c r="P1716" t="s">
        <v>30</v>
      </c>
      <c r="Q1716" t="s">
        <v>31</v>
      </c>
      <c r="R1716">
        <v>4.3</v>
      </c>
      <c r="S1716">
        <v>4</v>
      </c>
      <c r="T1716">
        <f t="shared" si="78"/>
        <v>365</v>
      </c>
      <c r="U1716" t="str">
        <f t="shared" si="79"/>
        <v>2028</v>
      </c>
      <c r="V1716" t="str">
        <f t="shared" si="80"/>
        <v>3</v>
      </c>
      <c r="W1716" s="10" cm="1">
        <f t="array" ref="W1716">(INDEX(clv_analysis[[#All],[Customer Lifetime Value]], MATCH(TEXT(U1716, "0")&amp;V1716, TEXT(clv_analysis[[#All],[Year]], "0")&amp;clv_analysis[[#All],[Quarter]], 0))) /( COUNTIFS(amazon_prime_users[Year], U1716, amazon_prime_users[Quarter], V1716))</f>
        <v>39.80508846950152</v>
      </c>
    </row>
    <row r="1717" spans="1:23" x14ac:dyDescent="0.3">
      <c r="A1717" s="2">
        <v>1716</v>
      </c>
      <c r="B1717" t="s">
        <v>6707</v>
      </c>
      <c r="C1717" t="s">
        <v>6708</v>
      </c>
      <c r="D1717" t="s">
        <v>6709</v>
      </c>
      <c r="E1717" s="3">
        <v>21351</v>
      </c>
      <c r="F1717" t="s">
        <v>43</v>
      </c>
      <c r="G1717" t="s">
        <v>6710</v>
      </c>
      <c r="H1717" s="1">
        <v>47021</v>
      </c>
      <c r="I1717" s="1">
        <v>47386</v>
      </c>
      <c r="J1717" t="s">
        <v>36</v>
      </c>
      <c r="K1717" t="s">
        <v>37</v>
      </c>
      <c r="L1717" t="s">
        <v>53</v>
      </c>
      <c r="M1717" t="s">
        <v>27</v>
      </c>
      <c r="N1717" t="s">
        <v>45</v>
      </c>
      <c r="O1717" t="s">
        <v>114</v>
      </c>
      <c r="P1717" t="s">
        <v>39</v>
      </c>
      <c r="Q1717" t="s">
        <v>47</v>
      </c>
      <c r="R1717">
        <v>4.7</v>
      </c>
      <c r="S1717">
        <v>2</v>
      </c>
      <c r="T1717">
        <f t="shared" si="78"/>
        <v>365</v>
      </c>
      <c r="U1717" t="str">
        <f t="shared" si="79"/>
        <v>2028</v>
      </c>
      <c r="V1717" t="str">
        <f t="shared" si="80"/>
        <v>3</v>
      </c>
      <c r="W1717" s="10" cm="1">
        <f t="array" ref="W1717">(INDEX(clv_analysis[[#All],[Customer Lifetime Value]], MATCH(TEXT(U1717, "0")&amp;V1717, TEXT(clv_analysis[[#All],[Year]], "0")&amp;clv_analysis[[#All],[Quarter]], 0))) /( COUNTIFS(amazon_prime_users[Year], U1717, amazon_prime_users[Quarter], V1717))</f>
        <v>39.80508846950152</v>
      </c>
    </row>
    <row r="1718" spans="1:23" x14ac:dyDescent="0.3">
      <c r="A1718" s="2">
        <v>1717</v>
      </c>
      <c r="B1718" t="s">
        <v>6711</v>
      </c>
      <c r="C1718" t="s">
        <v>6712</v>
      </c>
      <c r="D1718" t="s">
        <v>6713</v>
      </c>
      <c r="E1718" s="3">
        <v>13987</v>
      </c>
      <c r="F1718" t="s">
        <v>22</v>
      </c>
      <c r="G1718" t="s">
        <v>6714</v>
      </c>
      <c r="H1718" s="1">
        <v>47022</v>
      </c>
      <c r="I1718" s="1">
        <v>47387</v>
      </c>
      <c r="J1718" t="s">
        <v>24</v>
      </c>
      <c r="K1718" t="s">
        <v>37</v>
      </c>
      <c r="L1718" t="s">
        <v>26</v>
      </c>
      <c r="M1718" t="s">
        <v>59</v>
      </c>
      <c r="N1718" t="s">
        <v>60</v>
      </c>
      <c r="O1718" t="s">
        <v>29</v>
      </c>
      <c r="P1718" t="s">
        <v>30</v>
      </c>
      <c r="Q1718" t="s">
        <v>54</v>
      </c>
      <c r="R1718">
        <v>4.7</v>
      </c>
      <c r="S1718">
        <v>3</v>
      </c>
      <c r="T1718">
        <f t="shared" si="78"/>
        <v>365</v>
      </c>
      <c r="U1718" t="str">
        <f t="shared" si="79"/>
        <v>2028</v>
      </c>
      <c r="V1718" t="str">
        <f t="shared" si="80"/>
        <v>3</v>
      </c>
      <c r="W1718" s="10" cm="1">
        <f t="array" ref="W1718">(INDEX(clv_analysis[[#All],[Customer Lifetime Value]], MATCH(TEXT(U1718, "0")&amp;V1718, TEXT(clv_analysis[[#All],[Year]], "0")&amp;clv_analysis[[#All],[Quarter]], 0))) /( COUNTIFS(amazon_prime_users[Year], U1718, amazon_prime_users[Quarter], V1718))</f>
        <v>39.80508846950152</v>
      </c>
    </row>
    <row r="1719" spans="1:23" x14ac:dyDescent="0.3">
      <c r="A1719" s="2">
        <v>1718</v>
      </c>
      <c r="B1719" t="s">
        <v>6715</v>
      </c>
      <c r="C1719" t="s">
        <v>6716</v>
      </c>
      <c r="D1719" t="s">
        <v>6717</v>
      </c>
      <c r="E1719" s="3">
        <v>35251</v>
      </c>
      <c r="F1719" t="s">
        <v>43</v>
      </c>
      <c r="G1719" t="s">
        <v>6718</v>
      </c>
      <c r="H1719" s="1">
        <v>47023</v>
      </c>
      <c r="I1719" s="1">
        <v>47388</v>
      </c>
      <c r="J1719" t="s">
        <v>24</v>
      </c>
      <c r="K1719" t="s">
        <v>25</v>
      </c>
      <c r="L1719" t="s">
        <v>53</v>
      </c>
      <c r="M1719" t="s">
        <v>59</v>
      </c>
      <c r="N1719" t="s">
        <v>45</v>
      </c>
      <c r="O1719" t="s">
        <v>114</v>
      </c>
      <c r="P1719" t="s">
        <v>39</v>
      </c>
      <c r="Q1719" t="s">
        <v>31</v>
      </c>
      <c r="R1719">
        <v>4.3</v>
      </c>
      <c r="S1719">
        <v>5</v>
      </c>
      <c r="T1719">
        <f t="shared" si="78"/>
        <v>365</v>
      </c>
      <c r="U1719" t="str">
        <f t="shared" si="79"/>
        <v>2028</v>
      </c>
      <c r="V1719" t="str">
        <f t="shared" si="80"/>
        <v>3</v>
      </c>
      <c r="W1719" s="10" cm="1">
        <f t="array" ref="W1719">(INDEX(clv_analysis[[#All],[Customer Lifetime Value]], MATCH(TEXT(U1719, "0")&amp;V1719, TEXT(clv_analysis[[#All],[Year]], "0")&amp;clv_analysis[[#All],[Quarter]], 0))) /( COUNTIFS(amazon_prime_users[Year], U1719, amazon_prime_users[Quarter], V1719))</f>
        <v>39.80508846950152</v>
      </c>
    </row>
    <row r="1720" spans="1:23" x14ac:dyDescent="0.3">
      <c r="A1720" s="2">
        <v>1719</v>
      </c>
      <c r="B1720" t="s">
        <v>6719</v>
      </c>
      <c r="C1720" t="s">
        <v>6720</v>
      </c>
      <c r="D1720" t="s">
        <v>6721</v>
      </c>
      <c r="E1720" s="3">
        <v>32505</v>
      </c>
      <c r="F1720" t="s">
        <v>22</v>
      </c>
      <c r="G1720" t="s">
        <v>6722</v>
      </c>
      <c r="H1720" s="1">
        <v>47024</v>
      </c>
      <c r="I1720" s="1">
        <v>47389</v>
      </c>
      <c r="J1720" t="s">
        <v>24</v>
      </c>
      <c r="K1720" t="s">
        <v>52</v>
      </c>
      <c r="L1720" t="s">
        <v>26</v>
      </c>
      <c r="M1720" t="s">
        <v>27</v>
      </c>
      <c r="N1720" t="s">
        <v>45</v>
      </c>
      <c r="O1720" t="s">
        <v>46</v>
      </c>
      <c r="P1720" t="s">
        <v>30</v>
      </c>
      <c r="Q1720" t="s">
        <v>31</v>
      </c>
      <c r="R1720">
        <v>4.5999999999999996</v>
      </c>
      <c r="S1720">
        <v>7</v>
      </c>
      <c r="T1720">
        <f t="shared" si="78"/>
        <v>365</v>
      </c>
      <c r="U1720" t="str">
        <f t="shared" si="79"/>
        <v>2028</v>
      </c>
      <c r="V1720" t="str">
        <f t="shared" si="80"/>
        <v>3</v>
      </c>
      <c r="W1720" s="10" cm="1">
        <f t="array" ref="W1720">(INDEX(clv_analysis[[#All],[Customer Lifetime Value]], MATCH(TEXT(U1720, "0")&amp;V1720, TEXT(clv_analysis[[#All],[Year]], "0")&amp;clv_analysis[[#All],[Quarter]], 0))) /( COUNTIFS(amazon_prime_users[Year], U1720, amazon_prime_users[Quarter], V1720))</f>
        <v>39.80508846950152</v>
      </c>
    </row>
    <row r="1721" spans="1:23" x14ac:dyDescent="0.3">
      <c r="A1721" s="2">
        <v>1720</v>
      </c>
      <c r="B1721" t="s">
        <v>6723</v>
      </c>
      <c r="C1721" t="s">
        <v>6724</v>
      </c>
      <c r="D1721" t="s">
        <v>6725</v>
      </c>
      <c r="E1721" s="3">
        <v>29654</v>
      </c>
      <c r="F1721" t="s">
        <v>43</v>
      </c>
      <c r="G1721" t="s">
        <v>6726</v>
      </c>
      <c r="H1721" s="1">
        <v>47025</v>
      </c>
      <c r="I1721" s="1">
        <v>47390</v>
      </c>
      <c r="J1721" t="s">
        <v>24</v>
      </c>
      <c r="K1721" t="s">
        <v>25</v>
      </c>
      <c r="L1721" t="s">
        <v>53</v>
      </c>
      <c r="M1721" t="s">
        <v>59</v>
      </c>
      <c r="N1721" t="s">
        <v>60</v>
      </c>
      <c r="O1721" t="s">
        <v>61</v>
      </c>
      <c r="P1721" t="s">
        <v>68</v>
      </c>
      <c r="Q1721" t="s">
        <v>54</v>
      </c>
      <c r="R1721">
        <v>3.7</v>
      </c>
      <c r="S1721">
        <v>1</v>
      </c>
      <c r="T1721">
        <f t="shared" si="78"/>
        <v>365</v>
      </c>
      <c r="U1721" t="str">
        <f t="shared" si="79"/>
        <v>2028</v>
      </c>
      <c r="V1721" t="str">
        <f t="shared" si="80"/>
        <v>3</v>
      </c>
      <c r="W1721" s="10" cm="1">
        <f t="array" ref="W1721">(INDEX(clv_analysis[[#All],[Customer Lifetime Value]], MATCH(TEXT(U1721, "0")&amp;V1721, TEXT(clv_analysis[[#All],[Year]], "0")&amp;clv_analysis[[#All],[Quarter]], 0))) /( COUNTIFS(amazon_prime_users[Year], U1721, amazon_prime_users[Quarter], V1721))</f>
        <v>39.80508846950152</v>
      </c>
    </row>
    <row r="1722" spans="1:23" x14ac:dyDescent="0.3">
      <c r="A1722" s="2">
        <v>1721</v>
      </c>
      <c r="B1722" t="s">
        <v>6727</v>
      </c>
      <c r="C1722" t="s">
        <v>6728</v>
      </c>
      <c r="D1722" t="s">
        <v>6729</v>
      </c>
      <c r="E1722" s="3">
        <v>14678</v>
      </c>
      <c r="F1722" t="s">
        <v>22</v>
      </c>
      <c r="G1722" t="s">
        <v>6730</v>
      </c>
      <c r="H1722" s="1">
        <v>47026</v>
      </c>
      <c r="I1722" s="1">
        <v>47391</v>
      </c>
      <c r="J1722" t="s">
        <v>36</v>
      </c>
      <c r="K1722" t="s">
        <v>52</v>
      </c>
      <c r="L1722" t="s">
        <v>26</v>
      </c>
      <c r="M1722" t="s">
        <v>59</v>
      </c>
      <c r="N1722" t="s">
        <v>60</v>
      </c>
      <c r="O1722" t="s">
        <v>67</v>
      </c>
      <c r="P1722" t="s">
        <v>68</v>
      </c>
      <c r="Q1722" t="s">
        <v>47</v>
      </c>
      <c r="R1722">
        <v>3.1</v>
      </c>
      <c r="S1722">
        <v>9</v>
      </c>
      <c r="T1722">
        <f t="shared" si="78"/>
        <v>365</v>
      </c>
      <c r="U1722" t="str">
        <f t="shared" si="79"/>
        <v>2028</v>
      </c>
      <c r="V1722" t="str">
        <f t="shared" si="80"/>
        <v>3</v>
      </c>
      <c r="W1722" s="10" cm="1">
        <f t="array" ref="W1722">(INDEX(clv_analysis[[#All],[Customer Lifetime Value]], MATCH(TEXT(U1722, "0")&amp;V1722, TEXT(clv_analysis[[#All],[Year]], "0")&amp;clv_analysis[[#All],[Quarter]], 0))) /( COUNTIFS(amazon_prime_users[Year], U1722, amazon_prime_users[Quarter], V1722))</f>
        <v>39.80508846950152</v>
      </c>
    </row>
    <row r="1723" spans="1:23" x14ac:dyDescent="0.3">
      <c r="A1723" s="2">
        <v>1722</v>
      </c>
      <c r="B1723" t="s">
        <v>6731</v>
      </c>
      <c r="C1723" t="s">
        <v>6732</v>
      </c>
      <c r="D1723" t="s">
        <v>6733</v>
      </c>
      <c r="E1723" s="3">
        <v>26888</v>
      </c>
      <c r="F1723" t="s">
        <v>43</v>
      </c>
      <c r="G1723" t="s">
        <v>6734</v>
      </c>
      <c r="H1723" s="1">
        <v>47027</v>
      </c>
      <c r="I1723" s="1">
        <v>47392</v>
      </c>
      <c r="J1723" t="s">
        <v>24</v>
      </c>
      <c r="K1723" t="s">
        <v>52</v>
      </c>
      <c r="L1723" t="s">
        <v>26</v>
      </c>
      <c r="M1723" t="s">
        <v>66</v>
      </c>
      <c r="N1723" t="s">
        <v>60</v>
      </c>
      <c r="O1723" t="s">
        <v>61</v>
      </c>
      <c r="P1723" t="s">
        <v>39</v>
      </c>
      <c r="Q1723" t="s">
        <v>31</v>
      </c>
      <c r="R1723">
        <v>3.8</v>
      </c>
      <c r="S1723">
        <v>9</v>
      </c>
      <c r="T1723">
        <f t="shared" si="78"/>
        <v>365</v>
      </c>
      <c r="U1723" t="str">
        <f t="shared" si="79"/>
        <v>2028</v>
      </c>
      <c r="V1723" t="str">
        <f t="shared" si="80"/>
        <v>4</v>
      </c>
      <c r="W1723" s="10" cm="1">
        <f t="array" ref="W1723">(INDEX(clv_analysis[[#All],[Customer Lifetime Value]], MATCH(TEXT(U1723, "0")&amp;V1723, TEXT(clv_analysis[[#All],[Year]], "0")&amp;clv_analysis[[#All],[Quarter]], 0))) /( COUNTIFS(amazon_prime_users[Year], U1723, amazon_prime_users[Quarter], V1723))</f>
        <v>31.32842173913043</v>
      </c>
    </row>
    <row r="1724" spans="1:23" x14ac:dyDescent="0.3">
      <c r="A1724" s="2">
        <v>1723</v>
      </c>
      <c r="B1724" t="s">
        <v>6735</v>
      </c>
      <c r="C1724" t="s">
        <v>6736</v>
      </c>
      <c r="D1724" t="s">
        <v>6737</v>
      </c>
      <c r="E1724" s="3">
        <v>23828</v>
      </c>
      <c r="F1724" t="s">
        <v>43</v>
      </c>
      <c r="G1724" t="s">
        <v>6738</v>
      </c>
      <c r="H1724" s="1">
        <v>47028</v>
      </c>
      <c r="I1724" s="1">
        <v>47393</v>
      </c>
      <c r="J1724" t="s">
        <v>36</v>
      </c>
      <c r="K1724" t="s">
        <v>52</v>
      </c>
      <c r="L1724" t="s">
        <v>53</v>
      </c>
      <c r="M1724" t="s">
        <v>66</v>
      </c>
      <c r="N1724" t="s">
        <v>28</v>
      </c>
      <c r="O1724" t="s">
        <v>114</v>
      </c>
      <c r="P1724" t="s">
        <v>68</v>
      </c>
      <c r="Q1724" t="s">
        <v>54</v>
      </c>
      <c r="R1724">
        <v>3.8</v>
      </c>
      <c r="S1724">
        <v>0</v>
      </c>
      <c r="T1724">
        <f t="shared" si="78"/>
        <v>365</v>
      </c>
      <c r="U1724" t="str">
        <f t="shared" si="79"/>
        <v>2028</v>
      </c>
      <c r="V1724" t="str">
        <f t="shared" si="80"/>
        <v>4</v>
      </c>
      <c r="W1724" s="10" cm="1">
        <f t="array" ref="W1724">(INDEX(clv_analysis[[#All],[Customer Lifetime Value]], MATCH(TEXT(U1724, "0")&amp;V1724, TEXT(clv_analysis[[#All],[Year]], "0")&amp;clv_analysis[[#All],[Quarter]], 0))) /( COUNTIFS(amazon_prime_users[Year], U1724, amazon_prime_users[Quarter], V1724))</f>
        <v>31.32842173913043</v>
      </c>
    </row>
    <row r="1725" spans="1:23" x14ac:dyDescent="0.3">
      <c r="A1725" s="2">
        <v>1724</v>
      </c>
      <c r="B1725" t="s">
        <v>6739</v>
      </c>
      <c r="C1725" t="s">
        <v>6740</v>
      </c>
      <c r="D1725" t="s">
        <v>6741</v>
      </c>
      <c r="E1725" s="3">
        <v>25665</v>
      </c>
      <c r="F1725" t="s">
        <v>43</v>
      </c>
      <c r="G1725" t="s">
        <v>6742</v>
      </c>
      <c r="H1725" s="1">
        <v>47029</v>
      </c>
      <c r="I1725" s="1">
        <v>47394</v>
      </c>
      <c r="J1725" t="s">
        <v>36</v>
      </c>
      <c r="K1725" t="s">
        <v>52</v>
      </c>
      <c r="L1725" t="s">
        <v>53</v>
      </c>
      <c r="M1725" t="s">
        <v>27</v>
      </c>
      <c r="N1725" t="s">
        <v>28</v>
      </c>
      <c r="O1725" t="s">
        <v>73</v>
      </c>
      <c r="P1725" t="s">
        <v>68</v>
      </c>
      <c r="Q1725" t="s">
        <v>31</v>
      </c>
      <c r="R1725">
        <v>4.2</v>
      </c>
      <c r="S1725">
        <v>6</v>
      </c>
      <c r="T1725">
        <f t="shared" si="78"/>
        <v>365</v>
      </c>
      <c r="U1725" t="str">
        <f t="shared" si="79"/>
        <v>2028</v>
      </c>
      <c r="V1725" t="str">
        <f t="shared" si="80"/>
        <v>4</v>
      </c>
      <c r="W1725" s="10" cm="1">
        <f t="array" ref="W1725">(INDEX(clv_analysis[[#All],[Customer Lifetime Value]], MATCH(TEXT(U1725, "0")&amp;V1725, TEXT(clv_analysis[[#All],[Year]], "0")&amp;clv_analysis[[#All],[Quarter]], 0))) /( COUNTIFS(amazon_prime_users[Year], U1725, amazon_prime_users[Quarter], V1725))</f>
        <v>31.32842173913043</v>
      </c>
    </row>
    <row r="1726" spans="1:23" x14ac:dyDescent="0.3">
      <c r="A1726" s="2">
        <v>1725</v>
      </c>
      <c r="B1726" t="s">
        <v>6743</v>
      </c>
      <c r="C1726" t="s">
        <v>6744</v>
      </c>
      <c r="D1726" t="s">
        <v>6745</v>
      </c>
      <c r="E1726" s="3">
        <v>35589</v>
      </c>
      <c r="F1726" t="s">
        <v>22</v>
      </c>
      <c r="G1726" t="s">
        <v>6746</v>
      </c>
      <c r="H1726" s="1">
        <v>47030</v>
      </c>
      <c r="I1726" s="1">
        <v>47395</v>
      </c>
      <c r="J1726" t="s">
        <v>36</v>
      </c>
      <c r="K1726" t="s">
        <v>25</v>
      </c>
      <c r="L1726" t="s">
        <v>53</v>
      </c>
      <c r="M1726" t="s">
        <v>59</v>
      </c>
      <c r="N1726" t="s">
        <v>45</v>
      </c>
      <c r="O1726" t="s">
        <v>38</v>
      </c>
      <c r="P1726" t="s">
        <v>68</v>
      </c>
      <c r="Q1726" t="s">
        <v>31</v>
      </c>
      <c r="R1726">
        <v>4.3</v>
      </c>
      <c r="S1726">
        <v>2</v>
      </c>
      <c r="T1726">
        <f t="shared" si="78"/>
        <v>365</v>
      </c>
      <c r="U1726" t="str">
        <f t="shared" si="79"/>
        <v>2028</v>
      </c>
      <c r="V1726" t="str">
        <f t="shared" si="80"/>
        <v>4</v>
      </c>
      <c r="W1726" s="10" cm="1">
        <f t="array" ref="W1726">(INDEX(clv_analysis[[#All],[Customer Lifetime Value]], MATCH(TEXT(U1726, "0")&amp;V1726, TEXT(clv_analysis[[#All],[Year]], "0")&amp;clv_analysis[[#All],[Quarter]], 0))) /( COUNTIFS(amazon_prime_users[Year], U1726, amazon_prime_users[Quarter], V1726))</f>
        <v>31.32842173913043</v>
      </c>
    </row>
    <row r="1727" spans="1:23" x14ac:dyDescent="0.3">
      <c r="A1727" s="2">
        <v>1726</v>
      </c>
      <c r="B1727" t="s">
        <v>6747</v>
      </c>
      <c r="C1727" t="s">
        <v>6748</v>
      </c>
      <c r="D1727" t="s">
        <v>6749</v>
      </c>
      <c r="E1727" s="3">
        <v>28084</v>
      </c>
      <c r="F1727" t="s">
        <v>43</v>
      </c>
      <c r="G1727" t="s">
        <v>6750</v>
      </c>
      <c r="H1727" s="1">
        <v>47031</v>
      </c>
      <c r="I1727" s="1">
        <v>47396</v>
      </c>
      <c r="J1727" t="s">
        <v>24</v>
      </c>
      <c r="K1727" t="s">
        <v>37</v>
      </c>
      <c r="L1727" t="s">
        <v>53</v>
      </c>
      <c r="M1727" t="s">
        <v>59</v>
      </c>
      <c r="N1727" t="s">
        <v>60</v>
      </c>
      <c r="O1727" t="s">
        <v>38</v>
      </c>
      <c r="P1727" t="s">
        <v>68</v>
      </c>
      <c r="Q1727" t="s">
        <v>31</v>
      </c>
      <c r="R1727">
        <v>3.1</v>
      </c>
      <c r="S1727">
        <v>1</v>
      </c>
      <c r="T1727">
        <f t="shared" si="78"/>
        <v>365</v>
      </c>
      <c r="U1727" t="str">
        <f t="shared" si="79"/>
        <v>2028</v>
      </c>
      <c r="V1727" t="str">
        <f t="shared" si="80"/>
        <v>4</v>
      </c>
      <c r="W1727" s="10" cm="1">
        <f t="array" ref="W1727">(INDEX(clv_analysis[[#All],[Customer Lifetime Value]], MATCH(TEXT(U1727, "0")&amp;V1727, TEXT(clv_analysis[[#All],[Year]], "0")&amp;clv_analysis[[#All],[Quarter]], 0))) /( COUNTIFS(amazon_prime_users[Year], U1727, amazon_prime_users[Quarter], V1727))</f>
        <v>31.32842173913043</v>
      </c>
    </row>
    <row r="1728" spans="1:23" x14ac:dyDescent="0.3">
      <c r="A1728" s="2">
        <v>1727</v>
      </c>
      <c r="B1728" t="s">
        <v>6751</v>
      </c>
      <c r="C1728" t="s">
        <v>6752</v>
      </c>
      <c r="D1728" t="s">
        <v>6753</v>
      </c>
      <c r="E1728" s="3">
        <v>24959</v>
      </c>
      <c r="F1728" t="s">
        <v>43</v>
      </c>
      <c r="G1728" t="s">
        <v>6754</v>
      </c>
      <c r="H1728" s="1">
        <v>47032</v>
      </c>
      <c r="I1728" s="1">
        <v>47397</v>
      </c>
      <c r="J1728" t="s">
        <v>24</v>
      </c>
      <c r="K1728" t="s">
        <v>25</v>
      </c>
      <c r="L1728" t="s">
        <v>53</v>
      </c>
      <c r="M1728" t="s">
        <v>66</v>
      </c>
      <c r="N1728" t="s">
        <v>60</v>
      </c>
      <c r="O1728" t="s">
        <v>61</v>
      </c>
      <c r="P1728" t="s">
        <v>30</v>
      </c>
      <c r="Q1728" t="s">
        <v>47</v>
      </c>
      <c r="R1728">
        <v>3.7</v>
      </c>
      <c r="S1728">
        <v>5</v>
      </c>
      <c r="T1728">
        <f t="shared" si="78"/>
        <v>365</v>
      </c>
      <c r="U1728" t="str">
        <f t="shared" si="79"/>
        <v>2028</v>
      </c>
      <c r="V1728" t="str">
        <f t="shared" si="80"/>
        <v>4</v>
      </c>
      <c r="W1728" s="10" cm="1">
        <f t="array" ref="W1728">(INDEX(clv_analysis[[#All],[Customer Lifetime Value]], MATCH(TEXT(U1728, "0")&amp;V1728, TEXT(clv_analysis[[#All],[Year]], "0")&amp;clv_analysis[[#All],[Quarter]], 0))) /( COUNTIFS(amazon_prime_users[Year], U1728, amazon_prime_users[Quarter], V1728))</f>
        <v>31.32842173913043</v>
      </c>
    </row>
    <row r="1729" spans="1:23" x14ac:dyDescent="0.3">
      <c r="A1729" s="2">
        <v>1728</v>
      </c>
      <c r="B1729" t="s">
        <v>6755</v>
      </c>
      <c r="C1729" t="s">
        <v>6756</v>
      </c>
      <c r="D1729" t="s">
        <v>6757</v>
      </c>
      <c r="E1729" s="3">
        <v>22913</v>
      </c>
      <c r="F1729" t="s">
        <v>22</v>
      </c>
      <c r="G1729" t="s">
        <v>6758</v>
      </c>
      <c r="H1729" s="1">
        <v>47033</v>
      </c>
      <c r="I1729" s="1">
        <v>47398</v>
      </c>
      <c r="J1729" t="s">
        <v>36</v>
      </c>
      <c r="K1729" t="s">
        <v>25</v>
      </c>
      <c r="L1729" t="s">
        <v>26</v>
      </c>
      <c r="M1729" t="s">
        <v>59</v>
      </c>
      <c r="N1729" t="s">
        <v>60</v>
      </c>
      <c r="O1729" t="s">
        <v>29</v>
      </c>
      <c r="P1729" t="s">
        <v>39</v>
      </c>
      <c r="Q1729" t="s">
        <v>47</v>
      </c>
      <c r="R1729">
        <v>4.7</v>
      </c>
      <c r="S1729">
        <v>1</v>
      </c>
      <c r="T1729">
        <f t="shared" si="78"/>
        <v>365</v>
      </c>
      <c r="U1729" t="str">
        <f t="shared" si="79"/>
        <v>2028</v>
      </c>
      <c r="V1729" t="str">
        <f t="shared" si="80"/>
        <v>4</v>
      </c>
      <c r="W1729" s="10" cm="1">
        <f t="array" ref="W1729">(INDEX(clv_analysis[[#All],[Customer Lifetime Value]], MATCH(TEXT(U1729, "0")&amp;V1729, TEXT(clv_analysis[[#All],[Year]], "0")&amp;clv_analysis[[#All],[Quarter]], 0))) /( COUNTIFS(amazon_prime_users[Year], U1729, amazon_prime_users[Quarter], V1729))</f>
        <v>31.32842173913043</v>
      </c>
    </row>
    <row r="1730" spans="1:23" x14ac:dyDescent="0.3">
      <c r="A1730" s="2">
        <v>1729</v>
      </c>
      <c r="B1730" t="s">
        <v>6759</v>
      </c>
      <c r="C1730" t="s">
        <v>6760</v>
      </c>
      <c r="D1730" t="s">
        <v>6761</v>
      </c>
      <c r="E1730" s="3">
        <v>13493</v>
      </c>
      <c r="F1730" t="s">
        <v>22</v>
      </c>
      <c r="G1730" t="s">
        <v>6762</v>
      </c>
      <c r="H1730" s="1">
        <v>47034</v>
      </c>
      <c r="I1730" s="1">
        <v>47399</v>
      </c>
      <c r="J1730" t="s">
        <v>24</v>
      </c>
      <c r="K1730" t="s">
        <v>37</v>
      </c>
      <c r="L1730" t="s">
        <v>26</v>
      </c>
      <c r="M1730" t="s">
        <v>27</v>
      </c>
      <c r="N1730" t="s">
        <v>60</v>
      </c>
      <c r="O1730" t="s">
        <v>67</v>
      </c>
      <c r="P1730" t="s">
        <v>30</v>
      </c>
      <c r="Q1730" t="s">
        <v>54</v>
      </c>
      <c r="R1730">
        <v>3.3</v>
      </c>
      <c r="S1730">
        <v>9</v>
      </c>
      <c r="T1730">
        <f t="shared" ref="T1730:T1793" si="81">I1730-H1730</f>
        <v>365</v>
      </c>
      <c r="U1730" t="str">
        <f t="shared" ref="U1730:U1793" si="82">IF(YEAR(H1730)=2024, "2024",
 IF(YEAR(H1730)=2025, "2025",
 IF(YEAR(H1730)=2026, "2026",
 IF(YEAR(H1730)=2027, "2027",
 IF(YEAR(H1730)=2028, "2028",
 IF(YEAR(H1730)=2029, "2029",
 IF(YEAR(H1730)=2030, "2030", "")))))))</f>
        <v>2028</v>
      </c>
      <c r="V1730" t="str">
        <f t="shared" ref="V1730:V1793" si="83">IF(MONTH(H1730)&lt;=3, "1", IF(MONTH(H1730)&lt;=6, "2", IF(MONTH(H1730)&lt;=9, "3", "4")))</f>
        <v>4</v>
      </c>
      <c r="W1730" s="10" cm="1">
        <f t="array" ref="W1730">(INDEX(clv_analysis[[#All],[Customer Lifetime Value]], MATCH(TEXT(U1730, "0")&amp;V1730, TEXT(clv_analysis[[#All],[Year]], "0")&amp;clv_analysis[[#All],[Quarter]], 0))) /( COUNTIFS(amazon_prime_users[Year], U1730, amazon_prime_users[Quarter], V1730))</f>
        <v>31.32842173913043</v>
      </c>
    </row>
    <row r="1731" spans="1:23" x14ac:dyDescent="0.3">
      <c r="A1731" s="2">
        <v>1730</v>
      </c>
      <c r="B1731" t="s">
        <v>6763</v>
      </c>
      <c r="C1731" t="s">
        <v>6764</v>
      </c>
      <c r="D1731" t="s">
        <v>6765</v>
      </c>
      <c r="E1731" s="3">
        <v>33881</v>
      </c>
      <c r="F1731" t="s">
        <v>43</v>
      </c>
      <c r="G1731" t="s">
        <v>6766</v>
      </c>
      <c r="H1731" s="1">
        <v>47035</v>
      </c>
      <c r="I1731" s="1">
        <v>47400</v>
      </c>
      <c r="J1731" t="s">
        <v>36</v>
      </c>
      <c r="K1731" t="s">
        <v>52</v>
      </c>
      <c r="L1731" t="s">
        <v>26</v>
      </c>
      <c r="M1731" t="s">
        <v>66</v>
      </c>
      <c r="N1731" t="s">
        <v>45</v>
      </c>
      <c r="O1731" t="s">
        <v>29</v>
      </c>
      <c r="P1731" t="s">
        <v>39</v>
      </c>
      <c r="Q1731" t="s">
        <v>31</v>
      </c>
      <c r="R1731">
        <v>3.7</v>
      </c>
      <c r="S1731">
        <v>1</v>
      </c>
      <c r="T1731">
        <f t="shared" si="81"/>
        <v>365</v>
      </c>
      <c r="U1731" t="str">
        <f t="shared" si="82"/>
        <v>2028</v>
      </c>
      <c r="V1731" t="str">
        <f t="shared" si="83"/>
        <v>4</v>
      </c>
      <c r="W1731" s="10" cm="1">
        <f t="array" ref="W1731">(INDEX(clv_analysis[[#All],[Customer Lifetime Value]], MATCH(TEXT(U1731, "0")&amp;V1731, TEXT(clv_analysis[[#All],[Year]], "0")&amp;clv_analysis[[#All],[Quarter]], 0))) /( COUNTIFS(amazon_prime_users[Year], U1731, amazon_prime_users[Quarter], V1731))</f>
        <v>31.32842173913043</v>
      </c>
    </row>
    <row r="1732" spans="1:23" x14ac:dyDescent="0.3">
      <c r="A1732" s="2">
        <v>1731</v>
      </c>
      <c r="B1732" t="s">
        <v>6767</v>
      </c>
      <c r="C1732" t="s">
        <v>6768</v>
      </c>
      <c r="D1732" t="s">
        <v>6769</v>
      </c>
      <c r="E1732" s="3">
        <v>17215</v>
      </c>
      <c r="F1732" t="s">
        <v>43</v>
      </c>
      <c r="G1732" t="s">
        <v>6770</v>
      </c>
      <c r="H1732" s="1">
        <v>47036</v>
      </c>
      <c r="I1732" s="1">
        <v>47401</v>
      </c>
      <c r="J1732" t="s">
        <v>24</v>
      </c>
      <c r="K1732" t="s">
        <v>52</v>
      </c>
      <c r="L1732" t="s">
        <v>26</v>
      </c>
      <c r="M1732" t="s">
        <v>27</v>
      </c>
      <c r="N1732" t="s">
        <v>60</v>
      </c>
      <c r="O1732" t="s">
        <v>46</v>
      </c>
      <c r="P1732" t="s">
        <v>68</v>
      </c>
      <c r="Q1732" t="s">
        <v>47</v>
      </c>
      <c r="R1732">
        <v>4.0999999999999996</v>
      </c>
      <c r="S1732">
        <v>4</v>
      </c>
      <c r="T1732">
        <f t="shared" si="81"/>
        <v>365</v>
      </c>
      <c r="U1732" t="str">
        <f t="shared" si="82"/>
        <v>2028</v>
      </c>
      <c r="V1732" t="str">
        <f t="shared" si="83"/>
        <v>4</v>
      </c>
      <c r="W1732" s="10" cm="1">
        <f t="array" ref="W1732">(INDEX(clv_analysis[[#All],[Customer Lifetime Value]], MATCH(TEXT(U1732, "0")&amp;V1732, TEXT(clv_analysis[[#All],[Year]], "0")&amp;clv_analysis[[#All],[Quarter]], 0))) /( COUNTIFS(amazon_prime_users[Year], U1732, amazon_prime_users[Quarter], V1732))</f>
        <v>31.32842173913043</v>
      </c>
    </row>
    <row r="1733" spans="1:23" x14ac:dyDescent="0.3">
      <c r="A1733" s="2">
        <v>1732</v>
      </c>
      <c r="B1733" t="s">
        <v>6771</v>
      </c>
      <c r="C1733" t="s">
        <v>6772</v>
      </c>
      <c r="D1733" t="s">
        <v>6773</v>
      </c>
      <c r="E1733" s="3">
        <v>16169</v>
      </c>
      <c r="F1733" t="s">
        <v>22</v>
      </c>
      <c r="G1733" t="s">
        <v>6774</v>
      </c>
      <c r="H1733" s="1">
        <v>47037</v>
      </c>
      <c r="I1733" s="1">
        <v>47402</v>
      </c>
      <c r="J1733" t="s">
        <v>24</v>
      </c>
      <c r="K1733" t="s">
        <v>37</v>
      </c>
      <c r="L1733" t="s">
        <v>26</v>
      </c>
      <c r="M1733" t="s">
        <v>27</v>
      </c>
      <c r="N1733" t="s">
        <v>60</v>
      </c>
      <c r="O1733" t="s">
        <v>46</v>
      </c>
      <c r="P1733" t="s">
        <v>30</v>
      </c>
      <c r="Q1733" t="s">
        <v>54</v>
      </c>
      <c r="R1733">
        <v>4.5</v>
      </c>
      <c r="S1733">
        <v>4</v>
      </c>
      <c r="T1733">
        <f t="shared" si="81"/>
        <v>365</v>
      </c>
      <c r="U1733" t="str">
        <f t="shared" si="82"/>
        <v>2028</v>
      </c>
      <c r="V1733" t="str">
        <f t="shared" si="83"/>
        <v>4</v>
      </c>
      <c r="W1733" s="10" cm="1">
        <f t="array" ref="W1733">(INDEX(clv_analysis[[#All],[Customer Lifetime Value]], MATCH(TEXT(U1733, "0")&amp;V1733, TEXT(clv_analysis[[#All],[Year]], "0")&amp;clv_analysis[[#All],[Quarter]], 0))) /( COUNTIFS(amazon_prime_users[Year], U1733, amazon_prime_users[Quarter], V1733))</f>
        <v>31.32842173913043</v>
      </c>
    </row>
    <row r="1734" spans="1:23" x14ac:dyDescent="0.3">
      <c r="A1734" s="2">
        <v>1733</v>
      </c>
      <c r="B1734" t="s">
        <v>6775</v>
      </c>
      <c r="C1734" t="s">
        <v>6776</v>
      </c>
      <c r="D1734" t="s">
        <v>6777</v>
      </c>
      <c r="E1734" s="3">
        <v>28607</v>
      </c>
      <c r="F1734" t="s">
        <v>22</v>
      </c>
      <c r="G1734" t="s">
        <v>6778</v>
      </c>
      <c r="H1734" s="1">
        <v>47038</v>
      </c>
      <c r="I1734" s="1">
        <v>47403</v>
      </c>
      <c r="J1734" t="s">
        <v>36</v>
      </c>
      <c r="K1734" t="s">
        <v>37</v>
      </c>
      <c r="L1734" t="s">
        <v>26</v>
      </c>
      <c r="M1734" t="s">
        <v>59</v>
      </c>
      <c r="N1734" t="s">
        <v>28</v>
      </c>
      <c r="O1734" t="s">
        <v>46</v>
      </c>
      <c r="P1734" t="s">
        <v>39</v>
      </c>
      <c r="Q1734" t="s">
        <v>47</v>
      </c>
      <c r="R1734">
        <v>3.3</v>
      </c>
      <c r="S1734">
        <v>8</v>
      </c>
      <c r="T1734">
        <f t="shared" si="81"/>
        <v>365</v>
      </c>
      <c r="U1734" t="str">
        <f t="shared" si="82"/>
        <v>2028</v>
      </c>
      <c r="V1734" t="str">
        <f t="shared" si="83"/>
        <v>4</v>
      </c>
      <c r="W1734" s="10" cm="1">
        <f t="array" ref="W1734">(INDEX(clv_analysis[[#All],[Customer Lifetime Value]], MATCH(TEXT(U1734, "0")&amp;V1734, TEXT(clv_analysis[[#All],[Year]], "0")&amp;clv_analysis[[#All],[Quarter]], 0))) /( COUNTIFS(amazon_prime_users[Year], U1734, amazon_prime_users[Quarter], V1734))</f>
        <v>31.32842173913043</v>
      </c>
    </row>
    <row r="1735" spans="1:23" x14ac:dyDescent="0.3">
      <c r="A1735" s="2">
        <v>1734</v>
      </c>
      <c r="B1735" t="s">
        <v>6779</v>
      </c>
      <c r="C1735" t="s">
        <v>6780</v>
      </c>
      <c r="D1735" t="s">
        <v>6781</v>
      </c>
      <c r="E1735" s="3">
        <v>30789</v>
      </c>
      <c r="F1735" t="s">
        <v>22</v>
      </c>
      <c r="G1735" t="s">
        <v>2302</v>
      </c>
      <c r="H1735" s="1">
        <v>47039</v>
      </c>
      <c r="I1735" s="1">
        <v>47404</v>
      </c>
      <c r="J1735" t="s">
        <v>24</v>
      </c>
      <c r="K1735" t="s">
        <v>25</v>
      </c>
      <c r="L1735" t="s">
        <v>53</v>
      </c>
      <c r="M1735" t="s">
        <v>59</v>
      </c>
      <c r="N1735" t="s">
        <v>28</v>
      </c>
      <c r="O1735" t="s">
        <v>46</v>
      </c>
      <c r="P1735" t="s">
        <v>68</v>
      </c>
      <c r="Q1735" t="s">
        <v>54</v>
      </c>
      <c r="R1735">
        <v>3.9</v>
      </c>
      <c r="S1735">
        <v>4</v>
      </c>
      <c r="T1735">
        <f t="shared" si="81"/>
        <v>365</v>
      </c>
      <c r="U1735" t="str">
        <f t="shared" si="82"/>
        <v>2028</v>
      </c>
      <c r="V1735" t="str">
        <f t="shared" si="83"/>
        <v>4</v>
      </c>
      <c r="W1735" s="10" cm="1">
        <f t="array" ref="W1735">(INDEX(clv_analysis[[#All],[Customer Lifetime Value]], MATCH(TEXT(U1735, "0")&amp;V1735, TEXT(clv_analysis[[#All],[Year]], "0")&amp;clv_analysis[[#All],[Quarter]], 0))) /( COUNTIFS(amazon_prime_users[Year], U1735, amazon_prime_users[Quarter], V1735))</f>
        <v>31.32842173913043</v>
      </c>
    </row>
    <row r="1736" spans="1:23" x14ac:dyDescent="0.3">
      <c r="A1736" s="2">
        <v>1735</v>
      </c>
      <c r="B1736" t="s">
        <v>6782</v>
      </c>
      <c r="C1736" t="s">
        <v>6783</v>
      </c>
      <c r="D1736" t="s">
        <v>6784</v>
      </c>
      <c r="E1736" s="3">
        <v>25639</v>
      </c>
      <c r="F1736" t="s">
        <v>43</v>
      </c>
      <c r="G1736" t="s">
        <v>6785</v>
      </c>
      <c r="H1736" s="1">
        <v>47040</v>
      </c>
      <c r="I1736" s="1">
        <v>47405</v>
      </c>
      <c r="J1736" t="s">
        <v>24</v>
      </c>
      <c r="K1736" t="s">
        <v>37</v>
      </c>
      <c r="L1736" t="s">
        <v>26</v>
      </c>
      <c r="M1736" t="s">
        <v>66</v>
      </c>
      <c r="N1736" t="s">
        <v>60</v>
      </c>
      <c r="O1736" t="s">
        <v>114</v>
      </c>
      <c r="P1736" t="s">
        <v>39</v>
      </c>
      <c r="Q1736" t="s">
        <v>31</v>
      </c>
      <c r="R1736">
        <v>3.1</v>
      </c>
      <c r="S1736">
        <v>1</v>
      </c>
      <c r="T1736">
        <f t="shared" si="81"/>
        <v>365</v>
      </c>
      <c r="U1736" t="str">
        <f t="shared" si="82"/>
        <v>2028</v>
      </c>
      <c r="V1736" t="str">
        <f t="shared" si="83"/>
        <v>4</v>
      </c>
      <c r="W1736" s="10" cm="1">
        <f t="array" ref="W1736">(INDEX(clv_analysis[[#All],[Customer Lifetime Value]], MATCH(TEXT(U1736, "0")&amp;V1736, TEXT(clv_analysis[[#All],[Year]], "0")&amp;clv_analysis[[#All],[Quarter]], 0))) /( COUNTIFS(amazon_prime_users[Year], U1736, amazon_prime_users[Quarter], V1736))</f>
        <v>31.32842173913043</v>
      </c>
    </row>
    <row r="1737" spans="1:23" x14ac:dyDescent="0.3">
      <c r="A1737" s="2">
        <v>1736</v>
      </c>
      <c r="B1737" t="s">
        <v>6786</v>
      </c>
      <c r="C1737" t="s">
        <v>6787</v>
      </c>
      <c r="D1737" t="s">
        <v>6788</v>
      </c>
      <c r="E1737" s="3">
        <v>25388</v>
      </c>
      <c r="F1737" t="s">
        <v>22</v>
      </c>
      <c r="G1737" t="s">
        <v>6789</v>
      </c>
      <c r="H1737" s="1">
        <v>47041</v>
      </c>
      <c r="I1737" s="1">
        <v>47406</v>
      </c>
      <c r="J1737" t="s">
        <v>36</v>
      </c>
      <c r="K1737" t="s">
        <v>52</v>
      </c>
      <c r="L1737" t="s">
        <v>53</v>
      </c>
      <c r="M1737" t="s">
        <v>27</v>
      </c>
      <c r="N1737" t="s">
        <v>45</v>
      </c>
      <c r="O1737" t="s">
        <v>29</v>
      </c>
      <c r="P1737" t="s">
        <v>68</v>
      </c>
      <c r="Q1737" t="s">
        <v>31</v>
      </c>
      <c r="R1737">
        <v>3</v>
      </c>
      <c r="S1737">
        <v>8</v>
      </c>
      <c r="T1737">
        <f t="shared" si="81"/>
        <v>365</v>
      </c>
      <c r="U1737" t="str">
        <f t="shared" si="82"/>
        <v>2028</v>
      </c>
      <c r="V1737" t="str">
        <f t="shared" si="83"/>
        <v>4</v>
      </c>
      <c r="W1737" s="10" cm="1">
        <f t="array" ref="W1737">(INDEX(clv_analysis[[#All],[Customer Lifetime Value]], MATCH(TEXT(U1737, "0")&amp;V1737, TEXT(clv_analysis[[#All],[Year]], "0")&amp;clv_analysis[[#All],[Quarter]], 0))) /( COUNTIFS(amazon_prime_users[Year], U1737, amazon_prime_users[Quarter], V1737))</f>
        <v>31.32842173913043</v>
      </c>
    </row>
    <row r="1738" spans="1:23" x14ac:dyDescent="0.3">
      <c r="A1738" s="2">
        <v>1737</v>
      </c>
      <c r="B1738" t="s">
        <v>6790</v>
      </c>
      <c r="C1738" t="s">
        <v>6791</v>
      </c>
      <c r="D1738" t="s">
        <v>6792</v>
      </c>
      <c r="E1738" s="3">
        <v>23225</v>
      </c>
      <c r="F1738" t="s">
        <v>22</v>
      </c>
      <c r="G1738" t="s">
        <v>6793</v>
      </c>
      <c r="H1738" s="1">
        <v>47042</v>
      </c>
      <c r="I1738" s="1">
        <v>47407</v>
      </c>
      <c r="J1738" t="s">
        <v>36</v>
      </c>
      <c r="K1738" t="s">
        <v>52</v>
      </c>
      <c r="L1738" t="s">
        <v>26</v>
      </c>
      <c r="M1738" t="s">
        <v>66</v>
      </c>
      <c r="N1738" t="s">
        <v>60</v>
      </c>
      <c r="O1738" t="s">
        <v>61</v>
      </c>
      <c r="P1738" t="s">
        <v>39</v>
      </c>
      <c r="Q1738" t="s">
        <v>31</v>
      </c>
      <c r="R1738">
        <v>4.0999999999999996</v>
      </c>
      <c r="S1738">
        <v>1</v>
      </c>
      <c r="T1738">
        <f t="shared" si="81"/>
        <v>365</v>
      </c>
      <c r="U1738" t="str">
        <f t="shared" si="82"/>
        <v>2028</v>
      </c>
      <c r="V1738" t="str">
        <f t="shared" si="83"/>
        <v>4</v>
      </c>
      <c r="W1738" s="10" cm="1">
        <f t="array" ref="W1738">(INDEX(clv_analysis[[#All],[Customer Lifetime Value]], MATCH(TEXT(U1738, "0")&amp;V1738, TEXT(clv_analysis[[#All],[Year]], "0")&amp;clv_analysis[[#All],[Quarter]], 0))) /( COUNTIFS(amazon_prime_users[Year], U1738, amazon_prime_users[Quarter], V1738))</f>
        <v>31.32842173913043</v>
      </c>
    </row>
    <row r="1739" spans="1:23" x14ac:dyDescent="0.3">
      <c r="A1739" s="2">
        <v>1738</v>
      </c>
      <c r="B1739" t="s">
        <v>6794</v>
      </c>
      <c r="C1739" t="s">
        <v>6795</v>
      </c>
      <c r="D1739" t="s">
        <v>6796</v>
      </c>
      <c r="E1739" s="3">
        <v>24178</v>
      </c>
      <c r="F1739" t="s">
        <v>43</v>
      </c>
      <c r="G1739" t="s">
        <v>6797</v>
      </c>
      <c r="H1739" s="1">
        <v>47043</v>
      </c>
      <c r="I1739" s="1">
        <v>47408</v>
      </c>
      <c r="J1739" t="s">
        <v>36</v>
      </c>
      <c r="K1739" t="s">
        <v>37</v>
      </c>
      <c r="L1739" t="s">
        <v>53</v>
      </c>
      <c r="M1739" t="s">
        <v>59</v>
      </c>
      <c r="N1739" t="s">
        <v>28</v>
      </c>
      <c r="O1739" t="s">
        <v>46</v>
      </c>
      <c r="P1739" t="s">
        <v>68</v>
      </c>
      <c r="Q1739" t="s">
        <v>47</v>
      </c>
      <c r="R1739">
        <v>4</v>
      </c>
      <c r="S1739">
        <v>8</v>
      </c>
      <c r="T1739">
        <f t="shared" si="81"/>
        <v>365</v>
      </c>
      <c r="U1739" t="str">
        <f t="shared" si="82"/>
        <v>2028</v>
      </c>
      <c r="V1739" t="str">
        <f t="shared" si="83"/>
        <v>4</v>
      </c>
      <c r="W1739" s="10" cm="1">
        <f t="array" ref="W1739">(INDEX(clv_analysis[[#All],[Customer Lifetime Value]], MATCH(TEXT(U1739, "0")&amp;V1739, TEXT(clv_analysis[[#All],[Year]], "0")&amp;clv_analysis[[#All],[Quarter]], 0))) /( COUNTIFS(amazon_prime_users[Year], U1739, amazon_prime_users[Quarter], V1739))</f>
        <v>31.32842173913043</v>
      </c>
    </row>
    <row r="1740" spans="1:23" x14ac:dyDescent="0.3">
      <c r="A1740" s="2">
        <v>1739</v>
      </c>
      <c r="B1740" t="s">
        <v>6798</v>
      </c>
      <c r="C1740" t="s">
        <v>6799</v>
      </c>
      <c r="D1740" t="s">
        <v>6800</v>
      </c>
      <c r="E1740" s="3">
        <v>18187</v>
      </c>
      <c r="F1740" t="s">
        <v>22</v>
      </c>
      <c r="G1740" t="s">
        <v>6801</v>
      </c>
      <c r="H1740" s="1">
        <v>47044</v>
      </c>
      <c r="I1740" s="1">
        <v>47409</v>
      </c>
      <c r="J1740" t="s">
        <v>24</v>
      </c>
      <c r="K1740" t="s">
        <v>37</v>
      </c>
      <c r="L1740" t="s">
        <v>53</v>
      </c>
      <c r="M1740" t="s">
        <v>66</v>
      </c>
      <c r="N1740" t="s">
        <v>28</v>
      </c>
      <c r="O1740" t="s">
        <v>114</v>
      </c>
      <c r="P1740" t="s">
        <v>39</v>
      </c>
      <c r="Q1740" t="s">
        <v>47</v>
      </c>
      <c r="R1740">
        <v>4.5999999999999996</v>
      </c>
      <c r="S1740">
        <v>9</v>
      </c>
      <c r="T1740">
        <f t="shared" si="81"/>
        <v>365</v>
      </c>
      <c r="U1740" t="str">
        <f t="shared" si="82"/>
        <v>2028</v>
      </c>
      <c r="V1740" t="str">
        <f t="shared" si="83"/>
        <v>4</v>
      </c>
      <c r="W1740" s="10" cm="1">
        <f t="array" ref="W1740">(INDEX(clv_analysis[[#All],[Customer Lifetime Value]], MATCH(TEXT(U1740, "0")&amp;V1740, TEXT(clv_analysis[[#All],[Year]], "0")&amp;clv_analysis[[#All],[Quarter]], 0))) /( COUNTIFS(amazon_prime_users[Year], U1740, amazon_prime_users[Quarter], V1740))</f>
        <v>31.32842173913043</v>
      </c>
    </row>
    <row r="1741" spans="1:23" x14ac:dyDescent="0.3">
      <c r="A1741" s="2">
        <v>1740</v>
      </c>
      <c r="B1741" t="s">
        <v>6802</v>
      </c>
      <c r="C1741" t="s">
        <v>6803</v>
      </c>
      <c r="D1741" t="s">
        <v>6804</v>
      </c>
      <c r="E1741" s="3">
        <v>29227</v>
      </c>
      <c r="F1741" t="s">
        <v>22</v>
      </c>
      <c r="G1741" t="s">
        <v>6805</v>
      </c>
      <c r="H1741" s="1">
        <v>47045</v>
      </c>
      <c r="I1741" s="1">
        <v>47410</v>
      </c>
      <c r="J1741" t="s">
        <v>36</v>
      </c>
      <c r="K1741" t="s">
        <v>52</v>
      </c>
      <c r="L1741" t="s">
        <v>53</v>
      </c>
      <c r="M1741" t="s">
        <v>66</v>
      </c>
      <c r="N1741" t="s">
        <v>45</v>
      </c>
      <c r="O1741" t="s">
        <v>114</v>
      </c>
      <c r="P1741" t="s">
        <v>68</v>
      </c>
      <c r="Q1741" t="s">
        <v>47</v>
      </c>
      <c r="R1741">
        <v>3.1</v>
      </c>
      <c r="S1741">
        <v>6</v>
      </c>
      <c r="T1741">
        <f t="shared" si="81"/>
        <v>365</v>
      </c>
      <c r="U1741" t="str">
        <f t="shared" si="82"/>
        <v>2028</v>
      </c>
      <c r="V1741" t="str">
        <f t="shared" si="83"/>
        <v>4</v>
      </c>
      <c r="W1741" s="10" cm="1">
        <f t="array" ref="W1741">(INDEX(clv_analysis[[#All],[Customer Lifetime Value]], MATCH(TEXT(U1741, "0")&amp;V1741, TEXT(clv_analysis[[#All],[Year]], "0")&amp;clv_analysis[[#All],[Quarter]], 0))) /( COUNTIFS(amazon_prime_users[Year], U1741, amazon_prime_users[Quarter], V1741))</f>
        <v>31.32842173913043</v>
      </c>
    </row>
    <row r="1742" spans="1:23" x14ac:dyDescent="0.3">
      <c r="A1742" s="2">
        <v>1741</v>
      </c>
      <c r="B1742" t="s">
        <v>6806</v>
      </c>
      <c r="C1742" t="s">
        <v>6807</v>
      </c>
      <c r="D1742" t="s">
        <v>6808</v>
      </c>
      <c r="E1742" s="3">
        <v>36667</v>
      </c>
      <c r="F1742" t="s">
        <v>22</v>
      </c>
      <c r="G1742" t="s">
        <v>6809</v>
      </c>
      <c r="H1742" s="1">
        <v>47046</v>
      </c>
      <c r="I1742" s="1">
        <v>47411</v>
      </c>
      <c r="J1742" t="s">
        <v>24</v>
      </c>
      <c r="K1742" t="s">
        <v>25</v>
      </c>
      <c r="L1742" t="s">
        <v>53</v>
      </c>
      <c r="M1742" t="s">
        <v>59</v>
      </c>
      <c r="N1742" t="s">
        <v>28</v>
      </c>
      <c r="O1742" t="s">
        <v>38</v>
      </c>
      <c r="P1742" t="s">
        <v>39</v>
      </c>
      <c r="Q1742" t="s">
        <v>47</v>
      </c>
      <c r="R1742">
        <v>3.2</v>
      </c>
      <c r="S1742">
        <v>1</v>
      </c>
      <c r="T1742">
        <f t="shared" si="81"/>
        <v>365</v>
      </c>
      <c r="U1742" t="str">
        <f t="shared" si="82"/>
        <v>2028</v>
      </c>
      <c r="V1742" t="str">
        <f t="shared" si="83"/>
        <v>4</v>
      </c>
      <c r="W1742" s="10" cm="1">
        <f t="array" ref="W1742">(INDEX(clv_analysis[[#All],[Customer Lifetime Value]], MATCH(TEXT(U1742, "0")&amp;V1742, TEXT(clv_analysis[[#All],[Year]], "0")&amp;clv_analysis[[#All],[Quarter]], 0))) /( COUNTIFS(amazon_prime_users[Year], U1742, amazon_prime_users[Quarter], V1742))</f>
        <v>31.32842173913043</v>
      </c>
    </row>
    <row r="1743" spans="1:23" x14ac:dyDescent="0.3">
      <c r="A1743" s="2">
        <v>1742</v>
      </c>
      <c r="B1743" t="s">
        <v>6810</v>
      </c>
      <c r="C1743" t="s">
        <v>6811</v>
      </c>
      <c r="D1743" t="s">
        <v>6812</v>
      </c>
      <c r="E1743" s="3">
        <v>23446</v>
      </c>
      <c r="F1743" t="s">
        <v>22</v>
      </c>
      <c r="G1743" t="s">
        <v>5757</v>
      </c>
      <c r="H1743" s="1">
        <v>47047</v>
      </c>
      <c r="I1743" s="1">
        <v>47412</v>
      </c>
      <c r="J1743" t="s">
        <v>24</v>
      </c>
      <c r="K1743" t="s">
        <v>25</v>
      </c>
      <c r="L1743" t="s">
        <v>26</v>
      </c>
      <c r="M1743" t="s">
        <v>66</v>
      </c>
      <c r="N1743" t="s">
        <v>60</v>
      </c>
      <c r="O1743" t="s">
        <v>46</v>
      </c>
      <c r="P1743" t="s">
        <v>30</v>
      </c>
      <c r="Q1743" t="s">
        <v>54</v>
      </c>
      <c r="R1743">
        <v>4.5</v>
      </c>
      <c r="S1743">
        <v>2</v>
      </c>
      <c r="T1743">
        <f t="shared" si="81"/>
        <v>365</v>
      </c>
      <c r="U1743" t="str">
        <f t="shared" si="82"/>
        <v>2028</v>
      </c>
      <c r="V1743" t="str">
        <f t="shared" si="83"/>
        <v>4</v>
      </c>
      <c r="W1743" s="10" cm="1">
        <f t="array" ref="W1743">(INDEX(clv_analysis[[#All],[Customer Lifetime Value]], MATCH(TEXT(U1743, "0")&amp;V1743, TEXT(clv_analysis[[#All],[Year]], "0")&amp;clv_analysis[[#All],[Quarter]], 0))) /( COUNTIFS(amazon_prime_users[Year], U1743, amazon_prime_users[Quarter], V1743))</f>
        <v>31.32842173913043</v>
      </c>
    </row>
    <row r="1744" spans="1:23" x14ac:dyDescent="0.3">
      <c r="A1744" s="2">
        <v>1743</v>
      </c>
      <c r="B1744" t="s">
        <v>6813</v>
      </c>
      <c r="C1744" t="s">
        <v>6814</v>
      </c>
      <c r="D1744" t="s">
        <v>6815</v>
      </c>
      <c r="E1744" s="3">
        <v>29048</v>
      </c>
      <c r="F1744" t="s">
        <v>43</v>
      </c>
      <c r="G1744" t="s">
        <v>6816</v>
      </c>
      <c r="H1744" s="1">
        <v>47048</v>
      </c>
      <c r="I1744" s="1">
        <v>47413</v>
      </c>
      <c r="J1744" t="s">
        <v>24</v>
      </c>
      <c r="K1744" t="s">
        <v>37</v>
      </c>
      <c r="L1744" t="s">
        <v>26</v>
      </c>
      <c r="M1744" t="s">
        <v>66</v>
      </c>
      <c r="N1744" t="s">
        <v>60</v>
      </c>
      <c r="O1744" t="s">
        <v>114</v>
      </c>
      <c r="P1744" t="s">
        <v>68</v>
      </c>
      <c r="Q1744" t="s">
        <v>54</v>
      </c>
      <c r="R1744">
        <v>4.2</v>
      </c>
      <c r="S1744">
        <v>1</v>
      </c>
      <c r="T1744">
        <f t="shared" si="81"/>
        <v>365</v>
      </c>
      <c r="U1744" t="str">
        <f t="shared" si="82"/>
        <v>2028</v>
      </c>
      <c r="V1744" t="str">
        <f t="shared" si="83"/>
        <v>4</v>
      </c>
      <c r="W1744" s="10" cm="1">
        <f t="array" ref="W1744">(INDEX(clv_analysis[[#All],[Customer Lifetime Value]], MATCH(TEXT(U1744, "0")&amp;V1744, TEXT(clv_analysis[[#All],[Year]], "0")&amp;clv_analysis[[#All],[Quarter]], 0))) /( COUNTIFS(amazon_prime_users[Year], U1744, amazon_prime_users[Quarter], V1744))</f>
        <v>31.32842173913043</v>
      </c>
    </row>
    <row r="1745" spans="1:23" x14ac:dyDescent="0.3">
      <c r="A1745" s="2">
        <v>1744</v>
      </c>
      <c r="B1745" t="s">
        <v>6817</v>
      </c>
      <c r="C1745" t="s">
        <v>6818</v>
      </c>
      <c r="D1745" t="s">
        <v>6819</v>
      </c>
      <c r="E1745" s="3">
        <v>13000</v>
      </c>
      <c r="F1745" t="s">
        <v>43</v>
      </c>
      <c r="G1745" t="s">
        <v>6820</v>
      </c>
      <c r="H1745" s="1">
        <v>47049</v>
      </c>
      <c r="I1745" s="1">
        <v>47414</v>
      </c>
      <c r="J1745" t="s">
        <v>24</v>
      </c>
      <c r="K1745" t="s">
        <v>25</v>
      </c>
      <c r="L1745" t="s">
        <v>26</v>
      </c>
      <c r="M1745" t="s">
        <v>66</v>
      </c>
      <c r="N1745" t="s">
        <v>60</v>
      </c>
      <c r="O1745" t="s">
        <v>114</v>
      </c>
      <c r="P1745" t="s">
        <v>68</v>
      </c>
      <c r="Q1745" t="s">
        <v>54</v>
      </c>
      <c r="R1745">
        <v>3.1</v>
      </c>
      <c r="S1745">
        <v>0</v>
      </c>
      <c r="T1745">
        <f t="shared" si="81"/>
        <v>365</v>
      </c>
      <c r="U1745" t="str">
        <f t="shared" si="82"/>
        <v>2028</v>
      </c>
      <c r="V1745" t="str">
        <f t="shared" si="83"/>
        <v>4</v>
      </c>
      <c r="W1745" s="10" cm="1">
        <f t="array" ref="W1745">(INDEX(clv_analysis[[#All],[Customer Lifetime Value]], MATCH(TEXT(U1745, "0")&amp;V1745, TEXT(clv_analysis[[#All],[Year]], "0")&amp;clv_analysis[[#All],[Quarter]], 0))) /( COUNTIFS(amazon_prime_users[Year], U1745, amazon_prime_users[Quarter], V1745))</f>
        <v>31.32842173913043</v>
      </c>
    </row>
    <row r="1746" spans="1:23" x14ac:dyDescent="0.3">
      <c r="A1746" s="2">
        <v>1745</v>
      </c>
      <c r="B1746" t="s">
        <v>6821</v>
      </c>
      <c r="C1746" t="s">
        <v>6822</v>
      </c>
      <c r="D1746" t="s">
        <v>6823</v>
      </c>
      <c r="E1746" s="3">
        <v>23346</v>
      </c>
      <c r="F1746" t="s">
        <v>43</v>
      </c>
      <c r="G1746" t="s">
        <v>6824</v>
      </c>
      <c r="H1746" s="1">
        <v>47050</v>
      </c>
      <c r="I1746" s="1">
        <v>47415</v>
      </c>
      <c r="J1746" t="s">
        <v>36</v>
      </c>
      <c r="K1746" t="s">
        <v>52</v>
      </c>
      <c r="L1746" t="s">
        <v>26</v>
      </c>
      <c r="M1746" t="s">
        <v>66</v>
      </c>
      <c r="N1746" t="s">
        <v>28</v>
      </c>
      <c r="O1746" t="s">
        <v>67</v>
      </c>
      <c r="P1746" t="s">
        <v>39</v>
      </c>
      <c r="Q1746" t="s">
        <v>47</v>
      </c>
      <c r="R1746">
        <v>4.9000000000000004</v>
      </c>
      <c r="S1746">
        <v>1</v>
      </c>
      <c r="T1746">
        <f t="shared" si="81"/>
        <v>365</v>
      </c>
      <c r="U1746" t="str">
        <f t="shared" si="82"/>
        <v>2028</v>
      </c>
      <c r="V1746" t="str">
        <f t="shared" si="83"/>
        <v>4</v>
      </c>
      <c r="W1746" s="10" cm="1">
        <f t="array" ref="W1746">(INDEX(clv_analysis[[#All],[Customer Lifetime Value]], MATCH(TEXT(U1746, "0")&amp;V1746, TEXT(clv_analysis[[#All],[Year]], "0")&amp;clv_analysis[[#All],[Quarter]], 0))) /( COUNTIFS(amazon_prime_users[Year], U1746, amazon_prime_users[Quarter], V1746))</f>
        <v>31.32842173913043</v>
      </c>
    </row>
    <row r="1747" spans="1:23" x14ac:dyDescent="0.3">
      <c r="A1747" s="2">
        <v>1746</v>
      </c>
      <c r="B1747" t="s">
        <v>6825</v>
      </c>
      <c r="C1747" t="s">
        <v>6826</v>
      </c>
      <c r="D1747" t="s">
        <v>6827</v>
      </c>
      <c r="E1747" s="3">
        <v>34522</v>
      </c>
      <c r="F1747" t="s">
        <v>22</v>
      </c>
      <c r="G1747" t="s">
        <v>6828</v>
      </c>
      <c r="H1747" s="1">
        <v>47051</v>
      </c>
      <c r="I1747" s="1">
        <v>47416</v>
      </c>
      <c r="J1747" t="s">
        <v>36</v>
      </c>
      <c r="K1747" t="s">
        <v>37</v>
      </c>
      <c r="L1747" t="s">
        <v>53</v>
      </c>
      <c r="M1747" t="s">
        <v>59</v>
      </c>
      <c r="N1747" t="s">
        <v>60</v>
      </c>
      <c r="O1747" t="s">
        <v>73</v>
      </c>
      <c r="P1747" t="s">
        <v>39</v>
      </c>
      <c r="Q1747" t="s">
        <v>47</v>
      </c>
      <c r="R1747">
        <v>3.5</v>
      </c>
      <c r="S1747">
        <v>0</v>
      </c>
      <c r="T1747">
        <f t="shared" si="81"/>
        <v>365</v>
      </c>
      <c r="U1747" t="str">
        <f t="shared" si="82"/>
        <v>2028</v>
      </c>
      <c r="V1747" t="str">
        <f t="shared" si="83"/>
        <v>4</v>
      </c>
      <c r="W1747" s="10" cm="1">
        <f t="array" ref="W1747">(INDEX(clv_analysis[[#All],[Customer Lifetime Value]], MATCH(TEXT(U1747, "0")&amp;V1747, TEXT(clv_analysis[[#All],[Year]], "0")&amp;clv_analysis[[#All],[Quarter]], 0))) /( COUNTIFS(amazon_prime_users[Year], U1747, amazon_prime_users[Quarter], V1747))</f>
        <v>31.32842173913043</v>
      </c>
    </row>
    <row r="1748" spans="1:23" x14ac:dyDescent="0.3">
      <c r="A1748" s="2">
        <v>1747</v>
      </c>
      <c r="B1748" t="s">
        <v>6829</v>
      </c>
      <c r="C1748" t="s">
        <v>6830</v>
      </c>
      <c r="D1748" t="s">
        <v>6831</v>
      </c>
      <c r="E1748" s="3">
        <v>18995</v>
      </c>
      <c r="F1748" t="s">
        <v>22</v>
      </c>
      <c r="G1748" t="s">
        <v>6832</v>
      </c>
      <c r="H1748" s="1">
        <v>47052</v>
      </c>
      <c r="I1748" s="1">
        <v>47417</v>
      </c>
      <c r="J1748" t="s">
        <v>24</v>
      </c>
      <c r="K1748" t="s">
        <v>37</v>
      </c>
      <c r="L1748" t="s">
        <v>26</v>
      </c>
      <c r="M1748" t="s">
        <v>59</v>
      </c>
      <c r="N1748" t="s">
        <v>60</v>
      </c>
      <c r="O1748" t="s">
        <v>73</v>
      </c>
      <c r="P1748" t="s">
        <v>30</v>
      </c>
      <c r="Q1748" t="s">
        <v>54</v>
      </c>
      <c r="R1748">
        <v>4.7</v>
      </c>
      <c r="S1748">
        <v>5</v>
      </c>
      <c r="T1748">
        <f t="shared" si="81"/>
        <v>365</v>
      </c>
      <c r="U1748" t="str">
        <f t="shared" si="82"/>
        <v>2028</v>
      </c>
      <c r="V1748" t="str">
        <f t="shared" si="83"/>
        <v>4</v>
      </c>
      <c r="W1748" s="10" cm="1">
        <f t="array" ref="W1748">(INDEX(clv_analysis[[#All],[Customer Lifetime Value]], MATCH(TEXT(U1748, "0")&amp;V1748, TEXT(clv_analysis[[#All],[Year]], "0")&amp;clv_analysis[[#All],[Quarter]], 0))) /( COUNTIFS(amazon_prime_users[Year], U1748, amazon_prime_users[Quarter], V1748))</f>
        <v>31.32842173913043</v>
      </c>
    </row>
    <row r="1749" spans="1:23" x14ac:dyDescent="0.3">
      <c r="A1749" s="2">
        <v>1748</v>
      </c>
      <c r="B1749" t="s">
        <v>6833</v>
      </c>
      <c r="C1749" t="s">
        <v>6834</v>
      </c>
      <c r="D1749" t="s">
        <v>6835</v>
      </c>
      <c r="E1749" s="3">
        <v>23327</v>
      </c>
      <c r="F1749" t="s">
        <v>22</v>
      </c>
      <c r="G1749" t="s">
        <v>6836</v>
      </c>
      <c r="H1749" s="1">
        <v>47053</v>
      </c>
      <c r="I1749" s="1">
        <v>47418</v>
      </c>
      <c r="J1749" t="s">
        <v>36</v>
      </c>
      <c r="K1749" t="s">
        <v>25</v>
      </c>
      <c r="L1749" t="s">
        <v>26</v>
      </c>
      <c r="M1749" t="s">
        <v>27</v>
      </c>
      <c r="N1749" t="s">
        <v>28</v>
      </c>
      <c r="O1749" t="s">
        <v>38</v>
      </c>
      <c r="P1749" t="s">
        <v>68</v>
      </c>
      <c r="Q1749" t="s">
        <v>47</v>
      </c>
      <c r="R1749">
        <v>3.9</v>
      </c>
      <c r="S1749">
        <v>2</v>
      </c>
      <c r="T1749">
        <f t="shared" si="81"/>
        <v>365</v>
      </c>
      <c r="U1749" t="str">
        <f t="shared" si="82"/>
        <v>2028</v>
      </c>
      <c r="V1749" t="str">
        <f t="shared" si="83"/>
        <v>4</v>
      </c>
      <c r="W1749" s="10" cm="1">
        <f t="array" ref="W1749">(INDEX(clv_analysis[[#All],[Customer Lifetime Value]], MATCH(TEXT(U1749, "0")&amp;V1749, TEXT(clv_analysis[[#All],[Year]], "0")&amp;clv_analysis[[#All],[Quarter]], 0))) /( COUNTIFS(amazon_prime_users[Year], U1749, amazon_prime_users[Quarter], V1749))</f>
        <v>31.32842173913043</v>
      </c>
    </row>
    <row r="1750" spans="1:23" x14ac:dyDescent="0.3">
      <c r="A1750" s="2">
        <v>1749</v>
      </c>
      <c r="B1750" t="s">
        <v>6837</v>
      </c>
      <c r="C1750" t="s">
        <v>6838</v>
      </c>
      <c r="D1750" t="s">
        <v>6839</v>
      </c>
      <c r="E1750" s="3">
        <v>18204</v>
      </c>
      <c r="F1750" t="s">
        <v>43</v>
      </c>
      <c r="G1750" t="s">
        <v>6840</v>
      </c>
      <c r="H1750" s="1">
        <v>47054</v>
      </c>
      <c r="I1750" s="1">
        <v>47419</v>
      </c>
      <c r="J1750" t="s">
        <v>24</v>
      </c>
      <c r="K1750" t="s">
        <v>25</v>
      </c>
      <c r="L1750" t="s">
        <v>26</v>
      </c>
      <c r="M1750" t="s">
        <v>66</v>
      </c>
      <c r="N1750" t="s">
        <v>28</v>
      </c>
      <c r="O1750" t="s">
        <v>73</v>
      </c>
      <c r="P1750" t="s">
        <v>68</v>
      </c>
      <c r="Q1750" t="s">
        <v>47</v>
      </c>
      <c r="R1750">
        <v>3.9</v>
      </c>
      <c r="S1750">
        <v>1</v>
      </c>
      <c r="T1750">
        <f t="shared" si="81"/>
        <v>365</v>
      </c>
      <c r="U1750" t="str">
        <f t="shared" si="82"/>
        <v>2028</v>
      </c>
      <c r="V1750" t="str">
        <f t="shared" si="83"/>
        <v>4</v>
      </c>
      <c r="W1750" s="10" cm="1">
        <f t="array" ref="W1750">(INDEX(clv_analysis[[#All],[Customer Lifetime Value]], MATCH(TEXT(U1750, "0")&amp;V1750, TEXT(clv_analysis[[#All],[Year]], "0")&amp;clv_analysis[[#All],[Quarter]], 0))) /( COUNTIFS(amazon_prime_users[Year], U1750, amazon_prime_users[Quarter], V1750))</f>
        <v>31.32842173913043</v>
      </c>
    </row>
    <row r="1751" spans="1:23" x14ac:dyDescent="0.3">
      <c r="A1751" s="2">
        <v>1750</v>
      </c>
      <c r="B1751" t="s">
        <v>6841</v>
      </c>
      <c r="C1751" t="s">
        <v>6842</v>
      </c>
      <c r="D1751" t="s">
        <v>6843</v>
      </c>
      <c r="E1751" s="3">
        <v>38557</v>
      </c>
      <c r="F1751" t="s">
        <v>43</v>
      </c>
      <c r="G1751" t="s">
        <v>6844</v>
      </c>
      <c r="H1751" s="1">
        <v>47055</v>
      </c>
      <c r="I1751" s="1">
        <v>47420</v>
      </c>
      <c r="J1751" t="s">
        <v>24</v>
      </c>
      <c r="K1751" t="s">
        <v>52</v>
      </c>
      <c r="L1751" t="s">
        <v>53</v>
      </c>
      <c r="M1751" t="s">
        <v>66</v>
      </c>
      <c r="N1751" t="s">
        <v>60</v>
      </c>
      <c r="O1751" t="s">
        <v>61</v>
      </c>
      <c r="P1751" t="s">
        <v>68</v>
      </c>
      <c r="Q1751" t="s">
        <v>54</v>
      </c>
      <c r="R1751">
        <v>4.5999999999999996</v>
      </c>
      <c r="S1751">
        <v>8</v>
      </c>
      <c r="T1751">
        <f t="shared" si="81"/>
        <v>365</v>
      </c>
      <c r="U1751" t="str">
        <f t="shared" si="82"/>
        <v>2028</v>
      </c>
      <c r="V1751" t="str">
        <f t="shared" si="83"/>
        <v>4</v>
      </c>
      <c r="W1751" s="10" cm="1">
        <f t="array" ref="W1751">(INDEX(clv_analysis[[#All],[Customer Lifetime Value]], MATCH(TEXT(U1751, "0")&amp;V1751, TEXT(clv_analysis[[#All],[Year]], "0")&amp;clv_analysis[[#All],[Quarter]], 0))) /( COUNTIFS(amazon_prime_users[Year], U1751, amazon_prime_users[Quarter], V1751))</f>
        <v>31.32842173913043</v>
      </c>
    </row>
    <row r="1752" spans="1:23" x14ac:dyDescent="0.3">
      <c r="A1752" s="2">
        <v>1751</v>
      </c>
      <c r="B1752" t="s">
        <v>6845</v>
      </c>
      <c r="C1752" t="s">
        <v>6846</v>
      </c>
      <c r="D1752" t="s">
        <v>6847</v>
      </c>
      <c r="E1752" s="3">
        <v>18184</v>
      </c>
      <c r="F1752" t="s">
        <v>43</v>
      </c>
      <c r="G1752" t="s">
        <v>6848</v>
      </c>
      <c r="H1752" s="1">
        <v>47056</v>
      </c>
      <c r="I1752" s="1">
        <v>47421</v>
      </c>
      <c r="J1752" t="s">
        <v>24</v>
      </c>
      <c r="K1752" t="s">
        <v>52</v>
      </c>
      <c r="L1752" t="s">
        <v>53</v>
      </c>
      <c r="M1752" t="s">
        <v>27</v>
      </c>
      <c r="N1752" t="s">
        <v>28</v>
      </c>
      <c r="O1752" t="s">
        <v>38</v>
      </c>
      <c r="P1752" t="s">
        <v>39</v>
      </c>
      <c r="Q1752" t="s">
        <v>54</v>
      </c>
      <c r="R1752">
        <v>3.8</v>
      </c>
      <c r="S1752">
        <v>10</v>
      </c>
      <c r="T1752">
        <f t="shared" si="81"/>
        <v>365</v>
      </c>
      <c r="U1752" t="str">
        <f t="shared" si="82"/>
        <v>2028</v>
      </c>
      <c r="V1752" t="str">
        <f t="shared" si="83"/>
        <v>4</v>
      </c>
      <c r="W1752" s="10" cm="1">
        <f t="array" ref="W1752">(INDEX(clv_analysis[[#All],[Customer Lifetime Value]], MATCH(TEXT(U1752, "0")&amp;V1752, TEXT(clv_analysis[[#All],[Year]], "0")&amp;clv_analysis[[#All],[Quarter]], 0))) /( COUNTIFS(amazon_prime_users[Year], U1752, amazon_prime_users[Quarter], V1752))</f>
        <v>31.32842173913043</v>
      </c>
    </row>
    <row r="1753" spans="1:23" x14ac:dyDescent="0.3">
      <c r="A1753" s="2">
        <v>1752</v>
      </c>
      <c r="B1753" t="s">
        <v>6849</v>
      </c>
      <c r="C1753" t="s">
        <v>6850</v>
      </c>
      <c r="D1753" t="s">
        <v>6851</v>
      </c>
      <c r="E1753" s="3">
        <v>36592</v>
      </c>
      <c r="F1753" t="s">
        <v>22</v>
      </c>
      <c r="G1753" t="s">
        <v>6852</v>
      </c>
      <c r="H1753" s="1">
        <v>47057</v>
      </c>
      <c r="I1753" s="1">
        <v>47422</v>
      </c>
      <c r="J1753" t="s">
        <v>24</v>
      </c>
      <c r="K1753" t="s">
        <v>52</v>
      </c>
      <c r="L1753" t="s">
        <v>53</v>
      </c>
      <c r="M1753" t="s">
        <v>59</v>
      </c>
      <c r="N1753" t="s">
        <v>45</v>
      </c>
      <c r="O1753" t="s">
        <v>73</v>
      </c>
      <c r="P1753" t="s">
        <v>30</v>
      </c>
      <c r="Q1753" t="s">
        <v>54</v>
      </c>
      <c r="R1753">
        <v>3.9</v>
      </c>
      <c r="S1753">
        <v>4</v>
      </c>
      <c r="T1753">
        <f t="shared" si="81"/>
        <v>365</v>
      </c>
      <c r="U1753" t="str">
        <f t="shared" si="82"/>
        <v>2028</v>
      </c>
      <c r="V1753" t="str">
        <f t="shared" si="83"/>
        <v>4</v>
      </c>
      <c r="W1753" s="10" cm="1">
        <f t="array" ref="W1753">(INDEX(clv_analysis[[#All],[Customer Lifetime Value]], MATCH(TEXT(U1753, "0")&amp;V1753, TEXT(clv_analysis[[#All],[Year]], "0")&amp;clv_analysis[[#All],[Quarter]], 0))) /( COUNTIFS(amazon_prime_users[Year], U1753, amazon_prime_users[Quarter], V1753))</f>
        <v>31.32842173913043</v>
      </c>
    </row>
    <row r="1754" spans="1:23" x14ac:dyDescent="0.3">
      <c r="A1754" s="2">
        <v>1753</v>
      </c>
      <c r="B1754" t="s">
        <v>6853</v>
      </c>
      <c r="C1754" t="s">
        <v>6854</v>
      </c>
      <c r="D1754" t="s">
        <v>6855</v>
      </c>
      <c r="E1754" s="3">
        <v>29880</v>
      </c>
      <c r="F1754" t="s">
        <v>22</v>
      </c>
      <c r="G1754" t="s">
        <v>6856</v>
      </c>
      <c r="H1754" s="1">
        <v>47058</v>
      </c>
      <c r="I1754" s="1">
        <v>47423</v>
      </c>
      <c r="J1754" t="s">
        <v>36</v>
      </c>
      <c r="K1754" t="s">
        <v>25</v>
      </c>
      <c r="L1754" t="s">
        <v>26</v>
      </c>
      <c r="M1754" t="s">
        <v>59</v>
      </c>
      <c r="N1754" t="s">
        <v>60</v>
      </c>
      <c r="O1754" t="s">
        <v>46</v>
      </c>
      <c r="P1754" t="s">
        <v>39</v>
      </c>
      <c r="Q1754" t="s">
        <v>31</v>
      </c>
      <c r="R1754">
        <v>4.7</v>
      </c>
      <c r="S1754">
        <v>6</v>
      </c>
      <c r="T1754">
        <f t="shared" si="81"/>
        <v>365</v>
      </c>
      <c r="U1754" t="str">
        <f t="shared" si="82"/>
        <v>2028</v>
      </c>
      <c r="V1754" t="str">
        <f t="shared" si="83"/>
        <v>4</v>
      </c>
      <c r="W1754" s="10" cm="1">
        <f t="array" ref="W1754">(INDEX(clv_analysis[[#All],[Customer Lifetime Value]], MATCH(TEXT(U1754, "0")&amp;V1754, TEXT(clv_analysis[[#All],[Year]], "0")&amp;clv_analysis[[#All],[Quarter]], 0))) /( COUNTIFS(amazon_prime_users[Year], U1754, amazon_prime_users[Quarter], V1754))</f>
        <v>31.32842173913043</v>
      </c>
    </row>
    <row r="1755" spans="1:23" x14ac:dyDescent="0.3">
      <c r="A1755" s="2">
        <v>1754</v>
      </c>
      <c r="B1755" t="s">
        <v>6857</v>
      </c>
      <c r="C1755" t="s">
        <v>6858</v>
      </c>
      <c r="D1755" t="s">
        <v>6859</v>
      </c>
      <c r="E1755" s="3">
        <v>27044</v>
      </c>
      <c r="F1755" t="s">
        <v>43</v>
      </c>
      <c r="G1755" t="s">
        <v>6860</v>
      </c>
      <c r="H1755" s="1">
        <v>47059</v>
      </c>
      <c r="I1755" s="1">
        <v>47424</v>
      </c>
      <c r="J1755" t="s">
        <v>36</v>
      </c>
      <c r="K1755" t="s">
        <v>37</v>
      </c>
      <c r="L1755" t="s">
        <v>53</v>
      </c>
      <c r="M1755" t="s">
        <v>59</v>
      </c>
      <c r="N1755" t="s">
        <v>28</v>
      </c>
      <c r="O1755" t="s">
        <v>46</v>
      </c>
      <c r="P1755" t="s">
        <v>68</v>
      </c>
      <c r="Q1755" t="s">
        <v>31</v>
      </c>
      <c r="R1755">
        <v>4.3</v>
      </c>
      <c r="S1755">
        <v>3</v>
      </c>
      <c r="T1755">
        <f t="shared" si="81"/>
        <v>365</v>
      </c>
      <c r="U1755" t="str">
        <f t="shared" si="82"/>
        <v>2028</v>
      </c>
      <c r="V1755" t="str">
        <f t="shared" si="83"/>
        <v>4</v>
      </c>
      <c r="W1755" s="10" cm="1">
        <f t="array" ref="W1755">(INDEX(clv_analysis[[#All],[Customer Lifetime Value]], MATCH(TEXT(U1755, "0")&amp;V1755, TEXT(clv_analysis[[#All],[Year]], "0")&amp;clv_analysis[[#All],[Quarter]], 0))) /( COUNTIFS(amazon_prime_users[Year], U1755, amazon_prime_users[Quarter], V1755))</f>
        <v>31.32842173913043</v>
      </c>
    </row>
    <row r="1756" spans="1:23" x14ac:dyDescent="0.3">
      <c r="A1756" s="2">
        <v>1755</v>
      </c>
      <c r="B1756" t="s">
        <v>6861</v>
      </c>
      <c r="C1756" t="s">
        <v>6862</v>
      </c>
      <c r="D1756" t="s">
        <v>6863</v>
      </c>
      <c r="E1756" s="3">
        <v>22232</v>
      </c>
      <c r="F1756" t="s">
        <v>22</v>
      </c>
      <c r="G1756" t="s">
        <v>6864</v>
      </c>
      <c r="H1756" s="1">
        <v>47060</v>
      </c>
      <c r="I1756" s="1">
        <v>47425</v>
      </c>
      <c r="J1756" t="s">
        <v>36</v>
      </c>
      <c r="K1756" t="s">
        <v>25</v>
      </c>
      <c r="L1756" t="s">
        <v>26</v>
      </c>
      <c r="M1756" t="s">
        <v>59</v>
      </c>
      <c r="N1756" t="s">
        <v>60</v>
      </c>
      <c r="O1756" t="s">
        <v>114</v>
      </c>
      <c r="P1756" t="s">
        <v>39</v>
      </c>
      <c r="Q1756" t="s">
        <v>31</v>
      </c>
      <c r="R1756">
        <v>3.3</v>
      </c>
      <c r="S1756">
        <v>1</v>
      </c>
      <c r="T1756">
        <f t="shared" si="81"/>
        <v>365</v>
      </c>
      <c r="U1756" t="str">
        <f t="shared" si="82"/>
        <v>2028</v>
      </c>
      <c r="V1756" t="str">
        <f t="shared" si="83"/>
        <v>4</v>
      </c>
      <c r="W1756" s="10" cm="1">
        <f t="array" ref="W1756">(INDEX(clv_analysis[[#All],[Customer Lifetime Value]], MATCH(TEXT(U1756, "0")&amp;V1756, TEXT(clv_analysis[[#All],[Year]], "0")&amp;clv_analysis[[#All],[Quarter]], 0))) /( COUNTIFS(amazon_prime_users[Year], U1756, amazon_prime_users[Quarter], V1756))</f>
        <v>31.32842173913043</v>
      </c>
    </row>
    <row r="1757" spans="1:23" x14ac:dyDescent="0.3">
      <c r="A1757" s="2">
        <v>1756</v>
      </c>
      <c r="B1757" t="s">
        <v>6865</v>
      </c>
      <c r="C1757" t="s">
        <v>6866</v>
      </c>
      <c r="D1757" t="s">
        <v>6867</v>
      </c>
      <c r="E1757" s="3">
        <v>24150</v>
      </c>
      <c r="F1757" t="s">
        <v>43</v>
      </c>
      <c r="G1757" t="s">
        <v>6868</v>
      </c>
      <c r="H1757" s="1">
        <v>47061</v>
      </c>
      <c r="I1757" s="1">
        <v>47426</v>
      </c>
      <c r="J1757" t="s">
        <v>24</v>
      </c>
      <c r="K1757" t="s">
        <v>52</v>
      </c>
      <c r="L1757" t="s">
        <v>53</v>
      </c>
      <c r="M1757" t="s">
        <v>59</v>
      </c>
      <c r="N1757" t="s">
        <v>28</v>
      </c>
      <c r="O1757" t="s">
        <v>61</v>
      </c>
      <c r="P1757" t="s">
        <v>30</v>
      </c>
      <c r="Q1757" t="s">
        <v>54</v>
      </c>
      <c r="R1757">
        <v>3.2</v>
      </c>
      <c r="S1757">
        <v>9</v>
      </c>
      <c r="T1757">
        <f t="shared" si="81"/>
        <v>365</v>
      </c>
      <c r="U1757" t="str">
        <f t="shared" si="82"/>
        <v>2028</v>
      </c>
      <c r="V1757" t="str">
        <f t="shared" si="83"/>
        <v>4</v>
      </c>
      <c r="W1757" s="10" cm="1">
        <f t="array" ref="W1757">(INDEX(clv_analysis[[#All],[Customer Lifetime Value]], MATCH(TEXT(U1757, "0")&amp;V1757, TEXT(clv_analysis[[#All],[Year]], "0")&amp;clv_analysis[[#All],[Quarter]], 0))) /( COUNTIFS(amazon_prime_users[Year], U1757, amazon_prime_users[Quarter], V1757))</f>
        <v>31.32842173913043</v>
      </c>
    </row>
    <row r="1758" spans="1:23" x14ac:dyDescent="0.3">
      <c r="A1758" s="2">
        <v>1757</v>
      </c>
      <c r="B1758" t="s">
        <v>6869</v>
      </c>
      <c r="C1758" t="s">
        <v>6870</v>
      </c>
      <c r="D1758" t="s">
        <v>6871</v>
      </c>
      <c r="E1758" s="3">
        <v>37329</v>
      </c>
      <c r="F1758" t="s">
        <v>43</v>
      </c>
      <c r="G1758" t="s">
        <v>6872</v>
      </c>
      <c r="H1758" s="1">
        <v>47062</v>
      </c>
      <c r="I1758" s="1">
        <v>47427</v>
      </c>
      <c r="J1758" t="s">
        <v>24</v>
      </c>
      <c r="K1758" t="s">
        <v>37</v>
      </c>
      <c r="L1758" t="s">
        <v>26</v>
      </c>
      <c r="M1758" t="s">
        <v>27</v>
      </c>
      <c r="N1758" t="s">
        <v>45</v>
      </c>
      <c r="O1758" t="s">
        <v>38</v>
      </c>
      <c r="P1758" t="s">
        <v>68</v>
      </c>
      <c r="Q1758" t="s">
        <v>47</v>
      </c>
      <c r="R1758">
        <v>4.8</v>
      </c>
      <c r="S1758">
        <v>1</v>
      </c>
      <c r="T1758">
        <f t="shared" si="81"/>
        <v>365</v>
      </c>
      <c r="U1758" t="str">
        <f t="shared" si="82"/>
        <v>2028</v>
      </c>
      <c r="V1758" t="str">
        <f t="shared" si="83"/>
        <v>4</v>
      </c>
      <c r="W1758" s="10" cm="1">
        <f t="array" ref="W1758">(INDEX(clv_analysis[[#All],[Customer Lifetime Value]], MATCH(TEXT(U1758, "0")&amp;V1758, TEXT(clv_analysis[[#All],[Year]], "0")&amp;clv_analysis[[#All],[Quarter]], 0))) /( COUNTIFS(amazon_prime_users[Year], U1758, amazon_prime_users[Quarter], V1758))</f>
        <v>31.32842173913043</v>
      </c>
    </row>
    <row r="1759" spans="1:23" x14ac:dyDescent="0.3">
      <c r="A1759" s="2">
        <v>1758</v>
      </c>
      <c r="B1759" t="s">
        <v>6873</v>
      </c>
      <c r="C1759" t="s">
        <v>6874</v>
      </c>
      <c r="D1759" t="s">
        <v>6875</v>
      </c>
      <c r="E1759" s="3">
        <v>15483</v>
      </c>
      <c r="F1759" t="s">
        <v>22</v>
      </c>
      <c r="G1759" t="s">
        <v>6876</v>
      </c>
      <c r="H1759" s="1">
        <v>47063</v>
      </c>
      <c r="I1759" s="1">
        <v>47428</v>
      </c>
      <c r="J1759" t="s">
        <v>36</v>
      </c>
      <c r="K1759" t="s">
        <v>52</v>
      </c>
      <c r="L1759" t="s">
        <v>53</v>
      </c>
      <c r="M1759" t="s">
        <v>27</v>
      </c>
      <c r="N1759" t="s">
        <v>28</v>
      </c>
      <c r="O1759" t="s">
        <v>61</v>
      </c>
      <c r="P1759" t="s">
        <v>30</v>
      </c>
      <c r="Q1759" t="s">
        <v>47</v>
      </c>
      <c r="R1759">
        <v>4.9000000000000004</v>
      </c>
      <c r="S1759">
        <v>4</v>
      </c>
      <c r="T1759">
        <f t="shared" si="81"/>
        <v>365</v>
      </c>
      <c r="U1759" t="str">
        <f t="shared" si="82"/>
        <v>2028</v>
      </c>
      <c r="V1759" t="str">
        <f t="shared" si="83"/>
        <v>4</v>
      </c>
      <c r="W1759" s="10" cm="1">
        <f t="array" ref="W1759">(INDEX(clv_analysis[[#All],[Customer Lifetime Value]], MATCH(TEXT(U1759, "0")&amp;V1759, TEXT(clv_analysis[[#All],[Year]], "0")&amp;clv_analysis[[#All],[Quarter]], 0))) /( COUNTIFS(amazon_prime_users[Year], U1759, amazon_prime_users[Quarter], V1759))</f>
        <v>31.32842173913043</v>
      </c>
    </row>
    <row r="1760" spans="1:23" x14ac:dyDescent="0.3">
      <c r="A1760" s="2">
        <v>1759</v>
      </c>
      <c r="B1760" t="s">
        <v>6877</v>
      </c>
      <c r="C1760" t="s">
        <v>6878</v>
      </c>
      <c r="D1760" t="s">
        <v>6879</v>
      </c>
      <c r="E1760" s="3">
        <v>20859</v>
      </c>
      <c r="F1760" t="s">
        <v>22</v>
      </c>
      <c r="G1760" t="s">
        <v>6880</v>
      </c>
      <c r="H1760" s="1">
        <v>47064</v>
      </c>
      <c r="I1760" s="1">
        <v>47429</v>
      </c>
      <c r="J1760" t="s">
        <v>24</v>
      </c>
      <c r="K1760" t="s">
        <v>52</v>
      </c>
      <c r="L1760" t="s">
        <v>26</v>
      </c>
      <c r="M1760" t="s">
        <v>66</v>
      </c>
      <c r="N1760" t="s">
        <v>28</v>
      </c>
      <c r="O1760" t="s">
        <v>114</v>
      </c>
      <c r="P1760" t="s">
        <v>30</v>
      </c>
      <c r="Q1760" t="s">
        <v>31</v>
      </c>
      <c r="R1760">
        <v>4.2</v>
      </c>
      <c r="S1760">
        <v>1</v>
      </c>
      <c r="T1760">
        <f t="shared" si="81"/>
        <v>365</v>
      </c>
      <c r="U1760" t="str">
        <f t="shared" si="82"/>
        <v>2028</v>
      </c>
      <c r="V1760" t="str">
        <f t="shared" si="83"/>
        <v>4</v>
      </c>
      <c r="W1760" s="10" cm="1">
        <f t="array" ref="W1760">(INDEX(clv_analysis[[#All],[Customer Lifetime Value]], MATCH(TEXT(U1760, "0")&amp;V1760, TEXT(clv_analysis[[#All],[Year]], "0")&amp;clv_analysis[[#All],[Quarter]], 0))) /( COUNTIFS(amazon_prime_users[Year], U1760, amazon_prime_users[Quarter], V1760))</f>
        <v>31.32842173913043</v>
      </c>
    </row>
    <row r="1761" spans="1:23" x14ac:dyDescent="0.3">
      <c r="A1761" s="2">
        <v>1760</v>
      </c>
      <c r="B1761" t="s">
        <v>6881</v>
      </c>
      <c r="C1761" t="s">
        <v>6882</v>
      </c>
      <c r="D1761" t="s">
        <v>6883</v>
      </c>
      <c r="E1761" s="3">
        <v>32088</v>
      </c>
      <c r="F1761" t="s">
        <v>43</v>
      </c>
      <c r="G1761" t="s">
        <v>6884</v>
      </c>
      <c r="H1761" s="1">
        <v>47065</v>
      </c>
      <c r="I1761" s="1">
        <v>47430</v>
      </c>
      <c r="J1761" t="s">
        <v>36</v>
      </c>
      <c r="K1761" t="s">
        <v>37</v>
      </c>
      <c r="L1761" t="s">
        <v>26</v>
      </c>
      <c r="M1761" t="s">
        <v>66</v>
      </c>
      <c r="N1761" t="s">
        <v>28</v>
      </c>
      <c r="O1761" t="s">
        <v>73</v>
      </c>
      <c r="P1761" t="s">
        <v>30</v>
      </c>
      <c r="Q1761" t="s">
        <v>47</v>
      </c>
      <c r="R1761">
        <v>3.7</v>
      </c>
      <c r="S1761">
        <v>3</v>
      </c>
      <c r="T1761">
        <f t="shared" si="81"/>
        <v>365</v>
      </c>
      <c r="U1761" t="str">
        <f t="shared" si="82"/>
        <v>2028</v>
      </c>
      <c r="V1761" t="str">
        <f t="shared" si="83"/>
        <v>4</v>
      </c>
      <c r="W1761" s="10" cm="1">
        <f t="array" ref="W1761">(INDEX(clv_analysis[[#All],[Customer Lifetime Value]], MATCH(TEXT(U1761, "0")&amp;V1761, TEXT(clv_analysis[[#All],[Year]], "0")&amp;clv_analysis[[#All],[Quarter]], 0))) /( COUNTIFS(amazon_prime_users[Year], U1761, amazon_prime_users[Quarter], V1761))</f>
        <v>31.32842173913043</v>
      </c>
    </row>
    <row r="1762" spans="1:23" x14ac:dyDescent="0.3">
      <c r="A1762" s="2">
        <v>1761</v>
      </c>
      <c r="B1762" t="s">
        <v>6885</v>
      </c>
      <c r="C1762" t="s">
        <v>6886</v>
      </c>
      <c r="D1762" t="s">
        <v>6887</v>
      </c>
      <c r="E1762" s="3">
        <v>28288</v>
      </c>
      <c r="F1762" t="s">
        <v>22</v>
      </c>
      <c r="G1762" t="s">
        <v>6888</v>
      </c>
      <c r="H1762" s="1">
        <v>47066</v>
      </c>
      <c r="I1762" s="1">
        <v>47431</v>
      </c>
      <c r="J1762" t="s">
        <v>24</v>
      </c>
      <c r="K1762" t="s">
        <v>37</v>
      </c>
      <c r="L1762" t="s">
        <v>26</v>
      </c>
      <c r="M1762" t="s">
        <v>59</v>
      </c>
      <c r="N1762" t="s">
        <v>45</v>
      </c>
      <c r="O1762" t="s">
        <v>29</v>
      </c>
      <c r="P1762" t="s">
        <v>30</v>
      </c>
      <c r="Q1762" t="s">
        <v>31</v>
      </c>
      <c r="R1762">
        <v>3.9</v>
      </c>
      <c r="S1762">
        <v>7</v>
      </c>
      <c r="T1762">
        <f t="shared" si="81"/>
        <v>365</v>
      </c>
      <c r="U1762" t="str">
        <f t="shared" si="82"/>
        <v>2028</v>
      </c>
      <c r="V1762" t="str">
        <f t="shared" si="83"/>
        <v>4</v>
      </c>
      <c r="W1762" s="10" cm="1">
        <f t="array" ref="W1762">(INDEX(clv_analysis[[#All],[Customer Lifetime Value]], MATCH(TEXT(U1762, "0")&amp;V1762, TEXT(clv_analysis[[#All],[Year]], "0")&amp;clv_analysis[[#All],[Quarter]], 0))) /( COUNTIFS(amazon_prime_users[Year], U1762, amazon_prime_users[Quarter], V1762))</f>
        <v>31.32842173913043</v>
      </c>
    </row>
    <row r="1763" spans="1:23" x14ac:dyDescent="0.3">
      <c r="A1763" s="2">
        <v>1762</v>
      </c>
      <c r="B1763" t="s">
        <v>6889</v>
      </c>
      <c r="C1763" t="s">
        <v>6890</v>
      </c>
      <c r="D1763" t="s">
        <v>6891</v>
      </c>
      <c r="E1763" s="3">
        <v>18720</v>
      </c>
      <c r="F1763" t="s">
        <v>43</v>
      </c>
      <c r="G1763" t="s">
        <v>6892</v>
      </c>
      <c r="H1763" s="1">
        <v>47067</v>
      </c>
      <c r="I1763" s="1">
        <v>47432</v>
      </c>
      <c r="J1763" t="s">
        <v>24</v>
      </c>
      <c r="K1763" t="s">
        <v>52</v>
      </c>
      <c r="L1763" t="s">
        <v>53</v>
      </c>
      <c r="M1763" t="s">
        <v>59</v>
      </c>
      <c r="N1763" t="s">
        <v>60</v>
      </c>
      <c r="O1763" t="s">
        <v>61</v>
      </c>
      <c r="P1763" t="s">
        <v>39</v>
      </c>
      <c r="Q1763" t="s">
        <v>47</v>
      </c>
      <c r="R1763">
        <v>3.5</v>
      </c>
      <c r="S1763">
        <v>3</v>
      </c>
      <c r="T1763">
        <f t="shared" si="81"/>
        <v>365</v>
      </c>
      <c r="U1763" t="str">
        <f t="shared" si="82"/>
        <v>2028</v>
      </c>
      <c r="V1763" t="str">
        <f t="shared" si="83"/>
        <v>4</v>
      </c>
      <c r="W1763" s="10" cm="1">
        <f t="array" ref="W1763">(INDEX(clv_analysis[[#All],[Customer Lifetime Value]], MATCH(TEXT(U1763, "0")&amp;V1763, TEXT(clv_analysis[[#All],[Year]], "0")&amp;clv_analysis[[#All],[Quarter]], 0))) /( COUNTIFS(amazon_prime_users[Year], U1763, amazon_prime_users[Quarter], V1763))</f>
        <v>31.32842173913043</v>
      </c>
    </row>
    <row r="1764" spans="1:23" x14ac:dyDescent="0.3">
      <c r="A1764" s="2">
        <v>1763</v>
      </c>
      <c r="B1764" t="s">
        <v>6893</v>
      </c>
      <c r="C1764" t="s">
        <v>6894</v>
      </c>
      <c r="D1764" t="s">
        <v>6895</v>
      </c>
      <c r="E1764" s="3">
        <v>13093</v>
      </c>
      <c r="F1764" t="s">
        <v>22</v>
      </c>
      <c r="G1764" t="s">
        <v>6896</v>
      </c>
      <c r="H1764" s="1">
        <v>47068</v>
      </c>
      <c r="I1764" s="1">
        <v>47433</v>
      </c>
      <c r="J1764" t="s">
        <v>36</v>
      </c>
      <c r="K1764" t="s">
        <v>37</v>
      </c>
      <c r="L1764" t="s">
        <v>53</v>
      </c>
      <c r="M1764" t="s">
        <v>59</v>
      </c>
      <c r="N1764" t="s">
        <v>45</v>
      </c>
      <c r="O1764" t="s">
        <v>67</v>
      </c>
      <c r="P1764" t="s">
        <v>39</v>
      </c>
      <c r="Q1764" t="s">
        <v>54</v>
      </c>
      <c r="R1764">
        <v>4.9000000000000004</v>
      </c>
      <c r="S1764">
        <v>1</v>
      </c>
      <c r="T1764">
        <f t="shared" si="81"/>
        <v>365</v>
      </c>
      <c r="U1764" t="str">
        <f t="shared" si="82"/>
        <v>2028</v>
      </c>
      <c r="V1764" t="str">
        <f t="shared" si="83"/>
        <v>4</v>
      </c>
      <c r="W1764" s="10" cm="1">
        <f t="array" ref="W1764">(INDEX(clv_analysis[[#All],[Customer Lifetime Value]], MATCH(TEXT(U1764, "0")&amp;V1764, TEXT(clv_analysis[[#All],[Year]], "0")&amp;clv_analysis[[#All],[Quarter]], 0))) /( COUNTIFS(amazon_prime_users[Year], U1764, amazon_prime_users[Quarter], V1764))</f>
        <v>31.32842173913043</v>
      </c>
    </row>
    <row r="1765" spans="1:23" x14ac:dyDescent="0.3">
      <c r="A1765" s="2">
        <v>1764</v>
      </c>
      <c r="B1765" t="s">
        <v>6897</v>
      </c>
      <c r="C1765" t="s">
        <v>6898</v>
      </c>
      <c r="D1765" t="s">
        <v>6899</v>
      </c>
      <c r="E1765" s="3">
        <v>15280</v>
      </c>
      <c r="F1765" t="s">
        <v>43</v>
      </c>
      <c r="G1765" t="s">
        <v>3578</v>
      </c>
      <c r="H1765" s="1">
        <v>47069</v>
      </c>
      <c r="I1765" s="1">
        <v>47434</v>
      </c>
      <c r="J1765" t="s">
        <v>24</v>
      </c>
      <c r="K1765" t="s">
        <v>52</v>
      </c>
      <c r="L1765" t="s">
        <v>53</v>
      </c>
      <c r="M1765" t="s">
        <v>66</v>
      </c>
      <c r="N1765" t="s">
        <v>45</v>
      </c>
      <c r="O1765" t="s">
        <v>29</v>
      </c>
      <c r="P1765" t="s">
        <v>30</v>
      </c>
      <c r="Q1765" t="s">
        <v>47</v>
      </c>
      <c r="R1765">
        <v>3</v>
      </c>
      <c r="S1765">
        <v>8</v>
      </c>
      <c r="T1765">
        <f t="shared" si="81"/>
        <v>365</v>
      </c>
      <c r="U1765" t="str">
        <f t="shared" si="82"/>
        <v>2028</v>
      </c>
      <c r="V1765" t="str">
        <f t="shared" si="83"/>
        <v>4</v>
      </c>
      <c r="W1765" s="10" cm="1">
        <f t="array" ref="W1765">(INDEX(clv_analysis[[#All],[Customer Lifetime Value]], MATCH(TEXT(U1765, "0")&amp;V1765, TEXT(clv_analysis[[#All],[Year]], "0")&amp;clv_analysis[[#All],[Quarter]], 0))) /( COUNTIFS(amazon_prime_users[Year], U1765, amazon_prime_users[Quarter], V1765))</f>
        <v>31.32842173913043</v>
      </c>
    </row>
    <row r="1766" spans="1:23" x14ac:dyDescent="0.3">
      <c r="A1766" s="2">
        <v>1765</v>
      </c>
      <c r="B1766" t="s">
        <v>6900</v>
      </c>
      <c r="C1766" t="s">
        <v>6901</v>
      </c>
      <c r="D1766" t="s">
        <v>6902</v>
      </c>
      <c r="E1766" s="3">
        <v>33889</v>
      </c>
      <c r="F1766" t="s">
        <v>22</v>
      </c>
      <c r="G1766" t="s">
        <v>6903</v>
      </c>
      <c r="H1766" s="1">
        <v>47070</v>
      </c>
      <c r="I1766" s="1">
        <v>47435</v>
      </c>
      <c r="J1766" t="s">
        <v>24</v>
      </c>
      <c r="K1766" t="s">
        <v>52</v>
      </c>
      <c r="L1766" t="s">
        <v>53</v>
      </c>
      <c r="M1766" t="s">
        <v>27</v>
      </c>
      <c r="N1766" t="s">
        <v>28</v>
      </c>
      <c r="O1766" t="s">
        <v>61</v>
      </c>
      <c r="P1766" t="s">
        <v>30</v>
      </c>
      <c r="Q1766" t="s">
        <v>47</v>
      </c>
      <c r="R1766">
        <v>4.5999999999999996</v>
      </c>
      <c r="S1766">
        <v>7</v>
      </c>
      <c r="T1766">
        <f t="shared" si="81"/>
        <v>365</v>
      </c>
      <c r="U1766" t="str">
        <f t="shared" si="82"/>
        <v>2028</v>
      </c>
      <c r="V1766" t="str">
        <f t="shared" si="83"/>
        <v>4</v>
      </c>
      <c r="W1766" s="10" cm="1">
        <f t="array" ref="W1766">(INDEX(clv_analysis[[#All],[Customer Lifetime Value]], MATCH(TEXT(U1766, "0")&amp;V1766, TEXT(clv_analysis[[#All],[Year]], "0")&amp;clv_analysis[[#All],[Quarter]], 0))) /( COUNTIFS(amazon_prime_users[Year], U1766, amazon_prime_users[Quarter], V1766))</f>
        <v>31.32842173913043</v>
      </c>
    </row>
    <row r="1767" spans="1:23" x14ac:dyDescent="0.3">
      <c r="A1767" s="2">
        <v>1766</v>
      </c>
      <c r="B1767" t="s">
        <v>6904</v>
      </c>
      <c r="C1767" t="s">
        <v>6905</v>
      </c>
      <c r="D1767" t="s">
        <v>6906</v>
      </c>
      <c r="E1767" s="3">
        <v>36371</v>
      </c>
      <c r="F1767" t="s">
        <v>22</v>
      </c>
      <c r="G1767" t="s">
        <v>6907</v>
      </c>
      <c r="H1767" s="1">
        <v>47071</v>
      </c>
      <c r="I1767" s="1">
        <v>47436</v>
      </c>
      <c r="J1767" t="s">
        <v>24</v>
      </c>
      <c r="K1767" t="s">
        <v>52</v>
      </c>
      <c r="L1767" t="s">
        <v>53</v>
      </c>
      <c r="M1767" t="s">
        <v>59</v>
      </c>
      <c r="N1767" t="s">
        <v>45</v>
      </c>
      <c r="O1767" t="s">
        <v>114</v>
      </c>
      <c r="P1767" t="s">
        <v>39</v>
      </c>
      <c r="Q1767" t="s">
        <v>47</v>
      </c>
      <c r="R1767">
        <v>4.4000000000000004</v>
      </c>
      <c r="S1767">
        <v>5</v>
      </c>
      <c r="T1767">
        <f t="shared" si="81"/>
        <v>365</v>
      </c>
      <c r="U1767" t="str">
        <f t="shared" si="82"/>
        <v>2028</v>
      </c>
      <c r="V1767" t="str">
        <f t="shared" si="83"/>
        <v>4</v>
      </c>
      <c r="W1767" s="10" cm="1">
        <f t="array" ref="W1767">(INDEX(clv_analysis[[#All],[Customer Lifetime Value]], MATCH(TEXT(U1767, "0")&amp;V1767, TEXT(clv_analysis[[#All],[Year]], "0")&amp;clv_analysis[[#All],[Quarter]], 0))) /( COUNTIFS(amazon_prime_users[Year], U1767, amazon_prime_users[Quarter], V1767))</f>
        <v>31.32842173913043</v>
      </c>
    </row>
    <row r="1768" spans="1:23" x14ac:dyDescent="0.3">
      <c r="A1768" s="2">
        <v>1767</v>
      </c>
      <c r="B1768" t="s">
        <v>6908</v>
      </c>
      <c r="C1768" t="s">
        <v>6909</v>
      </c>
      <c r="D1768" t="s">
        <v>6910</v>
      </c>
      <c r="E1768" s="3">
        <v>23251</v>
      </c>
      <c r="F1768" t="s">
        <v>43</v>
      </c>
      <c r="G1768" t="s">
        <v>6911</v>
      </c>
      <c r="H1768" s="1">
        <v>47072</v>
      </c>
      <c r="I1768" s="1">
        <v>47437</v>
      </c>
      <c r="J1768" t="s">
        <v>36</v>
      </c>
      <c r="K1768" t="s">
        <v>37</v>
      </c>
      <c r="L1768" t="s">
        <v>53</v>
      </c>
      <c r="M1768" t="s">
        <v>59</v>
      </c>
      <c r="N1768" t="s">
        <v>28</v>
      </c>
      <c r="O1768" t="s">
        <v>67</v>
      </c>
      <c r="P1768" t="s">
        <v>30</v>
      </c>
      <c r="Q1768" t="s">
        <v>54</v>
      </c>
      <c r="R1768">
        <v>3.5</v>
      </c>
      <c r="S1768">
        <v>2</v>
      </c>
      <c r="T1768">
        <f t="shared" si="81"/>
        <v>365</v>
      </c>
      <c r="U1768" t="str">
        <f t="shared" si="82"/>
        <v>2028</v>
      </c>
      <c r="V1768" t="str">
        <f t="shared" si="83"/>
        <v>4</v>
      </c>
      <c r="W1768" s="10" cm="1">
        <f t="array" ref="W1768">(INDEX(clv_analysis[[#All],[Customer Lifetime Value]], MATCH(TEXT(U1768, "0")&amp;V1768, TEXT(clv_analysis[[#All],[Year]], "0")&amp;clv_analysis[[#All],[Quarter]], 0))) /( COUNTIFS(amazon_prime_users[Year], U1768, amazon_prime_users[Quarter], V1768))</f>
        <v>31.32842173913043</v>
      </c>
    </row>
    <row r="1769" spans="1:23" x14ac:dyDescent="0.3">
      <c r="A1769" s="2">
        <v>1768</v>
      </c>
      <c r="B1769" t="s">
        <v>6912</v>
      </c>
      <c r="C1769" t="s">
        <v>6913</v>
      </c>
      <c r="D1769" t="s">
        <v>6914</v>
      </c>
      <c r="E1769" s="3">
        <v>29455</v>
      </c>
      <c r="F1769" t="s">
        <v>22</v>
      </c>
      <c r="G1769" t="s">
        <v>6915</v>
      </c>
      <c r="H1769" s="1">
        <v>47073</v>
      </c>
      <c r="I1769" s="1">
        <v>47438</v>
      </c>
      <c r="J1769" t="s">
        <v>36</v>
      </c>
      <c r="K1769" t="s">
        <v>25</v>
      </c>
      <c r="L1769" t="s">
        <v>53</v>
      </c>
      <c r="M1769" t="s">
        <v>59</v>
      </c>
      <c r="N1769" t="s">
        <v>45</v>
      </c>
      <c r="O1769" t="s">
        <v>46</v>
      </c>
      <c r="P1769" t="s">
        <v>39</v>
      </c>
      <c r="Q1769" t="s">
        <v>31</v>
      </c>
      <c r="R1769">
        <v>3</v>
      </c>
      <c r="S1769">
        <v>0</v>
      </c>
      <c r="T1769">
        <f t="shared" si="81"/>
        <v>365</v>
      </c>
      <c r="U1769" t="str">
        <f t="shared" si="82"/>
        <v>2028</v>
      </c>
      <c r="V1769" t="str">
        <f t="shared" si="83"/>
        <v>4</v>
      </c>
      <c r="W1769" s="10" cm="1">
        <f t="array" ref="W1769">(INDEX(clv_analysis[[#All],[Customer Lifetime Value]], MATCH(TEXT(U1769, "0")&amp;V1769, TEXT(clv_analysis[[#All],[Year]], "0")&amp;clv_analysis[[#All],[Quarter]], 0))) /( COUNTIFS(amazon_prime_users[Year], U1769, amazon_prime_users[Quarter], V1769))</f>
        <v>31.32842173913043</v>
      </c>
    </row>
    <row r="1770" spans="1:23" x14ac:dyDescent="0.3">
      <c r="A1770" s="2">
        <v>1769</v>
      </c>
      <c r="B1770" t="s">
        <v>6916</v>
      </c>
      <c r="C1770" t="s">
        <v>6917</v>
      </c>
      <c r="D1770" t="s">
        <v>6918</v>
      </c>
      <c r="E1770" s="3">
        <v>14128</v>
      </c>
      <c r="F1770" t="s">
        <v>43</v>
      </c>
      <c r="G1770" t="s">
        <v>6919</v>
      </c>
      <c r="H1770" s="1">
        <v>47074</v>
      </c>
      <c r="I1770" s="1">
        <v>47439</v>
      </c>
      <c r="J1770" t="s">
        <v>36</v>
      </c>
      <c r="K1770" t="s">
        <v>25</v>
      </c>
      <c r="L1770" t="s">
        <v>53</v>
      </c>
      <c r="M1770" t="s">
        <v>59</v>
      </c>
      <c r="N1770" t="s">
        <v>45</v>
      </c>
      <c r="O1770" t="s">
        <v>114</v>
      </c>
      <c r="P1770" t="s">
        <v>39</v>
      </c>
      <c r="Q1770" t="s">
        <v>31</v>
      </c>
      <c r="R1770">
        <v>3.1</v>
      </c>
      <c r="S1770">
        <v>1</v>
      </c>
      <c r="T1770">
        <f t="shared" si="81"/>
        <v>365</v>
      </c>
      <c r="U1770" t="str">
        <f t="shared" si="82"/>
        <v>2028</v>
      </c>
      <c r="V1770" t="str">
        <f t="shared" si="83"/>
        <v>4</v>
      </c>
      <c r="W1770" s="10" cm="1">
        <f t="array" ref="W1770">(INDEX(clv_analysis[[#All],[Customer Lifetime Value]], MATCH(TEXT(U1770, "0")&amp;V1770, TEXT(clv_analysis[[#All],[Year]], "0")&amp;clv_analysis[[#All],[Quarter]], 0))) /( COUNTIFS(amazon_prime_users[Year], U1770, amazon_prime_users[Quarter], V1770))</f>
        <v>31.32842173913043</v>
      </c>
    </row>
    <row r="1771" spans="1:23" x14ac:dyDescent="0.3">
      <c r="A1771" s="2">
        <v>1770</v>
      </c>
      <c r="B1771" t="s">
        <v>6920</v>
      </c>
      <c r="C1771" t="s">
        <v>6921</v>
      </c>
      <c r="D1771" t="s">
        <v>6922</v>
      </c>
      <c r="E1771" s="3">
        <v>16618</v>
      </c>
      <c r="F1771" t="s">
        <v>22</v>
      </c>
      <c r="G1771" t="s">
        <v>6923</v>
      </c>
      <c r="H1771" s="1">
        <v>47075</v>
      </c>
      <c r="I1771" s="1">
        <v>47440</v>
      </c>
      <c r="J1771" t="s">
        <v>36</v>
      </c>
      <c r="K1771" t="s">
        <v>52</v>
      </c>
      <c r="L1771" t="s">
        <v>26</v>
      </c>
      <c r="M1771" t="s">
        <v>66</v>
      </c>
      <c r="N1771" t="s">
        <v>28</v>
      </c>
      <c r="O1771" t="s">
        <v>67</v>
      </c>
      <c r="P1771" t="s">
        <v>39</v>
      </c>
      <c r="Q1771" t="s">
        <v>47</v>
      </c>
      <c r="R1771">
        <v>3.8</v>
      </c>
      <c r="S1771">
        <v>3</v>
      </c>
      <c r="T1771">
        <f t="shared" si="81"/>
        <v>365</v>
      </c>
      <c r="U1771" t="str">
        <f t="shared" si="82"/>
        <v>2028</v>
      </c>
      <c r="V1771" t="str">
        <f t="shared" si="83"/>
        <v>4</v>
      </c>
      <c r="W1771" s="10" cm="1">
        <f t="array" ref="W1771">(INDEX(clv_analysis[[#All],[Customer Lifetime Value]], MATCH(TEXT(U1771, "0")&amp;V1771, TEXT(clv_analysis[[#All],[Year]], "0")&amp;clv_analysis[[#All],[Quarter]], 0))) /( COUNTIFS(amazon_prime_users[Year], U1771, amazon_prime_users[Quarter], V1771))</f>
        <v>31.32842173913043</v>
      </c>
    </row>
    <row r="1772" spans="1:23" x14ac:dyDescent="0.3">
      <c r="A1772" s="2">
        <v>1771</v>
      </c>
      <c r="B1772" t="s">
        <v>6924</v>
      </c>
      <c r="C1772" t="s">
        <v>6925</v>
      </c>
      <c r="D1772" t="s">
        <v>6926</v>
      </c>
      <c r="E1772" s="3">
        <v>37469</v>
      </c>
      <c r="F1772" t="s">
        <v>43</v>
      </c>
      <c r="G1772" t="s">
        <v>6927</v>
      </c>
      <c r="H1772" s="1">
        <v>47076</v>
      </c>
      <c r="I1772" s="1">
        <v>47441</v>
      </c>
      <c r="J1772" t="s">
        <v>36</v>
      </c>
      <c r="K1772" t="s">
        <v>25</v>
      </c>
      <c r="L1772" t="s">
        <v>53</v>
      </c>
      <c r="M1772" t="s">
        <v>27</v>
      </c>
      <c r="N1772" t="s">
        <v>28</v>
      </c>
      <c r="O1772" t="s">
        <v>114</v>
      </c>
      <c r="P1772" t="s">
        <v>39</v>
      </c>
      <c r="Q1772" t="s">
        <v>54</v>
      </c>
      <c r="R1772">
        <v>3.5</v>
      </c>
      <c r="S1772">
        <v>9</v>
      </c>
      <c r="T1772">
        <f t="shared" si="81"/>
        <v>365</v>
      </c>
      <c r="U1772" t="str">
        <f t="shared" si="82"/>
        <v>2028</v>
      </c>
      <c r="V1772" t="str">
        <f t="shared" si="83"/>
        <v>4</v>
      </c>
      <c r="W1772" s="10" cm="1">
        <f t="array" ref="W1772">(INDEX(clv_analysis[[#All],[Customer Lifetime Value]], MATCH(TEXT(U1772, "0")&amp;V1772, TEXT(clv_analysis[[#All],[Year]], "0")&amp;clv_analysis[[#All],[Quarter]], 0))) /( COUNTIFS(amazon_prime_users[Year], U1772, amazon_prime_users[Quarter], V1772))</f>
        <v>31.32842173913043</v>
      </c>
    </row>
    <row r="1773" spans="1:23" x14ac:dyDescent="0.3">
      <c r="A1773" s="2">
        <v>1772</v>
      </c>
      <c r="B1773" t="s">
        <v>6928</v>
      </c>
      <c r="C1773" t="s">
        <v>6929</v>
      </c>
      <c r="D1773" t="s">
        <v>6930</v>
      </c>
      <c r="E1773" s="3">
        <v>22055</v>
      </c>
      <c r="F1773" t="s">
        <v>43</v>
      </c>
      <c r="G1773" t="s">
        <v>6931</v>
      </c>
      <c r="H1773" s="1">
        <v>47077</v>
      </c>
      <c r="I1773" s="1">
        <v>47442</v>
      </c>
      <c r="J1773" t="s">
        <v>24</v>
      </c>
      <c r="K1773" t="s">
        <v>25</v>
      </c>
      <c r="L1773" t="s">
        <v>53</v>
      </c>
      <c r="M1773" t="s">
        <v>59</v>
      </c>
      <c r="N1773" t="s">
        <v>60</v>
      </c>
      <c r="O1773" t="s">
        <v>29</v>
      </c>
      <c r="P1773" t="s">
        <v>68</v>
      </c>
      <c r="Q1773" t="s">
        <v>31</v>
      </c>
      <c r="R1773">
        <v>4.3</v>
      </c>
      <c r="S1773">
        <v>0</v>
      </c>
      <c r="T1773">
        <f t="shared" si="81"/>
        <v>365</v>
      </c>
      <c r="U1773" t="str">
        <f t="shared" si="82"/>
        <v>2028</v>
      </c>
      <c r="V1773" t="str">
        <f t="shared" si="83"/>
        <v>4</v>
      </c>
      <c r="W1773" s="10" cm="1">
        <f t="array" ref="W1773">(INDEX(clv_analysis[[#All],[Customer Lifetime Value]], MATCH(TEXT(U1773, "0")&amp;V1773, TEXT(clv_analysis[[#All],[Year]], "0")&amp;clv_analysis[[#All],[Quarter]], 0))) /( COUNTIFS(amazon_prime_users[Year], U1773, amazon_prime_users[Quarter], V1773))</f>
        <v>31.32842173913043</v>
      </c>
    </row>
    <row r="1774" spans="1:23" x14ac:dyDescent="0.3">
      <c r="A1774" s="2">
        <v>1773</v>
      </c>
      <c r="B1774" t="s">
        <v>6932</v>
      </c>
      <c r="C1774" t="s">
        <v>6933</v>
      </c>
      <c r="D1774" t="s">
        <v>6934</v>
      </c>
      <c r="E1774" s="3">
        <v>21145</v>
      </c>
      <c r="F1774" t="s">
        <v>43</v>
      </c>
      <c r="G1774" t="s">
        <v>254</v>
      </c>
      <c r="H1774" s="1">
        <v>47078</v>
      </c>
      <c r="I1774" s="1">
        <v>47443</v>
      </c>
      <c r="J1774" t="s">
        <v>24</v>
      </c>
      <c r="K1774" t="s">
        <v>52</v>
      </c>
      <c r="L1774" t="s">
        <v>53</v>
      </c>
      <c r="M1774" t="s">
        <v>66</v>
      </c>
      <c r="N1774" t="s">
        <v>28</v>
      </c>
      <c r="O1774" t="s">
        <v>38</v>
      </c>
      <c r="P1774" t="s">
        <v>30</v>
      </c>
      <c r="Q1774" t="s">
        <v>54</v>
      </c>
      <c r="R1774">
        <v>3.5</v>
      </c>
      <c r="S1774">
        <v>6</v>
      </c>
      <c r="T1774">
        <f t="shared" si="81"/>
        <v>365</v>
      </c>
      <c r="U1774" t="str">
        <f t="shared" si="82"/>
        <v>2028</v>
      </c>
      <c r="V1774" t="str">
        <f t="shared" si="83"/>
        <v>4</v>
      </c>
      <c r="W1774" s="10" cm="1">
        <f t="array" ref="W1774">(INDEX(clv_analysis[[#All],[Customer Lifetime Value]], MATCH(TEXT(U1774, "0")&amp;V1774, TEXT(clv_analysis[[#All],[Year]], "0")&amp;clv_analysis[[#All],[Quarter]], 0))) /( COUNTIFS(amazon_prime_users[Year], U1774, amazon_prime_users[Quarter], V1774))</f>
        <v>31.32842173913043</v>
      </c>
    </row>
    <row r="1775" spans="1:23" x14ac:dyDescent="0.3">
      <c r="A1775" s="2">
        <v>1774</v>
      </c>
      <c r="B1775" t="s">
        <v>6935</v>
      </c>
      <c r="C1775" t="s">
        <v>6936</v>
      </c>
      <c r="D1775" t="s">
        <v>6937</v>
      </c>
      <c r="E1775" s="3">
        <v>14677</v>
      </c>
      <c r="F1775" t="s">
        <v>22</v>
      </c>
      <c r="G1775" t="s">
        <v>6938</v>
      </c>
      <c r="H1775" s="1">
        <v>47079</v>
      </c>
      <c r="I1775" s="1">
        <v>47444</v>
      </c>
      <c r="J1775" t="s">
        <v>36</v>
      </c>
      <c r="K1775" t="s">
        <v>25</v>
      </c>
      <c r="L1775" t="s">
        <v>53</v>
      </c>
      <c r="M1775" t="s">
        <v>27</v>
      </c>
      <c r="N1775" t="s">
        <v>45</v>
      </c>
      <c r="O1775" t="s">
        <v>73</v>
      </c>
      <c r="P1775" t="s">
        <v>68</v>
      </c>
      <c r="Q1775" t="s">
        <v>47</v>
      </c>
      <c r="R1775">
        <v>4.5999999999999996</v>
      </c>
      <c r="S1775">
        <v>10</v>
      </c>
      <c r="T1775">
        <f t="shared" si="81"/>
        <v>365</v>
      </c>
      <c r="U1775" t="str">
        <f t="shared" si="82"/>
        <v>2028</v>
      </c>
      <c r="V1775" t="str">
        <f t="shared" si="83"/>
        <v>4</v>
      </c>
      <c r="W1775" s="10" cm="1">
        <f t="array" ref="W1775">(INDEX(clv_analysis[[#All],[Customer Lifetime Value]], MATCH(TEXT(U1775, "0")&amp;V1775, TEXT(clv_analysis[[#All],[Year]], "0")&amp;clv_analysis[[#All],[Quarter]], 0))) /( COUNTIFS(amazon_prime_users[Year], U1775, amazon_prime_users[Quarter], V1775))</f>
        <v>31.32842173913043</v>
      </c>
    </row>
    <row r="1776" spans="1:23" x14ac:dyDescent="0.3">
      <c r="A1776" s="2">
        <v>1775</v>
      </c>
      <c r="B1776" t="s">
        <v>6939</v>
      </c>
      <c r="C1776" t="s">
        <v>6940</v>
      </c>
      <c r="D1776" t="s">
        <v>6941</v>
      </c>
      <c r="E1776" s="3">
        <v>33704</v>
      </c>
      <c r="F1776" t="s">
        <v>22</v>
      </c>
      <c r="G1776" t="s">
        <v>6942</v>
      </c>
      <c r="H1776" s="1">
        <v>47080</v>
      </c>
      <c r="I1776" s="1">
        <v>47445</v>
      </c>
      <c r="J1776" t="s">
        <v>36</v>
      </c>
      <c r="K1776" t="s">
        <v>37</v>
      </c>
      <c r="L1776" t="s">
        <v>53</v>
      </c>
      <c r="M1776" t="s">
        <v>59</v>
      </c>
      <c r="N1776" t="s">
        <v>45</v>
      </c>
      <c r="O1776" t="s">
        <v>114</v>
      </c>
      <c r="P1776" t="s">
        <v>30</v>
      </c>
      <c r="Q1776" t="s">
        <v>54</v>
      </c>
      <c r="R1776">
        <v>4.4000000000000004</v>
      </c>
      <c r="S1776">
        <v>6</v>
      </c>
      <c r="T1776">
        <f t="shared" si="81"/>
        <v>365</v>
      </c>
      <c r="U1776" t="str">
        <f t="shared" si="82"/>
        <v>2028</v>
      </c>
      <c r="V1776" t="str">
        <f t="shared" si="83"/>
        <v>4</v>
      </c>
      <c r="W1776" s="10" cm="1">
        <f t="array" ref="W1776">(INDEX(clv_analysis[[#All],[Customer Lifetime Value]], MATCH(TEXT(U1776, "0")&amp;V1776, TEXT(clv_analysis[[#All],[Year]], "0")&amp;clv_analysis[[#All],[Quarter]], 0))) /( COUNTIFS(amazon_prime_users[Year], U1776, amazon_prime_users[Quarter], V1776))</f>
        <v>31.32842173913043</v>
      </c>
    </row>
    <row r="1777" spans="1:23" x14ac:dyDescent="0.3">
      <c r="A1777" s="2">
        <v>1776</v>
      </c>
      <c r="B1777" t="s">
        <v>6943</v>
      </c>
      <c r="C1777" t="s">
        <v>6944</v>
      </c>
      <c r="D1777" t="s">
        <v>6945</v>
      </c>
      <c r="E1777" s="3">
        <v>18250</v>
      </c>
      <c r="F1777" t="s">
        <v>43</v>
      </c>
      <c r="G1777" t="s">
        <v>6946</v>
      </c>
      <c r="H1777" s="1">
        <v>47081</v>
      </c>
      <c r="I1777" s="1">
        <v>47446</v>
      </c>
      <c r="J1777" t="s">
        <v>24</v>
      </c>
      <c r="K1777" t="s">
        <v>37</v>
      </c>
      <c r="L1777" t="s">
        <v>53</v>
      </c>
      <c r="M1777" t="s">
        <v>59</v>
      </c>
      <c r="N1777" t="s">
        <v>45</v>
      </c>
      <c r="O1777" t="s">
        <v>38</v>
      </c>
      <c r="P1777" t="s">
        <v>30</v>
      </c>
      <c r="Q1777" t="s">
        <v>54</v>
      </c>
      <c r="R1777">
        <v>3.1</v>
      </c>
      <c r="S1777">
        <v>0</v>
      </c>
      <c r="T1777">
        <f t="shared" si="81"/>
        <v>365</v>
      </c>
      <c r="U1777" t="str">
        <f t="shared" si="82"/>
        <v>2028</v>
      </c>
      <c r="V1777" t="str">
        <f t="shared" si="83"/>
        <v>4</v>
      </c>
      <c r="W1777" s="10" cm="1">
        <f t="array" ref="W1777">(INDEX(clv_analysis[[#All],[Customer Lifetime Value]], MATCH(TEXT(U1777, "0")&amp;V1777, TEXT(clv_analysis[[#All],[Year]], "0")&amp;clv_analysis[[#All],[Quarter]], 0))) /( COUNTIFS(amazon_prime_users[Year], U1777, amazon_prime_users[Quarter], V1777))</f>
        <v>31.32842173913043</v>
      </c>
    </row>
    <row r="1778" spans="1:23" x14ac:dyDescent="0.3">
      <c r="A1778" s="2">
        <v>1777</v>
      </c>
      <c r="B1778" t="s">
        <v>6947</v>
      </c>
      <c r="C1778" t="s">
        <v>6948</v>
      </c>
      <c r="D1778" t="s">
        <v>6949</v>
      </c>
      <c r="E1778" s="3">
        <v>18963</v>
      </c>
      <c r="F1778" t="s">
        <v>22</v>
      </c>
      <c r="G1778" t="s">
        <v>6950</v>
      </c>
      <c r="H1778" s="1">
        <v>47082</v>
      </c>
      <c r="I1778" s="1">
        <v>47447</v>
      </c>
      <c r="J1778" t="s">
        <v>24</v>
      </c>
      <c r="K1778" t="s">
        <v>52</v>
      </c>
      <c r="L1778" t="s">
        <v>26</v>
      </c>
      <c r="M1778" t="s">
        <v>66</v>
      </c>
      <c r="N1778" t="s">
        <v>60</v>
      </c>
      <c r="O1778" t="s">
        <v>73</v>
      </c>
      <c r="P1778" t="s">
        <v>30</v>
      </c>
      <c r="Q1778" t="s">
        <v>31</v>
      </c>
      <c r="R1778">
        <v>3.1</v>
      </c>
      <c r="S1778">
        <v>7</v>
      </c>
      <c r="T1778">
        <f t="shared" si="81"/>
        <v>365</v>
      </c>
      <c r="U1778" t="str">
        <f t="shared" si="82"/>
        <v>2028</v>
      </c>
      <c r="V1778" t="str">
        <f t="shared" si="83"/>
        <v>4</v>
      </c>
      <c r="W1778" s="10" cm="1">
        <f t="array" ref="W1778">(INDEX(clv_analysis[[#All],[Customer Lifetime Value]], MATCH(TEXT(U1778, "0")&amp;V1778, TEXT(clv_analysis[[#All],[Year]], "0")&amp;clv_analysis[[#All],[Quarter]], 0))) /( COUNTIFS(amazon_prime_users[Year], U1778, amazon_prime_users[Quarter], V1778))</f>
        <v>31.32842173913043</v>
      </c>
    </row>
    <row r="1779" spans="1:23" x14ac:dyDescent="0.3">
      <c r="A1779" s="2">
        <v>1778</v>
      </c>
      <c r="B1779" t="s">
        <v>6951</v>
      </c>
      <c r="C1779" t="s">
        <v>6952</v>
      </c>
      <c r="D1779" t="s">
        <v>6953</v>
      </c>
      <c r="E1779" s="3">
        <v>20044</v>
      </c>
      <c r="F1779" t="s">
        <v>22</v>
      </c>
      <c r="G1779" t="s">
        <v>6954</v>
      </c>
      <c r="H1779" s="1">
        <v>47083</v>
      </c>
      <c r="I1779" s="1">
        <v>47448</v>
      </c>
      <c r="J1779" t="s">
        <v>24</v>
      </c>
      <c r="K1779" t="s">
        <v>37</v>
      </c>
      <c r="L1779" t="s">
        <v>26</v>
      </c>
      <c r="M1779" t="s">
        <v>27</v>
      </c>
      <c r="N1779" t="s">
        <v>45</v>
      </c>
      <c r="O1779" t="s">
        <v>67</v>
      </c>
      <c r="P1779" t="s">
        <v>68</v>
      </c>
      <c r="Q1779" t="s">
        <v>47</v>
      </c>
      <c r="R1779">
        <v>4.7</v>
      </c>
      <c r="S1779">
        <v>4</v>
      </c>
      <c r="T1779">
        <f t="shared" si="81"/>
        <v>365</v>
      </c>
      <c r="U1779" t="str">
        <f t="shared" si="82"/>
        <v>2028</v>
      </c>
      <c r="V1779" t="str">
        <f t="shared" si="83"/>
        <v>4</v>
      </c>
      <c r="W1779" s="10" cm="1">
        <f t="array" ref="W1779">(INDEX(clv_analysis[[#All],[Customer Lifetime Value]], MATCH(TEXT(U1779, "0")&amp;V1779, TEXT(clv_analysis[[#All],[Year]], "0")&amp;clv_analysis[[#All],[Quarter]], 0))) /( COUNTIFS(amazon_prime_users[Year], U1779, amazon_prime_users[Quarter], V1779))</f>
        <v>31.32842173913043</v>
      </c>
    </row>
    <row r="1780" spans="1:23" x14ac:dyDescent="0.3">
      <c r="A1780" s="2">
        <v>1779</v>
      </c>
      <c r="B1780" t="s">
        <v>6955</v>
      </c>
      <c r="C1780" t="s">
        <v>6956</v>
      </c>
      <c r="D1780" t="s">
        <v>6957</v>
      </c>
      <c r="E1780" s="3">
        <v>36609</v>
      </c>
      <c r="F1780" t="s">
        <v>43</v>
      </c>
      <c r="G1780" t="s">
        <v>6958</v>
      </c>
      <c r="H1780" s="1">
        <v>47084</v>
      </c>
      <c r="I1780" s="1">
        <v>47449</v>
      </c>
      <c r="J1780" t="s">
        <v>24</v>
      </c>
      <c r="K1780" t="s">
        <v>25</v>
      </c>
      <c r="L1780" t="s">
        <v>26</v>
      </c>
      <c r="M1780" t="s">
        <v>66</v>
      </c>
      <c r="N1780" t="s">
        <v>45</v>
      </c>
      <c r="O1780" t="s">
        <v>38</v>
      </c>
      <c r="P1780" t="s">
        <v>68</v>
      </c>
      <c r="Q1780" t="s">
        <v>47</v>
      </c>
      <c r="R1780">
        <v>3.4</v>
      </c>
      <c r="S1780">
        <v>0</v>
      </c>
      <c r="T1780">
        <f t="shared" si="81"/>
        <v>365</v>
      </c>
      <c r="U1780" t="str">
        <f t="shared" si="82"/>
        <v>2028</v>
      </c>
      <c r="V1780" t="str">
        <f t="shared" si="83"/>
        <v>4</v>
      </c>
      <c r="W1780" s="10" cm="1">
        <f t="array" ref="W1780">(INDEX(clv_analysis[[#All],[Customer Lifetime Value]], MATCH(TEXT(U1780, "0")&amp;V1780, TEXT(clv_analysis[[#All],[Year]], "0")&amp;clv_analysis[[#All],[Quarter]], 0))) /( COUNTIFS(amazon_prime_users[Year], U1780, amazon_prime_users[Quarter], V1780))</f>
        <v>31.32842173913043</v>
      </c>
    </row>
    <row r="1781" spans="1:23" x14ac:dyDescent="0.3">
      <c r="A1781" s="2">
        <v>1780</v>
      </c>
      <c r="B1781" t="s">
        <v>6959</v>
      </c>
      <c r="C1781" t="s">
        <v>6960</v>
      </c>
      <c r="D1781" t="s">
        <v>6961</v>
      </c>
      <c r="E1781" s="3">
        <v>13881</v>
      </c>
      <c r="F1781" t="s">
        <v>22</v>
      </c>
      <c r="G1781" t="s">
        <v>6962</v>
      </c>
      <c r="H1781" s="1">
        <v>47085</v>
      </c>
      <c r="I1781" s="1">
        <v>47450</v>
      </c>
      <c r="J1781" t="s">
        <v>36</v>
      </c>
      <c r="K1781" t="s">
        <v>25</v>
      </c>
      <c r="L1781" t="s">
        <v>26</v>
      </c>
      <c r="M1781" t="s">
        <v>59</v>
      </c>
      <c r="N1781" t="s">
        <v>28</v>
      </c>
      <c r="O1781" t="s">
        <v>29</v>
      </c>
      <c r="P1781" t="s">
        <v>39</v>
      </c>
      <c r="Q1781" t="s">
        <v>47</v>
      </c>
      <c r="R1781">
        <v>3.6</v>
      </c>
      <c r="S1781">
        <v>3</v>
      </c>
      <c r="T1781">
        <f t="shared" si="81"/>
        <v>365</v>
      </c>
      <c r="U1781" t="str">
        <f t="shared" si="82"/>
        <v>2028</v>
      </c>
      <c r="V1781" t="str">
        <f t="shared" si="83"/>
        <v>4</v>
      </c>
      <c r="W1781" s="10" cm="1">
        <f t="array" ref="W1781">(INDEX(clv_analysis[[#All],[Customer Lifetime Value]], MATCH(TEXT(U1781, "0")&amp;V1781, TEXT(clv_analysis[[#All],[Year]], "0")&amp;clv_analysis[[#All],[Quarter]], 0))) /( COUNTIFS(amazon_prime_users[Year], U1781, amazon_prime_users[Quarter], V1781))</f>
        <v>31.32842173913043</v>
      </c>
    </row>
    <row r="1782" spans="1:23" x14ac:dyDescent="0.3">
      <c r="A1782" s="2">
        <v>1781</v>
      </c>
      <c r="B1782" t="s">
        <v>6963</v>
      </c>
      <c r="C1782" t="s">
        <v>6964</v>
      </c>
      <c r="D1782" t="s">
        <v>6965</v>
      </c>
      <c r="E1782" s="3">
        <v>16685</v>
      </c>
      <c r="F1782" t="s">
        <v>43</v>
      </c>
      <c r="G1782" t="s">
        <v>6966</v>
      </c>
      <c r="H1782" s="1">
        <v>47086</v>
      </c>
      <c r="I1782" s="1">
        <v>47451</v>
      </c>
      <c r="J1782" t="s">
        <v>24</v>
      </c>
      <c r="K1782" t="s">
        <v>52</v>
      </c>
      <c r="L1782" t="s">
        <v>26</v>
      </c>
      <c r="M1782" t="s">
        <v>66</v>
      </c>
      <c r="N1782" t="s">
        <v>60</v>
      </c>
      <c r="O1782" t="s">
        <v>29</v>
      </c>
      <c r="P1782" t="s">
        <v>39</v>
      </c>
      <c r="Q1782" t="s">
        <v>47</v>
      </c>
      <c r="R1782">
        <v>4.2</v>
      </c>
      <c r="S1782">
        <v>1</v>
      </c>
      <c r="T1782">
        <f t="shared" si="81"/>
        <v>365</v>
      </c>
      <c r="U1782" t="str">
        <f t="shared" si="82"/>
        <v>2028</v>
      </c>
      <c r="V1782" t="str">
        <f t="shared" si="83"/>
        <v>4</v>
      </c>
      <c r="W1782" s="10" cm="1">
        <f t="array" ref="W1782">(INDEX(clv_analysis[[#All],[Customer Lifetime Value]], MATCH(TEXT(U1782, "0")&amp;V1782, TEXT(clv_analysis[[#All],[Year]], "0")&amp;clv_analysis[[#All],[Quarter]], 0))) /( COUNTIFS(amazon_prime_users[Year], U1782, amazon_prime_users[Quarter], V1782))</f>
        <v>31.32842173913043</v>
      </c>
    </row>
    <row r="1783" spans="1:23" x14ac:dyDescent="0.3">
      <c r="A1783" s="2">
        <v>1782</v>
      </c>
      <c r="B1783" t="s">
        <v>6967</v>
      </c>
      <c r="C1783" t="s">
        <v>6968</v>
      </c>
      <c r="D1783" t="s">
        <v>6969</v>
      </c>
      <c r="E1783" s="3">
        <v>18051</v>
      </c>
      <c r="F1783" t="s">
        <v>22</v>
      </c>
      <c r="G1783" t="s">
        <v>6970</v>
      </c>
      <c r="H1783" s="1">
        <v>47087</v>
      </c>
      <c r="I1783" s="1">
        <v>47452</v>
      </c>
      <c r="J1783" t="s">
        <v>36</v>
      </c>
      <c r="K1783" t="s">
        <v>52</v>
      </c>
      <c r="L1783" t="s">
        <v>53</v>
      </c>
      <c r="M1783" t="s">
        <v>59</v>
      </c>
      <c r="N1783" t="s">
        <v>60</v>
      </c>
      <c r="O1783" t="s">
        <v>61</v>
      </c>
      <c r="P1783" t="s">
        <v>68</v>
      </c>
      <c r="Q1783" t="s">
        <v>31</v>
      </c>
      <c r="R1783">
        <v>3.8</v>
      </c>
      <c r="S1783">
        <v>1</v>
      </c>
      <c r="T1783">
        <f t="shared" si="81"/>
        <v>365</v>
      </c>
      <c r="U1783" t="str">
        <f t="shared" si="82"/>
        <v>2028</v>
      </c>
      <c r="V1783" t="str">
        <f t="shared" si="83"/>
        <v>4</v>
      </c>
      <c r="W1783" s="10" cm="1">
        <f t="array" ref="W1783">(INDEX(clv_analysis[[#All],[Customer Lifetime Value]], MATCH(TEXT(U1783, "0")&amp;V1783, TEXT(clv_analysis[[#All],[Year]], "0")&amp;clv_analysis[[#All],[Quarter]], 0))) /( COUNTIFS(amazon_prime_users[Year], U1783, amazon_prime_users[Quarter], V1783))</f>
        <v>31.32842173913043</v>
      </c>
    </row>
    <row r="1784" spans="1:23" x14ac:dyDescent="0.3">
      <c r="A1784" s="2">
        <v>1783</v>
      </c>
      <c r="B1784" t="s">
        <v>6971</v>
      </c>
      <c r="C1784" t="s">
        <v>6972</v>
      </c>
      <c r="D1784" t="s">
        <v>6973</v>
      </c>
      <c r="E1784" s="3">
        <v>31579</v>
      </c>
      <c r="F1784" t="s">
        <v>22</v>
      </c>
      <c r="G1784" t="s">
        <v>6974</v>
      </c>
      <c r="H1784" s="1">
        <v>47088</v>
      </c>
      <c r="I1784" s="1">
        <v>47453</v>
      </c>
      <c r="J1784" t="s">
        <v>24</v>
      </c>
      <c r="K1784" t="s">
        <v>52</v>
      </c>
      <c r="L1784" t="s">
        <v>53</v>
      </c>
      <c r="M1784" t="s">
        <v>27</v>
      </c>
      <c r="N1784" t="s">
        <v>60</v>
      </c>
      <c r="O1784" t="s">
        <v>38</v>
      </c>
      <c r="P1784" t="s">
        <v>39</v>
      </c>
      <c r="Q1784" t="s">
        <v>47</v>
      </c>
      <c r="R1784">
        <v>4.9000000000000004</v>
      </c>
      <c r="S1784">
        <v>6</v>
      </c>
      <c r="T1784">
        <f t="shared" si="81"/>
        <v>365</v>
      </c>
      <c r="U1784" t="str">
        <f t="shared" si="82"/>
        <v>2028</v>
      </c>
      <c r="V1784" t="str">
        <f t="shared" si="83"/>
        <v>4</v>
      </c>
      <c r="W1784" s="10" cm="1">
        <f t="array" ref="W1784">(INDEX(clv_analysis[[#All],[Customer Lifetime Value]], MATCH(TEXT(U1784, "0")&amp;V1784, TEXT(clv_analysis[[#All],[Year]], "0")&amp;clv_analysis[[#All],[Quarter]], 0))) /( COUNTIFS(amazon_prime_users[Year], U1784, amazon_prime_users[Quarter], V1784))</f>
        <v>31.32842173913043</v>
      </c>
    </row>
    <row r="1785" spans="1:23" x14ac:dyDescent="0.3">
      <c r="A1785" s="2">
        <v>1784</v>
      </c>
      <c r="B1785" t="s">
        <v>6975</v>
      </c>
      <c r="C1785" t="s">
        <v>6976</v>
      </c>
      <c r="D1785" t="s">
        <v>6977</v>
      </c>
      <c r="E1785" s="3">
        <v>19508</v>
      </c>
      <c r="F1785" t="s">
        <v>22</v>
      </c>
      <c r="G1785" t="s">
        <v>6978</v>
      </c>
      <c r="H1785" s="1">
        <v>47089</v>
      </c>
      <c r="I1785" s="1">
        <v>47454</v>
      </c>
      <c r="J1785" t="s">
        <v>24</v>
      </c>
      <c r="K1785" t="s">
        <v>37</v>
      </c>
      <c r="L1785" t="s">
        <v>53</v>
      </c>
      <c r="M1785" t="s">
        <v>59</v>
      </c>
      <c r="N1785" t="s">
        <v>60</v>
      </c>
      <c r="O1785" t="s">
        <v>67</v>
      </c>
      <c r="P1785" t="s">
        <v>39</v>
      </c>
      <c r="Q1785" t="s">
        <v>54</v>
      </c>
      <c r="R1785">
        <v>3.9</v>
      </c>
      <c r="S1785">
        <v>2</v>
      </c>
      <c r="T1785">
        <f t="shared" si="81"/>
        <v>365</v>
      </c>
      <c r="U1785" t="str">
        <f t="shared" si="82"/>
        <v>2028</v>
      </c>
      <c r="V1785" t="str">
        <f t="shared" si="83"/>
        <v>4</v>
      </c>
      <c r="W1785" s="10" cm="1">
        <f t="array" ref="W1785">(INDEX(clv_analysis[[#All],[Customer Lifetime Value]], MATCH(TEXT(U1785, "0")&amp;V1785, TEXT(clv_analysis[[#All],[Year]], "0")&amp;clv_analysis[[#All],[Quarter]], 0))) /( COUNTIFS(amazon_prime_users[Year], U1785, amazon_prime_users[Quarter], V1785))</f>
        <v>31.32842173913043</v>
      </c>
    </row>
    <row r="1786" spans="1:23" x14ac:dyDescent="0.3">
      <c r="A1786" s="2">
        <v>1785</v>
      </c>
      <c r="B1786" t="s">
        <v>6979</v>
      </c>
      <c r="C1786" t="s">
        <v>6980</v>
      </c>
      <c r="D1786" t="s">
        <v>6981</v>
      </c>
      <c r="E1786" s="3">
        <v>25638</v>
      </c>
      <c r="F1786" t="s">
        <v>22</v>
      </c>
      <c r="G1786" t="s">
        <v>6982</v>
      </c>
      <c r="H1786" s="1">
        <v>47090</v>
      </c>
      <c r="I1786" s="1">
        <v>47455</v>
      </c>
      <c r="J1786" t="s">
        <v>24</v>
      </c>
      <c r="K1786" t="s">
        <v>25</v>
      </c>
      <c r="L1786" t="s">
        <v>53</v>
      </c>
      <c r="M1786" t="s">
        <v>66</v>
      </c>
      <c r="N1786" t="s">
        <v>28</v>
      </c>
      <c r="O1786" t="s">
        <v>73</v>
      </c>
      <c r="P1786" t="s">
        <v>68</v>
      </c>
      <c r="Q1786" t="s">
        <v>54</v>
      </c>
      <c r="R1786">
        <v>3.9</v>
      </c>
      <c r="S1786">
        <v>0</v>
      </c>
      <c r="T1786">
        <f t="shared" si="81"/>
        <v>365</v>
      </c>
      <c r="U1786" t="str">
        <f t="shared" si="82"/>
        <v>2028</v>
      </c>
      <c r="V1786" t="str">
        <f t="shared" si="83"/>
        <v>4</v>
      </c>
      <c r="W1786" s="10" cm="1">
        <f t="array" ref="W1786">(INDEX(clv_analysis[[#All],[Customer Lifetime Value]], MATCH(TEXT(U1786, "0")&amp;V1786, TEXT(clv_analysis[[#All],[Year]], "0")&amp;clv_analysis[[#All],[Quarter]], 0))) /( COUNTIFS(amazon_prime_users[Year], U1786, amazon_prime_users[Quarter], V1786))</f>
        <v>31.32842173913043</v>
      </c>
    </row>
    <row r="1787" spans="1:23" x14ac:dyDescent="0.3">
      <c r="A1787" s="2">
        <v>1786</v>
      </c>
      <c r="B1787" t="s">
        <v>6983</v>
      </c>
      <c r="C1787" t="s">
        <v>6984</v>
      </c>
      <c r="D1787" t="s">
        <v>6985</v>
      </c>
      <c r="E1787" s="3">
        <v>24279</v>
      </c>
      <c r="F1787" t="s">
        <v>43</v>
      </c>
      <c r="G1787" t="s">
        <v>6986</v>
      </c>
      <c r="H1787" s="1">
        <v>47091</v>
      </c>
      <c r="I1787" s="1">
        <v>47456</v>
      </c>
      <c r="J1787" t="s">
        <v>36</v>
      </c>
      <c r="K1787" t="s">
        <v>25</v>
      </c>
      <c r="L1787" t="s">
        <v>53</v>
      </c>
      <c r="M1787" t="s">
        <v>27</v>
      </c>
      <c r="N1787" t="s">
        <v>28</v>
      </c>
      <c r="O1787" t="s">
        <v>29</v>
      </c>
      <c r="P1787" t="s">
        <v>68</v>
      </c>
      <c r="Q1787" t="s">
        <v>54</v>
      </c>
      <c r="R1787">
        <v>4.5</v>
      </c>
      <c r="S1787">
        <v>8</v>
      </c>
      <c r="T1787">
        <f t="shared" si="81"/>
        <v>365</v>
      </c>
      <c r="U1787" t="str">
        <f t="shared" si="82"/>
        <v>2028</v>
      </c>
      <c r="V1787" t="str">
        <f t="shared" si="83"/>
        <v>4</v>
      </c>
      <c r="W1787" s="10" cm="1">
        <f t="array" ref="W1787">(INDEX(clv_analysis[[#All],[Customer Lifetime Value]], MATCH(TEXT(U1787, "0")&amp;V1787, TEXT(clv_analysis[[#All],[Year]], "0")&amp;clv_analysis[[#All],[Quarter]], 0))) /( COUNTIFS(amazon_prime_users[Year], U1787, amazon_prime_users[Quarter], V1787))</f>
        <v>31.32842173913043</v>
      </c>
    </row>
    <row r="1788" spans="1:23" x14ac:dyDescent="0.3">
      <c r="A1788" s="2">
        <v>1787</v>
      </c>
      <c r="B1788" t="s">
        <v>3228</v>
      </c>
      <c r="C1788" t="s">
        <v>6987</v>
      </c>
      <c r="D1788" t="s">
        <v>6988</v>
      </c>
      <c r="E1788" s="3">
        <v>29184</v>
      </c>
      <c r="F1788" t="s">
        <v>22</v>
      </c>
      <c r="G1788" t="s">
        <v>6989</v>
      </c>
      <c r="H1788" s="1">
        <v>47092</v>
      </c>
      <c r="I1788" s="1">
        <v>47457</v>
      </c>
      <c r="J1788" t="s">
        <v>24</v>
      </c>
      <c r="K1788" t="s">
        <v>52</v>
      </c>
      <c r="L1788" t="s">
        <v>53</v>
      </c>
      <c r="M1788" t="s">
        <v>59</v>
      </c>
      <c r="N1788" t="s">
        <v>45</v>
      </c>
      <c r="O1788" t="s">
        <v>61</v>
      </c>
      <c r="P1788" t="s">
        <v>30</v>
      </c>
      <c r="Q1788" t="s">
        <v>31</v>
      </c>
      <c r="R1788">
        <v>3.8</v>
      </c>
      <c r="S1788">
        <v>10</v>
      </c>
      <c r="T1788">
        <f t="shared" si="81"/>
        <v>365</v>
      </c>
      <c r="U1788" t="str">
        <f t="shared" si="82"/>
        <v>2028</v>
      </c>
      <c r="V1788" t="str">
        <f t="shared" si="83"/>
        <v>4</v>
      </c>
      <c r="W1788" s="10" cm="1">
        <f t="array" ref="W1788">(INDEX(clv_analysis[[#All],[Customer Lifetime Value]], MATCH(TEXT(U1788, "0")&amp;V1788, TEXT(clv_analysis[[#All],[Year]], "0")&amp;clv_analysis[[#All],[Quarter]], 0))) /( COUNTIFS(amazon_prime_users[Year], U1788, amazon_prime_users[Quarter], V1788))</f>
        <v>31.32842173913043</v>
      </c>
    </row>
    <row r="1789" spans="1:23" x14ac:dyDescent="0.3">
      <c r="A1789" s="2">
        <v>1788</v>
      </c>
      <c r="B1789" t="s">
        <v>6990</v>
      </c>
      <c r="C1789" t="s">
        <v>6991</v>
      </c>
      <c r="D1789" t="s">
        <v>6992</v>
      </c>
      <c r="E1789" s="3">
        <v>24373</v>
      </c>
      <c r="F1789" t="s">
        <v>22</v>
      </c>
      <c r="G1789" t="s">
        <v>6993</v>
      </c>
      <c r="H1789" s="1">
        <v>47093</v>
      </c>
      <c r="I1789" s="1">
        <v>47458</v>
      </c>
      <c r="J1789" t="s">
        <v>24</v>
      </c>
      <c r="K1789" t="s">
        <v>25</v>
      </c>
      <c r="L1789" t="s">
        <v>53</v>
      </c>
      <c r="M1789" t="s">
        <v>66</v>
      </c>
      <c r="N1789" t="s">
        <v>45</v>
      </c>
      <c r="O1789" t="s">
        <v>38</v>
      </c>
      <c r="P1789" t="s">
        <v>30</v>
      </c>
      <c r="Q1789" t="s">
        <v>31</v>
      </c>
      <c r="R1789">
        <v>3.5</v>
      </c>
      <c r="S1789">
        <v>1</v>
      </c>
      <c r="T1789">
        <f t="shared" si="81"/>
        <v>365</v>
      </c>
      <c r="U1789" t="str">
        <f t="shared" si="82"/>
        <v>2028</v>
      </c>
      <c r="V1789" t="str">
        <f t="shared" si="83"/>
        <v>4</v>
      </c>
      <c r="W1789" s="10" cm="1">
        <f t="array" ref="W1789">(INDEX(clv_analysis[[#All],[Customer Lifetime Value]], MATCH(TEXT(U1789, "0")&amp;V1789, TEXT(clv_analysis[[#All],[Year]], "0")&amp;clv_analysis[[#All],[Quarter]], 0))) /( COUNTIFS(amazon_prime_users[Year], U1789, amazon_prime_users[Quarter], V1789))</f>
        <v>31.32842173913043</v>
      </c>
    </row>
    <row r="1790" spans="1:23" x14ac:dyDescent="0.3">
      <c r="A1790" s="2">
        <v>1789</v>
      </c>
      <c r="B1790" t="s">
        <v>6994</v>
      </c>
      <c r="C1790" t="s">
        <v>6995</v>
      </c>
      <c r="D1790" t="s">
        <v>6996</v>
      </c>
      <c r="E1790" s="3">
        <v>37275</v>
      </c>
      <c r="F1790" t="s">
        <v>22</v>
      </c>
      <c r="G1790" t="s">
        <v>6997</v>
      </c>
      <c r="H1790" s="1">
        <v>47094</v>
      </c>
      <c r="I1790" s="1">
        <v>47459</v>
      </c>
      <c r="J1790" t="s">
        <v>24</v>
      </c>
      <c r="K1790" t="s">
        <v>37</v>
      </c>
      <c r="L1790" t="s">
        <v>26</v>
      </c>
      <c r="M1790" t="s">
        <v>27</v>
      </c>
      <c r="N1790" t="s">
        <v>28</v>
      </c>
      <c r="O1790" t="s">
        <v>73</v>
      </c>
      <c r="P1790" t="s">
        <v>68</v>
      </c>
      <c r="Q1790" t="s">
        <v>54</v>
      </c>
      <c r="R1790">
        <v>3.7</v>
      </c>
      <c r="S1790">
        <v>5</v>
      </c>
      <c r="T1790">
        <f t="shared" si="81"/>
        <v>365</v>
      </c>
      <c r="U1790" t="str">
        <f t="shared" si="82"/>
        <v>2028</v>
      </c>
      <c r="V1790" t="str">
        <f t="shared" si="83"/>
        <v>4</v>
      </c>
      <c r="W1790" s="10" cm="1">
        <f t="array" ref="W1790">(INDEX(clv_analysis[[#All],[Customer Lifetime Value]], MATCH(TEXT(U1790, "0")&amp;V1790, TEXT(clv_analysis[[#All],[Year]], "0")&amp;clv_analysis[[#All],[Quarter]], 0))) /( COUNTIFS(amazon_prime_users[Year], U1790, amazon_prime_users[Quarter], V1790))</f>
        <v>31.32842173913043</v>
      </c>
    </row>
    <row r="1791" spans="1:23" x14ac:dyDescent="0.3">
      <c r="A1791" s="2">
        <v>1790</v>
      </c>
      <c r="B1791" t="s">
        <v>6998</v>
      </c>
      <c r="C1791" t="s">
        <v>6999</v>
      </c>
      <c r="D1791" t="s">
        <v>7000</v>
      </c>
      <c r="E1791" s="3">
        <v>16274</v>
      </c>
      <c r="F1791" t="s">
        <v>43</v>
      </c>
      <c r="G1791" t="s">
        <v>7001</v>
      </c>
      <c r="H1791" s="1">
        <v>47095</v>
      </c>
      <c r="I1791" s="1">
        <v>47460</v>
      </c>
      <c r="J1791" t="s">
        <v>24</v>
      </c>
      <c r="K1791" t="s">
        <v>25</v>
      </c>
      <c r="L1791" t="s">
        <v>26</v>
      </c>
      <c r="M1791" t="s">
        <v>66</v>
      </c>
      <c r="N1791" t="s">
        <v>60</v>
      </c>
      <c r="O1791" t="s">
        <v>67</v>
      </c>
      <c r="P1791" t="s">
        <v>30</v>
      </c>
      <c r="Q1791" t="s">
        <v>47</v>
      </c>
      <c r="R1791">
        <v>3.3</v>
      </c>
      <c r="S1791">
        <v>0</v>
      </c>
      <c r="T1791">
        <f t="shared" si="81"/>
        <v>365</v>
      </c>
      <c r="U1791" t="str">
        <f t="shared" si="82"/>
        <v>2028</v>
      </c>
      <c r="V1791" t="str">
        <f t="shared" si="83"/>
        <v>4</v>
      </c>
      <c r="W1791" s="10" cm="1">
        <f t="array" ref="W1791">(INDEX(clv_analysis[[#All],[Customer Lifetime Value]], MATCH(TEXT(U1791, "0")&amp;V1791, TEXT(clv_analysis[[#All],[Year]], "0")&amp;clv_analysis[[#All],[Quarter]], 0))) /( COUNTIFS(amazon_prime_users[Year], U1791, amazon_prime_users[Quarter], V1791))</f>
        <v>31.32842173913043</v>
      </c>
    </row>
    <row r="1792" spans="1:23" x14ac:dyDescent="0.3">
      <c r="A1792" s="2">
        <v>1791</v>
      </c>
      <c r="B1792" t="s">
        <v>7002</v>
      </c>
      <c r="C1792" t="s">
        <v>7003</v>
      </c>
      <c r="D1792" t="s">
        <v>7004</v>
      </c>
      <c r="E1792" s="3">
        <v>37469</v>
      </c>
      <c r="F1792" t="s">
        <v>22</v>
      </c>
      <c r="G1792" t="s">
        <v>7005</v>
      </c>
      <c r="H1792" s="1">
        <v>47096</v>
      </c>
      <c r="I1792" s="1">
        <v>47461</v>
      </c>
      <c r="J1792" t="s">
        <v>36</v>
      </c>
      <c r="K1792" t="s">
        <v>52</v>
      </c>
      <c r="L1792" t="s">
        <v>53</v>
      </c>
      <c r="M1792" t="s">
        <v>27</v>
      </c>
      <c r="N1792" t="s">
        <v>28</v>
      </c>
      <c r="O1792" t="s">
        <v>73</v>
      </c>
      <c r="P1792" t="s">
        <v>68</v>
      </c>
      <c r="Q1792" t="s">
        <v>54</v>
      </c>
      <c r="R1792">
        <v>4.9000000000000004</v>
      </c>
      <c r="S1792">
        <v>8</v>
      </c>
      <c r="T1792">
        <f t="shared" si="81"/>
        <v>365</v>
      </c>
      <c r="U1792" t="str">
        <f t="shared" si="82"/>
        <v>2028</v>
      </c>
      <c r="V1792" t="str">
        <f t="shared" si="83"/>
        <v>4</v>
      </c>
      <c r="W1792" s="10" cm="1">
        <f t="array" ref="W1792">(INDEX(clv_analysis[[#All],[Customer Lifetime Value]], MATCH(TEXT(U1792, "0")&amp;V1792, TEXT(clv_analysis[[#All],[Year]], "0")&amp;clv_analysis[[#All],[Quarter]], 0))) /( COUNTIFS(amazon_prime_users[Year], U1792, amazon_prime_users[Quarter], V1792))</f>
        <v>31.32842173913043</v>
      </c>
    </row>
    <row r="1793" spans="1:23" x14ac:dyDescent="0.3">
      <c r="A1793" s="2">
        <v>1792</v>
      </c>
      <c r="B1793" t="s">
        <v>7006</v>
      </c>
      <c r="C1793" t="s">
        <v>2537</v>
      </c>
      <c r="D1793" t="s">
        <v>2538</v>
      </c>
      <c r="E1793" s="3">
        <v>29879</v>
      </c>
      <c r="F1793" t="s">
        <v>43</v>
      </c>
      <c r="G1793" t="s">
        <v>7007</v>
      </c>
      <c r="H1793" s="1">
        <v>47097</v>
      </c>
      <c r="I1793" s="1">
        <v>47462</v>
      </c>
      <c r="J1793" t="s">
        <v>24</v>
      </c>
      <c r="K1793" t="s">
        <v>52</v>
      </c>
      <c r="L1793" t="s">
        <v>53</v>
      </c>
      <c r="M1793" t="s">
        <v>66</v>
      </c>
      <c r="N1793" t="s">
        <v>60</v>
      </c>
      <c r="O1793" t="s">
        <v>114</v>
      </c>
      <c r="P1793" t="s">
        <v>39</v>
      </c>
      <c r="Q1793" t="s">
        <v>54</v>
      </c>
      <c r="R1793">
        <v>3.8</v>
      </c>
      <c r="S1793">
        <v>7</v>
      </c>
      <c r="T1793">
        <f t="shared" si="81"/>
        <v>365</v>
      </c>
      <c r="U1793" t="str">
        <f t="shared" si="82"/>
        <v>2028</v>
      </c>
      <c r="V1793" t="str">
        <f t="shared" si="83"/>
        <v>4</v>
      </c>
      <c r="W1793" s="10" cm="1">
        <f t="array" ref="W1793">(INDEX(clv_analysis[[#All],[Customer Lifetime Value]], MATCH(TEXT(U1793, "0")&amp;V1793, TEXT(clv_analysis[[#All],[Year]], "0")&amp;clv_analysis[[#All],[Quarter]], 0))) /( COUNTIFS(amazon_prime_users[Year], U1793, amazon_prime_users[Quarter], V1793))</f>
        <v>31.32842173913043</v>
      </c>
    </row>
    <row r="1794" spans="1:23" x14ac:dyDescent="0.3">
      <c r="A1794" s="2">
        <v>1793</v>
      </c>
      <c r="B1794" t="s">
        <v>7008</v>
      </c>
      <c r="C1794" t="s">
        <v>7009</v>
      </c>
      <c r="D1794" t="s">
        <v>7010</v>
      </c>
      <c r="E1794" s="3">
        <v>12536</v>
      </c>
      <c r="F1794" t="s">
        <v>22</v>
      </c>
      <c r="G1794" t="s">
        <v>7011</v>
      </c>
      <c r="H1794" s="1">
        <v>47098</v>
      </c>
      <c r="I1794" s="1">
        <v>47463</v>
      </c>
      <c r="J1794" t="s">
        <v>36</v>
      </c>
      <c r="K1794" t="s">
        <v>52</v>
      </c>
      <c r="L1794" t="s">
        <v>26</v>
      </c>
      <c r="M1794" t="s">
        <v>27</v>
      </c>
      <c r="N1794" t="s">
        <v>60</v>
      </c>
      <c r="O1794" t="s">
        <v>67</v>
      </c>
      <c r="P1794" t="s">
        <v>68</v>
      </c>
      <c r="Q1794" t="s">
        <v>31</v>
      </c>
      <c r="R1794">
        <v>3.1</v>
      </c>
      <c r="S1794">
        <v>0</v>
      </c>
      <c r="T1794">
        <f t="shared" ref="T1794:T1857" si="84">I1794-H1794</f>
        <v>365</v>
      </c>
      <c r="U1794" t="str">
        <f t="shared" ref="U1794:U1857" si="85">IF(YEAR(H1794)=2024, "2024",
 IF(YEAR(H1794)=2025, "2025",
 IF(YEAR(H1794)=2026, "2026",
 IF(YEAR(H1794)=2027, "2027",
 IF(YEAR(H1794)=2028, "2028",
 IF(YEAR(H1794)=2029, "2029",
 IF(YEAR(H1794)=2030, "2030", "")))))))</f>
        <v>2028</v>
      </c>
      <c r="V1794" t="str">
        <f t="shared" ref="V1794:V1857" si="86">IF(MONTH(H1794)&lt;=3, "1", IF(MONTH(H1794)&lt;=6, "2", IF(MONTH(H1794)&lt;=9, "3", "4")))</f>
        <v>4</v>
      </c>
      <c r="W1794" s="10" cm="1">
        <f t="array" ref="W1794">(INDEX(clv_analysis[[#All],[Customer Lifetime Value]], MATCH(TEXT(U1794, "0")&amp;V1794, TEXT(clv_analysis[[#All],[Year]], "0")&amp;clv_analysis[[#All],[Quarter]], 0))) /( COUNTIFS(amazon_prime_users[Year], U1794, amazon_prime_users[Quarter], V1794))</f>
        <v>31.32842173913043</v>
      </c>
    </row>
    <row r="1795" spans="1:23" x14ac:dyDescent="0.3">
      <c r="A1795" s="2">
        <v>1794</v>
      </c>
      <c r="B1795" t="s">
        <v>7012</v>
      </c>
      <c r="C1795" t="s">
        <v>7013</v>
      </c>
      <c r="D1795" t="s">
        <v>7014</v>
      </c>
      <c r="E1795" s="3">
        <v>13181</v>
      </c>
      <c r="F1795" t="s">
        <v>43</v>
      </c>
      <c r="G1795" t="s">
        <v>7015</v>
      </c>
      <c r="H1795" s="1">
        <v>47099</v>
      </c>
      <c r="I1795" s="1">
        <v>47464</v>
      </c>
      <c r="J1795" t="s">
        <v>24</v>
      </c>
      <c r="K1795" t="s">
        <v>37</v>
      </c>
      <c r="L1795" t="s">
        <v>26</v>
      </c>
      <c r="M1795" t="s">
        <v>59</v>
      </c>
      <c r="N1795" t="s">
        <v>60</v>
      </c>
      <c r="O1795" t="s">
        <v>38</v>
      </c>
      <c r="P1795" t="s">
        <v>68</v>
      </c>
      <c r="Q1795" t="s">
        <v>31</v>
      </c>
      <c r="R1795">
        <v>3.9</v>
      </c>
      <c r="S1795">
        <v>0</v>
      </c>
      <c r="T1795">
        <f t="shared" si="84"/>
        <v>365</v>
      </c>
      <c r="U1795" t="str">
        <f t="shared" si="85"/>
        <v>2028</v>
      </c>
      <c r="V1795" t="str">
        <f t="shared" si="86"/>
        <v>4</v>
      </c>
      <c r="W1795" s="10" cm="1">
        <f t="array" ref="W1795">(INDEX(clv_analysis[[#All],[Customer Lifetime Value]], MATCH(TEXT(U1795, "0")&amp;V1795, TEXT(clv_analysis[[#All],[Year]], "0")&amp;clv_analysis[[#All],[Quarter]], 0))) /( COUNTIFS(amazon_prime_users[Year], U1795, amazon_prime_users[Quarter], V1795))</f>
        <v>31.32842173913043</v>
      </c>
    </row>
    <row r="1796" spans="1:23" x14ac:dyDescent="0.3">
      <c r="A1796" s="2">
        <v>1795</v>
      </c>
      <c r="B1796" t="s">
        <v>7016</v>
      </c>
      <c r="C1796" t="s">
        <v>7017</v>
      </c>
      <c r="D1796" t="s">
        <v>7018</v>
      </c>
      <c r="E1796" s="3">
        <v>36336</v>
      </c>
      <c r="F1796" t="s">
        <v>43</v>
      </c>
      <c r="G1796" t="s">
        <v>7019</v>
      </c>
      <c r="H1796" s="1">
        <v>47100</v>
      </c>
      <c r="I1796" s="1">
        <v>47465</v>
      </c>
      <c r="J1796" t="s">
        <v>36</v>
      </c>
      <c r="K1796" t="s">
        <v>25</v>
      </c>
      <c r="L1796" t="s">
        <v>53</v>
      </c>
      <c r="M1796" t="s">
        <v>66</v>
      </c>
      <c r="N1796" t="s">
        <v>45</v>
      </c>
      <c r="O1796" t="s">
        <v>73</v>
      </c>
      <c r="P1796" t="s">
        <v>68</v>
      </c>
      <c r="Q1796" t="s">
        <v>47</v>
      </c>
      <c r="R1796">
        <v>3.2</v>
      </c>
      <c r="S1796">
        <v>0</v>
      </c>
      <c r="T1796">
        <f t="shared" si="84"/>
        <v>365</v>
      </c>
      <c r="U1796" t="str">
        <f t="shared" si="85"/>
        <v>2028</v>
      </c>
      <c r="V1796" t="str">
        <f t="shared" si="86"/>
        <v>4</v>
      </c>
      <c r="W1796" s="10" cm="1">
        <f t="array" ref="W1796">(INDEX(clv_analysis[[#All],[Customer Lifetime Value]], MATCH(TEXT(U1796, "0")&amp;V1796, TEXT(clv_analysis[[#All],[Year]], "0")&amp;clv_analysis[[#All],[Quarter]], 0))) /( COUNTIFS(amazon_prime_users[Year], U1796, amazon_prime_users[Quarter], V1796))</f>
        <v>31.32842173913043</v>
      </c>
    </row>
    <row r="1797" spans="1:23" x14ac:dyDescent="0.3">
      <c r="A1797" s="2">
        <v>1796</v>
      </c>
      <c r="B1797" t="s">
        <v>7020</v>
      </c>
      <c r="C1797" t="s">
        <v>7021</v>
      </c>
      <c r="D1797" t="s">
        <v>7022</v>
      </c>
      <c r="E1797" s="3">
        <v>23391</v>
      </c>
      <c r="F1797" t="s">
        <v>43</v>
      </c>
      <c r="G1797" t="s">
        <v>7023</v>
      </c>
      <c r="H1797" s="1">
        <v>47101</v>
      </c>
      <c r="I1797" s="1">
        <v>47466</v>
      </c>
      <c r="J1797" t="s">
        <v>24</v>
      </c>
      <c r="K1797" t="s">
        <v>52</v>
      </c>
      <c r="L1797" t="s">
        <v>53</v>
      </c>
      <c r="M1797" t="s">
        <v>27</v>
      </c>
      <c r="N1797" t="s">
        <v>28</v>
      </c>
      <c r="O1797" t="s">
        <v>38</v>
      </c>
      <c r="P1797" t="s">
        <v>39</v>
      </c>
      <c r="Q1797" t="s">
        <v>31</v>
      </c>
      <c r="R1797">
        <v>4.3</v>
      </c>
      <c r="S1797">
        <v>3</v>
      </c>
      <c r="T1797">
        <f t="shared" si="84"/>
        <v>365</v>
      </c>
      <c r="U1797" t="str">
        <f t="shared" si="85"/>
        <v>2028</v>
      </c>
      <c r="V1797" t="str">
        <f t="shared" si="86"/>
        <v>4</v>
      </c>
      <c r="W1797" s="10" cm="1">
        <f t="array" ref="W1797">(INDEX(clv_analysis[[#All],[Customer Lifetime Value]], MATCH(TEXT(U1797, "0")&amp;V1797, TEXT(clv_analysis[[#All],[Year]], "0")&amp;clv_analysis[[#All],[Quarter]], 0))) /( COUNTIFS(amazon_prime_users[Year], U1797, amazon_prime_users[Quarter], V1797))</f>
        <v>31.32842173913043</v>
      </c>
    </row>
    <row r="1798" spans="1:23" x14ac:dyDescent="0.3">
      <c r="A1798" s="2">
        <v>1797</v>
      </c>
      <c r="B1798" t="s">
        <v>7024</v>
      </c>
      <c r="C1798" t="s">
        <v>7025</v>
      </c>
      <c r="D1798" t="s">
        <v>7026</v>
      </c>
      <c r="E1798" s="3">
        <v>13265</v>
      </c>
      <c r="F1798" t="s">
        <v>22</v>
      </c>
      <c r="G1798" t="s">
        <v>7027</v>
      </c>
      <c r="H1798" s="1">
        <v>47102</v>
      </c>
      <c r="I1798" s="1">
        <v>47467</v>
      </c>
      <c r="J1798" t="s">
        <v>36</v>
      </c>
      <c r="K1798" t="s">
        <v>25</v>
      </c>
      <c r="L1798" t="s">
        <v>26</v>
      </c>
      <c r="M1798" t="s">
        <v>59</v>
      </c>
      <c r="N1798" t="s">
        <v>45</v>
      </c>
      <c r="O1798" t="s">
        <v>61</v>
      </c>
      <c r="P1798" t="s">
        <v>30</v>
      </c>
      <c r="Q1798" t="s">
        <v>54</v>
      </c>
      <c r="R1798">
        <v>3.2</v>
      </c>
      <c r="S1798">
        <v>8</v>
      </c>
      <c r="T1798">
        <f t="shared" si="84"/>
        <v>365</v>
      </c>
      <c r="U1798" t="str">
        <f t="shared" si="85"/>
        <v>2028</v>
      </c>
      <c r="V1798" t="str">
        <f t="shared" si="86"/>
        <v>4</v>
      </c>
      <c r="W1798" s="10" cm="1">
        <f t="array" ref="W1798">(INDEX(clv_analysis[[#All],[Customer Lifetime Value]], MATCH(TEXT(U1798, "0")&amp;V1798, TEXT(clv_analysis[[#All],[Year]], "0")&amp;clv_analysis[[#All],[Quarter]], 0))) /( COUNTIFS(amazon_prime_users[Year], U1798, amazon_prime_users[Quarter], V1798))</f>
        <v>31.32842173913043</v>
      </c>
    </row>
    <row r="1799" spans="1:23" x14ac:dyDescent="0.3">
      <c r="A1799" s="2">
        <v>1798</v>
      </c>
      <c r="B1799" t="s">
        <v>7028</v>
      </c>
      <c r="C1799" t="s">
        <v>7029</v>
      </c>
      <c r="D1799" t="s">
        <v>7030</v>
      </c>
      <c r="E1799" s="3">
        <v>20276</v>
      </c>
      <c r="F1799" t="s">
        <v>22</v>
      </c>
      <c r="G1799" t="s">
        <v>7031</v>
      </c>
      <c r="H1799" s="1">
        <v>47103</v>
      </c>
      <c r="I1799" s="1">
        <v>47468</v>
      </c>
      <c r="J1799" t="s">
        <v>24</v>
      </c>
      <c r="K1799" t="s">
        <v>52</v>
      </c>
      <c r="L1799" t="s">
        <v>26</v>
      </c>
      <c r="M1799" t="s">
        <v>59</v>
      </c>
      <c r="N1799" t="s">
        <v>60</v>
      </c>
      <c r="O1799" t="s">
        <v>114</v>
      </c>
      <c r="P1799" t="s">
        <v>68</v>
      </c>
      <c r="Q1799" t="s">
        <v>31</v>
      </c>
      <c r="R1799">
        <v>3.1</v>
      </c>
      <c r="S1799">
        <v>10</v>
      </c>
      <c r="T1799">
        <f t="shared" si="84"/>
        <v>365</v>
      </c>
      <c r="U1799" t="str">
        <f t="shared" si="85"/>
        <v>2028</v>
      </c>
      <c r="V1799" t="str">
        <f t="shared" si="86"/>
        <v>4</v>
      </c>
      <c r="W1799" s="10" cm="1">
        <f t="array" ref="W1799">(INDEX(clv_analysis[[#All],[Customer Lifetime Value]], MATCH(TEXT(U1799, "0")&amp;V1799, TEXT(clv_analysis[[#All],[Year]], "0")&amp;clv_analysis[[#All],[Quarter]], 0))) /( COUNTIFS(amazon_prime_users[Year], U1799, amazon_prime_users[Quarter], V1799))</f>
        <v>31.32842173913043</v>
      </c>
    </row>
    <row r="1800" spans="1:23" x14ac:dyDescent="0.3">
      <c r="A1800" s="2">
        <v>1799</v>
      </c>
      <c r="B1800" t="s">
        <v>7032</v>
      </c>
      <c r="C1800" t="s">
        <v>7033</v>
      </c>
      <c r="D1800" t="s">
        <v>7034</v>
      </c>
      <c r="E1800" s="3">
        <v>15770</v>
      </c>
      <c r="F1800" t="s">
        <v>43</v>
      </c>
      <c r="G1800" t="s">
        <v>7035</v>
      </c>
      <c r="H1800" s="1">
        <v>47104</v>
      </c>
      <c r="I1800" s="1">
        <v>47469</v>
      </c>
      <c r="J1800" t="s">
        <v>24</v>
      </c>
      <c r="K1800" t="s">
        <v>37</v>
      </c>
      <c r="L1800" t="s">
        <v>26</v>
      </c>
      <c r="M1800" t="s">
        <v>27</v>
      </c>
      <c r="N1800" t="s">
        <v>28</v>
      </c>
      <c r="O1800" t="s">
        <v>29</v>
      </c>
      <c r="P1800" t="s">
        <v>39</v>
      </c>
      <c r="Q1800" t="s">
        <v>31</v>
      </c>
      <c r="R1800">
        <v>4</v>
      </c>
      <c r="S1800">
        <v>9</v>
      </c>
      <c r="T1800">
        <f t="shared" si="84"/>
        <v>365</v>
      </c>
      <c r="U1800" t="str">
        <f t="shared" si="85"/>
        <v>2028</v>
      </c>
      <c r="V1800" t="str">
        <f t="shared" si="86"/>
        <v>4</v>
      </c>
      <c r="W1800" s="10" cm="1">
        <f t="array" ref="W1800">(INDEX(clv_analysis[[#All],[Customer Lifetime Value]], MATCH(TEXT(U1800, "0")&amp;V1800, TEXT(clv_analysis[[#All],[Year]], "0")&amp;clv_analysis[[#All],[Quarter]], 0))) /( COUNTIFS(amazon_prime_users[Year], U1800, amazon_prime_users[Quarter], V1800))</f>
        <v>31.32842173913043</v>
      </c>
    </row>
    <row r="1801" spans="1:23" x14ac:dyDescent="0.3">
      <c r="A1801" s="2">
        <v>1800</v>
      </c>
      <c r="B1801" t="s">
        <v>7036</v>
      </c>
      <c r="C1801" t="s">
        <v>7037</v>
      </c>
      <c r="D1801" t="s">
        <v>7038</v>
      </c>
      <c r="E1801" s="3">
        <v>15992</v>
      </c>
      <c r="F1801" t="s">
        <v>43</v>
      </c>
      <c r="G1801" t="s">
        <v>7039</v>
      </c>
      <c r="H1801" s="1">
        <v>47105</v>
      </c>
      <c r="I1801" s="1">
        <v>47470</v>
      </c>
      <c r="J1801" t="s">
        <v>24</v>
      </c>
      <c r="K1801" t="s">
        <v>37</v>
      </c>
      <c r="L1801" t="s">
        <v>53</v>
      </c>
      <c r="M1801" t="s">
        <v>27</v>
      </c>
      <c r="N1801" t="s">
        <v>60</v>
      </c>
      <c r="O1801" t="s">
        <v>29</v>
      </c>
      <c r="P1801" t="s">
        <v>68</v>
      </c>
      <c r="Q1801" t="s">
        <v>31</v>
      </c>
      <c r="R1801">
        <v>4.0999999999999996</v>
      </c>
      <c r="S1801">
        <v>3</v>
      </c>
      <c r="T1801">
        <f t="shared" si="84"/>
        <v>365</v>
      </c>
      <c r="U1801" t="str">
        <f t="shared" si="85"/>
        <v>2028</v>
      </c>
      <c r="V1801" t="str">
        <f t="shared" si="86"/>
        <v>4</v>
      </c>
      <c r="W1801" s="10" cm="1">
        <f t="array" ref="W1801">(INDEX(clv_analysis[[#All],[Customer Lifetime Value]], MATCH(TEXT(U1801, "0")&amp;V1801, TEXT(clv_analysis[[#All],[Year]], "0")&amp;clv_analysis[[#All],[Quarter]], 0))) /( COUNTIFS(amazon_prime_users[Year], U1801, amazon_prime_users[Quarter], V1801))</f>
        <v>31.32842173913043</v>
      </c>
    </row>
    <row r="1802" spans="1:23" x14ac:dyDescent="0.3">
      <c r="A1802" s="2">
        <v>1801</v>
      </c>
      <c r="B1802" t="s">
        <v>7040</v>
      </c>
      <c r="C1802" t="s">
        <v>7041</v>
      </c>
      <c r="D1802" t="s">
        <v>7042</v>
      </c>
      <c r="E1802" s="3">
        <v>23232</v>
      </c>
      <c r="F1802" t="s">
        <v>22</v>
      </c>
      <c r="G1802" t="s">
        <v>7043</v>
      </c>
      <c r="H1802" s="1">
        <v>47106</v>
      </c>
      <c r="I1802" s="1">
        <v>47471</v>
      </c>
      <c r="J1802" t="s">
        <v>36</v>
      </c>
      <c r="K1802" t="s">
        <v>25</v>
      </c>
      <c r="L1802" t="s">
        <v>26</v>
      </c>
      <c r="M1802" t="s">
        <v>59</v>
      </c>
      <c r="N1802" t="s">
        <v>28</v>
      </c>
      <c r="O1802" t="s">
        <v>38</v>
      </c>
      <c r="P1802" t="s">
        <v>39</v>
      </c>
      <c r="Q1802" t="s">
        <v>47</v>
      </c>
      <c r="R1802">
        <v>3.5</v>
      </c>
      <c r="S1802">
        <v>1</v>
      </c>
      <c r="T1802">
        <f t="shared" si="84"/>
        <v>365</v>
      </c>
      <c r="U1802" t="str">
        <f t="shared" si="85"/>
        <v>2028</v>
      </c>
      <c r="V1802" t="str">
        <f t="shared" si="86"/>
        <v>4</v>
      </c>
      <c r="W1802" s="10" cm="1">
        <f t="array" ref="W1802">(INDEX(clv_analysis[[#All],[Customer Lifetime Value]], MATCH(TEXT(U1802, "0")&amp;V1802, TEXT(clv_analysis[[#All],[Year]], "0")&amp;clv_analysis[[#All],[Quarter]], 0))) /( COUNTIFS(amazon_prime_users[Year], U1802, amazon_prime_users[Quarter], V1802))</f>
        <v>31.32842173913043</v>
      </c>
    </row>
    <row r="1803" spans="1:23" x14ac:dyDescent="0.3">
      <c r="A1803" s="2">
        <v>1802</v>
      </c>
      <c r="B1803" t="s">
        <v>7044</v>
      </c>
      <c r="C1803" t="s">
        <v>7045</v>
      </c>
      <c r="D1803" t="s">
        <v>7046</v>
      </c>
      <c r="E1803" s="3">
        <v>36003</v>
      </c>
      <c r="F1803" t="s">
        <v>43</v>
      </c>
      <c r="G1803" t="s">
        <v>7047</v>
      </c>
      <c r="H1803" s="1">
        <v>47107</v>
      </c>
      <c r="I1803" s="1">
        <v>47472</v>
      </c>
      <c r="J1803" t="s">
        <v>24</v>
      </c>
      <c r="K1803" t="s">
        <v>37</v>
      </c>
      <c r="L1803" t="s">
        <v>53</v>
      </c>
      <c r="M1803" t="s">
        <v>66</v>
      </c>
      <c r="N1803" t="s">
        <v>60</v>
      </c>
      <c r="O1803" t="s">
        <v>114</v>
      </c>
      <c r="P1803" t="s">
        <v>68</v>
      </c>
      <c r="Q1803" t="s">
        <v>54</v>
      </c>
      <c r="R1803">
        <v>3.1</v>
      </c>
      <c r="S1803">
        <v>1</v>
      </c>
      <c r="T1803">
        <f t="shared" si="84"/>
        <v>365</v>
      </c>
      <c r="U1803" t="str">
        <f t="shared" si="85"/>
        <v>2028</v>
      </c>
      <c r="V1803" t="str">
        <f t="shared" si="86"/>
        <v>4</v>
      </c>
      <c r="W1803" s="10" cm="1">
        <f t="array" ref="W1803">(INDEX(clv_analysis[[#All],[Customer Lifetime Value]], MATCH(TEXT(U1803, "0")&amp;V1803, TEXT(clv_analysis[[#All],[Year]], "0")&amp;clv_analysis[[#All],[Quarter]], 0))) /( COUNTIFS(amazon_prime_users[Year], U1803, amazon_prime_users[Quarter], V1803))</f>
        <v>31.32842173913043</v>
      </c>
    </row>
    <row r="1804" spans="1:23" x14ac:dyDescent="0.3">
      <c r="A1804" s="2">
        <v>1803</v>
      </c>
      <c r="B1804" t="s">
        <v>7048</v>
      </c>
      <c r="C1804" t="s">
        <v>7049</v>
      </c>
      <c r="D1804" t="s">
        <v>7050</v>
      </c>
      <c r="E1804" s="3">
        <v>31142</v>
      </c>
      <c r="F1804" t="s">
        <v>22</v>
      </c>
      <c r="G1804" t="s">
        <v>7051</v>
      </c>
      <c r="H1804" s="1">
        <v>47108</v>
      </c>
      <c r="I1804" s="1">
        <v>47473</v>
      </c>
      <c r="J1804" t="s">
        <v>24</v>
      </c>
      <c r="K1804" t="s">
        <v>37</v>
      </c>
      <c r="L1804" t="s">
        <v>26</v>
      </c>
      <c r="M1804" t="s">
        <v>59</v>
      </c>
      <c r="N1804" t="s">
        <v>28</v>
      </c>
      <c r="O1804" t="s">
        <v>114</v>
      </c>
      <c r="P1804" t="s">
        <v>39</v>
      </c>
      <c r="Q1804" t="s">
        <v>47</v>
      </c>
      <c r="R1804">
        <v>3.8</v>
      </c>
      <c r="S1804">
        <v>8</v>
      </c>
      <c r="T1804">
        <f t="shared" si="84"/>
        <v>365</v>
      </c>
      <c r="U1804" t="str">
        <f t="shared" si="85"/>
        <v>2028</v>
      </c>
      <c r="V1804" t="str">
        <f t="shared" si="86"/>
        <v>4</v>
      </c>
      <c r="W1804" s="10" cm="1">
        <f t="array" ref="W1804">(INDEX(clv_analysis[[#All],[Customer Lifetime Value]], MATCH(TEXT(U1804, "0")&amp;V1804, TEXT(clv_analysis[[#All],[Year]], "0")&amp;clv_analysis[[#All],[Quarter]], 0))) /( COUNTIFS(amazon_prime_users[Year], U1804, amazon_prime_users[Quarter], V1804))</f>
        <v>31.32842173913043</v>
      </c>
    </row>
    <row r="1805" spans="1:23" x14ac:dyDescent="0.3">
      <c r="A1805" s="2">
        <v>1804</v>
      </c>
      <c r="B1805" t="s">
        <v>7052</v>
      </c>
      <c r="C1805" t="s">
        <v>7053</v>
      </c>
      <c r="D1805" t="s">
        <v>7054</v>
      </c>
      <c r="E1805" s="3">
        <v>32019</v>
      </c>
      <c r="F1805" t="s">
        <v>43</v>
      </c>
      <c r="G1805" t="s">
        <v>7055</v>
      </c>
      <c r="H1805" s="1">
        <v>47109</v>
      </c>
      <c r="I1805" s="1">
        <v>47474</v>
      </c>
      <c r="J1805" t="s">
        <v>36</v>
      </c>
      <c r="K1805" t="s">
        <v>37</v>
      </c>
      <c r="L1805" t="s">
        <v>26</v>
      </c>
      <c r="M1805" t="s">
        <v>27</v>
      </c>
      <c r="N1805" t="s">
        <v>28</v>
      </c>
      <c r="O1805" t="s">
        <v>46</v>
      </c>
      <c r="P1805" t="s">
        <v>30</v>
      </c>
      <c r="Q1805" t="s">
        <v>54</v>
      </c>
      <c r="R1805">
        <v>4.2</v>
      </c>
      <c r="S1805">
        <v>3</v>
      </c>
      <c r="T1805">
        <f t="shared" si="84"/>
        <v>365</v>
      </c>
      <c r="U1805" t="str">
        <f t="shared" si="85"/>
        <v>2028</v>
      </c>
      <c r="V1805" t="str">
        <f t="shared" si="86"/>
        <v>4</v>
      </c>
      <c r="W1805" s="10" cm="1">
        <f t="array" ref="W1805">(INDEX(clv_analysis[[#All],[Customer Lifetime Value]], MATCH(TEXT(U1805, "0")&amp;V1805, TEXT(clv_analysis[[#All],[Year]], "0")&amp;clv_analysis[[#All],[Quarter]], 0))) /( COUNTIFS(amazon_prime_users[Year], U1805, amazon_prime_users[Quarter], V1805))</f>
        <v>31.32842173913043</v>
      </c>
    </row>
    <row r="1806" spans="1:23" x14ac:dyDescent="0.3">
      <c r="A1806" s="2">
        <v>1805</v>
      </c>
      <c r="B1806" t="s">
        <v>7056</v>
      </c>
      <c r="C1806" t="s">
        <v>7057</v>
      </c>
      <c r="D1806" t="s">
        <v>7058</v>
      </c>
      <c r="E1806" s="3">
        <v>26513</v>
      </c>
      <c r="F1806" t="s">
        <v>43</v>
      </c>
      <c r="G1806" t="s">
        <v>7059</v>
      </c>
      <c r="H1806" s="1">
        <v>47110</v>
      </c>
      <c r="I1806" s="1">
        <v>47475</v>
      </c>
      <c r="J1806" t="s">
        <v>36</v>
      </c>
      <c r="K1806" t="s">
        <v>25</v>
      </c>
      <c r="L1806" t="s">
        <v>26</v>
      </c>
      <c r="M1806" t="s">
        <v>59</v>
      </c>
      <c r="N1806" t="s">
        <v>45</v>
      </c>
      <c r="O1806" t="s">
        <v>61</v>
      </c>
      <c r="P1806" t="s">
        <v>68</v>
      </c>
      <c r="Q1806" t="s">
        <v>31</v>
      </c>
      <c r="R1806">
        <v>4.8</v>
      </c>
      <c r="S1806">
        <v>10</v>
      </c>
      <c r="T1806">
        <f t="shared" si="84"/>
        <v>365</v>
      </c>
      <c r="U1806" t="str">
        <f t="shared" si="85"/>
        <v>2028</v>
      </c>
      <c r="V1806" t="str">
        <f t="shared" si="86"/>
        <v>4</v>
      </c>
      <c r="W1806" s="10" cm="1">
        <f t="array" ref="W1806">(INDEX(clv_analysis[[#All],[Customer Lifetime Value]], MATCH(TEXT(U1806, "0")&amp;V1806, TEXT(clv_analysis[[#All],[Year]], "0")&amp;clv_analysis[[#All],[Quarter]], 0))) /( COUNTIFS(amazon_prime_users[Year], U1806, amazon_prime_users[Quarter], V1806))</f>
        <v>31.32842173913043</v>
      </c>
    </row>
    <row r="1807" spans="1:23" x14ac:dyDescent="0.3">
      <c r="A1807" s="2">
        <v>1806</v>
      </c>
      <c r="B1807" t="s">
        <v>7060</v>
      </c>
      <c r="C1807" t="s">
        <v>7061</v>
      </c>
      <c r="D1807" t="s">
        <v>7062</v>
      </c>
      <c r="E1807" s="3">
        <v>13447</v>
      </c>
      <c r="F1807" t="s">
        <v>43</v>
      </c>
      <c r="G1807" t="s">
        <v>7063</v>
      </c>
      <c r="H1807" s="1">
        <v>47111</v>
      </c>
      <c r="I1807" s="1">
        <v>47476</v>
      </c>
      <c r="J1807" t="s">
        <v>36</v>
      </c>
      <c r="K1807" t="s">
        <v>37</v>
      </c>
      <c r="L1807" t="s">
        <v>26</v>
      </c>
      <c r="M1807" t="s">
        <v>66</v>
      </c>
      <c r="N1807" t="s">
        <v>28</v>
      </c>
      <c r="O1807" t="s">
        <v>114</v>
      </c>
      <c r="P1807" t="s">
        <v>30</v>
      </c>
      <c r="Q1807" t="s">
        <v>54</v>
      </c>
      <c r="R1807">
        <v>3.9</v>
      </c>
      <c r="S1807">
        <v>0</v>
      </c>
      <c r="T1807">
        <f t="shared" si="84"/>
        <v>365</v>
      </c>
      <c r="U1807" t="str">
        <f t="shared" si="85"/>
        <v>2028</v>
      </c>
      <c r="V1807" t="str">
        <f t="shared" si="86"/>
        <v>4</v>
      </c>
      <c r="W1807" s="10" cm="1">
        <f t="array" ref="W1807">(INDEX(clv_analysis[[#All],[Customer Lifetime Value]], MATCH(TEXT(U1807, "0")&amp;V1807, TEXT(clv_analysis[[#All],[Year]], "0")&amp;clv_analysis[[#All],[Quarter]], 0))) /( COUNTIFS(amazon_prime_users[Year], U1807, amazon_prime_users[Quarter], V1807))</f>
        <v>31.32842173913043</v>
      </c>
    </row>
    <row r="1808" spans="1:23" x14ac:dyDescent="0.3">
      <c r="A1808" s="2">
        <v>1807</v>
      </c>
      <c r="B1808" t="s">
        <v>7064</v>
      </c>
      <c r="C1808" t="s">
        <v>7065</v>
      </c>
      <c r="D1808" t="s">
        <v>7066</v>
      </c>
      <c r="E1808" s="3">
        <v>16009</v>
      </c>
      <c r="F1808" t="s">
        <v>22</v>
      </c>
      <c r="G1808" t="s">
        <v>7067</v>
      </c>
      <c r="H1808" s="1">
        <v>47112</v>
      </c>
      <c r="I1808" s="1">
        <v>47477</v>
      </c>
      <c r="J1808" t="s">
        <v>24</v>
      </c>
      <c r="K1808" t="s">
        <v>25</v>
      </c>
      <c r="L1808" t="s">
        <v>26</v>
      </c>
      <c r="M1808" t="s">
        <v>59</v>
      </c>
      <c r="N1808" t="s">
        <v>28</v>
      </c>
      <c r="O1808" t="s">
        <v>46</v>
      </c>
      <c r="P1808" t="s">
        <v>39</v>
      </c>
      <c r="Q1808" t="s">
        <v>31</v>
      </c>
      <c r="R1808">
        <v>4.7</v>
      </c>
      <c r="S1808">
        <v>1</v>
      </c>
      <c r="T1808">
        <f t="shared" si="84"/>
        <v>365</v>
      </c>
      <c r="U1808" t="str">
        <f t="shared" si="85"/>
        <v>2028</v>
      </c>
      <c r="V1808" t="str">
        <f t="shared" si="86"/>
        <v>4</v>
      </c>
      <c r="W1808" s="10" cm="1">
        <f t="array" ref="W1808">(INDEX(clv_analysis[[#All],[Customer Lifetime Value]], MATCH(TEXT(U1808, "0")&amp;V1808, TEXT(clv_analysis[[#All],[Year]], "0")&amp;clv_analysis[[#All],[Quarter]], 0))) /( COUNTIFS(amazon_prime_users[Year], U1808, amazon_prime_users[Quarter], V1808))</f>
        <v>31.32842173913043</v>
      </c>
    </row>
    <row r="1809" spans="1:23" x14ac:dyDescent="0.3">
      <c r="A1809" s="2">
        <v>1808</v>
      </c>
      <c r="B1809" t="s">
        <v>7068</v>
      </c>
      <c r="C1809" t="s">
        <v>7069</v>
      </c>
      <c r="D1809" t="s">
        <v>7070</v>
      </c>
      <c r="E1809" s="3">
        <v>20227</v>
      </c>
      <c r="F1809" t="s">
        <v>43</v>
      </c>
      <c r="G1809" t="s">
        <v>7071</v>
      </c>
      <c r="H1809" s="1">
        <v>47113</v>
      </c>
      <c r="I1809" s="1">
        <v>47478</v>
      </c>
      <c r="J1809" t="s">
        <v>36</v>
      </c>
      <c r="K1809" t="s">
        <v>52</v>
      </c>
      <c r="L1809" t="s">
        <v>26</v>
      </c>
      <c r="M1809" t="s">
        <v>66</v>
      </c>
      <c r="N1809" t="s">
        <v>45</v>
      </c>
      <c r="O1809" t="s">
        <v>29</v>
      </c>
      <c r="P1809" t="s">
        <v>68</v>
      </c>
      <c r="Q1809" t="s">
        <v>47</v>
      </c>
      <c r="R1809">
        <v>3.8</v>
      </c>
      <c r="S1809">
        <v>4</v>
      </c>
      <c r="T1809">
        <f t="shared" si="84"/>
        <v>365</v>
      </c>
      <c r="U1809" t="str">
        <f t="shared" si="85"/>
        <v>2028</v>
      </c>
      <c r="V1809" t="str">
        <f t="shared" si="86"/>
        <v>4</v>
      </c>
      <c r="W1809" s="10" cm="1">
        <f t="array" ref="W1809">(INDEX(clv_analysis[[#All],[Customer Lifetime Value]], MATCH(TEXT(U1809, "0")&amp;V1809, TEXT(clv_analysis[[#All],[Year]], "0")&amp;clv_analysis[[#All],[Quarter]], 0))) /( COUNTIFS(amazon_prime_users[Year], U1809, amazon_prime_users[Quarter], V1809))</f>
        <v>31.32842173913043</v>
      </c>
    </row>
    <row r="1810" spans="1:23" x14ac:dyDescent="0.3">
      <c r="A1810" s="2">
        <v>1809</v>
      </c>
      <c r="B1810" t="s">
        <v>7072</v>
      </c>
      <c r="C1810" t="s">
        <v>7073</v>
      </c>
      <c r="D1810" t="s">
        <v>7074</v>
      </c>
      <c r="E1810" s="3">
        <v>14969</v>
      </c>
      <c r="F1810" t="s">
        <v>43</v>
      </c>
      <c r="G1810" t="s">
        <v>7075</v>
      </c>
      <c r="H1810" s="1">
        <v>47114</v>
      </c>
      <c r="I1810" s="1">
        <v>47479</v>
      </c>
      <c r="J1810" t="s">
        <v>36</v>
      </c>
      <c r="K1810" t="s">
        <v>37</v>
      </c>
      <c r="L1810" t="s">
        <v>53</v>
      </c>
      <c r="M1810" t="s">
        <v>27</v>
      </c>
      <c r="N1810" t="s">
        <v>28</v>
      </c>
      <c r="O1810" t="s">
        <v>67</v>
      </c>
      <c r="P1810" t="s">
        <v>39</v>
      </c>
      <c r="Q1810" t="s">
        <v>54</v>
      </c>
      <c r="R1810">
        <v>3.3</v>
      </c>
      <c r="S1810">
        <v>1</v>
      </c>
      <c r="T1810">
        <f t="shared" si="84"/>
        <v>365</v>
      </c>
      <c r="U1810" t="str">
        <f t="shared" si="85"/>
        <v>2028</v>
      </c>
      <c r="V1810" t="str">
        <f t="shared" si="86"/>
        <v>4</v>
      </c>
      <c r="W1810" s="10" cm="1">
        <f t="array" ref="W1810">(INDEX(clv_analysis[[#All],[Customer Lifetime Value]], MATCH(TEXT(U1810, "0")&amp;V1810, TEXT(clv_analysis[[#All],[Year]], "0")&amp;clv_analysis[[#All],[Quarter]], 0))) /( COUNTIFS(amazon_prime_users[Year], U1810, amazon_prime_users[Quarter], V1810))</f>
        <v>31.32842173913043</v>
      </c>
    </row>
    <row r="1811" spans="1:23" x14ac:dyDescent="0.3">
      <c r="A1811" s="2">
        <v>1810</v>
      </c>
      <c r="B1811" t="s">
        <v>7076</v>
      </c>
      <c r="C1811" t="s">
        <v>7077</v>
      </c>
      <c r="D1811" t="s">
        <v>7078</v>
      </c>
      <c r="E1811" s="3">
        <v>30540</v>
      </c>
      <c r="F1811" t="s">
        <v>43</v>
      </c>
      <c r="G1811" t="s">
        <v>7079</v>
      </c>
      <c r="H1811" s="1">
        <v>47115</v>
      </c>
      <c r="I1811" s="1">
        <v>47480</v>
      </c>
      <c r="J1811" t="s">
        <v>24</v>
      </c>
      <c r="K1811" t="s">
        <v>25</v>
      </c>
      <c r="L1811" t="s">
        <v>53</v>
      </c>
      <c r="M1811" t="s">
        <v>27</v>
      </c>
      <c r="N1811" t="s">
        <v>60</v>
      </c>
      <c r="O1811" t="s">
        <v>46</v>
      </c>
      <c r="P1811" t="s">
        <v>39</v>
      </c>
      <c r="Q1811" t="s">
        <v>54</v>
      </c>
      <c r="R1811">
        <v>3.7</v>
      </c>
      <c r="S1811">
        <v>9</v>
      </c>
      <c r="T1811">
        <f t="shared" si="84"/>
        <v>365</v>
      </c>
      <c r="U1811" t="str">
        <f t="shared" si="85"/>
        <v>2028</v>
      </c>
      <c r="V1811" t="str">
        <f t="shared" si="86"/>
        <v>4</v>
      </c>
      <c r="W1811" s="10" cm="1">
        <f t="array" ref="W1811">(INDEX(clv_analysis[[#All],[Customer Lifetime Value]], MATCH(TEXT(U1811, "0")&amp;V1811, TEXT(clv_analysis[[#All],[Year]], "0")&amp;clv_analysis[[#All],[Quarter]], 0))) /( COUNTIFS(amazon_prime_users[Year], U1811, amazon_prime_users[Quarter], V1811))</f>
        <v>31.32842173913043</v>
      </c>
    </row>
    <row r="1812" spans="1:23" x14ac:dyDescent="0.3">
      <c r="A1812" s="2">
        <v>1811</v>
      </c>
      <c r="B1812" t="s">
        <v>7080</v>
      </c>
      <c r="C1812" t="s">
        <v>7081</v>
      </c>
      <c r="D1812" t="s">
        <v>7082</v>
      </c>
      <c r="E1812" s="3">
        <v>12334</v>
      </c>
      <c r="F1812" t="s">
        <v>22</v>
      </c>
      <c r="G1812" t="s">
        <v>3590</v>
      </c>
      <c r="H1812" s="1">
        <v>47116</v>
      </c>
      <c r="I1812" s="1">
        <v>47481</v>
      </c>
      <c r="J1812" t="s">
        <v>24</v>
      </c>
      <c r="K1812" t="s">
        <v>52</v>
      </c>
      <c r="L1812" t="s">
        <v>26</v>
      </c>
      <c r="M1812" t="s">
        <v>59</v>
      </c>
      <c r="N1812" t="s">
        <v>28</v>
      </c>
      <c r="O1812" t="s">
        <v>46</v>
      </c>
      <c r="P1812" t="s">
        <v>30</v>
      </c>
      <c r="Q1812" t="s">
        <v>54</v>
      </c>
      <c r="R1812">
        <v>4.5</v>
      </c>
      <c r="S1812">
        <v>4</v>
      </c>
      <c r="T1812">
        <f t="shared" si="84"/>
        <v>365</v>
      </c>
      <c r="U1812" t="str">
        <f t="shared" si="85"/>
        <v>2028</v>
      </c>
      <c r="V1812" t="str">
        <f t="shared" si="86"/>
        <v>4</v>
      </c>
      <c r="W1812" s="10" cm="1">
        <f t="array" ref="W1812">(INDEX(clv_analysis[[#All],[Customer Lifetime Value]], MATCH(TEXT(U1812, "0")&amp;V1812, TEXT(clv_analysis[[#All],[Year]], "0")&amp;clv_analysis[[#All],[Quarter]], 0))) /( COUNTIFS(amazon_prime_users[Year], U1812, amazon_prime_users[Quarter], V1812))</f>
        <v>31.32842173913043</v>
      </c>
    </row>
    <row r="1813" spans="1:23" x14ac:dyDescent="0.3">
      <c r="A1813" s="2">
        <v>1812</v>
      </c>
      <c r="B1813" t="s">
        <v>7083</v>
      </c>
      <c r="C1813" t="s">
        <v>7084</v>
      </c>
      <c r="D1813" t="s">
        <v>7085</v>
      </c>
      <c r="E1813" s="3">
        <v>17415</v>
      </c>
      <c r="F1813" t="s">
        <v>43</v>
      </c>
      <c r="G1813" t="s">
        <v>7086</v>
      </c>
      <c r="H1813" s="1">
        <v>47117</v>
      </c>
      <c r="I1813" s="1">
        <v>47482</v>
      </c>
      <c r="J1813" t="s">
        <v>24</v>
      </c>
      <c r="K1813" t="s">
        <v>25</v>
      </c>
      <c r="L1813" t="s">
        <v>53</v>
      </c>
      <c r="M1813" t="s">
        <v>27</v>
      </c>
      <c r="N1813" t="s">
        <v>28</v>
      </c>
      <c r="O1813" t="s">
        <v>73</v>
      </c>
      <c r="P1813" t="s">
        <v>30</v>
      </c>
      <c r="Q1813" t="s">
        <v>47</v>
      </c>
      <c r="R1813">
        <v>3.1</v>
      </c>
      <c r="S1813">
        <v>10</v>
      </c>
      <c r="T1813">
        <f t="shared" si="84"/>
        <v>365</v>
      </c>
      <c r="U1813" t="str">
        <f t="shared" si="85"/>
        <v>2028</v>
      </c>
      <c r="V1813" t="str">
        <f t="shared" si="86"/>
        <v>4</v>
      </c>
      <c r="W1813" s="10" cm="1">
        <f t="array" ref="W1813">(INDEX(clv_analysis[[#All],[Customer Lifetime Value]], MATCH(TEXT(U1813, "0")&amp;V1813, TEXT(clv_analysis[[#All],[Year]], "0")&amp;clv_analysis[[#All],[Quarter]], 0))) /( COUNTIFS(amazon_prime_users[Year], U1813, amazon_prime_users[Quarter], V1813))</f>
        <v>31.32842173913043</v>
      </c>
    </row>
    <row r="1814" spans="1:23" x14ac:dyDescent="0.3">
      <c r="A1814" s="2">
        <v>1813</v>
      </c>
      <c r="B1814" t="s">
        <v>7087</v>
      </c>
      <c r="C1814" t="s">
        <v>7088</v>
      </c>
      <c r="D1814" t="s">
        <v>7089</v>
      </c>
      <c r="E1814" s="3">
        <v>22575</v>
      </c>
      <c r="F1814" t="s">
        <v>22</v>
      </c>
      <c r="G1814" t="s">
        <v>7090</v>
      </c>
      <c r="H1814" s="1">
        <v>47118</v>
      </c>
      <c r="I1814" s="1">
        <v>47483</v>
      </c>
      <c r="J1814" t="s">
        <v>36</v>
      </c>
      <c r="K1814" t="s">
        <v>37</v>
      </c>
      <c r="L1814" t="s">
        <v>26</v>
      </c>
      <c r="M1814" t="s">
        <v>59</v>
      </c>
      <c r="N1814" t="s">
        <v>45</v>
      </c>
      <c r="O1814" t="s">
        <v>114</v>
      </c>
      <c r="P1814" t="s">
        <v>39</v>
      </c>
      <c r="Q1814" t="s">
        <v>31</v>
      </c>
      <c r="R1814">
        <v>4.7</v>
      </c>
      <c r="S1814">
        <v>10</v>
      </c>
      <c r="T1814">
        <f t="shared" si="84"/>
        <v>365</v>
      </c>
      <c r="U1814" t="str">
        <f t="shared" si="85"/>
        <v>2028</v>
      </c>
      <c r="V1814" t="str">
        <f t="shared" si="86"/>
        <v>4</v>
      </c>
      <c r="W1814" s="10" cm="1">
        <f t="array" ref="W1814">(INDEX(clv_analysis[[#All],[Customer Lifetime Value]], MATCH(TEXT(U1814, "0")&amp;V1814, TEXT(clv_analysis[[#All],[Year]], "0")&amp;clv_analysis[[#All],[Quarter]], 0))) /( COUNTIFS(amazon_prime_users[Year], U1814, amazon_prime_users[Quarter], V1814))</f>
        <v>31.32842173913043</v>
      </c>
    </row>
    <row r="1815" spans="1:23" x14ac:dyDescent="0.3">
      <c r="A1815" s="2">
        <v>1814</v>
      </c>
      <c r="B1815" t="s">
        <v>7091</v>
      </c>
      <c r="C1815" t="s">
        <v>7092</v>
      </c>
      <c r="D1815" t="s">
        <v>7093</v>
      </c>
      <c r="E1815" s="3">
        <v>16280</v>
      </c>
      <c r="F1815" t="s">
        <v>22</v>
      </c>
      <c r="G1815" t="s">
        <v>7094</v>
      </c>
      <c r="H1815" s="1">
        <v>47119</v>
      </c>
      <c r="I1815" s="1">
        <v>47484</v>
      </c>
      <c r="J1815" t="s">
        <v>36</v>
      </c>
      <c r="K1815" t="s">
        <v>52</v>
      </c>
      <c r="L1815" t="s">
        <v>53</v>
      </c>
      <c r="M1815" t="s">
        <v>27</v>
      </c>
      <c r="N1815" t="s">
        <v>45</v>
      </c>
      <c r="O1815" t="s">
        <v>61</v>
      </c>
      <c r="P1815" t="s">
        <v>39</v>
      </c>
      <c r="Q1815" t="s">
        <v>47</v>
      </c>
      <c r="R1815">
        <v>3.7</v>
      </c>
      <c r="S1815">
        <v>1</v>
      </c>
      <c r="T1815">
        <f t="shared" si="84"/>
        <v>365</v>
      </c>
      <c r="U1815" t="str">
        <f t="shared" si="85"/>
        <v>2029</v>
      </c>
      <c r="V1815" t="str">
        <f t="shared" si="86"/>
        <v>1</v>
      </c>
      <c r="W1815" s="10" cm="1">
        <f t="array" ref="W1815">(INDEX(clv_analysis[[#All],[Customer Lifetime Value]], MATCH(TEXT(U1815, "0")&amp;V1815, TEXT(clv_analysis[[#All],[Year]], "0")&amp;clv_analysis[[#All],[Quarter]], 0))) /( COUNTIFS(amazon_prime_users[Year], U1815, amazon_prime_users[Quarter], V1815))</f>
        <v>137.94384943820228</v>
      </c>
    </row>
    <row r="1816" spans="1:23" x14ac:dyDescent="0.3">
      <c r="A1816" s="2">
        <v>1815</v>
      </c>
      <c r="B1816" t="s">
        <v>7095</v>
      </c>
      <c r="C1816" t="s">
        <v>7096</v>
      </c>
      <c r="D1816" t="s">
        <v>7097</v>
      </c>
      <c r="E1816" s="3">
        <v>26832</v>
      </c>
      <c r="F1816" t="s">
        <v>22</v>
      </c>
      <c r="G1816" t="s">
        <v>3349</v>
      </c>
      <c r="H1816" s="1">
        <v>47120</v>
      </c>
      <c r="I1816" s="1">
        <v>47485</v>
      </c>
      <c r="J1816" t="s">
        <v>36</v>
      </c>
      <c r="K1816" t="s">
        <v>37</v>
      </c>
      <c r="L1816" t="s">
        <v>26</v>
      </c>
      <c r="M1816" t="s">
        <v>59</v>
      </c>
      <c r="N1816" t="s">
        <v>60</v>
      </c>
      <c r="O1816" t="s">
        <v>29</v>
      </c>
      <c r="P1816" t="s">
        <v>39</v>
      </c>
      <c r="Q1816" t="s">
        <v>54</v>
      </c>
      <c r="R1816">
        <v>4.0999999999999996</v>
      </c>
      <c r="S1816">
        <v>7</v>
      </c>
      <c r="T1816">
        <f t="shared" si="84"/>
        <v>365</v>
      </c>
      <c r="U1816" t="str">
        <f t="shared" si="85"/>
        <v>2029</v>
      </c>
      <c r="V1816" t="str">
        <f t="shared" si="86"/>
        <v>1</v>
      </c>
      <c r="W1816" s="10" cm="1">
        <f t="array" ref="W1816">(INDEX(clv_analysis[[#All],[Customer Lifetime Value]], MATCH(TEXT(U1816, "0")&amp;V1816, TEXT(clv_analysis[[#All],[Year]], "0")&amp;clv_analysis[[#All],[Quarter]], 0))) /( COUNTIFS(amazon_prime_users[Year], U1816, amazon_prime_users[Quarter], V1816))</f>
        <v>137.94384943820228</v>
      </c>
    </row>
    <row r="1817" spans="1:23" x14ac:dyDescent="0.3">
      <c r="A1817" s="2">
        <v>1816</v>
      </c>
      <c r="B1817" t="s">
        <v>7098</v>
      </c>
      <c r="C1817" t="s">
        <v>7099</v>
      </c>
      <c r="D1817" t="s">
        <v>7100</v>
      </c>
      <c r="E1817" s="3">
        <v>13583</v>
      </c>
      <c r="F1817" t="s">
        <v>22</v>
      </c>
      <c r="G1817" t="s">
        <v>7101</v>
      </c>
      <c r="H1817" s="1">
        <v>47121</v>
      </c>
      <c r="I1817" s="1">
        <v>47486</v>
      </c>
      <c r="J1817" t="s">
        <v>24</v>
      </c>
      <c r="K1817" t="s">
        <v>52</v>
      </c>
      <c r="L1817" t="s">
        <v>26</v>
      </c>
      <c r="M1817" t="s">
        <v>27</v>
      </c>
      <c r="N1817" t="s">
        <v>60</v>
      </c>
      <c r="O1817" t="s">
        <v>114</v>
      </c>
      <c r="P1817" t="s">
        <v>30</v>
      </c>
      <c r="Q1817" t="s">
        <v>47</v>
      </c>
      <c r="R1817">
        <v>4.4000000000000004</v>
      </c>
      <c r="S1817">
        <v>2</v>
      </c>
      <c r="T1817">
        <f t="shared" si="84"/>
        <v>365</v>
      </c>
      <c r="U1817" t="str">
        <f t="shared" si="85"/>
        <v>2029</v>
      </c>
      <c r="V1817" t="str">
        <f t="shared" si="86"/>
        <v>1</v>
      </c>
      <c r="W1817" s="10" cm="1">
        <f t="array" ref="W1817">(INDEX(clv_analysis[[#All],[Customer Lifetime Value]], MATCH(TEXT(U1817, "0")&amp;V1817, TEXT(clv_analysis[[#All],[Year]], "0")&amp;clv_analysis[[#All],[Quarter]], 0))) /( COUNTIFS(amazon_prime_users[Year], U1817, amazon_prime_users[Quarter], V1817))</f>
        <v>137.94384943820228</v>
      </c>
    </row>
    <row r="1818" spans="1:23" x14ac:dyDescent="0.3">
      <c r="A1818" s="2">
        <v>1817</v>
      </c>
      <c r="B1818" t="s">
        <v>7102</v>
      </c>
      <c r="C1818" t="s">
        <v>7103</v>
      </c>
      <c r="D1818" t="s">
        <v>7104</v>
      </c>
      <c r="E1818" s="3">
        <v>33910</v>
      </c>
      <c r="F1818" t="s">
        <v>22</v>
      </c>
      <c r="G1818" t="s">
        <v>7105</v>
      </c>
      <c r="H1818" s="1">
        <v>47122</v>
      </c>
      <c r="I1818" s="1">
        <v>47487</v>
      </c>
      <c r="J1818" t="s">
        <v>24</v>
      </c>
      <c r="K1818" t="s">
        <v>37</v>
      </c>
      <c r="L1818" t="s">
        <v>26</v>
      </c>
      <c r="M1818" t="s">
        <v>27</v>
      </c>
      <c r="N1818" t="s">
        <v>28</v>
      </c>
      <c r="O1818" t="s">
        <v>67</v>
      </c>
      <c r="P1818" t="s">
        <v>39</v>
      </c>
      <c r="Q1818" t="s">
        <v>31</v>
      </c>
      <c r="R1818">
        <v>3.2</v>
      </c>
      <c r="S1818">
        <v>1</v>
      </c>
      <c r="T1818">
        <f t="shared" si="84"/>
        <v>365</v>
      </c>
      <c r="U1818" t="str">
        <f t="shared" si="85"/>
        <v>2029</v>
      </c>
      <c r="V1818" t="str">
        <f t="shared" si="86"/>
        <v>1</v>
      </c>
      <c r="W1818" s="10" cm="1">
        <f t="array" ref="W1818">(INDEX(clv_analysis[[#All],[Customer Lifetime Value]], MATCH(TEXT(U1818, "0")&amp;V1818, TEXT(clv_analysis[[#All],[Year]], "0")&amp;clv_analysis[[#All],[Quarter]], 0))) /( COUNTIFS(amazon_prime_users[Year], U1818, amazon_prime_users[Quarter], V1818))</f>
        <v>137.94384943820228</v>
      </c>
    </row>
    <row r="1819" spans="1:23" x14ac:dyDescent="0.3">
      <c r="A1819" s="2">
        <v>1818</v>
      </c>
      <c r="B1819" t="s">
        <v>7106</v>
      </c>
      <c r="C1819" t="s">
        <v>7107</v>
      </c>
      <c r="D1819" t="s">
        <v>7108</v>
      </c>
      <c r="E1819" s="3">
        <v>15848</v>
      </c>
      <c r="F1819" t="s">
        <v>22</v>
      </c>
      <c r="G1819" t="s">
        <v>7109</v>
      </c>
      <c r="H1819" s="1">
        <v>47123</v>
      </c>
      <c r="I1819" s="1">
        <v>47488</v>
      </c>
      <c r="J1819" t="s">
        <v>36</v>
      </c>
      <c r="K1819" t="s">
        <v>52</v>
      </c>
      <c r="L1819" t="s">
        <v>53</v>
      </c>
      <c r="M1819" t="s">
        <v>66</v>
      </c>
      <c r="N1819" t="s">
        <v>45</v>
      </c>
      <c r="O1819" t="s">
        <v>61</v>
      </c>
      <c r="P1819" t="s">
        <v>30</v>
      </c>
      <c r="Q1819" t="s">
        <v>54</v>
      </c>
      <c r="R1819">
        <v>3.4</v>
      </c>
      <c r="S1819">
        <v>2</v>
      </c>
      <c r="T1819">
        <f t="shared" si="84"/>
        <v>365</v>
      </c>
      <c r="U1819" t="str">
        <f t="shared" si="85"/>
        <v>2029</v>
      </c>
      <c r="V1819" t="str">
        <f t="shared" si="86"/>
        <v>1</v>
      </c>
      <c r="W1819" s="10" cm="1">
        <f t="array" ref="W1819">(INDEX(clv_analysis[[#All],[Customer Lifetime Value]], MATCH(TEXT(U1819, "0")&amp;V1819, TEXT(clv_analysis[[#All],[Year]], "0")&amp;clv_analysis[[#All],[Quarter]], 0))) /( COUNTIFS(amazon_prime_users[Year], U1819, amazon_prime_users[Quarter], V1819))</f>
        <v>137.94384943820228</v>
      </c>
    </row>
    <row r="1820" spans="1:23" x14ac:dyDescent="0.3">
      <c r="A1820" s="2">
        <v>1819</v>
      </c>
      <c r="B1820" t="s">
        <v>7110</v>
      </c>
      <c r="C1820" t="s">
        <v>7111</v>
      </c>
      <c r="D1820" t="s">
        <v>7112</v>
      </c>
      <c r="E1820" s="3">
        <v>15182</v>
      </c>
      <c r="F1820" t="s">
        <v>22</v>
      </c>
      <c r="G1820" t="s">
        <v>7113</v>
      </c>
      <c r="H1820" s="1">
        <v>47124</v>
      </c>
      <c r="I1820" s="1">
        <v>47489</v>
      </c>
      <c r="J1820" t="s">
        <v>36</v>
      </c>
      <c r="K1820" t="s">
        <v>37</v>
      </c>
      <c r="L1820" t="s">
        <v>26</v>
      </c>
      <c r="M1820" t="s">
        <v>66</v>
      </c>
      <c r="N1820" t="s">
        <v>28</v>
      </c>
      <c r="O1820" t="s">
        <v>61</v>
      </c>
      <c r="P1820" t="s">
        <v>39</v>
      </c>
      <c r="Q1820" t="s">
        <v>54</v>
      </c>
      <c r="R1820">
        <v>4.0999999999999996</v>
      </c>
      <c r="S1820">
        <v>5</v>
      </c>
      <c r="T1820">
        <f t="shared" si="84"/>
        <v>365</v>
      </c>
      <c r="U1820" t="str">
        <f t="shared" si="85"/>
        <v>2029</v>
      </c>
      <c r="V1820" t="str">
        <f t="shared" si="86"/>
        <v>1</v>
      </c>
      <c r="W1820" s="10" cm="1">
        <f t="array" ref="W1820">(INDEX(clv_analysis[[#All],[Customer Lifetime Value]], MATCH(TEXT(U1820, "0")&amp;V1820, TEXT(clv_analysis[[#All],[Year]], "0")&amp;clv_analysis[[#All],[Quarter]], 0))) /( COUNTIFS(amazon_prime_users[Year], U1820, amazon_prime_users[Quarter], V1820))</f>
        <v>137.94384943820228</v>
      </c>
    </row>
    <row r="1821" spans="1:23" x14ac:dyDescent="0.3">
      <c r="A1821" s="2">
        <v>1820</v>
      </c>
      <c r="B1821" t="s">
        <v>7114</v>
      </c>
      <c r="C1821" t="s">
        <v>7115</v>
      </c>
      <c r="D1821" t="s">
        <v>7116</v>
      </c>
      <c r="E1821" s="3">
        <v>13246</v>
      </c>
      <c r="F1821" t="s">
        <v>43</v>
      </c>
      <c r="G1821" t="s">
        <v>7117</v>
      </c>
      <c r="H1821" s="1">
        <v>47125</v>
      </c>
      <c r="I1821" s="1">
        <v>47490</v>
      </c>
      <c r="J1821" t="s">
        <v>36</v>
      </c>
      <c r="K1821" t="s">
        <v>25</v>
      </c>
      <c r="L1821" t="s">
        <v>53</v>
      </c>
      <c r="M1821" t="s">
        <v>66</v>
      </c>
      <c r="N1821" t="s">
        <v>45</v>
      </c>
      <c r="O1821" t="s">
        <v>61</v>
      </c>
      <c r="P1821" t="s">
        <v>30</v>
      </c>
      <c r="Q1821" t="s">
        <v>47</v>
      </c>
      <c r="R1821">
        <v>4.2</v>
      </c>
      <c r="S1821">
        <v>3</v>
      </c>
      <c r="T1821">
        <f t="shared" si="84"/>
        <v>365</v>
      </c>
      <c r="U1821" t="str">
        <f t="shared" si="85"/>
        <v>2029</v>
      </c>
      <c r="V1821" t="str">
        <f t="shared" si="86"/>
        <v>1</v>
      </c>
      <c r="W1821" s="10" cm="1">
        <f t="array" ref="W1821">(INDEX(clv_analysis[[#All],[Customer Lifetime Value]], MATCH(TEXT(U1821, "0")&amp;V1821, TEXT(clv_analysis[[#All],[Year]], "0")&amp;clv_analysis[[#All],[Quarter]], 0))) /( COUNTIFS(amazon_prime_users[Year], U1821, amazon_prime_users[Quarter], V1821))</f>
        <v>137.94384943820228</v>
      </c>
    </row>
    <row r="1822" spans="1:23" x14ac:dyDescent="0.3">
      <c r="A1822" s="2">
        <v>1821</v>
      </c>
      <c r="B1822" t="s">
        <v>7118</v>
      </c>
      <c r="C1822" t="s">
        <v>7119</v>
      </c>
      <c r="D1822" t="s">
        <v>7120</v>
      </c>
      <c r="E1822" s="3">
        <v>26135</v>
      </c>
      <c r="F1822" t="s">
        <v>43</v>
      </c>
      <c r="G1822" t="s">
        <v>7121</v>
      </c>
      <c r="H1822" s="1">
        <v>47126</v>
      </c>
      <c r="I1822" s="1">
        <v>47491</v>
      </c>
      <c r="J1822" t="s">
        <v>24</v>
      </c>
      <c r="K1822" t="s">
        <v>25</v>
      </c>
      <c r="L1822" t="s">
        <v>53</v>
      </c>
      <c r="M1822" t="s">
        <v>66</v>
      </c>
      <c r="N1822" t="s">
        <v>60</v>
      </c>
      <c r="O1822" t="s">
        <v>38</v>
      </c>
      <c r="P1822" t="s">
        <v>30</v>
      </c>
      <c r="Q1822" t="s">
        <v>54</v>
      </c>
      <c r="R1822">
        <v>3.8</v>
      </c>
      <c r="S1822">
        <v>6</v>
      </c>
      <c r="T1822">
        <f t="shared" si="84"/>
        <v>365</v>
      </c>
      <c r="U1822" t="str">
        <f t="shared" si="85"/>
        <v>2029</v>
      </c>
      <c r="V1822" t="str">
        <f t="shared" si="86"/>
        <v>1</v>
      </c>
      <c r="W1822" s="10" cm="1">
        <f t="array" ref="W1822">(INDEX(clv_analysis[[#All],[Customer Lifetime Value]], MATCH(TEXT(U1822, "0")&amp;V1822, TEXT(clv_analysis[[#All],[Year]], "0")&amp;clv_analysis[[#All],[Quarter]], 0))) /( COUNTIFS(amazon_prime_users[Year], U1822, amazon_prime_users[Quarter], V1822))</f>
        <v>137.94384943820228</v>
      </c>
    </row>
    <row r="1823" spans="1:23" x14ac:dyDescent="0.3">
      <c r="A1823" s="2">
        <v>1822</v>
      </c>
      <c r="B1823" t="s">
        <v>7122</v>
      </c>
      <c r="C1823" t="s">
        <v>7123</v>
      </c>
      <c r="D1823" t="s">
        <v>7124</v>
      </c>
      <c r="E1823" s="3">
        <v>31437</v>
      </c>
      <c r="F1823" t="s">
        <v>43</v>
      </c>
      <c r="G1823" t="s">
        <v>7125</v>
      </c>
      <c r="H1823" s="1">
        <v>47127</v>
      </c>
      <c r="I1823" s="1">
        <v>47492</v>
      </c>
      <c r="J1823" t="s">
        <v>36</v>
      </c>
      <c r="K1823" t="s">
        <v>25</v>
      </c>
      <c r="L1823" t="s">
        <v>26</v>
      </c>
      <c r="M1823" t="s">
        <v>59</v>
      </c>
      <c r="N1823" t="s">
        <v>60</v>
      </c>
      <c r="O1823" t="s">
        <v>67</v>
      </c>
      <c r="P1823" t="s">
        <v>39</v>
      </c>
      <c r="Q1823" t="s">
        <v>47</v>
      </c>
      <c r="R1823">
        <v>3.7</v>
      </c>
      <c r="S1823">
        <v>8</v>
      </c>
      <c r="T1823">
        <f t="shared" si="84"/>
        <v>365</v>
      </c>
      <c r="U1823" t="str">
        <f t="shared" si="85"/>
        <v>2029</v>
      </c>
      <c r="V1823" t="str">
        <f t="shared" si="86"/>
        <v>1</v>
      </c>
      <c r="W1823" s="10" cm="1">
        <f t="array" ref="W1823">(INDEX(clv_analysis[[#All],[Customer Lifetime Value]], MATCH(TEXT(U1823, "0")&amp;V1823, TEXT(clv_analysis[[#All],[Year]], "0")&amp;clv_analysis[[#All],[Quarter]], 0))) /( COUNTIFS(amazon_prime_users[Year], U1823, amazon_prime_users[Quarter], V1823))</f>
        <v>137.94384943820228</v>
      </c>
    </row>
    <row r="1824" spans="1:23" x14ac:dyDescent="0.3">
      <c r="A1824" s="2">
        <v>1823</v>
      </c>
      <c r="B1824" t="s">
        <v>7126</v>
      </c>
      <c r="C1824" t="s">
        <v>7127</v>
      </c>
      <c r="D1824" t="s">
        <v>7128</v>
      </c>
      <c r="E1824" s="3">
        <v>15742</v>
      </c>
      <c r="F1824" t="s">
        <v>43</v>
      </c>
      <c r="G1824" t="s">
        <v>5931</v>
      </c>
      <c r="H1824" s="1">
        <v>47128</v>
      </c>
      <c r="I1824" s="1">
        <v>47493</v>
      </c>
      <c r="J1824" t="s">
        <v>36</v>
      </c>
      <c r="K1824" t="s">
        <v>52</v>
      </c>
      <c r="L1824" t="s">
        <v>53</v>
      </c>
      <c r="M1824" t="s">
        <v>66</v>
      </c>
      <c r="N1824" t="s">
        <v>45</v>
      </c>
      <c r="O1824" t="s">
        <v>29</v>
      </c>
      <c r="P1824" t="s">
        <v>68</v>
      </c>
      <c r="Q1824" t="s">
        <v>31</v>
      </c>
      <c r="R1824">
        <v>5</v>
      </c>
      <c r="S1824">
        <v>0</v>
      </c>
      <c r="T1824">
        <f t="shared" si="84"/>
        <v>365</v>
      </c>
      <c r="U1824" t="str">
        <f t="shared" si="85"/>
        <v>2029</v>
      </c>
      <c r="V1824" t="str">
        <f t="shared" si="86"/>
        <v>1</v>
      </c>
      <c r="W1824" s="10" cm="1">
        <f t="array" ref="W1824">(INDEX(clv_analysis[[#All],[Customer Lifetime Value]], MATCH(TEXT(U1824, "0")&amp;V1824, TEXT(clv_analysis[[#All],[Year]], "0")&amp;clv_analysis[[#All],[Quarter]], 0))) /( COUNTIFS(amazon_prime_users[Year], U1824, amazon_prime_users[Quarter], V1824))</f>
        <v>137.94384943820228</v>
      </c>
    </row>
    <row r="1825" spans="1:23" x14ac:dyDescent="0.3">
      <c r="A1825" s="2">
        <v>1824</v>
      </c>
      <c r="B1825" t="s">
        <v>7129</v>
      </c>
      <c r="C1825" t="s">
        <v>7130</v>
      </c>
      <c r="D1825" t="s">
        <v>7131</v>
      </c>
      <c r="E1825" s="3">
        <v>15585</v>
      </c>
      <c r="F1825" t="s">
        <v>22</v>
      </c>
      <c r="G1825" t="s">
        <v>2062</v>
      </c>
      <c r="H1825" s="1">
        <v>47129</v>
      </c>
      <c r="I1825" s="1">
        <v>47494</v>
      </c>
      <c r="J1825" t="s">
        <v>36</v>
      </c>
      <c r="K1825" t="s">
        <v>52</v>
      </c>
      <c r="L1825" t="s">
        <v>26</v>
      </c>
      <c r="M1825" t="s">
        <v>27</v>
      </c>
      <c r="N1825" t="s">
        <v>28</v>
      </c>
      <c r="O1825" t="s">
        <v>114</v>
      </c>
      <c r="P1825" t="s">
        <v>39</v>
      </c>
      <c r="Q1825" t="s">
        <v>47</v>
      </c>
      <c r="R1825">
        <v>3.7</v>
      </c>
      <c r="S1825">
        <v>5</v>
      </c>
      <c r="T1825">
        <f t="shared" si="84"/>
        <v>365</v>
      </c>
      <c r="U1825" t="str">
        <f t="shared" si="85"/>
        <v>2029</v>
      </c>
      <c r="V1825" t="str">
        <f t="shared" si="86"/>
        <v>1</v>
      </c>
      <c r="W1825" s="10" cm="1">
        <f t="array" ref="W1825">(INDEX(clv_analysis[[#All],[Customer Lifetime Value]], MATCH(TEXT(U1825, "0")&amp;V1825, TEXT(clv_analysis[[#All],[Year]], "0")&amp;clv_analysis[[#All],[Quarter]], 0))) /( COUNTIFS(amazon_prime_users[Year], U1825, amazon_prime_users[Quarter], V1825))</f>
        <v>137.94384943820228</v>
      </c>
    </row>
    <row r="1826" spans="1:23" x14ac:dyDescent="0.3">
      <c r="A1826" s="2">
        <v>1825</v>
      </c>
      <c r="B1826" t="s">
        <v>7132</v>
      </c>
      <c r="C1826" t="s">
        <v>7133</v>
      </c>
      <c r="D1826" t="s">
        <v>7134</v>
      </c>
      <c r="E1826" s="3">
        <v>22176</v>
      </c>
      <c r="F1826" t="s">
        <v>22</v>
      </c>
      <c r="G1826" t="s">
        <v>7135</v>
      </c>
      <c r="H1826" s="1">
        <v>47130</v>
      </c>
      <c r="I1826" s="1">
        <v>47495</v>
      </c>
      <c r="J1826" t="s">
        <v>36</v>
      </c>
      <c r="K1826" t="s">
        <v>52</v>
      </c>
      <c r="L1826" t="s">
        <v>26</v>
      </c>
      <c r="M1826" t="s">
        <v>27</v>
      </c>
      <c r="N1826" t="s">
        <v>45</v>
      </c>
      <c r="O1826" t="s">
        <v>61</v>
      </c>
      <c r="P1826" t="s">
        <v>30</v>
      </c>
      <c r="Q1826" t="s">
        <v>31</v>
      </c>
      <c r="R1826">
        <v>4.3</v>
      </c>
      <c r="S1826">
        <v>2</v>
      </c>
      <c r="T1826">
        <f t="shared" si="84"/>
        <v>365</v>
      </c>
      <c r="U1826" t="str">
        <f t="shared" si="85"/>
        <v>2029</v>
      </c>
      <c r="V1826" t="str">
        <f t="shared" si="86"/>
        <v>1</v>
      </c>
      <c r="W1826" s="10" cm="1">
        <f t="array" ref="W1826">(INDEX(clv_analysis[[#All],[Customer Lifetime Value]], MATCH(TEXT(U1826, "0")&amp;V1826, TEXT(clv_analysis[[#All],[Year]], "0")&amp;clv_analysis[[#All],[Quarter]], 0))) /( COUNTIFS(amazon_prime_users[Year], U1826, amazon_prime_users[Quarter], V1826))</f>
        <v>137.94384943820228</v>
      </c>
    </row>
    <row r="1827" spans="1:23" x14ac:dyDescent="0.3">
      <c r="A1827" s="2">
        <v>1826</v>
      </c>
      <c r="B1827" t="s">
        <v>7136</v>
      </c>
      <c r="C1827" t="s">
        <v>7137</v>
      </c>
      <c r="D1827" t="s">
        <v>7138</v>
      </c>
      <c r="E1827" s="3">
        <v>13675</v>
      </c>
      <c r="F1827" t="s">
        <v>22</v>
      </c>
      <c r="G1827" t="s">
        <v>7139</v>
      </c>
      <c r="H1827" s="1">
        <v>47131</v>
      </c>
      <c r="I1827" s="1">
        <v>47496</v>
      </c>
      <c r="J1827" t="s">
        <v>24</v>
      </c>
      <c r="K1827" t="s">
        <v>52</v>
      </c>
      <c r="L1827" t="s">
        <v>26</v>
      </c>
      <c r="M1827" t="s">
        <v>66</v>
      </c>
      <c r="N1827" t="s">
        <v>60</v>
      </c>
      <c r="O1827" t="s">
        <v>73</v>
      </c>
      <c r="P1827" t="s">
        <v>30</v>
      </c>
      <c r="Q1827" t="s">
        <v>47</v>
      </c>
      <c r="R1827">
        <v>4.5</v>
      </c>
      <c r="S1827">
        <v>0</v>
      </c>
      <c r="T1827">
        <f t="shared" si="84"/>
        <v>365</v>
      </c>
      <c r="U1827" t="str">
        <f t="shared" si="85"/>
        <v>2029</v>
      </c>
      <c r="V1827" t="str">
        <f t="shared" si="86"/>
        <v>1</v>
      </c>
      <c r="W1827" s="10" cm="1">
        <f t="array" ref="W1827">(INDEX(clv_analysis[[#All],[Customer Lifetime Value]], MATCH(TEXT(U1827, "0")&amp;V1827, TEXT(clv_analysis[[#All],[Year]], "0")&amp;clv_analysis[[#All],[Quarter]], 0))) /( COUNTIFS(amazon_prime_users[Year], U1827, amazon_prime_users[Quarter], V1827))</f>
        <v>137.94384943820228</v>
      </c>
    </row>
    <row r="1828" spans="1:23" x14ac:dyDescent="0.3">
      <c r="A1828" s="2">
        <v>1827</v>
      </c>
      <c r="B1828" t="s">
        <v>7140</v>
      </c>
      <c r="C1828" t="s">
        <v>7141</v>
      </c>
      <c r="D1828" t="s">
        <v>7142</v>
      </c>
      <c r="E1828" s="3">
        <v>27670</v>
      </c>
      <c r="F1828" t="s">
        <v>43</v>
      </c>
      <c r="G1828" t="s">
        <v>7143</v>
      </c>
      <c r="H1828" s="1">
        <v>47132</v>
      </c>
      <c r="I1828" s="1">
        <v>47497</v>
      </c>
      <c r="J1828" t="s">
        <v>36</v>
      </c>
      <c r="K1828" t="s">
        <v>52</v>
      </c>
      <c r="L1828" t="s">
        <v>53</v>
      </c>
      <c r="M1828" t="s">
        <v>27</v>
      </c>
      <c r="N1828" t="s">
        <v>60</v>
      </c>
      <c r="O1828" t="s">
        <v>46</v>
      </c>
      <c r="P1828" t="s">
        <v>68</v>
      </c>
      <c r="Q1828" t="s">
        <v>54</v>
      </c>
      <c r="R1828">
        <v>4.8</v>
      </c>
      <c r="S1828">
        <v>7</v>
      </c>
      <c r="T1828">
        <f t="shared" si="84"/>
        <v>365</v>
      </c>
      <c r="U1828" t="str">
        <f t="shared" si="85"/>
        <v>2029</v>
      </c>
      <c r="V1828" t="str">
        <f t="shared" si="86"/>
        <v>1</v>
      </c>
      <c r="W1828" s="10" cm="1">
        <f t="array" ref="W1828">(INDEX(clv_analysis[[#All],[Customer Lifetime Value]], MATCH(TEXT(U1828, "0")&amp;V1828, TEXT(clv_analysis[[#All],[Year]], "0")&amp;clv_analysis[[#All],[Quarter]], 0))) /( COUNTIFS(amazon_prime_users[Year], U1828, amazon_prime_users[Quarter], V1828))</f>
        <v>137.94384943820228</v>
      </c>
    </row>
    <row r="1829" spans="1:23" x14ac:dyDescent="0.3">
      <c r="A1829" s="2">
        <v>1828</v>
      </c>
      <c r="B1829" t="s">
        <v>7144</v>
      </c>
      <c r="C1829" t="s">
        <v>7145</v>
      </c>
      <c r="D1829" t="s">
        <v>7146</v>
      </c>
      <c r="E1829" s="3">
        <v>12318</v>
      </c>
      <c r="F1829" t="s">
        <v>43</v>
      </c>
      <c r="G1829" t="s">
        <v>3955</v>
      </c>
      <c r="H1829" s="1">
        <v>47133</v>
      </c>
      <c r="I1829" s="1">
        <v>47498</v>
      </c>
      <c r="J1829" t="s">
        <v>36</v>
      </c>
      <c r="K1829" t="s">
        <v>37</v>
      </c>
      <c r="L1829" t="s">
        <v>53</v>
      </c>
      <c r="M1829" t="s">
        <v>66</v>
      </c>
      <c r="N1829" t="s">
        <v>28</v>
      </c>
      <c r="O1829" t="s">
        <v>29</v>
      </c>
      <c r="P1829" t="s">
        <v>39</v>
      </c>
      <c r="Q1829" t="s">
        <v>47</v>
      </c>
      <c r="R1829">
        <v>3.5</v>
      </c>
      <c r="S1829">
        <v>5</v>
      </c>
      <c r="T1829">
        <f t="shared" si="84"/>
        <v>365</v>
      </c>
      <c r="U1829" t="str">
        <f t="shared" si="85"/>
        <v>2029</v>
      </c>
      <c r="V1829" t="str">
        <f t="shared" si="86"/>
        <v>1</v>
      </c>
      <c r="W1829" s="10" cm="1">
        <f t="array" ref="W1829">(INDEX(clv_analysis[[#All],[Customer Lifetime Value]], MATCH(TEXT(U1829, "0")&amp;V1829, TEXT(clv_analysis[[#All],[Year]], "0")&amp;clv_analysis[[#All],[Quarter]], 0))) /( COUNTIFS(amazon_prime_users[Year], U1829, amazon_prime_users[Quarter], V1829))</f>
        <v>137.94384943820228</v>
      </c>
    </row>
    <row r="1830" spans="1:23" x14ac:dyDescent="0.3">
      <c r="A1830" s="2">
        <v>1829</v>
      </c>
      <c r="B1830" t="s">
        <v>7147</v>
      </c>
      <c r="C1830" t="s">
        <v>7148</v>
      </c>
      <c r="D1830" t="s">
        <v>7149</v>
      </c>
      <c r="E1830" s="3">
        <v>24065</v>
      </c>
      <c r="F1830" t="s">
        <v>43</v>
      </c>
      <c r="G1830" t="s">
        <v>7150</v>
      </c>
      <c r="H1830" s="1">
        <v>47134</v>
      </c>
      <c r="I1830" s="1">
        <v>47499</v>
      </c>
      <c r="J1830" t="s">
        <v>24</v>
      </c>
      <c r="K1830" t="s">
        <v>25</v>
      </c>
      <c r="L1830" t="s">
        <v>53</v>
      </c>
      <c r="M1830" t="s">
        <v>59</v>
      </c>
      <c r="N1830" t="s">
        <v>28</v>
      </c>
      <c r="O1830" t="s">
        <v>67</v>
      </c>
      <c r="P1830" t="s">
        <v>30</v>
      </c>
      <c r="Q1830" t="s">
        <v>31</v>
      </c>
      <c r="R1830">
        <v>3.6</v>
      </c>
      <c r="S1830">
        <v>8</v>
      </c>
      <c r="T1830">
        <f t="shared" si="84"/>
        <v>365</v>
      </c>
      <c r="U1830" t="str">
        <f t="shared" si="85"/>
        <v>2029</v>
      </c>
      <c r="V1830" t="str">
        <f t="shared" si="86"/>
        <v>1</v>
      </c>
      <c r="W1830" s="10" cm="1">
        <f t="array" ref="W1830">(INDEX(clv_analysis[[#All],[Customer Lifetime Value]], MATCH(TEXT(U1830, "0")&amp;V1830, TEXT(clv_analysis[[#All],[Year]], "0")&amp;clv_analysis[[#All],[Quarter]], 0))) /( COUNTIFS(amazon_prime_users[Year], U1830, amazon_prime_users[Quarter], V1830))</f>
        <v>137.94384943820228</v>
      </c>
    </row>
    <row r="1831" spans="1:23" x14ac:dyDescent="0.3">
      <c r="A1831" s="2">
        <v>1830</v>
      </c>
      <c r="B1831" t="s">
        <v>7151</v>
      </c>
      <c r="C1831" t="s">
        <v>7152</v>
      </c>
      <c r="D1831" t="s">
        <v>7153</v>
      </c>
      <c r="E1831" s="3">
        <v>24599</v>
      </c>
      <c r="F1831" t="s">
        <v>43</v>
      </c>
      <c r="G1831" t="s">
        <v>7154</v>
      </c>
      <c r="H1831" s="1">
        <v>47135</v>
      </c>
      <c r="I1831" s="1">
        <v>47500</v>
      </c>
      <c r="J1831" t="s">
        <v>24</v>
      </c>
      <c r="K1831" t="s">
        <v>52</v>
      </c>
      <c r="L1831" t="s">
        <v>53</v>
      </c>
      <c r="M1831" t="s">
        <v>66</v>
      </c>
      <c r="N1831" t="s">
        <v>45</v>
      </c>
      <c r="O1831" t="s">
        <v>61</v>
      </c>
      <c r="P1831" t="s">
        <v>68</v>
      </c>
      <c r="Q1831" t="s">
        <v>31</v>
      </c>
      <c r="R1831">
        <v>4.7</v>
      </c>
      <c r="S1831">
        <v>1</v>
      </c>
      <c r="T1831">
        <f t="shared" si="84"/>
        <v>365</v>
      </c>
      <c r="U1831" t="str">
        <f t="shared" si="85"/>
        <v>2029</v>
      </c>
      <c r="V1831" t="str">
        <f t="shared" si="86"/>
        <v>1</v>
      </c>
      <c r="W1831" s="10" cm="1">
        <f t="array" ref="W1831">(INDEX(clv_analysis[[#All],[Customer Lifetime Value]], MATCH(TEXT(U1831, "0")&amp;V1831, TEXT(clv_analysis[[#All],[Year]], "0")&amp;clv_analysis[[#All],[Quarter]], 0))) /( COUNTIFS(amazon_prime_users[Year], U1831, amazon_prime_users[Quarter], V1831))</f>
        <v>137.94384943820228</v>
      </c>
    </row>
    <row r="1832" spans="1:23" x14ac:dyDescent="0.3">
      <c r="A1832" s="2">
        <v>1831</v>
      </c>
      <c r="B1832" t="s">
        <v>5723</v>
      </c>
      <c r="C1832" t="s">
        <v>7155</v>
      </c>
      <c r="D1832" t="s">
        <v>7156</v>
      </c>
      <c r="E1832" s="3">
        <v>33591</v>
      </c>
      <c r="F1832" t="s">
        <v>22</v>
      </c>
      <c r="G1832" t="s">
        <v>7157</v>
      </c>
      <c r="H1832" s="1">
        <v>47136</v>
      </c>
      <c r="I1832" s="1">
        <v>47501</v>
      </c>
      <c r="J1832" t="s">
        <v>24</v>
      </c>
      <c r="K1832" t="s">
        <v>37</v>
      </c>
      <c r="L1832" t="s">
        <v>53</v>
      </c>
      <c r="M1832" t="s">
        <v>27</v>
      </c>
      <c r="N1832" t="s">
        <v>45</v>
      </c>
      <c r="O1832" t="s">
        <v>73</v>
      </c>
      <c r="P1832" t="s">
        <v>39</v>
      </c>
      <c r="Q1832" t="s">
        <v>54</v>
      </c>
      <c r="R1832">
        <v>3.4</v>
      </c>
      <c r="S1832">
        <v>6</v>
      </c>
      <c r="T1832">
        <f t="shared" si="84"/>
        <v>365</v>
      </c>
      <c r="U1832" t="str">
        <f t="shared" si="85"/>
        <v>2029</v>
      </c>
      <c r="V1832" t="str">
        <f t="shared" si="86"/>
        <v>1</v>
      </c>
      <c r="W1832" s="10" cm="1">
        <f t="array" ref="W1832">(INDEX(clv_analysis[[#All],[Customer Lifetime Value]], MATCH(TEXT(U1832, "0")&amp;V1832, TEXT(clv_analysis[[#All],[Year]], "0")&amp;clv_analysis[[#All],[Quarter]], 0))) /( COUNTIFS(amazon_prime_users[Year], U1832, amazon_prime_users[Quarter], V1832))</f>
        <v>137.94384943820228</v>
      </c>
    </row>
    <row r="1833" spans="1:23" x14ac:dyDescent="0.3">
      <c r="A1833" s="2">
        <v>1832</v>
      </c>
      <c r="B1833" t="s">
        <v>7158</v>
      </c>
      <c r="C1833" t="s">
        <v>7159</v>
      </c>
      <c r="D1833" t="s">
        <v>7160</v>
      </c>
      <c r="E1833" s="3">
        <v>26121</v>
      </c>
      <c r="F1833" t="s">
        <v>22</v>
      </c>
      <c r="G1833" t="s">
        <v>7161</v>
      </c>
      <c r="H1833" s="1">
        <v>47137</v>
      </c>
      <c r="I1833" s="1">
        <v>47502</v>
      </c>
      <c r="J1833" t="s">
        <v>36</v>
      </c>
      <c r="K1833" t="s">
        <v>52</v>
      </c>
      <c r="L1833" t="s">
        <v>53</v>
      </c>
      <c r="M1833" t="s">
        <v>27</v>
      </c>
      <c r="N1833" t="s">
        <v>45</v>
      </c>
      <c r="O1833" t="s">
        <v>38</v>
      </c>
      <c r="P1833" t="s">
        <v>68</v>
      </c>
      <c r="Q1833" t="s">
        <v>47</v>
      </c>
      <c r="R1833">
        <v>3.2</v>
      </c>
      <c r="S1833">
        <v>8</v>
      </c>
      <c r="T1833">
        <f t="shared" si="84"/>
        <v>365</v>
      </c>
      <c r="U1833" t="str">
        <f t="shared" si="85"/>
        <v>2029</v>
      </c>
      <c r="V1833" t="str">
        <f t="shared" si="86"/>
        <v>1</v>
      </c>
      <c r="W1833" s="10" cm="1">
        <f t="array" ref="W1833">(INDEX(clv_analysis[[#All],[Customer Lifetime Value]], MATCH(TEXT(U1833, "0")&amp;V1833, TEXT(clv_analysis[[#All],[Year]], "0")&amp;clv_analysis[[#All],[Quarter]], 0))) /( COUNTIFS(amazon_prime_users[Year], U1833, amazon_prime_users[Quarter], V1833))</f>
        <v>137.94384943820228</v>
      </c>
    </row>
    <row r="1834" spans="1:23" x14ac:dyDescent="0.3">
      <c r="A1834" s="2">
        <v>1833</v>
      </c>
      <c r="B1834" t="s">
        <v>7162</v>
      </c>
      <c r="C1834" t="s">
        <v>7163</v>
      </c>
      <c r="D1834" t="s">
        <v>7164</v>
      </c>
      <c r="E1834" s="3">
        <v>14465</v>
      </c>
      <c r="F1834" t="s">
        <v>43</v>
      </c>
      <c r="G1834" t="s">
        <v>7165</v>
      </c>
      <c r="H1834" s="1">
        <v>47138</v>
      </c>
      <c r="I1834" s="1">
        <v>47503</v>
      </c>
      <c r="J1834" t="s">
        <v>36</v>
      </c>
      <c r="K1834" t="s">
        <v>25</v>
      </c>
      <c r="L1834" t="s">
        <v>26</v>
      </c>
      <c r="M1834" t="s">
        <v>27</v>
      </c>
      <c r="N1834" t="s">
        <v>45</v>
      </c>
      <c r="O1834" t="s">
        <v>29</v>
      </c>
      <c r="P1834" t="s">
        <v>30</v>
      </c>
      <c r="Q1834" t="s">
        <v>54</v>
      </c>
      <c r="R1834">
        <v>4.9000000000000004</v>
      </c>
      <c r="S1834">
        <v>2</v>
      </c>
      <c r="T1834">
        <f t="shared" si="84"/>
        <v>365</v>
      </c>
      <c r="U1834" t="str">
        <f t="shared" si="85"/>
        <v>2029</v>
      </c>
      <c r="V1834" t="str">
        <f t="shared" si="86"/>
        <v>1</v>
      </c>
      <c r="W1834" s="10" cm="1">
        <f t="array" ref="W1834">(INDEX(clv_analysis[[#All],[Customer Lifetime Value]], MATCH(TEXT(U1834, "0")&amp;V1834, TEXT(clv_analysis[[#All],[Year]], "0")&amp;clv_analysis[[#All],[Quarter]], 0))) /( COUNTIFS(amazon_prime_users[Year], U1834, amazon_prime_users[Quarter], V1834))</f>
        <v>137.94384943820228</v>
      </c>
    </row>
    <row r="1835" spans="1:23" x14ac:dyDescent="0.3">
      <c r="A1835" s="2">
        <v>1834</v>
      </c>
      <c r="B1835" t="s">
        <v>7166</v>
      </c>
      <c r="C1835" t="s">
        <v>7167</v>
      </c>
      <c r="D1835" t="s">
        <v>7168</v>
      </c>
      <c r="E1835" s="3">
        <v>23533</v>
      </c>
      <c r="F1835" t="s">
        <v>22</v>
      </c>
      <c r="G1835" t="s">
        <v>7169</v>
      </c>
      <c r="H1835" s="1">
        <v>47139</v>
      </c>
      <c r="I1835" s="1">
        <v>47504</v>
      </c>
      <c r="J1835" t="s">
        <v>24</v>
      </c>
      <c r="K1835" t="s">
        <v>37</v>
      </c>
      <c r="L1835" t="s">
        <v>26</v>
      </c>
      <c r="M1835" t="s">
        <v>59</v>
      </c>
      <c r="N1835" t="s">
        <v>28</v>
      </c>
      <c r="O1835" t="s">
        <v>46</v>
      </c>
      <c r="P1835" t="s">
        <v>39</v>
      </c>
      <c r="Q1835" t="s">
        <v>54</v>
      </c>
      <c r="R1835">
        <v>4.0999999999999996</v>
      </c>
      <c r="S1835">
        <v>3</v>
      </c>
      <c r="T1835">
        <f t="shared" si="84"/>
        <v>365</v>
      </c>
      <c r="U1835" t="str">
        <f t="shared" si="85"/>
        <v>2029</v>
      </c>
      <c r="V1835" t="str">
        <f t="shared" si="86"/>
        <v>1</v>
      </c>
      <c r="W1835" s="10" cm="1">
        <f t="array" ref="W1835">(INDEX(clv_analysis[[#All],[Customer Lifetime Value]], MATCH(TEXT(U1835, "0")&amp;V1835, TEXT(clv_analysis[[#All],[Year]], "0")&amp;clv_analysis[[#All],[Quarter]], 0))) /( COUNTIFS(amazon_prime_users[Year], U1835, amazon_prime_users[Quarter], V1835))</f>
        <v>137.94384943820228</v>
      </c>
    </row>
    <row r="1836" spans="1:23" x14ac:dyDescent="0.3">
      <c r="A1836" s="2">
        <v>1835</v>
      </c>
      <c r="B1836" t="s">
        <v>7170</v>
      </c>
      <c r="C1836" t="s">
        <v>7171</v>
      </c>
      <c r="D1836" t="s">
        <v>7172</v>
      </c>
      <c r="E1836" s="3">
        <v>17174</v>
      </c>
      <c r="F1836" t="s">
        <v>22</v>
      </c>
      <c r="G1836" t="s">
        <v>7173</v>
      </c>
      <c r="H1836" s="1">
        <v>47140</v>
      </c>
      <c r="I1836" s="1">
        <v>47505</v>
      </c>
      <c r="J1836" t="s">
        <v>36</v>
      </c>
      <c r="K1836" t="s">
        <v>25</v>
      </c>
      <c r="L1836" t="s">
        <v>53</v>
      </c>
      <c r="M1836" t="s">
        <v>59</v>
      </c>
      <c r="N1836" t="s">
        <v>45</v>
      </c>
      <c r="O1836" t="s">
        <v>73</v>
      </c>
      <c r="P1836" t="s">
        <v>68</v>
      </c>
      <c r="Q1836" t="s">
        <v>47</v>
      </c>
      <c r="R1836">
        <v>3.6</v>
      </c>
      <c r="S1836">
        <v>3</v>
      </c>
      <c r="T1836">
        <f t="shared" si="84"/>
        <v>365</v>
      </c>
      <c r="U1836" t="str">
        <f t="shared" si="85"/>
        <v>2029</v>
      </c>
      <c r="V1836" t="str">
        <f t="shared" si="86"/>
        <v>1</v>
      </c>
      <c r="W1836" s="10" cm="1">
        <f t="array" ref="W1836">(INDEX(clv_analysis[[#All],[Customer Lifetime Value]], MATCH(TEXT(U1836, "0")&amp;V1836, TEXT(clv_analysis[[#All],[Year]], "0")&amp;clv_analysis[[#All],[Quarter]], 0))) /( COUNTIFS(amazon_prime_users[Year], U1836, amazon_prime_users[Quarter], V1836))</f>
        <v>137.94384943820228</v>
      </c>
    </row>
    <row r="1837" spans="1:23" x14ac:dyDescent="0.3">
      <c r="A1837" s="2">
        <v>1836</v>
      </c>
      <c r="B1837" t="s">
        <v>7174</v>
      </c>
      <c r="C1837" t="s">
        <v>7175</v>
      </c>
      <c r="D1837" t="s">
        <v>7176</v>
      </c>
      <c r="E1837" s="3">
        <v>14788</v>
      </c>
      <c r="F1837" t="s">
        <v>22</v>
      </c>
      <c r="G1837" t="s">
        <v>7177</v>
      </c>
      <c r="H1837" s="1">
        <v>47141</v>
      </c>
      <c r="I1837" s="1">
        <v>47506</v>
      </c>
      <c r="J1837" t="s">
        <v>24</v>
      </c>
      <c r="K1837" t="s">
        <v>25</v>
      </c>
      <c r="L1837" t="s">
        <v>26</v>
      </c>
      <c r="M1837" t="s">
        <v>59</v>
      </c>
      <c r="N1837" t="s">
        <v>28</v>
      </c>
      <c r="O1837" t="s">
        <v>61</v>
      </c>
      <c r="P1837" t="s">
        <v>30</v>
      </c>
      <c r="Q1837" t="s">
        <v>47</v>
      </c>
      <c r="R1837">
        <v>5</v>
      </c>
      <c r="S1837">
        <v>8</v>
      </c>
      <c r="T1837">
        <f t="shared" si="84"/>
        <v>365</v>
      </c>
      <c r="U1837" t="str">
        <f t="shared" si="85"/>
        <v>2029</v>
      </c>
      <c r="V1837" t="str">
        <f t="shared" si="86"/>
        <v>1</v>
      </c>
      <c r="W1837" s="10" cm="1">
        <f t="array" ref="W1837">(INDEX(clv_analysis[[#All],[Customer Lifetime Value]], MATCH(TEXT(U1837, "0")&amp;V1837, TEXT(clv_analysis[[#All],[Year]], "0")&amp;clv_analysis[[#All],[Quarter]], 0))) /( COUNTIFS(amazon_prime_users[Year], U1837, amazon_prime_users[Quarter], V1837))</f>
        <v>137.94384943820228</v>
      </c>
    </row>
    <row r="1838" spans="1:23" x14ac:dyDescent="0.3">
      <c r="A1838" s="2">
        <v>1837</v>
      </c>
      <c r="B1838" t="s">
        <v>7178</v>
      </c>
      <c r="C1838" t="s">
        <v>7179</v>
      </c>
      <c r="D1838" t="s">
        <v>7180</v>
      </c>
      <c r="E1838" s="3">
        <v>36421</v>
      </c>
      <c r="F1838" t="s">
        <v>43</v>
      </c>
      <c r="G1838" t="s">
        <v>6133</v>
      </c>
      <c r="H1838" s="1">
        <v>47142</v>
      </c>
      <c r="I1838" s="1">
        <v>47507</v>
      </c>
      <c r="J1838" t="s">
        <v>36</v>
      </c>
      <c r="K1838" t="s">
        <v>25</v>
      </c>
      <c r="L1838" t="s">
        <v>53</v>
      </c>
      <c r="M1838" t="s">
        <v>59</v>
      </c>
      <c r="N1838" t="s">
        <v>45</v>
      </c>
      <c r="O1838" t="s">
        <v>73</v>
      </c>
      <c r="P1838" t="s">
        <v>30</v>
      </c>
      <c r="Q1838" t="s">
        <v>47</v>
      </c>
      <c r="R1838">
        <v>4.7</v>
      </c>
      <c r="S1838">
        <v>4</v>
      </c>
      <c r="T1838">
        <f t="shared" si="84"/>
        <v>365</v>
      </c>
      <c r="U1838" t="str">
        <f t="shared" si="85"/>
        <v>2029</v>
      </c>
      <c r="V1838" t="str">
        <f t="shared" si="86"/>
        <v>1</v>
      </c>
      <c r="W1838" s="10" cm="1">
        <f t="array" ref="W1838">(INDEX(clv_analysis[[#All],[Customer Lifetime Value]], MATCH(TEXT(U1838, "0")&amp;V1838, TEXT(clv_analysis[[#All],[Year]], "0")&amp;clv_analysis[[#All],[Quarter]], 0))) /( COUNTIFS(amazon_prime_users[Year], U1838, amazon_prime_users[Quarter], V1838))</f>
        <v>137.94384943820228</v>
      </c>
    </row>
    <row r="1839" spans="1:23" x14ac:dyDescent="0.3">
      <c r="A1839" s="2">
        <v>1838</v>
      </c>
      <c r="B1839" t="s">
        <v>7181</v>
      </c>
      <c r="C1839" t="s">
        <v>7182</v>
      </c>
      <c r="D1839" t="s">
        <v>7183</v>
      </c>
      <c r="E1839" s="3">
        <v>36322</v>
      </c>
      <c r="F1839" t="s">
        <v>43</v>
      </c>
      <c r="G1839" t="s">
        <v>7184</v>
      </c>
      <c r="H1839" s="1">
        <v>47143</v>
      </c>
      <c r="I1839" s="1">
        <v>47508</v>
      </c>
      <c r="J1839" t="s">
        <v>24</v>
      </c>
      <c r="K1839" t="s">
        <v>25</v>
      </c>
      <c r="L1839" t="s">
        <v>26</v>
      </c>
      <c r="M1839" t="s">
        <v>66</v>
      </c>
      <c r="N1839" t="s">
        <v>60</v>
      </c>
      <c r="O1839" t="s">
        <v>29</v>
      </c>
      <c r="P1839" t="s">
        <v>68</v>
      </c>
      <c r="Q1839" t="s">
        <v>54</v>
      </c>
      <c r="R1839">
        <v>3.7</v>
      </c>
      <c r="S1839">
        <v>5</v>
      </c>
      <c r="T1839">
        <f t="shared" si="84"/>
        <v>365</v>
      </c>
      <c r="U1839" t="str">
        <f t="shared" si="85"/>
        <v>2029</v>
      </c>
      <c r="V1839" t="str">
        <f t="shared" si="86"/>
        <v>1</v>
      </c>
      <c r="W1839" s="10" cm="1">
        <f t="array" ref="W1839">(INDEX(clv_analysis[[#All],[Customer Lifetime Value]], MATCH(TEXT(U1839, "0")&amp;V1839, TEXT(clv_analysis[[#All],[Year]], "0")&amp;clv_analysis[[#All],[Quarter]], 0))) /( COUNTIFS(amazon_prime_users[Year], U1839, amazon_prime_users[Quarter], V1839))</f>
        <v>137.94384943820228</v>
      </c>
    </row>
    <row r="1840" spans="1:23" x14ac:dyDescent="0.3">
      <c r="A1840" s="2">
        <v>1839</v>
      </c>
      <c r="B1840" t="s">
        <v>7185</v>
      </c>
      <c r="C1840" t="s">
        <v>7186</v>
      </c>
      <c r="D1840" t="s">
        <v>7187</v>
      </c>
      <c r="E1840" s="3">
        <v>26581</v>
      </c>
      <c r="F1840" t="s">
        <v>22</v>
      </c>
      <c r="G1840" t="s">
        <v>7188</v>
      </c>
      <c r="H1840" s="1">
        <v>47144</v>
      </c>
      <c r="I1840" s="1">
        <v>47509</v>
      </c>
      <c r="J1840" t="s">
        <v>36</v>
      </c>
      <c r="K1840" t="s">
        <v>25</v>
      </c>
      <c r="L1840" t="s">
        <v>26</v>
      </c>
      <c r="M1840" t="s">
        <v>27</v>
      </c>
      <c r="N1840" t="s">
        <v>45</v>
      </c>
      <c r="O1840" t="s">
        <v>114</v>
      </c>
      <c r="P1840" t="s">
        <v>68</v>
      </c>
      <c r="Q1840" t="s">
        <v>47</v>
      </c>
      <c r="R1840">
        <v>3.5</v>
      </c>
      <c r="S1840">
        <v>10</v>
      </c>
      <c r="T1840">
        <f t="shared" si="84"/>
        <v>365</v>
      </c>
      <c r="U1840" t="str">
        <f t="shared" si="85"/>
        <v>2029</v>
      </c>
      <c r="V1840" t="str">
        <f t="shared" si="86"/>
        <v>1</v>
      </c>
      <c r="W1840" s="10" cm="1">
        <f t="array" ref="W1840">(INDEX(clv_analysis[[#All],[Customer Lifetime Value]], MATCH(TEXT(U1840, "0")&amp;V1840, TEXT(clv_analysis[[#All],[Year]], "0")&amp;clv_analysis[[#All],[Quarter]], 0))) /( COUNTIFS(amazon_prime_users[Year], U1840, amazon_prime_users[Quarter], V1840))</f>
        <v>137.94384943820228</v>
      </c>
    </row>
    <row r="1841" spans="1:23" x14ac:dyDescent="0.3">
      <c r="A1841" s="2">
        <v>1840</v>
      </c>
      <c r="B1841" t="s">
        <v>7189</v>
      </c>
      <c r="C1841" t="s">
        <v>7190</v>
      </c>
      <c r="D1841" t="s">
        <v>7191</v>
      </c>
      <c r="E1841" s="3">
        <v>24718</v>
      </c>
      <c r="F1841" t="s">
        <v>43</v>
      </c>
      <c r="G1841" t="s">
        <v>7192</v>
      </c>
      <c r="H1841" s="1">
        <v>47145</v>
      </c>
      <c r="I1841" s="1">
        <v>47510</v>
      </c>
      <c r="J1841" t="s">
        <v>36</v>
      </c>
      <c r="K1841" t="s">
        <v>37</v>
      </c>
      <c r="L1841" t="s">
        <v>53</v>
      </c>
      <c r="M1841" t="s">
        <v>59</v>
      </c>
      <c r="N1841" t="s">
        <v>45</v>
      </c>
      <c r="O1841" t="s">
        <v>29</v>
      </c>
      <c r="P1841" t="s">
        <v>39</v>
      </c>
      <c r="Q1841" t="s">
        <v>54</v>
      </c>
      <c r="R1841">
        <v>4.5999999999999996</v>
      </c>
      <c r="S1841">
        <v>7</v>
      </c>
      <c r="T1841">
        <f t="shared" si="84"/>
        <v>365</v>
      </c>
      <c r="U1841" t="str">
        <f t="shared" si="85"/>
        <v>2029</v>
      </c>
      <c r="V1841" t="str">
        <f t="shared" si="86"/>
        <v>1</v>
      </c>
      <c r="W1841" s="10" cm="1">
        <f t="array" ref="W1841">(INDEX(clv_analysis[[#All],[Customer Lifetime Value]], MATCH(TEXT(U1841, "0")&amp;V1841, TEXT(clv_analysis[[#All],[Year]], "0")&amp;clv_analysis[[#All],[Quarter]], 0))) /( COUNTIFS(amazon_prime_users[Year], U1841, amazon_prime_users[Quarter], V1841))</f>
        <v>137.94384943820228</v>
      </c>
    </row>
    <row r="1842" spans="1:23" x14ac:dyDescent="0.3">
      <c r="A1842" s="2">
        <v>1841</v>
      </c>
      <c r="B1842" t="s">
        <v>7193</v>
      </c>
      <c r="C1842" t="s">
        <v>7194</v>
      </c>
      <c r="D1842" t="s">
        <v>7195</v>
      </c>
      <c r="E1842" s="3">
        <v>25148</v>
      </c>
      <c r="F1842" t="s">
        <v>43</v>
      </c>
      <c r="G1842" t="s">
        <v>7196</v>
      </c>
      <c r="H1842" s="1">
        <v>47146</v>
      </c>
      <c r="I1842" s="1">
        <v>47511</v>
      </c>
      <c r="J1842" t="s">
        <v>36</v>
      </c>
      <c r="K1842" t="s">
        <v>52</v>
      </c>
      <c r="L1842" t="s">
        <v>53</v>
      </c>
      <c r="M1842" t="s">
        <v>66</v>
      </c>
      <c r="N1842" t="s">
        <v>45</v>
      </c>
      <c r="O1842" t="s">
        <v>73</v>
      </c>
      <c r="P1842" t="s">
        <v>68</v>
      </c>
      <c r="Q1842" t="s">
        <v>47</v>
      </c>
      <c r="R1842">
        <v>3.2</v>
      </c>
      <c r="S1842">
        <v>9</v>
      </c>
      <c r="T1842">
        <f t="shared" si="84"/>
        <v>365</v>
      </c>
      <c r="U1842" t="str">
        <f t="shared" si="85"/>
        <v>2029</v>
      </c>
      <c r="V1842" t="str">
        <f t="shared" si="86"/>
        <v>1</v>
      </c>
      <c r="W1842" s="10" cm="1">
        <f t="array" ref="W1842">(INDEX(clv_analysis[[#All],[Customer Lifetime Value]], MATCH(TEXT(U1842, "0")&amp;V1842, TEXT(clv_analysis[[#All],[Year]], "0")&amp;clv_analysis[[#All],[Quarter]], 0))) /( COUNTIFS(amazon_prime_users[Year], U1842, amazon_prime_users[Quarter], V1842))</f>
        <v>137.94384943820228</v>
      </c>
    </row>
    <row r="1843" spans="1:23" x14ac:dyDescent="0.3">
      <c r="A1843" s="2">
        <v>1842</v>
      </c>
      <c r="B1843" t="s">
        <v>7197</v>
      </c>
      <c r="C1843" t="s">
        <v>7198</v>
      </c>
      <c r="D1843" t="s">
        <v>7199</v>
      </c>
      <c r="E1843" s="3">
        <v>38141</v>
      </c>
      <c r="F1843" t="s">
        <v>22</v>
      </c>
      <c r="G1843" t="s">
        <v>7200</v>
      </c>
      <c r="H1843" s="1">
        <v>47147</v>
      </c>
      <c r="I1843" s="1">
        <v>47512</v>
      </c>
      <c r="J1843" t="s">
        <v>24</v>
      </c>
      <c r="K1843" t="s">
        <v>25</v>
      </c>
      <c r="L1843" t="s">
        <v>26</v>
      </c>
      <c r="M1843" t="s">
        <v>59</v>
      </c>
      <c r="N1843" t="s">
        <v>60</v>
      </c>
      <c r="O1843" t="s">
        <v>61</v>
      </c>
      <c r="P1843" t="s">
        <v>68</v>
      </c>
      <c r="Q1843" t="s">
        <v>47</v>
      </c>
      <c r="R1843">
        <v>4.5999999999999996</v>
      </c>
      <c r="S1843">
        <v>10</v>
      </c>
      <c r="T1843">
        <f t="shared" si="84"/>
        <v>365</v>
      </c>
      <c r="U1843" t="str">
        <f t="shared" si="85"/>
        <v>2029</v>
      </c>
      <c r="V1843" t="str">
        <f t="shared" si="86"/>
        <v>1</v>
      </c>
      <c r="W1843" s="10" cm="1">
        <f t="array" ref="W1843">(INDEX(clv_analysis[[#All],[Customer Lifetime Value]], MATCH(TEXT(U1843, "0")&amp;V1843, TEXT(clv_analysis[[#All],[Year]], "0")&amp;clv_analysis[[#All],[Quarter]], 0))) /( COUNTIFS(amazon_prime_users[Year], U1843, amazon_prime_users[Quarter], V1843))</f>
        <v>137.94384943820228</v>
      </c>
    </row>
    <row r="1844" spans="1:23" x14ac:dyDescent="0.3">
      <c r="A1844" s="2">
        <v>1843</v>
      </c>
      <c r="B1844" t="s">
        <v>7201</v>
      </c>
      <c r="C1844" t="s">
        <v>7202</v>
      </c>
      <c r="D1844" t="s">
        <v>7203</v>
      </c>
      <c r="E1844" s="3">
        <v>15959</v>
      </c>
      <c r="F1844" t="s">
        <v>22</v>
      </c>
      <c r="G1844" t="s">
        <v>7204</v>
      </c>
      <c r="H1844" s="1">
        <v>47148</v>
      </c>
      <c r="I1844" s="1">
        <v>47513</v>
      </c>
      <c r="J1844" t="s">
        <v>24</v>
      </c>
      <c r="K1844" t="s">
        <v>37</v>
      </c>
      <c r="L1844" t="s">
        <v>53</v>
      </c>
      <c r="M1844" t="s">
        <v>66</v>
      </c>
      <c r="N1844" t="s">
        <v>28</v>
      </c>
      <c r="O1844" t="s">
        <v>46</v>
      </c>
      <c r="P1844" t="s">
        <v>39</v>
      </c>
      <c r="Q1844" t="s">
        <v>31</v>
      </c>
      <c r="R1844">
        <v>3.8</v>
      </c>
      <c r="S1844">
        <v>1</v>
      </c>
      <c r="T1844">
        <f t="shared" si="84"/>
        <v>365</v>
      </c>
      <c r="U1844" t="str">
        <f t="shared" si="85"/>
        <v>2029</v>
      </c>
      <c r="V1844" t="str">
        <f t="shared" si="86"/>
        <v>1</v>
      </c>
      <c r="W1844" s="10" cm="1">
        <f t="array" ref="W1844">(INDEX(clv_analysis[[#All],[Customer Lifetime Value]], MATCH(TEXT(U1844, "0")&amp;V1844, TEXT(clv_analysis[[#All],[Year]], "0")&amp;clv_analysis[[#All],[Quarter]], 0))) /( COUNTIFS(amazon_prime_users[Year], U1844, amazon_prime_users[Quarter], V1844))</f>
        <v>137.94384943820228</v>
      </c>
    </row>
    <row r="1845" spans="1:23" x14ac:dyDescent="0.3">
      <c r="A1845" s="2">
        <v>1844</v>
      </c>
      <c r="B1845" t="s">
        <v>7205</v>
      </c>
      <c r="C1845" t="s">
        <v>7206</v>
      </c>
      <c r="D1845" t="s">
        <v>7207</v>
      </c>
      <c r="E1845" s="3">
        <v>25711</v>
      </c>
      <c r="F1845" t="s">
        <v>43</v>
      </c>
      <c r="G1845" t="s">
        <v>7208</v>
      </c>
      <c r="H1845" s="1">
        <v>47149</v>
      </c>
      <c r="I1845" s="1">
        <v>47514</v>
      </c>
      <c r="J1845" t="s">
        <v>24</v>
      </c>
      <c r="K1845" t="s">
        <v>25</v>
      </c>
      <c r="L1845" t="s">
        <v>53</v>
      </c>
      <c r="M1845" t="s">
        <v>59</v>
      </c>
      <c r="N1845" t="s">
        <v>45</v>
      </c>
      <c r="O1845" t="s">
        <v>73</v>
      </c>
      <c r="P1845" t="s">
        <v>68</v>
      </c>
      <c r="Q1845" t="s">
        <v>47</v>
      </c>
      <c r="R1845">
        <v>4.3</v>
      </c>
      <c r="S1845">
        <v>10</v>
      </c>
      <c r="T1845">
        <f t="shared" si="84"/>
        <v>365</v>
      </c>
      <c r="U1845" t="str">
        <f t="shared" si="85"/>
        <v>2029</v>
      </c>
      <c r="V1845" t="str">
        <f t="shared" si="86"/>
        <v>1</v>
      </c>
      <c r="W1845" s="10" cm="1">
        <f t="array" ref="W1845">(INDEX(clv_analysis[[#All],[Customer Lifetime Value]], MATCH(TEXT(U1845, "0")&amp;V1845, TEXT(clv_analysis[[#All],[Year]], "0")&amp;clv_analysis[[#All],[Quarter]], 0))) /( COUNTIFS(amazon_prime_users[Year], U1845, amazon_prime_users[Quarter], V1845))</f>
        <v>137.94384943820228</v>
      </c>
    </row>
    <row r="1846" spans="1:23" x14ac:dyDescent="0.3">
      <c r="A1846" s="2">
        <v>1845</v>
      </c>
      <c r="B1846" t="s">
        <v>7209</v>
      </c>
      <c r="C1846" t="s">
        <v>7210</v>
      </c>
      <c r="D1846" t="s">
        <v>7211</v>
      </c>
      <c r="E1846" s="3">
        <v>25942</v>
      </c>
      <c r="F1846" t="s">
        <v>43</v>
      </c>
      <c r="G1846" t="s">
        <v>7212</v>
      </c>
      <c r="H1846" s="1">
        <v>47150</v>
      </c>
      <c r="I1846" s="1">
        <v>47515</v>
      </c>
      <c r="J1846" t="s">
        <v>24</v>
      </c>
      <c r="K1846" t="s">
        <v>25</v>
      </c>
      <c r="L1846" t="s">
        <v>26</v>
      </c>
      <c r="M1846" t="s">
        <v>66</v>
      </c>
      <c r="N1846" t="s">
        <v>45</v>
      </c>
      <c r="O1846" t="s">
        <v>29</v>
      </c>
      <c r="P1846" t="s">
        <v>39</v>
      </c>
      <c r="Q1846" t="s">
        <v>54</v>
      </c>
      <c r="R1846">
        <v>4.3</v>
      </c>
      <c r="S1846">
        <v>10</v>
      </c>
      <c r="T1846">
        <f t="shared" si="84"/>
        <v>365</v>
      </c>
      <c r="U1846" t="str">
        <f t="shared" si="85"/>
        <v>2029</v>
      </c>
      <c r="V1846" t="str">
        <f t="shared" si="86"/>
        <v>1</v>
      </c>
      <c r="W1846" s="10" cm="1">
        <f t="array" ref="W1846">(INDEX(clv_analysis[[#All],[Customer Lifetime Value]], MATCH(TEXT(U1846, "0")&amp;V1846, TEXT(clv_analysis[[#All],[Year]], "0")&amp;clv_analysis[[#All],[Quarter]], 0))) /( COUNTIFS(amazon_prime_users[Year], U1846, amazon_prime_users[Quarter], V1846))</f>
        <v>137.94384943820228</v>
      </c>
    </row>
    <row r="1847" spans="1:23" x14ac:dyDescent="0.3">
      <c r="A1847" s="2">
        <v>1846</v>
      </c>
      <c r="B1847" t="s">
        <v>7213</v>
      </c>
      <c r="C1847" t="s">
        <v>7214</v>
      </c>
      <c r="D1847" t="s">
        <v>7215</v>
      </c>
      <c r="E1847" s="3">
        <v>23662</v>
      </c>
      <c r="F1847" t="s">
        <v>22</v>
      </c>
      <c r="G1847" t="s">
        <v>7216</v>
      </c>
      <c r="H1847" s="1">
        <v>47151</v>
      </c>
      <c r="I1847" s="1">
        <v>47516</v>
      </c>
      <c r="J1847" t="s">
        <v>36</v>
      </c>
      <c r="K1847" t="s">
        <v>37</v>
      </c>
      <c r="L1847" t="s">
        <v>26</v>
      </c>
      <c r="M1847" t="s">
        <v>27</v>
      </c>
      <c r="N1847" t="s">
        <v>60</v>
      </c>
      <c r="O1847" t="s">
        <v>67</v>
      </c>
      <c r="P1847" t="s">
        <v>68</v>
      </c>
      <c r="Q1847" t="s">
        <v>31</v>
      </c>
      <c r="R1847">
        <v>4.2</v>
      </c>
      <c r="S1847">
        <v>9</v>
      </c>
      <c r="T1847">
        <f t="shared" si="84"/>
        <v>365</v>
      </c>
      <c r="U1847" t="str">
        <f t="shared" si="85"/>
        <v>2029</v>
      </c>
      <c r="V1847" t="str">
        <f t="shared" si="86"/>
        <v>1</v>
      </c>
      <c r="W1847" s="10" cm="1">
        <f t="array" ref="W1847">(INDEX(clv_analysis[[#All],[Customer Lifetime Value]], MATCH(TEXT(U1847, "0")&amp;V1847, TEXT(clv_analysis[[#All],[Year]], "0")&amp;clv_analysis[[#All],[Quarter]], 0))) /( COUNTIFS(amazon_prime_users[Year], U1847, amazon_prime_users[Quarter], V1847))</f>
        <v>137.94384943820228</v>
      </c>
    </row>
    <row r="1848" spans="1:23" x14ac:dyDescent="0.3">
      <c r="A1848" s="2">
        <v>1847</v>
      </c>
      <c r="B1848" t="s">
        <v>7217</v>
      </c>
      <c r="C1848" t="s">
        <v>7218</v>
      </c>
      <c r="D1848" t="s">
        <v>7219</v>
      </c>
      <c r="E1848" s="3">
        <v>25821</v>
      </c>
      <c r="F1848" t="s">
        <v>43</v>
      </c>
      <c r="G1848" t="s">
        <v>7196</v>
      </c>
      <c r="H1848" s="1">
        <v>47152</v>
      </c>
      <c r="I1848" s="1">
        <v>47517</v>
      </c>
      <c r="J1848" t="s">
        <v>24</v>
      </c>
      <c r="K1848" t="s">
        <v>37</v>
      </c>
      <c r="L1848" t="s">
        <v>53</v>
      </c>
      <c r="M1848" t="s">
        <v>27</v>
      </c>
      <c r="N1848" t="s">
        <v>60</v>
      </c>
      <c r="O1848" t="s">
        <v>29</v>
      </c>
      <c r="P1848" t="s">
        <v>30</v>
      </c>
      <c r="Q1848" t="s">
        <v>47</v>
      </c>
      <c r="R1848">
        <v>3.7</v>
      </c>
      <c r="S1848">
        <v>1</v>
      </c>
      <c r="T1848">
        <f t="shared" si="84"/>
        <v>365</v>
      </c>
      <c r="U1848" t="str">
        <f t="shared" si="85"/>
        <v>2029</v>
      </c>
      <c r="V1848" t="str">
        <f t="shared" si="86"/>
        <v>1</v>
      </c>
      <c r="W1848" s="10" cm="1">
        <f t="array" ref="W1848">(INDEX(clv_analysis[[#All],[Customer Lifetime Value]], MATCH(TEXT(U1848, "0")&amp;V1848, TEXT(clv_analysis[[#All],[Year]], "0")&amp;clv_analysis[[#All],[Quarter]], 0))) /( COUNTIFS(amazon_prime_users[Year], U1848, amazon_prime_users[Quarter], V1848))</f>
        <v>137.94384943820228</v>
      </c>
    </row>
    <row r="1849" spans="1:23" x14ac:dyDescent="0.3">
      <c r="A1849" s="2">
        <v>1848</v>
      </c>
      <c r="B1849" t="s">
        <v>7220</v>
      </c>
      <c r="C1849" t="s">
        <v>7221</v>
      </c>
      <c r="D1849" t="s">
        <v>7222</v>
      </c>
      <c r="E1849" s="3">
        <v>19332</v>
      </c>
      <c r="F1849" t="s">
        <v>22</v>
      </c>
      <c r="G1849" t="s">
        <v>7223</v>
      </c>
      <c r="H1849" s="1">
        <v>47153</v>
      </c>
      <c r="I1849" s="1">
        <v>47518</v>
      </c>
      <c r="J1849" t="s">
        <v>24</v>
      </c>
      <c r="K1849" t="s">
        <v>25</v>
      </c>
      <c r="L1849" t="s">
        <v>53</v>
      </c>
      <c r="M1849" t="s">
        <v>59</v>
      </c>
      <c r="N1849" t="s">
        <v>60</v>
      </c>
      <c r="O1849" t="s">
        <v>67</v>
      </c>
      <c r="P1849" t="s">
        <v>68</v>
      </c>
      <c r="Q1849" t="s">
        <v>31</v>
      </c>
      <c r="R1849">
        <v>5</v>
      </c>
      <c r="S1849">
        <v>5</v>
      </c>
      <c r="T1849">
        <f t="shared" si="84"/>
        <v>365</v>
      </c>
      <c r="U1849" t="str">
        <f t="shared" si="85"/>
        <v>2029</v>
      </c>
      <c r="V1849" t="str">
        <f t="shared" si="86"/>
        <v>1</v>
      </c>
      <c r="W1849" s="10" cm="1">
        <f t="array" ref="W1849">(INDEX(clv_analysis[[#All],[Customer Lifetime Value]], MATCH(TEXT(U1849, "0")&amp;V1849, TEXT(clv_analysis[[#All],[Year]], "0")&amp;clv_analysis[[#All],[Quarter]], 0))) /( COUNTIFS(amazon_prime_users[Year], U1849, amazon_prime_users[Quarter], V1849))</f>
        <v>137.94384943820228</v>
      </c>
    </row>
    <row r="1850" spans="1:23" x14ac:dyDescent="0.3">
      <c r="A1850" s="2">
        <v>1849</v>
      </c>
      <c r="B1850" t="s">
        <v>7224</v>
      </c>
      <c r="C1850" t="s">
        <v>7225</v>
      </c>
      <c r="D1850" t="s">
        <v>7226</v>
      </c>
      <c r="E1850" s="3">
        <v>24545</v>
      </c>
      <c r="F1850" t="s">
        <v>43</v>
      </c>
      <c r="G1850" t="s">
        <v>7227</v>
      </c>
      <c r="H1850" s="1">
        <v>47154</v>
      </c>
      <c r="I1850" s="1">
        <v>47519</v>
      </c>
      <c r="J1850" t="s">
        <v>36</v>
      </c>
      <c r="K1850" t="s">
        <v>25</v>
      </c>
      <c r="L1850" t="s">
        <v>26</v>
      </c>
      <c r="M1850" t="s">
        <v>66</v>
      </c>
      <c r="N1850" t="s">
        <v>28</v>
      </c>
      <c r="O1850" t="s">
        <v>38</v>
      </c>
      <c r="P1850" t="s">
        <v>39</v>
      </c>
      <c r="Q1850" t="s">
        <v>31</v>
      </c>
      <c r="R1850">
        <v>3.2</v>
      </c>
      <c r="S1850">
        <v>4</v>
      </c>
      <c r="T1850">
        <f t="shared" si="84"/>
        <v>365</v>
      </c>
      <c r="U1850" t="str">
        <f t="shared" si="85"/>
        <v>2029</v>
      </c>
      <c r="V1850" t="str">
        <f t="shared" si="86"/>
        <v>1</v>
      </c>
      <c r="W1850" s="10" cm="1">
        <f t="array" ref="W1850">(INDEX(clv_analysis[[#All],[Customer Lifetime Value]], MATCH(TEXT(U1850, "0")&amp;V1850, TEXT(clv_analysis[[#All],[Year]], "0")&amp;clv_analysis[[#All],[Quarter]], 0))) /( COUNTIFS(amazon_prime_users[Year], U1850, amazon_prime_users[Quarter], V1850))</f>
        <v>137.94384943820228</v>
      </c>
    </row>
    <row r="1851" spans="1:23" x14ac:dyDescent="0.3">
      <c r="A1851" s="2">
        <v>1850</v>
      </c>
      <c r="B1851" t="s">
        <v>7228</v>
      </c>
      <c r="C1851" t="s">
        <v>7229</v>
      </c>
      <c r="D1851" t="s">
        <v>7230</v>
      </c>
      <c r="E1851" s="3">
        <v>29979</v>
      </c>
      <c r="F1851" t="s">
        <v>22</v>
      </c>
      <c r="G1851" t="s">
        <v>7231</v>
      </c>
      <c r="H1851" s="1">
        <v>47155</v>
      </c>
      <c r="I1851" s="1">
        <v>47520</v>
      </c>
      <c r="J1851" t="s">
        <v>24</v>
      </c>
      <c r="K1851" t="s">
        <v>25</v>
      </c>
      <c r="L1851" t="s">
        <v>53</v>
      </c>
      <c r="M1851" t="s">
        <v>66</v>
      </c>
      <c r="N1851" t="s">
        <v>60</v>
      </c>
      <c r="O1851" t="s">
        <v>38</v>
      </c>
      <c r="P1851" t="s">
        <v>30</v>
      </c>
      <c r="Q1851" t="s">
        <v>47</v>
      </c>
      <c r="R1851">
        <v>3.2</v>
      </c>
      <c r="S1851">
        <v>7</v>
      </c>
      <c r="T1851">
        <f t="shared" si="84"/>
        <v>365</v>
      </c>
      <c r="U1851" t="str">
        <f t="shared" si="85"/>
        <v>2029</v>
      </c>
      <c r="V1851" t="str">
        <f t="shared" si="86"/>
        <v>1</v>
      </c>
      <c r="W1851" s="10" cm="1">
        <f t="array" ref="W1851">(INDEX(clv_analysis[[#All],[Customer Lifetime Value]], MATCH(TEXT(U1851, "0")&amp;V1851, TEXT(clv_analysis[[#All],[Year]], "0")&amp;clv_analysis[[#All],[Quarter]], 0))) /( COUNTIFS(amazon_prime_users[Year], U1851, amazon_prime_users[Quarter], V1851))</f>
        <v>137.94384943820228</v>
      </c>
    </row>
    <row r="1852" spans="1:23" x14ac:dyDescent="0.3">
      <c r="A1852" s="2">
        <v>1851</v>
      </c>
      <c r="B1852" t="s">
        <v>7232</v>
      </c>
      <c r="C1852" t="s">
        <v>7233</v>
      </c>
      <c r="D1852" t="s">
        <v>7234</v>
      </c>
      <c r="E1852" s="3">
        <v>18213</v>
      </c>
      <c r="F1852" t="s">
        <v>43</v>
      </c>
      <c r="G1852" t="s">
        <v>7235</v>
      </c>
      <c r="H1852" s="1">
        <v>47156</v>
      </c>
      <c r="I1852" s="1">
        <v>47521</v>
      </c>
      <c r="J1852" t="s">
        <v>24</v>
      </c>
      <c r="K1852" t="s">
        <v>25</v>
      </c>
      <c r="L1852" t="s">
        <v>53</v>
      </c>
      <c r="M1852" t="s">
        <v>66</v>
      </c>
      <c r="N1852" t="s">
        <v>28</v>
      </c>
      <c r="O1852" t="s">
        <v>73</v>
      </c>
      <c r="P1852" t="s">
        <v>68</v>
      </c>
      <c r="Q1852" t="s">
        <v>54</v>
      </c>
      <c r="R1852">
        <v>5</v>
      </c>
      <c r="S1852">
        <v>0</v>
      </c>
      <c r="T1852">
        <f t="shared" si="84"/>
        <v>365</v>
      </c>
      <c r="U1852" t="str">
        <f t="shared" si="85"/>
        <v>2029</v>
      </c>
      <c r="V1852" t="str">
        <f t="shared" si="86"/>
        <v>1</v>
      </c>
      <c r="W1852" s="10" cm="1">
        <f t="array" ref="W1852">(INDEX(clv_analysis[[#All],[Customer Lifetime Value]], MATCH(TEXT(U1852, "0")&amp;V1852, TEXT(clv_analysis[[#All],[Year]], "0")&amp;clv_analysis[[#All],[Quarter]], 0))) /( COUNTIFS(amazon_prime_users[Year], U1852, amazon_prime_users[Quarter], V1852))</f>
        <v>137.94384943820228</v>
      </c>
    </row>
    <row r="1853" spans="1:23" x14ac:dyDescent="0.3">
      <c r="A1853" s="2">
        <v>1852</v>
      </c>
      <c r="B1853" t="s">
        <v>7236</v>
      </c>
      <c r="C1853" t="s">
        <v>7237</v>
      </c>
      <c r="D1853" t="s">
        <v>7238</v>
      </c>
      <c r="E1853" s="3">
        <v>38306</v>
      </c>
      <c r="F1853" t="s">
        <v>43</v>
      </c>
      <c r="G1853" t="s">
        <v>7239</v>
      </c>
      <c r="H1853" s="1">
        <v>47157</v>
      </c>
      <c r="I1853" s="1">
        <v>47522</v>
      </c>
      <c r="J1853" t="s">
        <v>24</v>
      </c>
      <c r="K1853" t="s">
        <v>52</v>
      </c>
      <c r="L1853" t="s">
        <v>53</v>
      </c>
      <c r="M1853" t="s">
        <v>66</v>
      </c>
      <c r="N1853" t="s">
        <v>28</v>
      </c>
      <c r="O1853" t="s">
        <v>46</v>
      </c>
      <c r="P1853" t="s">
        <v>39</v>
      </c>
      <c r="Q1853" t="s">
        <v>31</v>
      </c>
      <c r="R1853">
        <v>4.8</v>
      </c>
      <c r="S1853">
        <v>9</v>
      </c>
      <c r="T1853">
        <f t="shared" si="84"/>
        <v>365</v>
      </c>
      <c r="U1853" t="str">
        <f t="shared" si="85"/>
        <v>2029</v>
      </c>
      <c r="V1853" t="str">
        <f t="shared" si="86"/>
        <v>1</v>
      </c>
      <c r="W1853" s="10" cm="1">
        <f t="array" ref="W1853">(INDEX(clv_analysis[[#All],[Customer Lifetime Value]], MATCH(TEXT(U1853, "0")&amp;V1853, TEXT(clv_analysis[[#All],[Year]], "0")&amp;clv_analysis[[#All],[Quarter]], 0))) /( COUNTIFS(amazon_prime_users[Year], U1853, amazon_prime_users[Quarter], V1853))</f>
        <v>137.94384943820228</v>
      </c>
    </row>
    <row r="1854" spans="1:23" x14ac:dyDescent="0.3">
      <c r="A1854" s="2">
        <v>1853</v>
      </c>
      <c r="B1854" t="s">
        <v>7240</v>
      </c>
      <c r="C1854" t="s">
        <v>7241</v>
      </c>
      <c r="D1854" t="s">
        <v>7242</v>
      </c>
      <c r="E1854" s="3">
        <v>23594</v>
      </c>
      <c r="F1854" t="s">
        <v>43</v>
      </c>
      <c r="G1854" t="s">
        <v>7243</v>
      </c>
      <c r="H1854" s="1">
        <v>47158</v>
      </c>
      <c r="I1854" s="1">
        <v>47523</v>
      </c>
      <c r="J1854" t="s">
        <v>36</v>
      </c>
      <c r="K1854" t="s">
        <v>37</v>
      </c>
      <c r="L1854" t="s">
        <v>26</v>
      </c>
      <c r="M1854" t="s">
        <v>59</v>
      </c>
      <c r="N1854" t="s">
        <v>60</v>
      </c>
      <c r="O1854" t="s">
        <v>61</v>
      </c>
      <c r="P1854" t="s">
        <v>39</v>
      </c>
      <c r="Q1854" t="s">
        <v>47</v>
      </c>
      <c r="R1854">
        <v>3.9</v>
      </c>
      <c r="S1854">
        <v>10</v>
      </c>
      <c r="T1854">
        <f t="shared" si="84"/>
        <v>365</v>
      </c>
      <c r="U1854" t="str">
        <f t="shared" si="85"/>
        <v>2029</v>
      </c>
      <c r="V1854" t="str">
        <f t="shared" si="86"/>
        <v>1</v>
      </c>
      <c r="W1854" s="10" cm="1">
        <f t="array" ref="W1854">(INDEX(clv_analysis[[#All],[Customer Lifetime Value]], MATCH(TEXT(U1854, "0")&amp;V1854, TEXT(clv_analysis[[#All],[Year]], "0")&amp;clv_analysis[[#All],[Quarter]], 0))) /( COUNTIFS(amazon_prime_users[Year], U1854, amazon_prime_users[Quarter], V1854))</f>
        <v>137.94384943820228</v>
      </c>
    </row>
    <row r="1855" spans="1:23" x14ac:dyDescent="0.3">
      <c r="A1855" s="2">
        <v>1854</v>
      </c>
      <c r="B1855" t="s">
        <v>7244</v>
      </c>
      <c r="C1855" t="s">
        <v>7245</v>
      </c>
      <c r="D1855" t="s">
        <v>7246</v>
      </c>
      <c r="E1855" s="3">
        <v>17637</v>
      </c>
      <c r="F1855" t="s">
        <v>22</v>
      </c>
      <c r="G1855" t="s">
        <v>7247</v>
      </c>
      <c r="H1855" s="1">
        <v>47159</v>
      </c>
      <c r="I1855" s="1">
        <v>47524</v>
      </c>
      <c r="J1855" t="s">
        <v>36</v>
      </c>
      <c r="K1855" t="s">
        <v>25</v>
      </c>
      <c r="L1855" t="s">
        <v>53</v>
      </c>
      <c r="M1855" t="s">
        <v>66</v>
      </c>
      <c r="N1855" t="s">
        <v>28</v>
      </c>
      <c r="O1855" t="s">
        <v>38</v>
      </c>
      <c r="P1855" t="s">
        <v>68</v>
      </c>
      <c r="Q1855" t="s">
        <v>54</v>
      </c>
      <c r="R1855">
        <v>3.8</v>
      </c>
      <c r="S1855">
        <v>0</v>
      </c>
      <c r="T1855">
        <f t="shared" si="84"/>
        <v>365</v>
      </c>
      <c r="U1855" t="str">
        <f t="shared" si="85"/>
        <v>2029</v>
      </c>
      <c r="V1855" t="str">
        <f t="shared" si="86"/>
        <v>1</v>
      </c>
      <c r="W1855" s="10" cm="1">
        <f t="array" ref="W1855">(INDEX(clv_analysis[[#All],[Customer Lifetime Value]], MATCH(TEXT(U1855, "0")&amp;V1855, TEXT(clv_analysis[[#All],[Year]], "0")&amp;clv_analysis[[#All],[Quarter]], 0))) /( COUNTIFS(amazon_prime_users[Year], U1855, amazon_prime_users[Quarter], V1855))</f>
        <v>137.94384943820228</v>
      </c>
    </row>
    <row r="1856" spans="1:23" x14ac:dyDescent="0.3">
      <c r="A1856" s="2">
        <v>1855</v>
      </c>
      <c r="B1856" t="s">
        <v>7248</v>
      </c>
      <c r="C1856" t="s">
        <v>7249</v>
      </c>
      <c r="D1856" t="s">
        <v>7250</v>
      </c>
      <c r="E1856" s="3">
        <v>32299</v>
      </c>
      <c r="F1856" t="s">
        <v>22</v>
      </c>
      <c r="G1856" t="s">
        <v>7251</v>
      </c>
      <c r="H1856" s="1">
        <v>47160</v>
      </c>
      <c r="I1856" s="1">
        <v>47525</v>
      </c>
      <c r="J1856" t="s">
        <v>24</v>
      </c>
      <c r="K1856" t="s">
        <v>37</v>
      </c>
      <c r="L1856" t="s">
        <v>26</v>
      </c>
      <c r="M1856" t="s">
        <v>59</v>
      </c>
      <c r="N1856" t="s">
        <v>60</v>
      </c>
      <c r="O1856" t="s">
        <v>61</v>
      </c>
      <c r="P1856" t="s">
        <v>39</v>
      </c>
      <c r="Q1856" t="s">
        <v>47</v>
      </c>
      <c r="R1856">
        <v>4.4000000000000004</v>
      </c>
      <c r="S1856">
        <v>9</v>
      </c>
      <c r="T1856">
        <f t="shared" si="84"/>
        <v>365</v>
      </c>
      <c r="U1856" t="str">
        <f t="shared" si="85"/>
        <v>2029</v>
      </c>
      <c r="V1856" t="str">
        <f t="shared" si="86"/>
        <v>1</v>
      </c>
      <c r="W1856" s="10" cm="1">
        <f t="array" ref="W1856">(INDEX(clv_analysis[[#All],[Customer Lifetime Value]], MATCH(TEXT(U1856, "0")&amp;V1856, TEXT(clv_analysis[[#All],[Year]], "0")&amp;clv_analysis[[#All],[Quarter]], 0))) /( COUNTIFS(amazon_prime_users[Year], U1856, amazon_prime_users[Quarter], V1856))</f>
        <v>137.94384943820228</v>
      </c>
    </row>
    <row r="1857" spans="1:23" x14ac:dyDescent="0.3">
      <c r="A1857" s="2">
        <v>1856</v>
      </c>
      <c r="B1857" t="s">
        <v>7252</v>
      </c>
      <c r="C1857" t="s">
        <v>7253</v>
      </c>
      <c r="D1857" t="s">
        <v>7254</v>
      </c>
      <c r="E1857" s="3">
        <v>31900</v>
      </c>
      <c r="F1857" t="s">
        <v>22</v>
      </c>
      <c r="G1857" t="s">
        <v>7255</v>
      </c>
      <c r="H1857" s="1">
        <v>47161</v>
      </c>
      <c r="I1857" s="1">
        <v>47526</v>
      </c>
      <c r="J1857" t="s">
        <v>24</v>
      </c>
      <c r="K1857" t="s">
        <v>52</v>
      </c>
      <c r="L1857" t="s">
        <v>53</v>
      </c>
      <c r="M1857" t="s">
        <v>59</v>
      </c>
      <c r="N1857" t="s">
        <v>28</v>
      </c>
      <c r="O1857" t="s">
        <v>29</v>
      </c>
      <c r="P1857" t="s">
        <v>39</v>
      </c>
      <c r="Q1857" t="s">
        <v>31</v>
      </c>
      <c r="R1857">
        <v>4.7</v>
      </c>
      <c r="S1857">
        <v>0</v>
      </c>
      <c r="T1857">
        <f t="shared" si="84"/>
        <v>365</v>
      </c>
      <c r="U1857" t="str">
        <f t="shared" si="85"/>
        <v>2029</v>
      </c>
      <c r="V1857" t="str">
        <f t="shared" si="86"/>
        <v>1</v>
      </c>
      <c r="W1857" s="10" cm="1">
        <f t="array" ref="W1857">(INDEX(clv_analysis[[#All],[Customer Lifetime Value]], MATCH(TEXT(U1857, "0")&amp;V1857, TEXT(clv_analysis[[#All],[Year]], "0")&amp;clv_analysis[[#All],[Quarter]], 0))) /( COUNTIFS(amazon_prime_users[Year], U1857, amazon_prime_users[Quarter], V1857))</f>
        <v>137.94384943820228</v>
      </c>
    </row>
    <row r="1858" spans="1:23" x14ac:dyDescent="0.3">
      <c r="A1858" s="2">
        <v>1857</v>
      </c>
      <c r="B1858" t="s">
        <v>7256</v>
      </c>
      <c r="C1858" t="s">
        <v>7257</v>
      </c>
      <c r="D1858" t="s">
        <v>7258</v>
      </c>
      <c r="E1858" s="3">
        <v>35475</v>
      </c>
      <c r="F1858" t="s">
        <v>22</v>
      </c>
      <c r="G1858" t="s">
        <v>7259</v>
      </c>
      <c r="H1858" s="1">
        <v>47162</v>
      </c>
      <c r="I1858" s="1">
        <v>47527</v>
      </c>
      <c r="J1858" t="s">
        <v>36</v>
      </c>
      <c r="K1858" t="s">
        <v>25</v>
      </c>
      <c r="L1858" t="s">
        <v>53</v>
      </c>
      <c r="M1858" t="s">
        <v>27</v>
      </c>
      <c r="N1858" t="s">
        <v>45</v>
      </c>
      <c r="O1858" t="s">
        <v>38</v>
      </c>
      <c r="P1858" t="s">
        <v>30</v>
      </c>
      <c r="Q1858" t="s">
        <v>54</v>
      </c>
      <c r="R1858">
        <v>3.8</v>
      </c>
      <c r="S1858">
        <v>7</v>
      </c>
      <c r="T1858">
        <f t="shared" ref="T1858:T1921" si="87">I1858-H1858</f>
        <v>365</v>
      </c>
      <c r="U1858" t="str">
        <f t="shared" ref="U1858:U1921" si="88">IF(YEAR(H1858)=2024, "2024",
 IF(YEAR(H1858)=2025, "2025",
 IF(YEAR(H1858)=2026, "2026",
 IF(YEAR(H1858)=2027, "2027",
 IF(YEAR(H1858)=2028, "2028",
 IF(YEAR(H1858)=2029, "2029",
 IF(YEAR(H1858)=2030, "2030", "")))))))</f>
        <v>2029</v>
      </c>
      <c r="V1858" t="str">
        <f t="shared" ref="V1858:V1921" si="89">IF(MONTH(H1858)&lt;=3, "1", IF(MONTH(H1858)&lt;=6, "2", IF(MONTH(H1858)&lt;=9, "3", "4")))</f>
        <v>1</v>
      </c>
      <c r="W1858" s="10" cm="1">
        <f t="array" ref="W1858">(INDEX(clv_analysis[[#All],[Customer Lifetime Value]], MATCH(TEXT(U1858, "0")&amp;V1858, TEXT(clv_analysis[[#All],[Year]], "0")&amp;clv_analysis[[#All],[Quarter]], 0))) /( COUNTIFS(amazon_prime_users[Year], U1858, amazon_prime_users[Quarter], V1858))</f>
        <v>137.94384943820228</v>
      </c>
    </row>
    <row r="1859" spans="1:23" x14ac:dyDescent="0.3">
      <c r="A1859" s="2">
        <v>1858</v>
      </c>
      <c r="B1859" t="s">
        <v>7260</v>
      </c>
      <c r="C1859" t="s">
        <v>7261</v>
      </c>
      <c r="D1859" t="s">
        <v>7262</v>
      </c>
      <c r="E1859" s="3">
        <v>38130</v>
      </c>
      <c r="F1859" t="s">
        <v>43</v>
      </c>
      <c r="G1859" t="s">
        <v>7263</v>
      </c>
      <c r="H1859" s="1">
        <v>47163</v>
      </c>
      <c r="I1859" s="1">
        <v>47528</v>
      </c>
      <c r="J1859" t="s">
        <v>36</v>
      </c>
      <c r="K1859" t="s">
        <v>37</v>
      </c>
      <c r="L1859" t="s">
        <v>26</v>
      </c>
      <c r="M1859" t="s">
        <v>59</v>
      </c>
      <c r="N1859" t="s">
        <v>45</v>
      </c>
      <c r="O1859" t="s">
        <v>67</v>
      </c>
      <c r="P1859" t="s">
        <v>39</v>
      </c>
      <c r="Q1859" t="s">
        <v>31</v>
      </c>
      <c r="R1859">
        <v>3.3</v>
      </c>
      <c r="S1859">
        <v>4</v>
      </c>
      <c r="T1859">
        <f t="shared" si="87"/>
        <v>365</v>
      </c>
      <c r="U1859" t="str">
        <f t="shared" si="88"/>
        <v>2029</v>
      </c>
      <c r="V1859" t="str">
        <f t="shared" si="89"/>
        <v>1</v>
      </c>
      <c r="W1859" s="10" cm="1">
        <f t="array" ref="W1859">(INDEX(clv_analysis[[#All],[Customer Lifetime Value]], MATCH(TEXT(U1859, "0")&amp;V1859, TEXT(clv_analysis[[#All],[Year]], "0")&amp;clv_analysis[[#All],[Quarter]], 0))) /( COUNTIFS(amazon_prime_users[Year], U1859, amazon_prime_users[Quarter], V1859))</f>
        <v>137.94384943820228</v>
      </c>
    </row>
    <row r="1860" spans="1:23" x14ac:dyDescent="0.3">
      <c r="A1860" s="2">
        <v>1859</v>
      </c>
      <c r="B1860" t="s">
        <v>7264</v>
      </c>
      <c r="C1860" t="s">
        <v>7265</v>
      </c>
      <c r="D1860" t="s">
        <v>7266</v>
      </c>
      <c r="E1860" s="3">
        <v>24494</v>
      </c>
      <c r="F1860" t="s">
        <v>43</v>
      </c>
      <c r="G1860" t="s">
        <v>7267</v>
      </c>
      <c r="H1860" s="1">
        <v>47164</v>
      </c>
      <c r="I1860" s="1">
        <v>47529</v>
      </c>
      <c r="J1860" t="s">
        <v>24</v>
      </c>
      <c r="K1860" t="s">
        <v>37</v>
      </c>
      <c r="L1860" t="s">
        <v>53</v>
      </c>
      <c r="M1860" t="s">
        <v>27</v>
      </c>
      <c r="N1860" t="s">
        <v>45</v>
      </c>
      <c r="O1860" t="s">
        <v>61</v>
      </c>
      <c r="P1860" t="s">
        <v>30</v>
      </c>
      <c r="Q1860" t="s">
        <v>47</v>
      </c>
      <c r="R1860">
        <v>3.4</v>
      </c>
      <c r="S1860">
        <v>7</v>
      </c>
      <c r="T1860">
        <f t="shared" si="87"/>
        <v>365</v>
      </c>
      <c r="U1860" t="str">
        <f t="shared" si="88"/>
        <v>2029</v>
      </c>
      <c r="V1860" t="str">
        <f t="shared" si="89"/>
        <v>1</v>
      </c>
      <c r="W1860" s="10" cm="1">
        <f t="array" ref="W1860">(INDEX(clv_analysis[[#All],[Customer Lifetime Value]], MATCH(TEXT(U1860, "0")&amp;V1860, TEXT(clv_analysis[[#All],[Year]], "0")&amp;clv_analysis[[#All],[Quarter]], 0))) /( COUNTIFS(amazon_prime_users[Year], U1860, amazon_prime_users[Quarter], V1860))</f>
        <v>137.94384943820228</v>
      </c>
    </row>
    <row r="1861" spans="1:23" x14ac:dyDescent="0.3">
      <c r="A1861" s="2">
        <v>1860</v>
      </c>
      <c r="B1861" t="s">
        <v>7268</v>
      </c>
      <c r="C1861" t="s">
        <v>7269</v>
      </c>
      <c r="D1861" t="s">
        <v>7270</v>
      </c>
      <c r="E1861" s="3">
        <v>28596</v>
      </c>
      <c r="F1861" t="s">
        <v>43</v>
      </c>
      <c r="G1861" t="s">
        <v>7271</v>
      </c>
      <c r="H1861" s="1">
        <v>47165</v>
      </c>
      <c r="I1861" s="1">
        <v>47530</v>
      </c>
      <c r="J1861" t="s">
        <v>36</v>
      </c>
      <c r="K1861" t="s">
        <v>37</v>
      </c>
      <c r="L1861" t="s">
        <v>53</v>
      </c>
      <c r="M1861" t="s">
        <v>59</v>
      </c>
      <c r="N1861" t="s">
        <v>45</v>
      </c>
      <c r="O1861" t="s">
        <v>67</v>
      </c>
      <c r="P1861" t="s">
        <v>39</v>
      </c>
      <c r="Q1861" t="s">
        <v>54</v>
      </c>
      <c r="R1861">
        <v>3</v>
      </c>
      <c r="S1861">
        <v>7</v>
      </c>
      <c r="T1861">
        <f t="shared" si="87"/>
        <v>365</v>
      </c>
      <c r="U1861" t="str">
        <f t="shared" si="88"/>
        <v>2029</v>
      </c>
      <c r="V1861" t="str">
        <f t="shared" si="89"/>
        <v>1</v>
      </c>
      <c r="W1861" s="10" cm="1">
        <f t="array" ref="W1861">(INDEX(clv_analysis[[#All],[Customer Lifetime Value]], MATCH(TEXT(U1861, "0")&amp;V1861, TEXT(clv_analysis[[#All],[Year]], "0")&amp;clv_analysis[[#All],[Quarter]], 0))) /( COUNTIFS(amazon_prime_users[Year], U1861, amazon_prime_users[Quarter], V1861))</f>
        <v>137.94384943820228</v>
      </c>
    </row>
    <row r="1862" spans="1:23" x14ac:dyDescent="0.3">
      <c r="A1862" s="2">
        <v>1861</v>
      </c>
      <c r="B1862" t="s">
        <v>7272</v>
      </c>
      <c r="C1862" t="s">
        <v>7273</v>
      </c>
      <c r="D1862" t="s">
        <v>7274</v>
      </c>
      <c r="E1862" s="3">
        <v>35926</v>
      </c>
      <c r="F1862" t="s">
        <v>22</v>
      </c>
      <c r="G1862" t="s">
        <v>7275</v>
      </c>
      <c r="H1862" s="1">
        <v>47166</v>
      </c>
      <c r="I1862" s="1">
        <v>47531</v>
      </c>
      <c r="J1862" t="s">
        <v>36</v>
      </c>
      <c r="K1862" t="s">
        <v>37</v>
      </c>
      <c r="L1862" t="s">
        <v>26</v>
      </c>
      <c r="M1862" t="s">
        <v>59</v>
      </c>
      <c r="N1862" t="s">
        <v>28</v>
      </c>
      <c r="O1862" t="s">
        <v>67</v>
      </c>
      <c r="P1862" t="s">
        <v>30</v>
      </c>
      <c r="Q1862" t="s">
        <v>54</v>
      </c>
      <c r="R1862">
        <v>4.7</v>
      </c>
      <c r="S1862">
        <v>3</v>
      </c>
      <c r="T1862">
        <f t="shared" si="87"/>
        <v>365</v>
      </c>
      <c r="U1862" t="str">
        <f t="shared" si="88"/>
        <v>2029</v>
      </c>
      <c r="V1862" t="str">
        <f t="shared" si="89"/>
        <v>1</v>
      </c>
      <c r="W1862" s="10" cm="1">
        <f t="array" ref="W1862">(INDEX(clv_analysis[[#All],[Customer Lifetime Value]], MATCH(TEXT(U1862, "0")&amp;V1862, TEXT(clv_analysis[[#All],[Year]], "0")&amp;clv_analysis[[#All],[Quarter]], 0))) /( COUNTIFS(amazon_prime_users[Year], U1862, amazon_prime_users[Quarter], V1862))</f>
        <v>137.94384943820228</v>
      </c>
    </row>
    <row r="1863" spans="1:23" x14ac:dyDescent="0.3">
      <c r="A1863" s="2">
        <v>1862</v>
      </c>
      <c r="B1863" t="s">
        <v>7276</v>
      </c>
      <c r="C1863" t="s">
        <v>7277</v>
      </c>
      <c r="D1863" t="s">
        <v>7278</v>
      </c>
      <c r="E1863" s="3">
        <v>35531</v>
      </c>
      <c r="F1863" t="s">
        <v>22</v>
      </c>
      <c r="G1863" t="s">
        <v>7279</v>
      </c>
      <c r="H1863" s="1">
        <v>47167</v>
      </c>
      <c r="I1863" s="1">
        <v>47532</v>
      </c>
      <c r="J1863" t="s">
        <v>24</v>
      </c>
      <c r="K1863" t="s">
        <v>25</v>
      </c>
      <c r="L1863" t="s">
        <v>26</v>
      </c>
      <c r="M1863" t="s">
        <v>59</v>
      </c>
      <c r="N1863" t="s">
        <v>28</v>
      </c>
      <c r="O1863" t="s">
        <v>67</v>
      </c>
      <c r="P1863" t="s">
        <v>30</v>
      </c>
      <c r="Q1863" t="s">
        <v>47</v>
      </c>
      <c r="R1863">
        <v>4.3</v>
      </c>
      <c r="S1863">
        <v>10</v>
      </c>
      <c r="T1863">
        <f t="shared" si="87"/>
        <v>365</v>
      </c>
      <c r="U1863" t="str">
        <f t="shared" si="88"/>
        <v>2029</v>
      </c>
      <c r="V1863" t="str">
        <f t="shared" si="89"/>
        <v>1</v>
      </c>
      <c r="W1863" s="10" cm="1">
        <f t="array" ref="W1863">(INDEX(clv_analysis[[#All],[Customer Lifetime Value]], MATCH(TEXT(U1863, "0")&amp;V1863, TEXT(clv_analysis[[#All],[Year]], "0")&amp;clv_analysis[[#All],[Quarter]], 0))) /( COUNTIFS(amazon_prime_users[Year], U1863, amazon_prime_users[Quarter], V1863))</f>
        <v>137.94384943820228</v>
      </c>
    </row>
    <row r="1864" spans="1:23" x14ac:dyDescent="0.3">
      <c r="A1864" s="2">
        <v>1863</v>
      </c>
      <c r="B1864" t="s">
        <v>7280</v>
      </c>
      <c r="C1864" t="s">
        <v>7281</v>
      </c>
      <c r="D1864" t="s">
        <v>7282</v>
      </c>
      <c r="E1864" s="3">
        <v>27583</v>
      </c>
      <c r="F1864" t="s">
        <v>43</v>
      </c>
      <c r="G1864" t="s">
        <v>7283</v>
      </c>
      <c r="H1864" s="1">
        <v>47168</v>
      </c>
      <c r="I1864" s="1">
        <v>47533</v>
      </c>
      <c r="J1864" t="s">
        <v>36</v>
      </c>
      <c r="K1864" t="s">
        <v>52</v>
      </c>
      <c r="L1864" t="s">
        <v>26</v>
      </c>
      <c r="M1864" t="s">
        <v>59</v>
      </c>
      <c r="N1864" t="s">
        <v>45</v>
      </c>
      <c r="O1864" t="s">
        <v>67</v>
      </c>
      <c r="P1864" t="s">
        <v>30</v>
      </c>
      <c r="Q1864" t="s">
        <v>47</v>
      </c>
      <c r="R1864">
        <v>3</v>
      </c>
      <c r="S1864">
        <v>5</v>
      </c>
      <c r="T1864">
        <f t="shared" si="87"/>
        <v>365</v>
      </c>
      <c r="U1864" t="str">
        <f t="shared" si="88"/>
        <v>2029</v>
      </c>
      <c r="V1864" t="str">
        <f t="shared" si="89"/>
        <v>1</v>
      </c>
      <c r="W1864" s="10" cm="1">
        <f t="array" ref="W1864">(INDEX(clv_analysis[[#All],[Customer Lifetime Value]], MATCH(TEXT(U1864, "0")&amp;V1864, TEXT(clv_analysis[[#All],[Year]], "0")&amp;clv_analysis[[#All],[Quarter]], 0))) /( COUNTIFS(amazon_prime_users[Year], U1864, amazon_prime_users[Quarter], V1864))</f>
        <v>137.94384943820228</v>
      </c>
    </row>
    <row r="1865" spans="1:23" x14ac:dyDescent="0.3">
      <c r="A1865" s="2">
        <v>1864</v>
      </c>
      <c r="B1865" t="s">
        <v>7284</v>
      </c>
      <c r="C1865" t="s">
        <v>7285</v>
      </c>
      <c r="D1865" t="s">
        <v>7286</v>
      </c>
      <c r="E1865" s="3">
        <v>30159</v>
      </c>
      <c r="F1865" t="s">
        <v>43</v>
      </c>
      <c r="G1865" t="s">
        <v>7287</v>
      </c>
      <c r="H1865" s="1">
        <v>47169</v>
      </c>
      <c r="I1865" s="1">
        <v>47534</v>
      </c>
      <c r="J1865" t="s">
        <v>24</v>
      </c>
      <c r="K1865" t="s">
        <v>52</v>
      </c>
      <c r="L1865" t="s">
        <v>53</v>
      </c>
      <c r="M1865" t="s">
        <v>59</v>
      </c>
      <c r="N1865" t="s">
        <v>60</v>
      </c>
      <c r="O1865" t="s">
        <v>46</v>
      </c>
      <c r="P1865" t="s">
        <v>39</v>
      </c>
      <c r="Q1865" t="s">
        <v>54</v>
      </c>
      <c r="R1865">
        <v>3.9</v>
      </c>
      <c r="S1865">
        <v>1</v>
      </c>
      <c r="T1865">
        <f t="shared" si="87"/>
        <v>365</v>
      </c>
      <c r="U1865" t="str">
        <f t="shared" si="88"/>
        <v>2029</v>
      </c>
      <c r="V1865" t="str">
        <f t="shared" si="89"/>
        <v>1</v>
      </c>
      <c r="W1865" s="10" cm="1">
        <f t="array" ref="W1865">(INDEX(clv_analysis[[#All],[Customer Lifetime Value]], MATCH(TEXT(U1865, "0")&amp;V1865, TEXT(clv_analysis[[#All],[Year]], "0")&amp;clv_analysis[[#All],[Quarter]], 0))) /( COUNTIFS(amazon_prime_users[Year], U1865, amazon_prime_users[Quarter], V1865))</f>
        <v>137.94384943820228</v>
      </c>
    </row>
    <row r="1866" spans="1:23" x14ac:dyDescent="0.3">
      <c r="A1866" s="2">
        <v>1865</v>
      </c>
      <c r="B1866" t="s">
        <v>7288</v>
      </c>
      <c r="C1866" t="s">
        <v>7289</v>
      </c>
      <c r="D1866" t="s">
        <v>7290</v>
      </c>
      <c r="E1866" s="3">
        <v>18407</v>
      </c>
      <c r="F1866" t="s">
        <v>43</v>
      </c>
      <c r="G1866" t="s">
        <v>7291</v>
      </c>
      <c r="H1866" s="1">
        <v>47170</v>
      </c>
      <c r="I1866" s="1">
        <v>47535</v>
      </c>
      <c r="J1866" t="s">
        <v>36</v>
      </c>
      <c r="K1866" t="s">
        <v>37</v>
      </c>
      <c r="L1866" t="s">
        <v>53</v>
      </c>
      <c r="M1866" t="s">
        <v>59</v>
      </c>
      <c r="N1866" t="s">
        <v>28</v>
      </c>
      <c r="O1866" t="s">
        <v>46</v>
      </c>
      <c r="P1866" t="s">
        <v>68</v>
      </c>
      <c r="Q1866" t="s">
        <v>31</v>
      </c>
      <c r="R1866">
        <v>4.0999999999999996</v>
      </c>
      <c r="S1866">
        <v>1</v>
      </c>
      <c r="T1866">
        <f t="shared" si="87"/>
        <v>365</v>
      </c>
      <c r="U1866" t="str">
        <f t="shared" si="88"/>
        <v>2029</v>
      </c>
      <c r="V1866" t="str">
        <f t="shared" si="89"/>
        <v>1</v>
      </c>
      <c r="W1866" s="10" cm="1">
        <f t="array" ref="W1866">(INDEX(clv_analysis[[#All],[Customer Lifetime Value]], MATCH(TEXT(U1866, "0")&amp;V1866, TEXT(clv_analysis[[#All],[Year]], "0")&amp;clv_analysis[[#All],[Quarter]], 0))) /( COUNTIFS(amazon_prime_users[Year], U1866, amazon_prime_users[Quarter], V1866))</f>
        <v>137.94384943820228</v>
      </c>
    </row>
    <row r="1867" spans="1:23" x14ac:dyDescent="0.3">
      <c r="A1867" s="2">
        <v>1866</v>
      </c>
      <c r="B1867" t="s">
        <v>7292</v>
      </c>
      <c r="C1867" t="s">
        <v>7293</v>
      </c>
      <c r="D1867" t="s">
        <v>7294</v>
      </c>
      <c r="E1867" s="3">
        <v>22525</v>
      </c>
      <c r="F1867" t="s">
        <v>43</v>
      </c>
      <c r="G1867" t="s">
        <v>7295</v>
      </c>
      <c r="H1867" s="1">
        <v>47171</v>
      </c>
      <c r="I1867" s="1">
        <v>47536</v>
      </c>
      <c r="J1867" t="s">
        <v>24</v>
      </c>
      <c r="K1867" t="s">
        <v>25</v>
      </c>
      <c r="L1867" t="s">
        <v>53</v>
      </c>
      <c r="M1867" t="s">
        <v>27</v>
      </c>
      <c r="N1867" t="s">
        <v>28</v>
      </c>
      <c r="O1867" t="s">
        <v>46</v>
      </c>
      <c r="P1867" t="s">
        <v>39</v>
      </c>
      <c r="Q1867" t="s">
        <v>31</v>
      </c>
      <c r="R1867">
        <v>4.5999999999999996</v>
      </c>
      <c r="S1867">
        <v>0</v>
      </c>
      <c r="T1867">
        <f t="shared" si="87"/>
        <v>365</v>
      </c>
      <c r="U1867" t="str">
        <f t="shared" si="88"/>
        <v>2029</v>
      </c>
      <c r="V1867" t="str">
        <f t="shared" si="89"/>
        <v>1</v>
      </c>
      <c r="W1867" s="10" cm="1">
        <f t="array" ref="W1867">(INDEX(clv_analysis[[#All],[Customer Lifetime Value]], MATCH(TEXT(U1867, "0")&amp;V1867, TEXT(clv_analysis[[#All],[Year]], "0")&amp;clv_analysis[[#All],[Quarter]], 0))) /( COUNTIFS(amazon_prime_users[Year], U1867, amazon_prime_users[Quarter], V1867))</f>
        <v>137.94384943820228</v>
      </c>
    </row>
    <row r="1868" spans="1:23" x14ac:dyDescent="0.3">
      <c r="A1868" s="2">
        <v>1867</v>
      </c>
      <c r="B1868" t="s">
        <v>7296</v>
      </c>
      <c r="C1868" t="s">
        <v>7297</v>
      </c>
      <c r="D1868" t="s">
        <v>7298</v>
      </c>
      <c r="E1868" s="3">
        <v>26919</v>
      </c>
      <c r="F1868" t="s">
        <v>43</v>
      </c>
      <c r="G1868" t="s">
        <v>7299</v>
      </c>
      <c r="H1868" s="1">
        <v>47172</v>
      </c>
      <c r="I1868" s="1">
        <v>47537</v>
      </c>
      <c r="J1868" t="s">
        <v>24</v>
      </c>
      <c r="K1868" t="s">
        <v>52</v>
      </c>
      <c r="L1868" t="s">
        <v>26</v>
      </c>
      <c r="M1868" t="s">
        <v>59</v>
      </c>
      <c r="N1868" t="s">
        <v>45</v>
      </c>
      <c r="O1868" t="s">
        <v>73</v>
      </c>
      <c r="P1868" t="s">
        <v>39</v>
      </c>
      <c r="Q1868" t="s">
        <v>54</v>
      </c>
      <c r="R1868">
        <v>4.5999999999999996</v>
      </c>
      <c r="S1868">
        <v>5</v>
      </c>
      <c r="T1868">
        <f t="shared" si="87"/>
        <v>365</v>
      </c>
      <c r="U1868" t="str">
        <f t="shared" si="88"/>
        <v>2029</v>
      </c>
      <c r="V1868" t="str">
        <f t="shared" si="89"/>
        <v>1</v>
      </c>
      <c r="W1868" s="10" cm="1">
        <f t="array" ref="W1868">(INDEX(clv_analysis[[#All],[Customer Lifetime Value]], MATCH(TEXT(U1868, "0")&amp;V1868, TEXT(clv_analysis[[#All],[Year]], "0")&amp;clv_analysis[[#All],[Quarter]], 0))) /( COUNTIFS(amazon_prime_users[Year], U1868, amazon_prime_users[Quarter], V1868))</f>
        <v>137.94384943820228</v>
      </c>
    </row>
    <row r="1869" spans="1:23" x14ac:dyDescent="0.3">
      <c r="A1869" s="2">
        <v>1868</v>
      </c>
      <c r="B1869" t="s">
        <v>7300</v>
      </c>
      <c r="C1869" t="s">
        <v>7301</v>
      </c>
      <c r="D1869" t="s">
        <v>7302</v>
      </c>
      <c r="E1869" s="3">
        <v>33198</v>
      </c>
      <c r="F1869" t="s">
        <v>43</v>
      </c>
      <c r="G1869" t="s">
        <v>7303</v>
      </c>
      <c r="H1869" s="1">
        <v>47173</v>
      </c>
      <c r="I1869" s="1">
        <v>47538</v>
      </c>
      <c r="J1869" t="s">
        <v>24</v>
      </c>
      <c r="K1869" t="s">
        <v>25</v>
      </c>
      <c r="L1869" t="s">
        <v>53</v>
      </c>
      <c r="M1869" t="s">
        <v>59</v>
      </c>
      <c r="N1869" t="s">
        <v>45</v>
      </c>
      <c r="O1869" t="s">
        <v>38</v>
      </c>
      <c r="P1869" t="s">
        <v>68</v>
      </c>
      <c r="Q1869" t="s">
        <v>54</v>
      </c>
      <c r="R1869">
        <v>4.3</v>
      </c>
      <c r="S1869">
        <v>5</v>
      </c>
      <c r="T1869">
        <f t="shared" si="87"/>
        <v>365</v>
      </c>
      <c r="U1869" t="str">
        <f t="shared" si="88"/>
        <v>2029</v>
      </c>
      <c r="V1869" t="str">
        <f t="shared" si="89"/>
        <v>1</v>
      </c>
      <c r="W1869" s="10" cm="1">
        <f t="array" ref="W1869">(INDEX(clv_analysis[[#All],[Customer Lifetime Value]], MATCH(TEXT(U1869, "0")&amp;V1869, TEXT(clv_analysis[[#All],[Year]], "0")&amp;clv_analysis[[#All],[Quarter]], 0))) /( COUNTIFS(amazon_prime_users[Year], U1869, amazon_prime_users[Quarter], V1869))</f>
        <v>137.94384943820228</v>
      </c>
    </row>
    <row r="1870" spans="1:23" x14ac:dyDescent="0.3">
      <c r="A1870" s="2">
        <v>1869</v>
      </c>
      <c r="B1870" t="s">
        <v>7304</v>
      </c>
      <c r="C1870" t="s">
        <v>7305</v>
      </c>
      <c r="D1870" t="s">
        <v>7306</v>
      </c>
      <c r="E1870" s="3">
        <v>12382</v>
      </c>
      <c r="F1870" t="s">
        <v>43</v>
      </c>
      <c r="G1870" t="s">
        <v>7307</v>
      </c>
      <c r="H1870" s="1">
        <v>47174</v>
      </c>
      <c r="I1870" s="1">
        <v>47539</v>
      </c>
      <c r="J1870" t="s">
        <v>24</v>
      </c>
      <c r="K1870" t="s">
        <v>25</v>
      </c>
      <c r="L1870" t="s">
        <v>26</v>
      </c>
      <c r="M1870" t="s">
        <v>27</v>
      </c>
      <c r="N1870" t="s">
        <v>60</v>
      </c>
      <c r="O1870" t="s">
        <v>61</v>
      </c>
      <c r="P1870" t="s">
        <v>39</v>
      </c>
      <c r="Q1870" t="s">
        <v>54</v>
      </c>
      <c r="R1870">
        <v>3.6</v>
      </c>
      <c r="S1870">
        <v>2</v>
      </c>
      <c r="T1870">
        <f t="shared" si="87"/>
        <v>365</v>
      </c>
      <c r="U1870" t="str">
        <f t="shared" si="88"/>
        <v>2029</v>
      </c>
      <c r="V1870" t="str">
        <f t="shared" si="89"/>
        <v>1</v>
      </c>
      <c r="W1870" s="10" cm="1">
        <f t="array" ref="W1870">(INDEX(clv_analysis[[#All],[Customer Lifetime Value]], MATCH(TEXT(U1870, "0")&amp;V1870, TEXT(clv_analysis[[#All],[Year]], "0")&amp;clv_analysis[[#All],[Quarter]], 0))) /( COUNTIFS(amazon_prime_users[Year], U1870, amazon_prime_users[Quarter], V1870))</f>
        <v>137.94384943820228</v>
      </c>
    </row>
    <row r="1871" spans="1:23" x14ac:dyDescent="0.3">
      <c r="A1871" s="2">
        <v>1870</v>
      </c>
      <c r="B1871" t="s">
        <v>7308</v>
      </c>
      <c r="C1871" t="s">
        <v>7309</v>
      </c>
      <c r="D1871" t="s">
        <v>7310</v>
      </c>
      <c r="E1871" s="3">
        <v>31469</v>
      </c>
      <c r="F1871" t="s">
        <v>43</v>
      </c>
      <c r="G1871" t="s">
        <v>4649</v>
      </c>
      <c r="H1871" s="1">
        <v>47175</v>
      </c>
      <c r="I1871" s="1">
        <v>47540</v>
      </c>
      <c r="J1871" t="s">
        <v>36</v>
      </c>
      <c r="K1871" t="s">
        <v>25</v>
      </c>
      <c r="L1871" t="s">
        <v>26</v>
      </c>
      <c r="M1871" t="s">
        <v>27</v>
      </c>
      <c r="N1871" t="s">
        <v>28</v>
      </c>
      <c r="O1871" t="s">
        <v>61</v>
      </c>
      <c r="P1871" t="s">
        <v>30</v>
      </c>
      <c r="Q1871" t="s">
        <v>47</v>
      </c>
      <c r="R1871">
        <v>3.9</v>
      </c>
      <c r="S1871">
        <v>7</v>
      </c>
      <c r="T1871">
        <f t="shared" si="87"/>
        <v>365</v>
      </c>
      <c r="U1871" t="str">
        <f t="shared" si="88"/>
        <v>2029</v>
      </c>
      <c r="V1871" t="str">
        <f t="shared" si="89"/>
        <v>1</v>
      </c>
      <c r="W1871" s="10" cm="1">
        <f t="array" ref="W1871">(INDEX(clv_analysis[[#All],[Customer Lifetime Value]], MATCH(TEXT(U1871, "0")&amp;V1871, TEXT(clv_analysis[[#All],[Year]], "0")&amp;clv_analysis[[#All],[Quarter]], 0))) /( COUNTIFS(amazon_prime_users[Year], U1871, amazon_prime_users[Quarter], V1871))</f>
        <v>137.94384943820228</v>
      </c>
    </row>
    <row r="1872" spans="1:23" x14ac:dyDescent="0.3">
      <c r="A1872" s="2">
        <v>1871</v>
      </c>
      <c r="B1872" t="s">
        <v>7311</v>
      </c>
      <c r="C1872" t="s">
        <v>7312</v>
      </c>
      <c r="D1872" t="s">
        <v>7313</v>
      </c>
      <c r="E1872" s="3">
        <v>30000</v>
      </c>
      <c r="F1872" t="s">
        <v>22</v>
      </c>
      <c r="G1872" t="s">
        <v>2582</v>
      </c>
      <c r="H1872" s="1">
        <v>47176</v>
      </c>
      <c r="I1872" s="1">
        <v>47541</v>
      </c>
      <c r="J1872" t="s">
        <v>24</v>
      </c>
      <c r="K1872" t="s">
        <v>37</v>
      </c>
      <c r="L1872" t="s">
        <v>26</v>
      </c>
      <c r="M1872" t="s">
        <v>59</v>
      </c>
      <c r="N1872" t="s">
        <v>60</v>
      </c>
      <c r="O1872" t="s">
        <v>114</v>
      </c>
      <c r="P1872" t="s">
        <v>68</v>
      </c>
      <c r="Q1872" t="s">
        <v>54</v>
      </c>
      <c r="R1872">
        <v>3.3</v>
      </c>
      <c r="S1872">
        <v>2</v>
      </c>
      <c r="T1872">
        <f t="shared" si="87"/>
        <v>365</v>
      </c>
      <c r="U1872" t="str">
        <f t="shared" si="88"/>
        <v>2029</v>
      </c>
      <c r="V1872" t="str">
        <f t="shared" si="89"/>
        <v>1</v>
      </c>
      <c r="W1872" s="10" cm="1">
        <f t="array" ref="W1872">(INDEX(clv_analysis[[#All],[Customer Lifetime Value]], MATCH(TEXT(U1872, "0")&amp;V1872, TEXT(clv_analysis[[#All],[Year]], "0")&amp;clv_analysis[[#All],[Quarter]], 0))) /( COUNTIFS(amazon_prime_users[Year], U1872, amazon_prime_users[Quarter], V1872))</f>
        <v>137.94384943820228</v>
      </c>
    </row>
    <row r="1873" spans="1:23" x14ac:dyDescent="0.3">
      <c r="A1873" s="2">
        <v>1872</v>
      </c>
      <c r="B1873" t="s">
        <v>7314</v>
      </c>
      <c r="C1873" t="s">
        <v>7315</v>
      </c>
      <c r="D1873" t="s">
        <v>7316</v>
      </c>
      <c r="E1873" s="3">
        <v>33344</v>
      </c>
      <c r="F1873" t="s">
        <v>22</v>
      </c>
      <c r="G1873" t="s">
        <v>7317</v>
      </c>
      <c r="H1873" s="1">
        <v>47177</v>
      </c>
      <c r="I1873" s="1">
        <v>47542</v>
      </c>
      <c r="J1873" t="s">
        <v>24</v>
      </c>
      <c r="K1873" t="s">
        <v>52</v>
      </c>
      <c r="L1873" t="s">
        <v>53</v>
      </c>
      <c r="M1873" t="s">
        <v>66</v>
      </c>
      <c r="N1873" t="s">
        <v>45</v>
      </c>
      <c r="O1873" t="s">
        <v>46</v>
      </c>
      <c r="P1873" t="s">
        <v>30</v>
      </c>
      <c r="Q1873" t="s">
        <v>31</v>
      </c>
      <c r="R1873">
        <v>3.1</v>
      </c>
      <c r="S1873">
        <v>8</v>
      </c>
      <c r="T1873">
        <f t="shared" si="87"/>
        <v>365</v>
      </c>
      <c r="U1873" t="str">
        <f t="shared" si="88"/>
        <v>2029</v>
      </c>
      <c r="V1873" t="str">
        <f t="shared" si="89"/>
        <v>1</v>
      </c>
      <c r="W1873" s="10" cm="1">
        <f t="array" ref="W1873">(INDEX(clv_analysis[[#All],[Customer Lifetime Value]], MATCH(TEXT(U1873, "0")&amp;V1873, TEXT(clv_analysis[[#All],[Year]], "0")&amp;clv_analysis[[#All],[Quarter]], 0))) /( COUNTIFS(amazon_prime_users[Year], U1873, amazon_prime_users[Quarter], V1873))</f>
        <v>137.94384943820228</v>
      </c>
    </row>
    <row r="1874" spans="1:23" x14ac:dyDescent="0.3">
      <c r="A1874" s="2">
        <v>1873</v>
      </c>
      <c r="B1874" t="s">
        <v>7318</v>
      </c>
      <c r="C1874" t="s">
        <v>7319</v>
      </c>
      <c r="D1874" t="s">
        <v>7320</v>
      </c>
      <c r="E1874" s="3">
        <v>35680</v>
      </c>
      <c r="F1874" t="s">
        <v>22</v>
      </c>
      <c r="G1874" t="s">
        <v>7321</v>
      </c>
      <c r="H1874" s="1">
        <v>47178</v>
      </c>
      <c r="I1874" s="1">
        <v>47543</v>
      </c>
      <c r="J1874" t="s">
        <v>24</v>
      </c>
      <c r="K1874" t="s">
        <v>25</v>
      </c>
      <c r="L1874" t="s">
        <v>53</v>
      </c>
      <c r="M1874" t="s">
        <v>66</v>
      </c>
      <c r="N1874" t="s">
        <v>45</v>
      </c>
      <c r="O1874" t="s">
        <v>67</v>
      </c>
      <c r="P1874" t="s">
        <v>30</v>
      </c>
      <c r="Q1874" t="s">
        <v>31</v>
      </c>
      <c r="R1874">
        <v>4.0999999999999996</v>
      </c>
      <c r="S1874">
        <v>10</v>
      </c>
      <c r="T1874">
        <f t="shared" si="87"/>
        <v>365</v>
      </c>
      <c r="U1874" t="str">
        <f t="shared" si="88"/>
        <v>2029</v>
      </c>
      <c r="V1874" t="str">
        <f t="shared" si="89"/>
        <v>1</v>
      </c>
      <c r="W1874" s="10" cm="1">
        <f t="array" ref="W1874">(INDEX(clv_analysis[[#All],[Customer Lifetime Value]], MATCH(TEXT(U1874, "0")&amp;V1874, TEXT(clv_analysis[[#All],[Year]], "0")&amp;clv_analysis[[#All],[Quarter]], 0))) /( COUNTIFS(amazon_prime_users[Year], U1874, amazon_prime_users[Quarter], V1874))</f>
        <v>137.94384943820228</v>
      </c>
    </row>
    <row r="1875" spans="1:23" x14ac:dyDescent="0.3">
      <c r="A1875" s="2">
        <v>1874</v>
      </c>
      <c r="B1875" t="s">
        <v>7322</v>
      </c>
      <c r="C1875" t="s">
        <v>7323</v>
      </c>
      <c r="D1875" t="s">
        <v>7324</v>
      </c>
      <c r="E1875" s="3">
        <v>15581</v>
      </c>
      <c r="F1875" t="s">
        <v>22</v>
      </c>
      <c r="G1875" t="s">
        <v>7325</v>
      </c>
      <c r="H1875" s="1">
        <v>47179</v>
      </c>
      <c r="I1875" s="1">
        <v>47544</v>
      </c>
      <c r="J1875" t="s">
        <v>24</v>
      </c>
      <c r="K1875" t="s">
        <v>37</v>
      </c>
      <c r="L1875" t="s">
        <v>53</v>
      </c>
      <c r="M1875" t="s">
        <v>66</v>
      </c>
      <c r="N1875" t="s">
        <v>28</v>
      </c>
      <c r="O1875" t="s">
        <v>67</v>
      </c>
      <c r="P1875" t="s">
        <v>68</v>
      </c>
      <c r="Q1875" t="s">
        <v>31</v>
      </c>
      <c r="R1875">
        <v>4.3</v>
      </c>
      <c r="S1875">
        <v>6</v>
      </c>
      <c r="T1875">
        <f t="shared" si="87"/>
        <v>365</v>
      </c>
      <c r="U1875" t="str">
        <f t="shared" si="88"/>
        <v>2029</v>
      </c>
      <c r="V1875" t="str">
        <f t="shared" si="89"/>
        <v>1</v>
      </c>
      <c r="W1875" s="10" cm="1">
        <f t="array" ref="W1875">(INDEX(clv_analysis[[#All],[Customer Lifetime Value]], MATCH(TEXT(U1875, "0")&amp;V1875, TEXT(clv_analysis[[#All],[Year]], "0")&amp;clv_analysis[[#All],[Quarter]], 0))) /( COUNTIFS(amazon_prime_users[Year], U1875, amazon_prime_users[Quarter], V1875))</f>
        <v>137.94384943820228</v>
      </c>
    </row>
    <row r="1876" spans="1:23" x14ac:dyDescent="0.3">
      <c r="A1876" s="2">
        <v>1875</v>
      </c>
      <c r="B1876" t="s">
        <v>7326</v>
      </c>
      <c r="C1876" t="s">
        <v>7327</v>
      </c>
      <c r="D1876" t="s">
        <v>7328</v>
      </c>
      <c r="E1876" s="3">
        <v>16424</v>
      </c>
      <c r="F1876" t="s">
        <v>43</v>
      </c>
      <c r="G1876" t="s">
        <v>7329</v>
      </c>
      <c r="H1876" s="1">
        <v>47180</v>
      </c>
      <c r="I1876" s="1">
        <v>47545</v>
      </c>
      <c r="J1876" t="s">
        <v>36</v>
      </c>
      <c r="K1876" t="s">
        <v>25</v>
      </c>
      <c r="L1876" t="s">
        <v>26</v>
      </c>
      <c r="M1876" t="s">
        <v>27</v>
      </c>
      <c r="N1876" t="s">
        <v>45</v>
      </c>
      <c r="O1876" t="s">
        <v>61</v>
      </c>
      <c r="P1876" t="s">
        <v>30</v>
      </c>
      <c r="Q1876" t="s">
        <v>31</v>
      </c>
      <c r="R1876">
        <v>4.5999999999999996</v>
      </c>
      <c r="S1876">
        <v>3</v>
      </c>
      <c r="T1876">
        <f t="shared" si="87"/>
        <v>365</v>
      </c>
      <c r="U1876" t="str">
        <f t="shared" si="88"/>
        <v>2029</v>
      </c>
      <c r="V1876" t="str">
        <f t="shared" si="89"/>
        <v>1</v>
      </c>
      <c r="W1876" s="10" cm="1">
        <f t="array" ref="W1876">(INDEX(clv_analysis[[#All],[Customer Lifetime Value]], MATCH(TEXT(U1876, "0")&amp;V1876, TEXT(clv_analysis[[#All],[Year]], "0")&amp;clv_analysis[[#All],[Quarter]], 0))) /( COUNTIFS(amazon_prime_users[Year], U1876, amazon_prime_users[Quarter], V1876))</f>
        <v>137.94384943820228</v>
      </c>
    </row>
    <row r="1877" spans="1:23" x14ac:dyDescent="0.3">
      <c r="A1877" s="2">
        <v>1876</v>
      </c>
      <c r="B1877" t="s">
        <v>7330</v>
      </c>
      <c r="C1877" t="s">
        <v>7331</v>
      </c>
      <c r="D1877" t="s">
        <v>7332</v>
      </c>
      <c r="E1877" s="3">
        <v>36050</v>
      </c>
      <c r="F1877" t="s">
        <v>22</v>
      </c>
      <c r="G1877" t="s">
        <v>7333</v>
      </c>
      <c r="H1877" s="1">
        <v>47181</v>
      </c>
      <c r="I1877" s="1">
        <v>47546</v>
      </c>
      <c r="J1877" t="s">
        <v>24</v>
      </c>
      <c r="K1877" t="s">
        <v>25</v>
      </c>
      <c r="L1877" t="s">
        <v>26</v>
      </c>
      <c r="M1877" t="s">
        <v>66</v>
      </c>
      <c r="N1877" t="s">
        <v>45</v>
      </c>
      <c r="O1877" t="s">
        <v>46</v>
      </c>
      <c r="P1877" t="s">
        <v>68</v>
      </c>
      <c r="Q1877" t="s">
        <v>31</v>
      </c>
      <c r="R1877">
        <v>3.1</v>
      </c>
      <c r="S1877">
        <v>5</v>
      </c>
      <c r="T1877">
        <f t="shared" si="87"/>
        <v>365</v>
      </c>
      <c r="U1877" t="str">
        <f t="shared" si="88"/>
        <v>2029</v>
      </c>
      <c r="V1877" t="str">
        <f t="shared" si="89"/>
        <v>1</v>
      </c>
      <c r="W1877" s="10" cm="1">
        <f t="array" ref="W1877">(INDEX(clv_analysis[[#All],[Customer Lifetime Value]], MATCH(TEXT(U1877, "0")&amp;V1877, TEXT(clv_analysis[[#All],[Year]], "0")&amp;clv_analysis[[#All],[Quarter]], 0))) /( COUNTIFS(amazon_prime_users[Year], U1877, amazon_prime_users[Quarter], V1877))</f>
        <v>137.94384943820228</v>
      </c>
    </row>
    <row r="1878" spans="1:23" x14ac:dyDescent="0.3">
      <c r="A1878" s="2">
        <v>1877</v>
      </c>
      <c r="B1878" t="s">
        <v>7334</v>
      </c>
      <c r="C1878" t="s">
        <v>7335</v>
      </c>
      <c r="D1878" t="s">
        <v>7336</v>
      </c>
      <c r="E1878" s="3">
        <v>37793</v>
      </c>
      <c r="F1878" t="s">
        <v>43</v>
      </c>
      <c r="G1878" t="s">
        <v>7337</v>
      </c>
      <c r="H1878" s="1">
        <v>47182</v>
      </c>
      <c r="I1878" s="1">
        <v>47547</v>
      </c>
      <c r="J1878" t="s">
        <v>24</v>
      </c>
      <c r="K1878" t="s">
        <v>37</v>
      </c>
      <c r="L1878" t="s">
        <v>26</v>
      </c>
      <c r="M1878" t="s">
        <v>59</v>
      </c>
      <c r="N1878" t="s">
        <v>28</v>
      </c>
      <c r="O1878" t="s">
        <v>67</v>
      </c>
      <c r="P1878" t="s">
        <v>30</v>
      </c>
      <c r="Q1878" t="s">
        <v>54</v>
      </c>
      <c r="R1878">
        <v>4.3</v>
      </c>
      <c r="S1878">
        <v>2</v>
      </c>
      <c r="T1878">
        <f t="shared" si="87"/>
        <v>365</v>
      </c>
      <c r="U1878" t="str">
        <f t="shared" si="88"/>
        <v>2029</v>
      </c>
      <c r="V1878" t="str">
        <f t="shared" si="89"/>
        <v>1</v>
      </c>
      <c r="W1878" s="10" cm="1">
        <f t="array" ref="W1878">(INDEX(clv_analysis[[#All],[Customer Lifetime Value]], MATCH(TEXT(U1878, "0")&amp;V1878, TEXT(clv_analysis[[#All],[Year]], "0")&amp;clv_analysis[[#All],[Quarter]], 0))) /( COUNTIFS(amazon_prime_users[Year], U1878, amazon_prime_users[Quarter], V1878))</f>
        <v>137.94384943820228</v>
      </c>
    </row>
    <row r="1879" spans="1:23" x14ac:dyDescent="0.3">
      <c r="A1879" s="2">
        <v>1878</v>
      </c>
      <c r="B1879" t="s">
        <v>7338</v>
      </c>
      <c r="C1879" t="s">
        <v>7339</v>
      </c>
      <c r="D1879" t="s">
        <v>7340</v>
      </c>
      <c r="E1879" s="3">
        <v>34958</v>
      </c>
      <c r="F1879" t="s">
        <v>43</v>
      </c>
      <c r="G1879" t="s">
        <v>1831</v>
      </c>
      <c r="H1879" s="1">
        <v>47183</v>
      </c>
      <c r="I1879" s="1">
        <v>47548</v>
      </c>
      <c r="J1879" t="s">
        <v>36</v>
      </c>
      <c r="K1879" t="s">
        <v>52</v>
      </c>
      <c r="L1879" t="s">
        <v>26</v>
      </c>
      <c r="M1879" t="s">
        <v>59</v>
      </c>
      <c r="N1879" t="s">
        <v>60</v>
      </c>
      <c r="O1879" t="s">
        <v>67</v>
      </c>
      <c r="P1879" t="s">
        <v>30</v>
      </c>
      <c r="Q1879" t="s">
        <v>31</v>
      </c>
      <c r="R1879">
        <v>4.9000000000000004</v>
      </c>
      <c r="S1879">
        <v>1</v>
      </c>
      <c r="T1879">
        <f t="shared" si="87"/>
        <v>365</v>
      </c>
      <c r="U1879" t="str">
        <f t="shared" si="88"/>
        <v>2029</v>
      </c>
      <c r="V1879" t="str">
        <f t="shared" si="89"/>
        <v>1</v>
      </c>
      <c r="W1879" s="10" cm="1">
        <f t="array" ref="W1879">(INDEX(clv_analysis[[#All],[Customer Lifetime Value]], MATCH(TEXT(U1879, "0")&amp;V1879, TEXT(clv_analysis[[#All],[Year]], "0")&amp;clv_analysis[[#All],[Quarter]], 0))) /( COUNTIFS(amazon_prime_users[Year], U1879, amazon_prime_users[Quarter], V1879))</f>
        <v>137.94384943820228</v>
      </c>
    </row>
    <row r="1880" spans="1:23" x14ac:dyDescent="0.3">
      <c r="A1880" s="2">
        <v>1879</v>
      </c>
      <c r="B1880" t="s">
        <v>7341</v>
      </c>
      <c r="C1880" t="s">
        <v>7342</v>
      </c>
      <c r="D1880" t="s">
        <v>7343</v>
      </c>
      <c r="E1880" s="3">
        <v>26762</v>
      </c>
      <c r="F1880" t="s">
        <v>22</v>
      </c>
      <c r="G1880" t="s">
        <v>7344</v>
      </c>
      <c r="H1880" s="1">
        <v>47184</v>
      </c>
      <c r="I1880" s="1">
        <v>47549</v>
      </c>
      <c r="J1880" t="s">
        <v>36</v>
      </c>
      <c r="K1880" t="s">
        <v>52</v>
      </c>
      <c r="L1880" t="s">
        <v>53</v>
      </c>
      <c r="M1880" t="s">
        <v>66</v>
      </c>
      <c r="N1880" t="s">
        <v>45</v>
      </c>
      <c r="O1880" t="s">
        <v>61</v>
      </c>
      <c r="P1880" t="s">
        <v>68</v>
      </c>
      <c r="Q1880" t="s">
        <v>31</v>
      </c>
      <c r="R1880">
        <v>3.3</v>
      </c>
      <c r="S1880">
        <v>5</v>
      </c>
      <c r="T1880">
        <f t="shared" si="87"/>
        <v>365</v>
      </c>
      <c r="U1880" t="str">
        <f t="shared" si="88"/>
        <v>2029</v>
      </c>
      <c r="V1880" t="str">
        <f t="shared" si="89"/>
        <v>1</v>
      </c>
      <c r="W1880" s="10" cm="1">
        <f t="array" ref="W1880">(INDEX(clv_analysis[[#All],[Customer Lifetime Value]], MATCH(TEXT(U1880, "0")&amp;V1880, TEXT(clv_analysis[[#All],[Year]], "0")&amp;clv_analysis[[#All],[Quarter]], 0))) /( COUNTIFS(amazon_prime_users[Year], U1880, amazon_prime_users[Quarter], V1880))</f>
        <v>137.94384943820228</v>
      </c>
    </row>
    <row r="1881" spans="1:23" x14ac:dyDescent="0.3">
      <c r="A1881" s="2">
        <v>1880</v>
      </c>
      <c r="B1881" t="s">
        <v>7345</v>
      </c>
      <c r="C1881" t="s">
        <v>7346</v>
      </c>
      <c r="D1881" t="s">
        <v>7347</v>
      </c>
      <c r="E1881" s="3">
        <v>12959</v>
      </c>
      <c r="F1881" t="s">
        <v>22</v>
      </c>
      <c r="G1881" t="s">
        <v>7348</v>
      </c>
      <c r="H1881" s="1">
        <v>47185</v>
      </c>
      <c r="I1881" s="1">
        <v>47550</v>
      </c>
      <c r="J1881" t="s">
        <v>36</v>
      </c>
      <c r="K1881" t="s">
        <v>52</v>
      </c>
      <c r="L1881" t="s">
        <v>53</v>
      </c>
      <c r="M1881" t="s">
        <v>66</v>
      </c>
      <c r="N1881" t="s">
        <v>45</v>
      </c>
      <c r="O1881" t="s">
        <v>114</v>
      </c>
      <c r="P1881" t="s">
        <v>39</v>
      </c>
      <c r="Q1881" t="s">
        <v>31</v>
      </c>
      <c r="R1881">
        <v>3.9</v>
      </c>
      <c r="S1881">
        <v>5</v>
      </c>
      <c r="T1881">
        <f t="shared" si="87"/>
        <v>365</v>
      </c>
      <c r="U1881" t="str">
        <f t="shared" si="88"/>
        <v>2029</v>
      </c>
      <c r="V1881" t="str">
        <f t="shared" si="89"/>
        <v>1</v>
      </c>
      <c r="W1881" s="10" cm="1">
        <f t="array" ref="W1881">(INDEX(clv_analysis[[#All],[Customer Lifetime Value]], MATCH(TEXT(U1881, "0")&amp;V1881, TEXT(clv_analysis[[#All],[Year]], "0")&amp;clv_analysis[[#All],[Quarter]], 0))) /( COUNTIFS(amazon_prime_users[Year], U1881, amazon_prime_users[Quarter], V1881))</f>
        <v>137.94384943820228</v>
      </c>
    </row>
    <row r="1882" spans="1:23" x14ac:dyDescent="0.3">
      <c r="A1882" s="2">
        <v>1881</v>
      </c>
      <c r="B1882" t="s">
        <v>7349</v>
      </c>
      <c r="C1882" t="s">
        <v>7350</v>
      </c>
      <c r="D1882" t="s">
        <v>7351</v>
      </c>
      <c r="E1882" s="3">
        <v>33912</v>
      </c>
      <c r="F1882" t="s">
        <v>43</v>
      </c>
      <c r="G1882" t="s">
        <v>7352</v>
      </c>
      <c r="H1882" s="1">
        <v>47186</v>
      </c>
      <c r="I1882" s="1">
        <v>47551</v>
      </c>
      <c r="J1882" t="s">
        <v>24</v>
      </c>
      <c r="K1882" t="s">
        <v>52</v>
      </c>
      <c r="L1882" t="s">
        <v>26</v>
      </c>
      <c r="M1882" t="s">
        <v>59</v>
      </c>
      <c r="N1882" t="s">
        <v>60</v>
      </c>
      <c r="O1882" t="s">
        <v>38</v>
      </c>
      <c r="P1882" t="s">
        <v>39</v>
      </c>
      <c r="Q1882" t="s">
        <v>31</v>
      </c>
      <c r="R1882">
        <v>4.5999999999999996</v>
      </c>
      <c r="S1882">
        <v>5</v>
      </c>
      <c r="T1882">
        <f t="shared" si="87"/>
        <v>365</v>
      </c>
      <c r="U1882" t="str">
        <f t="shared" si="88"/>
        <v>2029</v>
      </c>
      <c r="V1882" t="str">
        <f t="shared" si="89"/>
        <v>1</v>
      </c>
      <c r="W1882" s="10" cm="1">
        <f t="array" ref="W1882">(INDEX(clv_analysis[[#All],[Customer Lifetime Value]], MATCH(TEXT(U1882, "0")&amp;V1882, TEXT(clv_analysis[[#All],[Year]], "0")&amp;clv_analysis[[#All],[Quarter]], 0))) /( COUNTIFS(amazon_prime_users[Year], U1882, amazon_prime_users[Quarter], V1882))</f>
        <v>137.94384943820228</v>
      </c>
    </row>
    <row r="1883" spans="1:23" x14ac:dyDescent="0.3">
      <c r="A1883" s="2">
        <v>1882</v>
      </c>
      <c r="B1883" t="s">
        <v>7353</v>
      </c>
      <c r="C1883" t="s">
        <v>7354</v>
      </c>
      <c r="D1883" t="s">
        <v>7355</v>
      </c>
      <c r="E1883" s="3">
        <v>25684</v>
      </c>
      <c r="F1883" t="s">
        <v>22</v>
      </c>
      <c r="G1883" t="s">
        <v>7356</v>
      </c>
      <c r="H1883" s="1">
        <v>47187</v>
      </c>
      <c r="I1883" s="1">
        <v>47552</v>
      </c>
      <c r="J1883" t="s">
        <v>36</v>
      </c>
      <c r="K1883" t="s">
        <v>25</v>
      </c>
      <c r="L1883" t="s">
        <v>53</v>
      </c>
      <c r="M1883" t="s">
        <v>27</v>
      </c>
      <c r="N1883" t="s">
        <v>45</v>
      </c>
      <c r="O1883" t="s">
        <v>114</v>
      </c>
      <c r="P1883" t="s">
        <v>30</v>
      </c>
      <c r="Q1883" t="s">
        <v>54</v>
      </c>
      <c r="R1883">
        <v>3</v>
      </c>
      <c r="S1883">
        <v>0</v>
      </c>
      <c r="T1883">
        <f t="shared" si="87"/>
        <v>365</v>
      </c>
      <c r="U1883" t="str">
        <f t="shared" si="88"/>
        <v>2029</v>
      </c>
      <c r="V1883" t="str">
        <f t="shared" si="89"/>
        <v>1</v>
      </c>
      <c r="W1883" s="10" cm="1">
        <f t="array" ref="W1883">(INDEX(clv_analysis[[#All],[Customer Lifetime Value]], MATCH(TEXT(U1883, "0")&amp;V1883, TEXT(clv_analysis[[#All],[Year]], "0")&amp;clv_analysis[[#All],[Quarter]], 0))) /( COUNTIFS(amazon_prime_users[Year], U1883, amazon_prime_users[Quarter], V1883))</f>
        <v>137.94384943820228</v>
      </c>
    </row>
    <row r="1884" spans="1:23" x14ac:dyDescent="0.3">
      <c r="A1884" s="2">
        <v>1883</v>
      </c>
      <c r="B1884" t="s">
        <v>7357</v>
      </c>
      <c r="C1884" t="s">
        <v>7358</v>
      </c>
      <c r="D1884" t="s">
        <v>7359</v>
      </c>
      <c r="E1884" s="3">
        <v>17974</v>
      </c>
      <c r="F1884" t="s">
        <v>22</v>
      </c>
      <c r="G1884" t="s">
        <v>4181</v>
      </c>
      <c r="H1884" s="1">
        <v>47188</v>
      </c>
      <c r="I1884" s="1">
        <v>47553</v>
      </c>
      <c r="J1884" t="s">
        <v>24</v>
      </c>
      <c r="K1884" t="s">
        <v>37</v>
      </c>
      <c r="L1884" t="s">
        <v>53</v>
      </c>
      <c r="M1884" t="s">
        <v>66</v>
      </c>
      <c r="N1884" t="s">
        <v>28</v>
      </c>
      <c r="O1884" t="s">
        <v>46</v>
      </c>
      <c r="P1884" t="s">
        <v>39</v>
      </c>
      <c r="Q1884" t="s">
        <v>54</v>
      </c>
      <c r="R1884">
        <v>4.9000000000000004</v>
      </c>
      <c r="S1884">
        <v>2</v>
      </c>
      <c r="T1884">
        <f t="shared" si="87"/>
        <v>365</v>
      </c>
      <c r="U1884" t="str">
        <f t="shared" si="88"/>
        <v>2029</v>
      </c>
      <c r="V1884" t="str">
        <f t="shared" si="89"/>
        <v>1</v>
      </c>
      <c r="W1884" s="10" cm="1">
        <f t="array" ref="W1884">(INDEX(clv_analysis[[#All],[Customer Lifetime Value]], MATCH(TEXT(U1884, "0")&amp;V1884, TEXT(clv_analysis[[#All],[Year]], "0")&amp;clv_analysis[[#All],[Quarter]], 0))) /( COUNTIFS(amazon_prime_users[Year], U1884, amazon_prime_users[Quarter], V1884))</f>
        <v>137.94384943820228</v>
      </c>
    </row>
    <row r="1885" spans="1:23" x14ac:dyDescent="0.3">
      <c r="A1885" s="2">
        <v>1884</v>
      </c>
      <c r="B1885" t="s">
        <v>7360</v>
      </c>
      <c r="C1885" t="s">
        <v>7361</v>
      </c>
      <c r="D1885" t="s">
        <v>7362</v>
      </c>
      <c r="E1885" s="3">
        <v>23291</v>
      </c>
      <c r="F1885" t="s">
        <v>43</v>
      </c>
      <c r="G1885" t="s">
        <v>7363</v>
      </c>
      <c r="H1885" s="1">
        <v>47189</v>
      </c>
      <c r="I1885" s="1">
        <v>47554</v>
      </c>
      <c r="J1885" t="s">
        <v>24</v>
      </c>
      <c r="K1885" t="s">
        <v>37</v>
      </c>
      <c r="L1885" t="s">
        <v>53</v>
      </c>
      <c r="M1885" t="s">
        <v>59</v>
      </c>
      <c r="N1885" t="s">
        <v>28</v>
      </c>
      <c r="O1885" t="s">
        <v>73</v>
      </c>
      <c r="P1885" t="s">
        <v>68</v>
      </c>
      <c r="Q1885" t="s">
        <v>31</v>
      </c>
      <c r="R1885">
        <v>4.7</v>
      </c>
      <c r="S1885">
        <v>3</v>
      </c>
      <c r="T1885">
        <f t="shared" si="87"/>
        <v>365</v>
      </c>
      <c r="U1885" t="str">
        <f t="shared" si="88"/>
        <v>2029</v>
      </c>
      <c r="V1885" t="str">
        <f t="shared" si="89"/>
        <v>1</v>
      </c>
      <c r="W1885" s="10" cm="1">
        <f t="array" ref="W1885">(INDEX(clv_analysis[[#All],[Customer Lifetime Value]], MATCH(TEXT(U1885, "0")&amp;V1885, TEXT(clv_analysis[[#All],[Year]], "0")&amp;clv_analysis[[#All],[Quarter]], 0))) /( COUNTIFS(amazon_prime_users[Year], U1885, amazon_prime_users[Quarter], V1885))</f>
        <v>137.94384943820228</v>
      </c>
    </row>
    <row r="1886" spans="1:23" x14ac:dyDescent="0.3">
      <c r="A1886" s="2">
        <v>1885</v>
      </c>
      <c r="B1886" t="s">
        <v>7364</v>
      </c>
      <c r="C1886" t="s">
        <v>7365</v>
      </c>
      <c r="D1886" t="s">
        <v>7366</v>
      </c>
      <c r="E1886" s="3">
        <v>17223</v>
      </c>
      <c r="F1886" t="s">
        <v>22</v>
      </c>
      <c r="G1886" t="s">
        <v>7367</v>
      </c>
      <c r="H1886" s="1">
        <v>47190</v>
      </c>
      <c r="I1886" s="1">
        <v>47555</v>
      </c>
      <c r="J1886" t="s">
        <v>36</v>
      </c>
      <c r="K1886" t="s">
        <v>52</v>
      </c>
      <c r="L1886" t="s">
        <v>26</v>
      </c>
      <c r="M1886" t="s">
        <v>27</v>
      </c>
      <c r="N1886" t="s">
        <v>45</v>
      </c>
      <c r="O1886" t="s">
        <v>29</v>
      </c>
      <c r="P1886" t="s">
        <v>68</v>
      </c>
      <c r="Q1886" t="s">
        <v>47</v>
      </c>
      <c r="R1886">
        <v>4.3</v>
      </c>
      <c r="S1886">
        <v>9</v>
      </c>
      <c r="T1886">
        <f t="shared" si="87"/>
        <v>365</v>
      </c>
      <c r="U1886" t="str">
        <f t="shared" si="88"/>
        <v>2029</v>
      </c>
      <c r="V1886" t="str">
        <f t="shared" si="89"/>
        <v>1</v>
      </c>
      <c r="W1886" s="10" cm="1">
        <f t="array" ref="W1886">(INDEX(clv_analysis[[#All],[Customer Lifetime Value]], MATCH(TEXT(U1886, "0")&amp;V1886, TEXT(clv_analysis[[#All],[Year]], "0")&amp;clv_analysis[[#All],[Quarter]], 0))) /( COUNTIFS(amazon_prime_users[Year], U1886, amazon_prime_users[Quarter], V1886))</f>
        <v>137.94384943820228</v>
      </c>
    </row>
    <row r="1887" spans="1:23" x14ac:dyDescent="0.3">
      <c r="A1887" s="2">
        <v>1886</v>
      </c>
      <c r="B1887" t="s">
        <v>7368</v>
      </c>
      <c r="C1887" t="s">
        <v>7369</v>
      </c>
      <c r="D1887" t="s">
        <v>7370</v>
      </c>
      <c r="E1887" s="3">
        <v>27026</v>
      </c>
      <c r="F1887" t="s">
        <v>22</v>
      </c>
      <c r="G1887" t="s">
        <v>7371</v>
      </c>
      <c r="H1887" s="1">
        <v>47191</v>
      </c>
      <c r="I1887" s="1">
        <v>47556</v>
      </c>
      <c r="J1887" t="s">
        <v>24</v>
      </c>
      <c r="K1887" t="s">
        <v>52</v>
      </c>
      <c r="L1887" t="s">
        <v>53</v>
      </c>
      <c r="M1887" t="s">
        <v>59</v>
      </c>
      <c r="N1887" t="s">
        <v>28</v>
      </c>
      <c r="O1887" t="s">
        <v>67</v>
      </c>
      <c r="P1887" t="s">
        <v>39</v>
      </c>
      <c r="Q1887" t="s">
        <v>31</v>
      </c>
      <c r="R1887">
        <v>4</v>
      </c>
      <c r="S1887">
        <v>6</v>
      </c>
      <c r="T1887">
        <f t="shared" si="87"/>
        <v>365</v>
      </c>
      <c r="U1887" t="str">
        <f t="shared" si="88"/>
        <v>2029</v>
      </c>
      <c r="V1887" t="str">
        <f t="shared" si="89"/>
        <v>1</v>
      </c>
      <c r="W1887" s="10" cm="1">
        <f t="array" ref="W1887">(INDEX(clv_analysis[[#All],[Customer Lifetime Value]], MATCH(TEXT(U1887, "0")&amp;V1887, TEXT(clv_analysis[[#All],[Year]], "0")&amp;clv_analysis[[#All],[Quarter]], 0))) /( COUNTIFS(amazon_prime_users[Year], U1887, amazon_prime_users[Quarter], V1887))</f>
        <v>137.94384943820228</v>
      </c>
    </row>
    <row r="1888" spans="1:23" x14ac:dyDescent="0.3">
      <c r="A1888" s="2">
        <v>1887</v>
      </c>
      <c r="B1888" t="s">
        <v>1772</v>
      </c>
      <c r="C1888" t="s">
        <v>7372</v>
      </c>
      <c r="D1888" t="s">
        <v>7373</v>
      </c>
      <c r="E1888" s="3">
        <v>18790</v>
      </c>
      <c r="F1888" t="s">
        <v>43</v>
      </c>
      <c r="G1888" t="s">
        <v>7374</v>
      </c>
      <c r="H1888" s="1">
        <v>47192</v>
      </c>
      <c r="I1888" s="1">
        <v>47557</v>
      </c>
      <c r="J1888" t="s">
        <v>24</v>
      </c>
      <c r="K1888" t="s">
        <v>52</v>
      </c>
      <c r="L1888" t="s">
        <v>26</v>
      </c>
      <c r="M1888" t="s">
        <v>66</v>
      </c>
      <c r="N1888" t="s">
        <v>45</v>
      </c>
      <c r="O1888" t="s">
        <v>67</v>
      </c>
      <c r="P1888" t="s">
        <v>68</v>
      </c>
      <c r="Q1888" t="s">
        <v>31</v>
      </c>
      <c r="R1888">
        <v>3.4</v>
      </c>
      <c r="S1888">
        <v>6</v>
      </c>
      <c r="T1888">
        <f t="shared" si="87"/>
        <v>365</v>
      </c>
      <c r="U1888" t="str">
        <f t="shared" si="88"/>
        <v>2029</v>
      </c>
      <c r="V1888" t="str">
        <f t="shared" si="89"/>
        <v>1</v>
      </c>
      <c r="W1888" s="10" cm="1">
        <f t="array" ref="W1888">(INDEX(clv_analysis[[#All],[Customer Lifetime Value]], MATCH(TEXT(U1888, "0")&amp;V1888, TEXT(clv_analysis[[#All],[Year]], "0")&amp;clv_analysis[[#All],[Quarter]], 0))) /( COUNTIFS(amazon_prime_users[Year], U1888, amazon_prime_users[Quarter], V1888))</f>
        <v>137.94384943820228</v>
      </c>
    </row>
    <row r="1889" spans="1:23" x14ac:dyDescent="0.3">
      <c r="A1889" s="2">
        <v>1888</v>
      </c>
      <c r="B1889" t="s">
        <v>7375</v>
      </c>
      <c r="C1889" t="s">
        <v>7376</v>
      </c>
      <c r="D1889" t="s">
        <v>7377</v>
      </c>
      <c r="E1889" s="3">
        <v>32297</v>
      </c>
      <c r="F1889" t="s">
        <v>43</v>
      </c>
      <c r="G1889" t="s">
        <v>7378</v>
      </c>
      <c r="H1889" s="1">
        <v>47193</v>
      </c>
      <c r="I1889" s="1">
        <v>47558</v>
      </c>
      <c r="J1889" t="s">
        <v>36</v>
      </c>
      <c r="K1889" t="s">
        <v>37</v>
      </c>
      <c r="L1889" t="s">
        <v>26</v>
      </c>
      <c r="M1889" t="s">
        <v>27</v>
      </c>
      <c r="N1889" t="s">
        <v>28</v>
      </c>
      <c r="O1889" t="s">
        <v>67</v>
      </c>
      <c r="P1889" t="s">
        <v>68</v>
      </c>
      <c r="Q1889" t="s">
        <v>31</v>
      </c>
      <c r="R1889">
        <v>3.4</v>
      </c>
      <c r="S1889">
        <v>7</v>
      </c>
      <c r="T1889">
        <f t="shared" si="87"/>
        <v>365</v>
      </c>
      <c r="U1889" t="str">
        <f t="shared" si="88"/>
        <v>2029</v>
      </c>
      <c r="V1889" t="str">
        <f t="shared" si="89"/>
        <v>1</v>
      </c>
      <c r="W1889" s="10" cm="1">
        <f t="array" ref="W1889">(INDEX(clv_analysis[[#All],[Customer Lifetime Value]], MATCH(TEXT(U1889, "0")&amp;V1889, TEXT(clv_analysis[[#All],[Year]], "0")&amp;clv_analysis[[#All],[Quarter]], 0))) /( COUNTIFS(amazon_prime_users[Year], U1889, amazon_prime_users[Quarter], V1889))</f>
        <v>137.94384943820228</v>
      </c>
    </row>
    <row r="1890" spans="1:23" x14ac:dyDescent="0.3">
      <c r="A1890" s="2">
        <v>1889</v>
      </c>
      <c r="B1890" t="s">
        <v>7379</v>
      </c>
      <c r="C1890" t="s">
        <v>7380</v>
      </c>
      <c r="D1890" t="s">
        <v>7381</v>
      </c>
      <c r="E1890" s="3">
        <v>23126</v>
      </c>
      <c r="F1890" t="s">
        <v>22</v>
      </c>
      <c r="G1890" t="s">
        <v>7382</v>
      </c>
      <c r="H1890" s="1">
        <v>47194</v>
      </c>
      <c r="I1890" s="1">
        <v>47559</v>
      </c>
      <c r="J1890" t="s">
        <v>24</v>
      </c>
      <c r="K1890" t="s">
        <v>52</v>
      </c>
      <c r="L1890" t="s">
        <v>53</v>
      </c>
      <c r="M1890" t="s">
        <v>27</v>
      </c>
      <c r="N1890" t="s">
        <v>45</v>
      </c>
      <c r="O1890" t="s">
        <v>38</v>
      </c>
      <c r="P1890" t="s">
        <v>39</v>
      </c>
      <c r="Q1890" t="s">
        <v>54</v>
      </c>
      <c r="R1890">
        <v>4.3</v>
      </c>
      <c r="S1890">
        <v>4</v>
      </c>
      <c r="T1890">
        <f t="shared" si="87"/>
        <v>365</v>
      </c>
      <c r="U1890" t="str">
        <f t="shared" si="88"/>
        <v>2029</v>
      </c>
      <c r="V1890" t="str">
        <f t="shared" si="89"/>
        <v>1</v>
      </c>
      <c r="W1890" s="10" cm="1">
        <f t="array" ref="W1890">(INDEX(clv_analysis[[#All],[Customer Lifetime Value]], MATCH(TEXT(U1890, "0")&amp;V1890, TEXT(clv_analysis[[#All],[Year]], "0")&amp;clv_analysis[[#All],[Quarter]], 0))) /( COUNTIFS(amazon_prime_users[Year], U1890, amazon_prime_users[Quarter], V1890))</f>
        <v>137.94384943820228</v>
      </c>
    </row>
    <row r="1891" spans="1:23" x14ac:dyDescent="0.3">
      <c r="A1891" s="2">
        <v>1890</v>
      </c>
      <c r="B1891" t="s">
        <v>7383</v>
      </c>
      <c r="C1891" t="s">
        <v>7384</v>
      </c>
      <c r="D1891" t="s">
        <v>7385</v>
      </c>
      <c r="E1891" s="3">
        <v>33747</v>
      </c>
      <c r="F1891" t="s">
        <v>43</v>
      </c>
      <c r="G1891" t="s">
        <v>7386</v>
      </c>
      <c r="H1891" s="1">
        <v>47195</v>
      </c>
      <c r="I1891" s="1">
        <v>47560</v>
      </c>
      <c r="J1891" t="s">
        <v>24</v>
      </c>
      <c r="K1891" t="s">
        <v>37</v>
      </c>
      <c r="L1891" t="s">
        <v>53</v>
      </c>
      <c r="M1891" t="s">
        <v>59</v>
      </c>
      <c r="N1891" t="s">
        <v>28</v>
      </c>
      <c r="O1891" t="s">
        <v>73</v>
      </c>
      <c r="P1891" t="s">
        <v>30</v>
      </c>
      <c r="Q1891" t="s">
        <v>54</v>
      </c>
      <c r="R1891">
        <v>3.3</v>
      </c>
      <c r="S1891">
        <v>8</v>
      </c>
      <c r="T1891">
        <f t="shared" si="87"/>
        <v>365</v>
      </c>
      <c r="U1891" t="str">
        <f t="shared" si="88"/>
        <v>2029</v>
      </c>
      <c r="V1891" t="str">
        <f t="shared" si="89"/>
        <v>1</v>
      </c>
      <c r="W1891" s="10" cm="1">
        <f t="array" ref="W1891">(INDEX(clv_analysis[[#All],[Customer Lifetime Value]], MATCH(TEXT(U1891, "0")&amp;V1891, TEXT(clv_analysis[[#All],[Year]], "0")&amp;clv_analysis[[#All],[Quarter]], 0))) /( COUNTIFS(amazon_prime_users[Year], U1891, amazon_prime_users[Quarter], V1891))</f>
        <v>137.94384943820228</v>
      </c>
    </row>
    <row r="1892" spans="1:23" x14ac:dyDescent="0.3">
      <c r="A1892" s="2">
        <v>1891</v>
      </c>
      <c r="B1892" t="s">
        <v>7387</v>
      </c>
      <c r="C1892" t="s">
        <v>7388</v>
      </c>
      <c r="D1892" t="s">
        <v>7389</v>
      </c>
      <c r="E1892" s="3">
        <v>37917</v>
      </c>
      <c r="F1892" t="s">
        <v>22</v>
      </c>
      <c r="G1892" t="s">
        <v>7390</v>
      </c>
      <c r="H1892" s="1">
        <v>47196</v>
      </c>
      <c r="I1892" s="1">
        <v>47561</v>
      </c>
      <c r="J1892" t="s">
        <v>24</v>
      </c>
      <c r="K1892" t="s">
        <v>52</v>
      </c>
      <c r="L1892" t="s">
        <v>53</v>
      </c>
      <c r="M1892" t="s">
        <v>59</v>
      </c>
      <c r="N1892" t="s">
        <v>28</v>
      </c>
      <c r="O1892" t="s">
        <v>38</v>
      </c>
      <c r="P1892" t="s">
        <v>68</v>
      </c>
      <c r="Q1892" t="s">
        <v>54</v>
      </c>
      <c r="R1892">
        <v>4.7</v>
      </c>
      <c r="S1892">
        <v>9</v>
      </c>
      <c r="T1892">
        <f t="shared" si="87"/>
        <v>365</v>
      </c>
      <c r="U1892" t="str">
        <f t="shared" si="88"/>
        <v>2029</v>
      </c>
      <c r="V1892" t="str">
        <f t="shared" si="89"/>
        <v>1</v>
      </c>
      <c r="W1892" s="10" cm="1">
        <f t="array" ref="W1892">(INDEX(clv_analysis[[#All],[Customer Lifetime Value]], MATCH(TEXT(U1892, "0")&amp;V1892, TEXT(clv_analysis[[#All],[Year]], "0")&amp;clv_analysis[[#All],[Quarter]], 0))) /( COUNTIFS(amazon_prime_users[Year], U1892, amazon_prime_users[Quarter], V1892))</f>
        <v>137.94384943820228</v>
      </c>
    </row>
    <row r="1893" spans="1:23" x14ac:dyDescent="0.3">
      <c r="A1893" s="2">
        <v>1892</v>
      </c>
      <c r="B1893" t="s">
        <v>7391</v>
      </c>
      <c r="C1893" t="s">
        <v>7392</v>
      </c>
      <c r="D1893" t="s">
        <v>7393</v>
      </c>
      <c r="E1893" s="3">
        <v>32441</v>
      </c>
      <c r="F1893" t="s">
        <v>22</v>
      </c>
      <c r="G1893" t="s">
        <v>7394</v>
      </c>
      <c r="H1893" s="1">
        <v>47197</v>
      </c>
      <c r="I1893" s="1">
        <v>47562</v>
      </c>
      <c r="J1893" t="s">
        <v>24</v>
      </c>
      <c r="K1893" t="s">
        <v>52</v>
      </c>
      <c r="L1893" t="s">
        <v>26</v>
      </c>
      <c r="M1893" t="s">
        <v>59</v>
      </c>
      <c r="N1893" t="s">
        <v>60</v>
      </c>
      <c r="O1893" t="s">
        <v>38</v>
      </c>
      <c r="P1893" t="s">
        <v>39</v>
      </c>
      <c r="Q1893" t="s">
        <v>47</v>
      </c>
      <c r="R1893">
        <v>4.0999999999999996</v>
      </c>
      <c r="S1893">
        <v>1</v>
      </c>
      <c r="T1893">
        <f t="shared" si="87"/>
        <v>365</v>
      </c>
      <c r="U1893" t="str">
        <f t="shared" si="88"/>
        <v>2029</v>
      </c>
      <c r="V1893" t="str">
        <f t="shared" si="89"/>
        <v>1</v>
      </c>
      <c r="W1893" s="10" cm="1">
        <f t="array" ref="W1893">(INDEX(clv_analysis[[#All],[Customer Lifetime Value]], MATCH(TEXT(U1893, "0")&amp;V1893, TEXT(clv_analysis[[#All],[Year]], "0")&amp;clv_analysis[[#All],[Quarter]], 0))) /( COUNTIFS(amazon_prime_users[Year], U1893, amazon_prime_users[Quarter], V1893))</f>
        <v>137.94384943820228</v>
      </c>
    </row>
    <row r="1894" spans="1:23" x14ac:dyDescent="0.3">
      <c r="A1894" s="2">
        <v>1893</v>
      </c>
      <c r="B1894" t="s">
        <v>7395</v>
      </c>
      <c r="C1894" t="s">
        <v>7396</v>
      </c>
      <c r="D1894" t="s">
        <v>7397</v>
      </c>
      <c r="E1894" s="3">
        <v>33194</v>
      </c>
      <c r="F1894" t="s">
        <v>43</v>
      </c>
      <c r="G1894" t="s">
        <v>2650</v>
      </c>
      <c r="H1894" s="1">
        <v>47198</v>
      </c>
      <c r="I1894" s="1">
        <v>47563</v>
      </c>
      <c r="J1894" t="s">
        <v>24</v>
      </c>
      <c r="K1894" t="s">
        <v>37</v>
      </c>
      <c r="L1894" t="s">
        <v>53</v>
      </c>
      <c r="M1894" t="s">
        <v>66</v>
      </c>
      <c r="N1894" t="s">
        <v>60</v>
      </c>
      <c r="O1894" t="s">
        <v>46</v>
      </c>
      <c r="P1894" t="s">
        <v>68</v>
      </c>
      <c r="Q1894" t="s">
        <v>31</v>
      </c>
      <c r="R1894">
        <v>4.0999999999999996</v>
      </c>
      <c r="S1894">
        <v>5</v>
      </c>
      <c r="T1894">
        <f t="shared" si="87"/>
        <v>365</v>
      </c>
      <c r="U1894" t="str">
        <f t="shared" si="88"/>
        <v>2029</v>
      </c>
      <c r="V1894" t="str">
        <f t="shared" si="89"/>
        <v>1</v>
      </c>
      <c r="W1894" s="10" cm="1">
        <f t="array" ref="W1894">(INDEX(clv_analysis[[#All],[Customer Lifetime Value]], MATCH(TEXT(U1894, "0")&amp;V1894, TEXT(clv_analysis[[#All],[Year]], "0")&amp;clv_analysis[[#All],[Quarter]], 0))) /( COUNTIFS(amazon_prime_users[Year], U1894, amazon_prime_users[Quarter], V1894))</f>
        <v>137.94384943820228</v>
      </c>
    </row>
    <row r="1895" spans="1:23" x14ac:dyDescent="0.3">
      <c r="A1895" s="2">
        <v>1894</v>
      </c>
      <c r="B1895" t="s">
        <v>7398</v>
      </c>
      <c r="C1895" t="s">
        <v>7399</v>
      </c>
      <c r="D1895" t="s">
        <v>7400</v>
      </c>
      <c r="E1895" s="3">
        <v>20907</v>
      </c>
      <c r="F1895" t="s">
        <v>22</v>
      </c>
      <c r="G1895" t="s">
        <v>7401</v>
      </c>
      <c r="H1895" s="1">
        <v>47199</v>
      </c>
      <c r="I1895" s="1">
        <v>47564</v>
      </c>
      <c r="J1895" t="s">
        <v>36</v>
      </c>
      <c r="K1895" t="s">
        <v>52</v>
      </c>
      <c r="L1895" t="s">
        <v>26</v>
      </c>
      <c r="M1895" t="s">
        <v>27</v>
      </c>
      <c r="N1895" t="s">
        <v>45</v>
      </c>
      <c r="O1895" t="s">
        <v>29</v>
      </c>
      <c r="P1895" t="s">
        <v>30</v>
      </c>
      <c r="Q1895" t="s">
        <v>47</v>
      </c>
      <c r="R1895">
        <v>4.3</v>
      </c>
      <c r="S1895">
        <v>2</v>
      </c>
      <c r="T1895">
        <f t="shared" si="87"/>
        <v>365</v>
      </c>
      <c r="U1895" t="str">
        <f t="shared" si="88"/>
        <v>2029</v>
      </c>
      <c r="V1895" t="str">
        <f t="shared" si="89"/>
        <v>1</v>
      </c>
      <c r="W1895" s="10" cm="1">
        <f t="array" ref="W1895">(INDEX(clv_analysis[[#All],[Customer Lifetime Value]], MATCH(TEXT(U1895, "0")&amp;V1895, TEXT(clv_analysis[[#All],[Year]], "0")&amp;clv_analysis[[#All],[Quarter]], 0))) /( COUNTIFS(amazon_prime_users[Year], U1895, amazon_prime_users[Quarter], V1895))</f>
        <v>137.94384943820228</v>
      </c>
    </row>
    <row r="1896" spans="1:23" x14ac:dyDescent="0.3">
      <c r="A1896" s="2">
        <v>1895</v>
      </c>
      <c r="B1896" t="s">
        <v>7402</v>
      </c>
      <c r="C1896" t="s">
        <v>7403</v>
      </c>
      <c r="D1896" t="s">
        <v>7404</v>
      </c>
      <c r="E1896" s="3">
        <v>13755</v>
      </c>
      <c r="F1896" t="s">
        <v>22</v>
      </c>
      <c r="G1896" t="s">
        <v>7405</v>
      </c>
      <c r="H1896" s="1">
        <v>47200</v>
      </c>
      <c r="I1896" s="1">
        <v>47565</v>
      </c>
      <c r="J1896" t="s">
        <v>24</v>
      </c>
      <c r="K1896" t="s">
        <v>37</v>
      </c>
      <c r="L1896" t="s">
        <v>26</v>
      </c>
      <c r="M1896" t="s">
        <v>27</v>
      </c>
      <c r="N1896" t="s">
        <v>28</v>
      </c>
      <c r="O1896" t="s">
        <v>29</v>
      </c>
      <c r="P1896" t="s">
        <v>68</v>
      </c>
      <c r="Q1896" t="s">
        <v>47</v>
      </c>
      <c r="R1896">
        <v>3.6</v>
      </c>
      <c r="S1896">
        <v>10</v>
      </c>
      <c r="T1896">
        <f t="shared" si="87"/>
        <v>365</v>
      </c>
      <c r="U1896" t="str">
        <f t="shared" si="88"/>
        <v>2029</v>
      </c>
      <c r="V1896" t="str">
        <f t="shared" si="89"/>
        <v>1</v>
      </c>
      <c r="W1896" s="10" cm="1">
        <f t="array" ref="W1896">(INDEX(clv_analysis[[#All],[Customer Lifetime Value]], MATCH(TEXT(U1896, "0")&amp;V1896, TEXT(clv_analysis[[#All],[Year]], "0")&amp;clv_analysis[[#All],[Quarter]], 0))) /( COUNTIFS(amazon_prime_users[Year], U1896, amazon_prime_users[Quarter], V1896))</f>
        <v>137.94384943820228</v>
      </c>
    </row>
    <row r="1897" spans="1:23" x14ac:dyDescent="0.3">
      <c r="A1897" s="2">
        <v>1896</v>
      </c>
      <c r="B1897" t="s">
        <v>7406</v>
      </c>
      <c r="C1897" t="s">
        <v>7407</v>
      </c>
      <c r="D1897" t="s">
        <v>7408</v>
      </c>
      <c r="E1897" s="3">
        <v>14192</v>
      </c>
      <c r="F1897" t="s">
        <v>43</v>
      </c>
      <c r="G1897" t="s">
        <v>2150</v>
      </c>
      <c r="H1897" s="1">
        <v>47201</v>
      </c>
      <c r="I1897" s="1">
        <v>47566</v>
      </c>
      <c r="J1897" t="s">
        <v>24</v>
      </c>
      <c r="K1897" t="s">
        <v>37</v>
      </c>
      <c r="L1897" t="s">
        <v>53</v>
      </c>
      <c r="M1897" t="s">
        <v>66</v>
      </c>
      <c r="N1897" t="s">
        <v>60</v>
      </c>
      <c r="O1897" t="s">
        <v>29</v>
      </c>
      <c r="P1897" t="s">
        <v>68</v>
      </c>
      <c r="Q1897" t="s">
        <v>54</v>
      </c>
      <c r="R1897">
        <v>3.9</v>
      </c>
      <c r="S1897">
        <v>8</v>
      </c>
      <c r="T1897">
        <f t="shared" si="87"/>
        <v>365</v>
      </c>
      <c r="U1897" t="str">
        <f t="shared" si="88"/>
        <v>2029</v>
      </c>
      <c r="V1897" t="str">
        <f t="shared" si="89"/>
        <v>1</v>
      </c>
      <c r="W1897" s="10" cm="1">
        <f t="array" ref="W1897">(INDEX(clv_analysis[[#All],[Customer Lifetime Value]], MATCH(TEXT(U1897, "0")&amp;V1897, TEXT(clv_analysis[[#All],[Year]], "0")&amp;clv_analysis[[#All],[Quarter]], 0))) /( COUNTIFS(amazon_prime_users[Year], U1897, amazon_prime_users[Quarter], V1897))</f>
        <v>137.94384943820228</v>
      </c>
    </row>
    <row r="1898" spans="1:23" x14ac:dyDescent="0.3">
      <c r="A1898" s="2">
        <v>1897</v>
      </c>
      <c r="B1898" t="s">
        <v>7409</v>
      </c>
      <c r="C1898" t="s">
        <v>7410</v>
      </c>
      <c r="D1898" t="s">
        <v>7411</v>
      </c>
      <c r="E1898" s="3">
        <v>17782</v>
      </c>
      <c r="F1898" t="s">
        <v>22</v>
      </c>
      <c r="G1898" t="s">
        <v>7412</v>
      </c>
      <c r="H1898" s="1">
        <v>47202</v>
      </c>
      <c r="I1898" s="1">
        <v>47567</v>
      </c>
      <c r="J1898" t="s">
        <v>36</v>
      </c>
      <c r="K1898" t="s">
        <v>37</v>
      </c>
      <c r="L1898" t="s">
        <v>53</v>
      </c>
      <c r="M1898" t="s">
        <v>27</v>
      </c>
      <c r="N1898" t="s">
        <v>28</v>
      </c>
      <c r="O1898" t="s">
        <v>38</v>
      </c>
      <c r="P1898" t="s">
        <v>30</v>
      </c>
      <c r="Q1898" t="s">
        <v>54</v>
      </c>
      <c r="R1898">
        <v>3.8</v>
      </c>
      <c r="S1898">
        <v>1</v>
      </c>
      <c r="T1898">
        <f t="shared" si="87"/>
        <v>365</v>
      </c>
      <c r="U1898" t="str">
        <f t="shared" si="88"/>
        <v>2029</v>
      </c>
      <c r="V1898" t="str">
        <f t="shared" si="89"/>
        <v>1</v>
      </c>
      <c r="W1898" s="10" cm="1">
        <f t="array" ref="W1898">(INDEX(clv_analysis[[#All],[Customer Lifetime Value]], MATCH(TEXT(U1898, "0")&amp;V1898, TEXT(clv_analysis[[#All],[Year]], "0")&amp;clv_analysis[[#All],[Quarter]], 0))) /( COUNTIFS(amazon_prime_users[Year], U1898, amazon_prime_users[Quarter], V1898))</f>
        <v>137.94384943820228</v>
      </c>
    </row>
    <row r="1899" spans="1:23" x14ac:dyDescent="0.3">
      <c r="A1899" s="2">
        <v>1898</v>
      </c>
      <c r="B1899" t="s">
        <v>7413</v>
      </c>
      <c r="C1899" t="s">
        <v>7414</v>
      </c>
      <c r="D1899" t="s">
        <v>7415</v>
      </c>
      <c r="E1899" s="3">
        <v>23213</v>
      </c>
      <c r="F1899" t="s">
        <v>22</v>
      </c>
      <c r="G1899" t="s">
        <v>3220</v>
      </c>
      <c r="H1899" s="1">
        <v>47203</v>
      </c>
      <c r="I1899" s="1">
        <v>47568</v>
      </c>
      <c r="J1899" t="s">
        <v>24</v>
      </c>
      <c r="K1899" t="s">
        <v>25</v>
      </c>
      <c r="L1899" t="s">
        <v>53</v>
      </c>
      <c r="M1899" t="s">
        <v>27</v>
      </c>
      <c r="N1899" t="s">
        <v>28</v>
      </c>
      <c r="O1899" t="s">
        <v>114</v>
      </c>
      <c r="P1899" t="s">
        <v>30</v>
      </c>
      <c r="Q1899" t="s">
        <v>31</v>
      </c>
      <c r="R1899">
        <v>4.5</v>
      </c>
      <c r="S1899">
        <v>10</v>
      </c>
      <c r="T1899">
        <f t="shared" si="87"/>
        <v>365</v>
      </c>
      <c r="U1899" t="str">
        <f t="shared" si="88"/>
        <v>2029</v>
      </c>
      <c r="V1899" t="str">
        <f t="shared" si="89"/>
        <v>1</v>
      </c>
      <c r="W1899" s="10" cm="1">
        <f t="array" ref="W1899">(INDEX(clv_analysis[[#All],[Customer Lifetime Value]], MATCH(TEXT(U1899, "0")&amp;V1899, TEXT(clv_analysis[[#All],[Year]], "0")&amp;clv_analysis[[#All],[Quarter]], 0))) /( COUNTIFS(amazon_prime_users[Year], U1899, amazon_prime_users[Quarter], V1899))</f>
        <v>137.94384943820228</v>
      </c>
    </row>
    <row r="1900" spans="1:23" x14ac:dyDescent="0.3">
      <c r="A1900" s="2">
        <v>1899</v>
      </c>
      <c r="B1900" t="s">
        <v>7416</v>
      </c>
      <c r="C1900" t="s">
        <v>7417</v>
      </c>
      <c r="D1900" t="s">
        <v>7418</v>
      </c>
      <c r="E1900" s="3">
        <v>36232</v>
      </c>
      <c r="F1900" t="s">
        <v>22</v>
      </c>
      <c r="G1900" t="s">
        <v>7419</v>
      </c>
      <c r="H1900" s="1">
        <v>47204</v>
      </c>
      <c r="I1900" s="1">
        <v>47569</v>
      </c>
      <c r="J1900" t="s">
        <v>24</v>
      </c>
      <c r="K1900" t="s">
        <v>37</v>
      </c>
      <c r="L1900" t="s">
        <v>26</v>
      </c>
      <c r="M1900" t="s">
        <v>59</v>
      </c>
      <c r="N1900" t="s">
        <v>45</v>
      </c>
      <c r="O1900" t="s">
        <v>67</v>
      </c>
      <c r="P1900" t="s">
        <v>30</v>
      </c>
      <c r="Q1900" t="s">
        <v>31</v>
      </c>
      <c r="R1900">
        <v>4.9000000000000004</v>
      </c>
      <c r="S1900">
        <v>9</v>
      </c>
      <c r="T1900">
        <f t="shared" si="87"/>
        <v>365</v>
      </c>
      <c r="U1900" t="str">
        <f t="shared" si="88"/>
        <v>2029</v>
      </c>
      <c r="V1900" t="str">
        <f t="shared" si="89"/>
        <v>1</v>
      </c>
      <c r="W1900" s="10" cm="1">
        <f t="array" ref="W1900">(INDEX(clv_analysis[[#All],[Customer Lifetime Value]], MATCH(TEXT(U1900, "0")&amp;V1900, TEXT(clv_analysis[[#All],[Year]], "0")&amp;clv_analysis[[#All],[Quarter]], 0))) /( COUNTIFS(amazon_prime_users[Year], U1900, amazon_prime_users[Quarter], V1900))</f>
        <v>137.94384943820228</v>
      </c>
    </row>
    <row r="1901" spans="1:23" x14ac:dyDescent="0.3">
      <c r="A1901" s="2">
        <v>1900</v>
      </c>
      <c r="B1901" t="s">
        <v>7420</v>
      </c>
      <c r="C1901" t="s">
        <v>7421</v>
      </c>
      <c r="D1901" t="s">
        <v>7422</v>
      </c>
      <c r="E1901" s="3">
        <v>22970</v>
      </c>
      <c r="F1901" t="s">
        <v>43</v>
      </c>
      <c r="G1901" t="s">
        <v>7423</v>
      </c>
      <c r="H1901" s="1">
        <v>47205</v>
      </c>
      <c r="I1901" s="1">
        <v>47570</v>
      </c>
      <c r="J1901" t="s">
        <v>36</v>
      </c>
      <c r="K1901" t="s">
        <v>25</v>
      </c>
      <c r="L1901" t="s">
        <v>53</v>
      </c>
      <c r="M1901" t="s">
        <v>59</v>
      </c>
      <c r="N1901" t="s">
        <v>60</v>
      </c>
      <c r="O1901" t="s">
        <v>114</v>
      </c>
      <c r="P1901" t="s">
        <v>39</v>
      </c>
      <c r="Q1901" t="s">
        <v>54</v>
      </c>
      <c r="R1901">
        <v>4.7</v>
      </c>
      <c r="S1901">
        <v>10</v>
      </c>
      <c r="T1901">
        <f t="shared" si="87"/>
        <v>365</v>
      </c>
      <c r="U1901" t="str">
        <f t="shared" si="88"/>
        <v>2029</v>
      </c>
      <c r="V1901" t="str">
        <f t="shared" si="89"/>
        <v>1</v>
      </c>
      <c r="W1901" s="10" cm="1">
        <f t="array" ref="W1901">(INDEX(clv_analysis[[#All],[Customer Lifetime Value]], MATCH(TEXT(U1901, "0")&amp;V1901, TEXT(clv_analysis[[#All],[Year]], "0")&amp;clv_analysis[[#All],[Quarter]], 0))) /( COUNTIFS(amazon_prime_users[Year], U1901, amazon_prime_users[Quarter], V1901))</f>
        <v>137.94384943820228</v>
      </c>
    </row>
    <row r="1902" spans="1:23" x14ac:dyDescent="0.3">
      <c r="A1902" s="2">
        <v>1901</v>
      </c>
      <c r="B1902" t="s">
        <v>7424</v>
      </c>
      <c r="C1902" t="s">
        <v>7425</v>
      </c>
      <c r="D1902" t="s">
        <v>7426</v>
      </c>
      <c r="E1902" s="3">
        <v>24081</v>
      </c>
      <c r="F1902" t="s">
        <v>22</v>
      </c>
      <c r="G1902" t="s">
        <v>7427</v>
      </c>
      <c r="H1902" s="1">
        <v>47206</v>
      </c>
      <c r="I1902" s="1">
        <v>47571</v>
      </c>
      <c r="J1902" t="s">
        <v>36</v>
      </c>
      <c r="K1902" t="s">
        <v>37</v>
      </c>
      <c r="L1902" t="s">
        <v>26</v>
      </c>
      <c r="M1902" t="s">
        <v>27</v>
      </c>
      <c r="N1902" t="s">
        <v>45</v>
      </c>
      <c r="O1902" t="s">
        <v>29</v>
      </c>
      <c r="P1902" t="s">
        <v>68</v>
      </c>
      <c r="Q1902" t="s">
        <v>54</v>
      </c>
      <c r="R1902">
        <v>4.5</v>
      </c>
      <c r="S1902">
        <v>5</v>
      </c>
      <c r="T1902">
        <f t="shared" si="87"/>
        <v>365</v>
      </c>
      <c r="U1902" t="str">
        <f t="shared" si="88"/>
        <v>2029</v>
      </c>
      <c r="V1902" t="str">
        <f t="shared" si="89"/>
        <v>1</v>
      </c>
      <c r="W1902" s="10" cm="1">
        <f t="array" ref="W1902">(INDEX(clv_analysis[[#All],[Customer Lifetime Value]], MATCH(TEXT(U1902, "0")&amp;V1902, TEXT(clv_analysis[[#All],[Year]], "0")&amp;clv_analysis[[#All],[Quarter]], 0))) /( COUNTIFS(amazon_prime_users[Year], U1902, amazon_prime_users[Quarter], V1902))</f>
        <v>137.94384943820228</v>
      </c>
    </row>
    <row r="1903" spans="1:23" x14ac:dyDescent="0.3">
      <c r="A1903" s="2">
        <v>1902</v>
      </c>
      <c r="B1903" t="s">
        <v>7428</v>
      </c>
      <c r="C1903" t="s">
        <v>7429</v>
      </c>
      <c r="D1903" t="s">
        <v>7430</v>
      </c>
      <c r="E1903" s="3">
        <v>19194</v>
      </c>
      <c r="F1903" t="s">
        <v>22</v>
      </c>
      <c r="G1903" t="s">
        <v>7431</v>
      </c>
      <c r="H1903" s="1">
        <v>47207</v>
      </c>
      <c r="I1903" s="1">
        <v>47572</v>
      </c>
      <c r="J1903" t="s">
        <v>24</v>
      </c>
      <c r="K1903" t="s">
        <v>37</v>
      </c>
      <c r="L1903" t="s">
        <v>53</v>
      </c>
      <c r="M1903" t="s">
        <v>59</v>
      </c>
      <c r="N1903" t="s">
        <v>45</v>
      </c>
      <c r="O1903" t="s">
        <v>61</v>
      </c>
      <c r="P1903" t="s">
        <v>39</v>
      </c>
      <c r="Q1903" t="s">
        <v>54</v>
      </c>
      <c r="R1903">
        <v>3.5</v>
      </c>
      <c r="S1903">
        <v>10</v>
      </c>
      <c r="T1903">
        <f t="shared" si="87"/>
        <v>365</v>
      </c>
      <c r="U1903" t="str">
        <f t="shared" si="88"/>
        <v>2029</v>
      </c>
      <c r="V1903" t="str">
        <f t="shared" si="89"/>
        <v>1</v>
      </c>
      <c r="W1903" s="10" cm="1">
        <f t="array" ref="W1903">(INDEX(clv_analysis[[#All],[Customer Lifetime Value]], MATCH(TEXT(U1903, "0")&amp;V1903, TEXT(clv_analysis[[#All],[Year]], "0")&amp;clv_analysis[[#All],[Quarter]], 0))) /( COUNTIFS(amazon_prime_users[Year], U1903, amazon_prime_users[Quarter], V1903))</f>
        <v>137.94384943820228</v>
      </c>
    </row>
    <row r="1904" spans="1:23" x14ac:dyDescent="0.3">
      <c r="A1904" s="2">
        <v>1903</v>
      </c>
      <c r="B1904" t="s">
        <v>7432</v>
      </c>
      <c r="C1904" t="s">
        <v>7433</v>
      </c>
      <c r="D1904" t="s">
        <v>7434</v>
      </c>
      <c r="E1904" s="3">
        <v>31260</v>
      </c>
      <c r="F1904" t="s">
        <v>22</v>
      </c>
      <c r="G1904" t="s">
        <v>7435</v>
      </c>
      <c r="H1904" s="1">
        <v>47208</v>
      </c>
      <c r="I1904" s="1">
        <v>47573</v>
      </c>
      <c r="J1904" t="s">
        <v>36</v>
      </c>
      <c r="K1904" t="s">
        <v>25</v>
      </c>
      <c r="L1904" t="s">
        <v>26</v>
      </c>
      <c r="M1904" t="s">
        <v>27</v>
      </c>
      <c r="N1904" t="s">
        <v>60</v>
      </c>
      <c r="O1904" t="s">
        <v>61</v>
      </c>
      <c r="P1904" t="s">
        <v>30</v>
      </c>
      <c r="Q1904" t="s">
        <v>54</v>
      </c>
      <c r="R1904">
        <v>4.7</v>
      </c>
      <c r="S1904">
        <v>9</v>
      </c>
      <c r="T1904">
        <f t="shared" si="87"/>
        <v>365</v>
      </c>
      <c r="U1904" t="str">
        <f t="shared" si="88"/>
        <v>2029</v>
      </c>
      <c r="V1904" t="str">
        <f t="shared" si="89"/>
        <v>1</v>
      </c>
      <c r="W1904" s="10" cm="1">
        <f t="array" ref="W1904">(INDEX(clv_analysis[[#All],[Customer Lifetime Value]], MATCH(TEXT(U1904, "0")&amp;V1904, TEXT(clv_analysis[[#All],[Year]], "0")&amp;clv_analysis[[#All],[Quarter]], 0))) /( COUNTIFS(amazon_prime_users[Year], U1904, amazon_prime_users[Quarter], V1904))</f>
        <v>137.94384943820228</v>
      </c>
    </row>
    <row r="1905" spans="1:23" x14ac:dyDescent="0.3">
      <c r="A1905" s="2">
        <v>1904</v>
      </c>
      <c r="B1905" t="s">
        <v>7436</v>
      </c>
      <c r="C1905" t="s">
        <v>7437</v>
      </c>
      <c r="D1905" t="s">
        <v>7438</v>
      </c>
      <c r="E1905" s="3">
        <v>34338</v>
      </c>
      <c r="F1905" t="s">
        <v>22</v>
      </c>
      <c r="G1905" t="s">
        <v>7439</v>
      </c>
      <c r="H1905" s="1">
        <v>47209</v>
      </c>
      <c r="I1905" s="1">
        <v>47574</v>
      </c>
      <c r="J1905" t="s">
        <v>24</v>
      </c>
      <c r="K1905" t="s">
        <v>52</v>
      </c>
      <c r="L1905" t="s">
        <v>53</v>
      </c>
      <c r="M1905" t="s">
        <v>66</v>
      </c>
      <c r="N1905" t="s">
        <v>45</v>
      </c>
      <c r="O1905" t="s">
        <v>38</v>
      </c>
      <c r="P1905" t="s">
        <v>39</v>
      </c>
      <c r="Q1905" t="s">
        <v>47</v>
      </c>
      <c r="R1905">
        <v>5</v>
      </c>
      <c r="S1905">
        <v>4</v>
      </c>
      <c r="T1905">
        <f t="shared" si="87"/>
        <v>365</v>
      </c>
      <c r="U1905" t="str">
        <f t="shared" si="88"/>
        <v>2029</v>
      </c>
      <c r="V1905" t="str">
        <f t="shared" si="89"/>
        <v>2</v>
      </c>
      <c r="W1905" s="10" cm="1">
        <f t="array" ref="W1905">(INDEX(clv_analysis[[#All],[Customer Lifetime Value]], MATCH(TEXT(U1905, "0")&amp;V1905, TEXT(clv_analysis[[#All],[Year]], "0")&amp;clv_analysis[[#All],[Quarter]], 0))) /( COUNTIFS(amazon_prime_users[Year], U1905, amazon_prime_users[Quarter], V1905))</f>
        <v>70.643373626373617</v>
      </c>
    </row>
    <row r="1906" spans="1:23" x14ac:dyDescent="0.3">
      <c r="A1906" s="2">
        <v>1905</v>
      </c>
      <c r="B1906" t="s">
        <v>7440</v>
      </c>
      <c r="C1906" t="s">
        <v>7441</v>
      </c>
      <c r="D1906" t="s">
        <v>7442</v>
      </c>
      <c r="E1906" s="3">
        <v>16013</v>
      </c>
      <c r="F1906" t="s">
        <v>22</v>
      </c>
      <c r="G1906" t="s">
        <v>7443</v>
      </c>
      <c r="H1906" s="1">
        <v>47210</v>
      </c>
      <c r="I1906" s="1">
        <v>47575</v>
      </c>
      <c r="J1906" t="s">
        <v>24</v>
      </c>
      <c r="K1906" t="s">
        <v>52</v>
      </c>
      <c r="L1906" t="s">
        <v>26</v>
      </c>
      <c r="M1906" t="s">
        <v>59</v>
      </c>
      <c r="N1906" t="s">
        <v>60</v>
      </c>
      <c r="O1906" t="s">
        <v>67</v>
      </c>
      <c r="P1906" t="s">
        <v>39</v>
      </c>
      <c r="Q1906" t="s">
        <v>31</v>
      </c>
      <c r="R1906">
        <v>4</v>
      </c>
      <c r="S1906">
        <v>6</v>
      </c>
      <c r="T1906">
        <f t="shared" si="87"/>
        <v>365</v>
      </c>
      <c r="U1906" t="str">
        <f t="shared" si="88"/>
        <v>2029</v>
      </c>
      <c r="V1906" t="str">
        <f t="shared" si="89"/>
        <v>2</v>
      </c>
      <c r="W1906" s="10" cm="1">
        <f t="array" ref="W1906">(INDEX(clv_analysis[[#All],[Customer Lifetime Value]], MATCH(TEXT(U1906, "0")&amp;V1906, TEXT(clv_analysis[[#All],[Year]], "0")&amp;clv_analysis[[#All],[Quarter]], 0))) /( COUNTIFS(amazon_prime_users[Year], U1906, amazon_prime_users[Quarter], V1906))</f>
        <v>70.643373626373617</v>
      </c>
    </row>
    <row r="1907" spans="1:23" x14ac:dyDescent="0.3">
      <c r="A1907" s="2">
        <v>1906</v>
      </c>
      <c r="B1907" t="s">
        <v>7444</v>
      </c>
      <c r="C1907" t="s">
        <v>7445</v>
      </c>
      <c r="D1907" t="s">
        <v>7446</v>
      </c>
      <c r="E1907" s="3">
        <v>32532</v>
      </c>
      <c r="F1907" t="s">
        <v>22</v>
      </c>
      <c r="G1907" t="s">
        <v>7447</v>
      </c>
      <c r="H1907" s="1">
        <v>47211</v>
      </c>
      <c r="I1907" s="1">
        <v>47576</v>
      </c>
      <c r="J1907" t="s">
        <v>24</v>
      </c>
      <c r="K1907" t="s">
        <v>25</v>
      </c>
      <c r="L1907" t="s">
        <v>53</v>
      </c>
      <c r="M1907" t="s">
        <v>66</v>
      </c>
      <c r="N1907" t="s">
        <v>28</v>
      </c>
      <c r="O1907" t="s">
        <v>61</v>
      </c>
      <c r="P1907" t="s">
        <v>30</v>
      </c>
      <c r="Q1907" t="s">
        <v>47</v>
      </c>
      <c r="R1907">
        <v>4.9000000000000004</v>
      </c>
      <c r="S1907">
        <v>8</v>
      </c>
      <c r="T1907">
        <f t="shared" si="87"/>
        <v>365</v>
      </c>
      <c r="U1907" t="str">
        <f t="shared" si="88"/>
        <v>2029</v>
      </c>
      <c r="V1907" t="str">
        <f t="shared" si="89"/>
        <v>2</v>
      </c>
      <c r="W1907" s="10" cm="1">
        <f t="array" ref="W1907">(INDEX(clv_analysis[[#All],[Customer Lifetime Value]], MATCH(TEXT(U1907, "0")&amp;V1907, TEXT(clv_analysis[[#All],[Year]], "0")&amp;clv_analysis[[#All],[Quarter]], 0))) /( COUNTIFS(amazon_prime_users[Year], U1907, amazon_prime_users[Quarter], V1907))</f>
        <v>70.643373626373617</v>
      </c>
    </row>
    <row r="1908" spans="1:23" x14ac:dyDescent="0.3">
      <c r="A1908" s="2">
        <v>1907</v>
      </c>
      <c r="B1908" t="s">
        <v>7448</v>
      </c>
      <c r="C1908" t="s">
        <v>7449</v>
      </c>
      <c r="D1908" t="s">
        <v>7450</v>
      </c>
      <c r="E1908" s="3">
        <v>23922</v>
      </c>
      <c r="F1908" t="s">
        <v>43</v>
      </c>
      <c r="G1908" t="s">
        <v>7451</v>
      </c>
      <c r="H1908" s="1">
        <v>47212</v>
      </c>
      <c r="I1908" s="1">
        <v>47577</v>
      </c>
      <c r="J1908" t="s">
        <v>36</v>
      </c>
      <c r="K1908" t="s">
        <v>37</v>
      </c>
      <c r="L1908" t="s">
        <v>26</v>
      </c>
      <c r="M1908" t="s">
        <v>27</v>
      </c>
      <c r="N1908" t="s">
        <v>45</v>
      </c>
      <c r="O1908" t="s">
        <v>46</v>
      </c>
      <c r="P1908" t="s">
        <v>68</v>
      </c>
      <c r="Q1908" t="s">
        <v>31</v>
      </c>
      <c r="R1908">
        <v>3.7</v>
      </c>
      <c r="S1908">
        <v>8</v>
      </c>
      <c r="T1908">
        <f t="shared" si="87"/>
        <v>365</v>
      </c>
      <c r="U1908" t="str">
        <f t="shared" si="88"/>
        <v>2029</v>
      </c>
      <c r="V1908" t="str">
        <f t="shared" si="89"/>
        <v>2</v>
      </c>
      <c r="W1908" s="10" cm="1">
        <f t="array" ref="W1908">(INDEX(clv_analysis[[#All],[Customer Lifetime Value]], MATCH(TEXT(U1908, "0")&amp;V1908, TEXT(clv_analysis[[#All],[Year]], "0")&amp;clv_analysis[[#All],[Quarter]], 0))) /( COUNTIFS(amazon_prime_users[Year], U1908, amazon_prime_users[Quarter], V1908))</f>
        <v>70.643373626373617</v>
      </c>
    </row>
    <row r="1909" spans="1:23" x14ac:dyDescent="0.3">
      <c r="A1909" s="2">
        <v>1908</v>
      </c>
      <c r="B1909" t="s">
        <v>2017</v>
      </c>
      <c r="C1909" t="s">
        <v>7452</v>
      </c>
      <c r="D1909" t="s">
        <v>7453</v>
      </c>
      <c r="E1909" s="3">
        <v>34540</v>
      </c>
      <c r="F1909" t="s">
        <v>43</v>
      </c>
      <c r="G1909" t="s">
        <v>2689</v>
      </c>
      <c r="H1909" s="1">
        <v>47213</v>
      </c>
      <c r="I1909" s="1">
        <v>47578</v>
      </c>
      <c r="J1909" t="s">
        <v>36</v>
      </c>
      <c r="K1909" t="s">
        <v>37</v>
      </c>
      <c r="L1909" t="s">
        <v>53</v>
      </c>
      <c r="M1909" t="s">
        <v>27</v>
      </c>
      <c r="N1909" t="s">
        <v>45</v>
      </c>
      <c r="O1909" t="s">
        <v>67</v>
      </c>
      <c r="P1909" t="s">
        <v>30</v>
      </c>
      <c r="Q1909" t="s">
        <v>31</v>
      </c>
      <c r="R1909">
        <v>3.3</v>
      </c>
      <c r="S1909">
        <v>3</v>
      </c>
      <c r="T1909">
        <f t="shared" si="87"/>
        <v>365</v>
      </c>
      <c r="U1909" t="str">
        <f t="shared" si="88"/>
        <v>2029</v>
      </c>
      <c r="V1909" t="str">
        <f t="shared" si="89"/>
        <v>2</v>
      </c>
      <c r="W1909" s="10" cm="1">
        <f t="array" ref="W1909">(INDEX(clv_analysis[[#All],[Customer Lifetime Value]], MATCH(TEXT(U1909, "0")&amp;V1909, TEXT(clv_analysis[[#All],[Year]], "0")&amp;clv_analysis[[#All],[Quarter]], 0))) /( COUNTIFS(amazon_prime_users[Year], U1909, amazon_prime_users[Quarter], V1909))</f>
        <v>70.643373626373617</v>
      </c>
    </row>
    <row r="1910" spans="1:23" x14ac:dyDescent="0.3">
      <c r="A1910" s="2">
        <v>1909</v>
      </c>
      <c r="B1910" t="s">
        <v>7454</v>
      </c>
      <c r="C1910" t="s">
        <v>7455</v>
      </c>
      <c r="D1910" t="s">
        <v>7456</v>
      </c>
      <c r="E1910" s="3">
        <v>32595</v>
      </c>
      <c r="F1910" t="s">
        <v>43</v>
      </c>
      <c r="G1910" t="s">
        <v>7457</v>
      </c>
      <c r="H1910" s="1">
        <v>47214</v>
      </c>
      <c r="I1910" s="1">
        <v>47579</v>
      </c>
      <c r="J1910" t="s">
        <v>36</v>
      </c>
      <c r="K1910" t="s">
        <v>25</v>
      </c>
      <c r="L1910" t="s">
        <v>26</v>
      </c>
      <c r="M1910" t="s">
        <v>66</v>
      </c>
      <c r="N1910" t="s">
        <v>28</v>
      </c>
      <c r="O1910" t="s">
        <v>114</v>
      </c>
      <c r="P1910" t="s">
        <v>30</v>
      </c>
      <c r="Q1910" t="s">
        <v>54</v>
      </c>
      <c r="R1910">
        <v>3.6</v>
      </c>
      <c r="S1910">
        <v>1</v>
      </c>
      <c r="T1910">
        <f t="shared" si="87"/>
        <v>365</v>
      </c>
      <c r="U1910" t="str">
        <f t="shared" si="88"/>
        <v>2029</v>
      </c>
      <c r="V1910" t="str">
        <f t="shared" si="89"/>
        <v>2</v>
      </c>
      <c r="W1910" s="10" cm="1">
        <f t="array" ref="W1910">(INDEX(clv_analysis[[#All],[Customer Lifetime Value]], MATCH(TEXT(U1910, "0")&amp;V1910, TEXT(clv_analysis[[#All],[Year]], "0")&amp;clv_analysis[[#All],[Quarter]], 0))) /( COUNTIFS(amazon_prime_users[Year], U1910, amazon_prime_users[Quarter], V1910))</f>
        <v>70.643373626373617</v>
      </c>
    </row>
    <row r="1911" spans="1:23" x14ac:dyDescent="0.3">
      <c r="A1911" s="2">
        <v>1910</v>
      </c>
      <c r="B1911" t="s">
        <v>7458</v>
      </c>
      <c r="C1911" t="s">
        <v>7459</v>
      </c>
      <c r="D1911" t="s">
        <v>7460</v>
      </c>
      <c r="E1911" s="3">
        <v>24909</v>
      </c>
      <c r="F1911" t="s">
        <v>22</v>
      </c>
      <c r="G1911" t="s">
        <v>7461</v>
      </c>
      <c r="H1911" s="1">
        <v>47215</v>
      </c>
      <c r="I1911" s="1">
        <v>47580</v>
      </c>
      <c r="J1911" t="s">
        <v>24</v>
      </c>
      <c r="K1911" t="s">
        <v>37</v>
      </c>
      <c r="L1911" t="s">
        <v>53</v>
      </c>
      <c r="M1911" t="s">
        <v>59</v>
      </c>
      <c r="N1911" t="s">
        <v>28</v>
      </c>
      <c r="O1911" t="s">
        <v>29</v>
      </c>
      <c r="P1911" t="s">
        <v>39</v>
      </c>
      <c r="Q1911" t="s">
        <v>47</v>
      </c>
      <c r="R1911">
        <v>3.8</v>
      </c>
      <c r="S1911">
        <v>0</v>
      </c>
      <c r="T1911">
        <f t="shared" si="87"/>
        <v>365</v>
      </c>
      <c r="U1911" t="str">
        <f t="shared" si="88"/>
        <v>2029</v>
      </c>
      <c r="V1911" t="str">
        <f t="shared" si="89"/>
        <v>2</v>
      </c>
      <c r="W1911" s="10" cm="1">
        <f t="array" ref="W1911">(INDEX(clv_analysis[[#All],[Customer Lifetime Value]], MATCH(TEXT(U1911, "0")&amp;V1911, TEXT(clv_analysis[[#All],[Year]], "0")&amp;clv_analysis[[#All],[Quarter]], 0))) /( COUNTIFS(amazon_prime_users[Year], U1911, amazon_prime_users[Quarter], V1911))</f>
        <v>70.643373626373617</v>
      </c>
    </row>
    <row r="1912" spans="1:23" x14ac:dyDescent="0.3">
      <c r="A1912" s="2">
        <v>1911</v>
      </c>
      <c r="B1912" t="s">
        <v>7462</v>
      </c>
      <c r="C1912" t="s">
        <v>7463</v>
      </c>
      <c r="D1912" t="s">
        <v>7464</v>
      </c>
      <c r="E1912" s="3">
        <v>23470</v>
      </c>
      <c r="F1912" t="s">
        <v>22</v>
      </c>
      <c r="G1912" t="s">
        <v>7465</v>
      </c>
      <c r="H1912" s="1">
        <v>47216</v>
      </c>
      <c r="I1912" s="1">
        <v>47581</v>
      </c>
      <c r="J1912" t="s">
        <v>24</v>
      </c>
      <c r="K1912" t="s">
        <v>37</v>
      </c>
      <c r="L1912" t="s">
        <v>26</v>
      </c>
      <c r="M1912" t="s">
        <v>59</v>
      </c>
      <c r="N1912" t="s">
        <v>45</v>
      </c>
      <c r="O1912" t="s">
        <v>67</v>
      </c>
      <c r="P1912" t="s">
        <v>39</v>
      </c>
      <c r="Q1912" t="s">
        <v>47</v>
      </c>
      <c r="R1912">
        <v>4.3</v>
      </c>
      <c r="S1912">
        <v>7</v>
      </c>
      <c r="T1912">
        <f t="shared" si="87"/>
        <v>365</v>
      </c>
      <c r="U1912" t="str">
        <f t="shared" si="88"/>
        <v>2029</v>
      </c>
      <c r="V1912" t="str">
        <f t="shared" si="89"/>
        <v>2</v>
      </c>
      <c r="W1912" s="10" cm="1">
        <f t="array" ref="W1912">(INDEX(clv_analysis[[#All],[Customer Lifetime Value]], MATCH(TEXT(U1912, "0")&amp;V1912, TEXT(clv_analysis[[#All],[Year]], "0")&amp;clv_analysis[[#All],[Quarter]], 0))) /( COUNTIFS(amazon_prime_users[Year], U1912, amazon_prime_users[Quarter], V1912))</f>
        <v>70.643373626373617</v>
      </c>
    </row>
    <row r="1913" spans="1:23" x14ac:dyDescent="0.3">
      <c r="A1913" s="2">
        <v>1912</v>
      </c>
      <c r="B1913" t="s">
        <v>7466</v>
      </c>
      <c r="C1913" t="s">
        <v>7467</v>
      </c>
      <c r="D1913" t="s">
        <v>7468</v>
      </c>
      <c r="E1913" s="3">
        <v>38050</v>
      </c>
      <c r="F1913" t="s">
        <v>22</v>
      </c>
      <c r="G1913" t="s">
        <v>7469</v>
      </c>
      <c r="H1913" s="1">
        <v>47217</v>
      </c>
      <c r="I1913" s="1">
        <v>47582</v>
      </c>
      <c r="J1913" t="s">
        <v>24</v>
      </c>
      <c r="K1913" t="s">
        <v>52</v>
      </c>
      <c r="L1913" t="s">
        <v>26</v>
      </c>
      <c r="M1913" t="s">
        <v>66</v>
      </c>
      <c r="N1913" t="s">
        <v>28</v>
      </c>
      <c r="O1913" t="s">
        <v>46</v>
      </c>
      <c r="P1913" t="s">
        <v>68</v>
      </c>
      <c r="Q1913" t="s">
        <v>54</v>
      </c>
      <c r="R1913">
        <v>4.5</v>
      </c>
      <c r="S1913">
        <v>9</v>
      </c>
      <c r="T1913">
        <f t="shared" si="87"/>
        <v>365</v>
      </c>
      <c r="U1913" t="str">
        <f t="shared" si="88"/>
        <v>2029</v>
      </c>
      <c r="V1913" t="str">
        <f t="shared" si="89"/>
        <v>2</v>
      </c>
      <c r="W1913" s="10" cm="1">
        <f t="array" ref="W1913">(INDEX(clv_analysis[[#All],[Customer Lifetime Value]], MATCH(TEXT(U1913, "0")&amp;V1913, TEXT(clv_analysis[[#All],[Year]], "0")&amp;clv_analysis[[#All],[Quarter]], 0))) /( COUNTIFS(amazon_prime_users[Year], U1913, amazon_prime_users[Quarter], V1913))</f>
        <v>70.643373626373617</v>
      </c>
    </row>
    <row r="1914" spans="1:23" x14ac:dyDescent="0.3">
      <c r="A1914" s="2">
        <v>1913</v>
      </c>
      <c r="B1914" t="s">
        <v>7470</v>
      </c>
      <c r="C1914" t="s">
        <v>7471</v>
      </c>
      <c r="D1914" t="s">
        <v>7472</v>
      </c>
      <c r="E1914" s="3">
        <v>17780</v>
      </c>
      <c r="F1914" t="s">
        <v>22</v>
      </c>
      <c r="G1914" t="s">
        <v>7473</v>
      </c>
      <c r="H1914" s="1">
        <v>47218</v>
      </c>
      <c r="I1914" s="1">
        <v>47583</v>
      </c>
      <c r="J1914" t="s">
        <v>24</v>
      </c>
      <c r="K1914" t="s">
        <v>25</v>
      </c>
      <c r="L1914" t="s">
        <v>26</v>
      </c>
      <c r="M1914" t="s">
        <v>66</v>
      </c>
      <c r="N1914" t="s">
        <v>28</v>
      </c>
      <c r="O1914" t="s">
        <v>46</v>
      </c>
      <c r="P1914" t="s">
        <v>39</v>
      </c>
      <c r="Q1914" t="s">
        <v>47</v>
      </c>
      <c r="R1914">
        <v>4.5</v>
      </c>
      <c r="S1914">
        <v>0</v>
      </c>
      <c r="T1914">
        <f t="shared" si="87"/>
        <v>365</v>
      </c>
      <c r="U1914" t="str">
        <f t="shared" si="88"/>
        <v>2029</v>
      </c>
      <c r="V1914" t="str">
        <f t="shared" si="89"/>
        <v>2</v>
      </c>
      <c r="W1914" s="10" cm="1">
        <f t="array" ref="W1914">(INDEX(clv_analysis[[#All],[Customer Lifetime Value]], MATCH(TEXT(U1914, "0")&amp;V1914, TEXT(clv_analysis[[#All],[Year]], "0")&amp;clv_analysis[[#All],[Quarter]], 0))) /( COUNTIFS(amazon_prime_users[Year], U1914, amazon_prime_users[Quarter], V1914))</f>
        <v>70.643373626373617</v>
      </c>
    </row>
    <row r="1915" spans="1:23" x14ac:dyDescent="0.3">
      <c r="A1915" s="2">
        <v>1914</v>
      </c>
      <c r="B1915" t="s">
        <v>7474</v>
      </c>
      <c r="C1915" t="s">
        <v>7475</v>
      </c>
      <c r="D1915" t="s">
        <v>7476</v>
      </c>
      <c r="E1915" s="3">
        <v>30950</v>
      </c>
      <c r="F1915" t="s">
        <v>22</v>
      </c>
      <c r="G1915" t="s">
        <v>7477</v>
      </c>
      <c r="H1915" s="1">
        <v>47219</v>
      </c>
      <c r="I1915" s="1">
        <v>47584</v>
      </c>
      <c r="J1915" t="s">
        <v>36</v>
      </c>
      <c r="K1915" t="s">
        <v>25</v>
      </c>
      <c r="L1915" t="s">
        <v>26</v>
      </c>
      <c r="M1915" t="s">
        <v>59</v>
      </c>
      <c r="N1915" t="s">
        <v>60</v>
      </c>
      <c r="O1915" t="s">
        <v>67</v>
      </c>
      <c r="P1915" t="s">
        <v>68</v>
      </c>
      <c r="Q1915" t="s">
        <v>31</v>
      </c>
      <c r="R1915">
        <v>4.0999999999999996</v>
      </c>
      <c r="S1915">
        <v>3</v>
      </c>
      <c r="T1915">
        <f t="shared" si="87"/>
        <v>365</v>
      </c>
      <c r="U1915" t="str">
        <f t="shared" si="88"/>
        <v>2029</v>
      </c>
      <c r="V1915" t="str">
        <f t="shared" si="89"/>
        <v>2</v>
      </c>
      <c r="W1915" s="10" cm="1">
        <f t="array" ref="W1915">(INDEX(clv_analysis[[#All],[Customer Lifetime Value]], MATCH(TEXT(U1915, "0")&amp;V1915, TEXT(clv_analysis[[#All],[Year]], "0")&amp;clv_analysis[[#All],[Quarter]], 0))) /( COUNTIFS(amazon_prime_users[Year], U1915, amazon_prime_users[Quarter], V1915))</f>
        <v>70.643373626373617</v>
      </c>
    </row>
    <row r="1916" spans="1:23" x14ac:dyDescent="0.3">
      <c r="A1916" s="2">
        <v>1915</v>
      </c>
      <c r="B1916" t="s">
        <v>7478</v>
      </c>
      <c r="C1916" t="s">
        <v>7479</v>
      </c>
      <c r="D1916" t="s">
        <v>7480</v>
      </c>
      <c r="E1916" s="3">
        <v>20746</v>
      </c>
      <c r="F1916" t="s">
        <v>43</v>
      </c>
      <c r="G1916" t="s">
        <v>7481</v>
      </c>
      <c r="H1916" s="1">
        <v>47220</v>
      </c>
      <c r="I1916" s="1">
        <v>47585</v>
      </c>
      <c r="J1916" t="s">
        <v>24</v>
      </c>
      <c r="K1916" t="s">
        <v>25</v>
      </c>
      <c r="L1916" t="s">
        <v>26</v>
      </c>
      <c r="M1916" t="s">
        <v>66</v>
      </c>
      <c r="N1916" t="s">
        <v>28</v>
      </c>
      <c r="O1916" t="s">
        <v>61</v>
      </c>
      <c r="P1916" t="s">
        <v>68</v>
      </c>
      <c r="Q1916" t="s">
        <v>54</v>
      </c>
      <c r="R1916">
        <v>4.5</v>
      </c>
      <c r="S1916">
        <v>4</v>
      </c>
      <c r="T1916">
        <f t="shared" si="87"/>
        <v>365</v>
      </c>
      <c r="U1916" t="str">
        <f t="shared" si="88"/>
        <v>2029</v>
      </c>
      <c r="V1916" t="str">
        <f t="shared" si="89"/>
        <v>2</v>
      </c>
      <c r="W1916" s="10" cm="1">
        <f t="array" ref="W1916">(INDEX(clv_analysis[[#All],[Customer Lifetime Value]], MATCH(TEXT(U1916, "0")&amp;V1916, TEXT(clv_analysis[[#All],[Year]], "0")&amp;clv_analysis[[#All],[Quarter]], 0))) /( COUNTIFS(amazon_prime_users[Year], U1916, amazon_prime_users[Quarter], V1916))</f>
        <v>70.643373626373617</v>
      </c>
    </row>
    <row r="1917" spans="1:23" x14ac:dyDescent="0.3">
      <c r="A1917" s="2">
        <v>1916</v>
      </c>
      <c r="B1917" t="s">
        <v>7482</v>
      </c>
      <c r="C1917" t="s">
        <v>7483</v>
      </c>
      <c r="D1917" t="s">
        <v>7484</v>
      </c>
      <c r="E1917" s="3">
        <v>31629</v>
      </c>
      <c r="F1917" t="s">
        <v>43</v>
      </c>
      <c r="G1917" t="s">
        <v>7485</v>
      </c>
      <c r="H1917" s="1">
        <v>47221</v>
      </c>
      <c r="I1917" s="1">
        <v>47586</v>
      </c>
      <c r="J1917" t="s">
        <v>36</v>
      </c>
      <c r="K1917" t="s">
        <v>37</v>
      </c>
      <c r="L1917" t="s">
        <v>26</v>
      </c>
      <c r="M1917" t="s">
        <v>27</v>
      </c>
      <c r="N1917" t="s">
        <v>45</v>
      </c>
      <c r="O1917" t="s">
        <v>61</v>
      </c>
      <c r="P1917" t="s">
        <v>68</v>
      </c>
      <c r="Q1917" t="s">
        <v>47</v>
      </c>
      <c r="R1917">
        <v>3.3</v>
      </c>
      <c r="S1917">
        <v>5</v>
      </c>
      <c r="T1917">
        <f t="shared" si="87"/>
        <v>365</v>
      </c>
      <c r="U1917" t="str">
        <f t="shared" si="88"/>
        <v>2029</v>
      </c>
      <c r="V1917" t="str">
        <f t="shared" si="89"/>
        <v>2</v>
      </c>
      <c r="W1917" s="10" cm="1">
        <f t="array" ref="W1917">(INDEX(clv_analysis[[#All],[Customer Lifetime Value]], MATCH(TEXT(U1917, "0")&amp;V1917, TEXT(clv_analysis[[#All],[Year]], "0")&amp;clv_analysis[[#All],[Quarter]], 0))) /( COUNTIFS(amazon_prime_users[Year], U1917, amazon_prime_users[Quarter], V1917))</f>
        <v>70.643373626373617</v>
      </c>
    </row>
    <row r="1918" spans="1:23" x14ac:dyDescent="0.3">
      <c r="A1918" s="2">
        <v>1917</v>
      </c>
      <c r="B1918" t="s">
        <v>7486</v>
      </c>
      <c r="C1918" t="s">
        <v>7487</v>
      </c>
      <c r="D1918" t="s">
        <v>7488</v>
      </c>
      <c r="E1918" s="3">
        <v>13126</v>
      </c>
      <c r="F1918" t="s">
        <v>43</v>
      </c>
      <c r="G1918" t="s">
        <v>7489</v>
      </c>
      <c r="H1918" s="1">
        <v>47222</v>
      </c>
      <c r="I1918" s="1">
        <v>47587</v>
      </c>
      <c r="J1918" t="s">
        <v>36</v>
      </c>
      <c r="K1918" t="s">
        <v>52</v>
      </c>
      <c r="L1918" t="s">
        <v>26</v>
      </c>
      <c r="M1918" t="s">
        <v>66</v>
      </c>
      <c r="N1918" t="s">
        <v>45</v>
      </c>
      <c r="O1918" t="s">
        <v>67</v>
      </c>
      <c r="P1918" t="s">
        <v>68</v>
      </c>
      <c r="Q1918" t="s">
        <v>31</v>
      </c>
      <c r="R1918">
        <v>3.4</v>
      </c>
      <c r="S1918">
        <v>5</v>
      </c>
      <c r="T1918">
        <f t="shared" si="87"/>
        <v>365</v>
      </c>
      <c r="U1918" t="str">
        <f t="shared" si="88"/>
        <v>2029</v>
      </c>
      <c r="V1918" t="str">
        <f t="shared" si="89"/>
        <v>2</v>
      </c>
      <c r="W1918" s="10" cm="1">
        <f t="array" ref="W1918">(INDEX(clv_analysis[[#All],[Customer Lifetime Value]], MATCH(TEXT(U1918, "0")&amp;V1918, TEXT(clv_analysis[[#All],[Year]], "0")&amp;clv_analysis[[#All],[Quarter]], 0))) /( COUNTIFS(amazon_prime_users[Year], U1918, amazon_prime_users[Quarter], V1918))</f>
        <v>70.643373626373617</v>
      </c>
    </row>
    <row r="1919" spans="1:23" x14ac:dyDescent="0.3">
      <c r="A1919" s="2">
        <v>1918</v>
      </c>
      <c r="B1919" t="s">
        <v>7490</v>
      </c>
      <c r="C1919" t="s">
        <v>7491</v>
      </c>
      <c r="D1919" t="s">
        <v>7492</v>
      </c>
      <c r="E1919" s="3">
        <v>18018</v>
      </c>
      <c r="F1919" t="s">
        <v>22</v>
      </c>
      <c r="G1919" t="s">
        <v>7493</v>
      </c>
      <c r="H1919" s="1">
        <v>47223</v>
      </c>
      <c r="I1919" s="1">
        <v>47588</v>
      </c>
      <c r="J1919" t="s">
        <v>24</v>
      </c>
      <c r="K1919" t="s">
        <v>52</v>
      </c>
      <c r="L1919" t="s">
        <v>26</v>
      </c>
      <c r="M1919" t="s">
        <v>27</v>
      </c>
      <c r="N1919" t="s">
        <v>60</v>
      </c>
      <c r="O1919" t="s">
        <v>67</v>
      </c>
      <c r="P1919" t="s">
        <v>30</v>
      </c>
      <c r="Q1919" t="s">
        <v>47</v>
      </c>
      <c r="R1919">
        <v>3.1</v>
      </c>
      <c r="S1919">
        <v>3</v>
      </c>
      <c r="T1919">
        <f t="shared" si="87"/>
        <v>365</v>
      </c>
      <c r="U1919" t="str">
        <f t="shared" si="88"/>
        <v>2029</v>
      </c>
      <c r="V1919" t="str">
        <f t="shared" si="89"/>
        <v>2</v>
      </c>
      <c r="W1919" s="10" cm="1">
        <f t="array" ref="W1919">(INDEX(clv_analysis[[#All],[Customer Lifetime Value]], MATCH(TEXT(U1919, "0")&amp;V1919, TEXT(clv_analysis[[#All],[Year]], "0")&amp;clv_analysis[[#All],[Quarter]], 0))) /( COUNTIFS(amazon_prime_users[Year], U1919, amazon_prime_users[Quarter], V1919))</f>
        <v>70.643373626373617</v>
      </c>
    </row>
    <row r="1920" spans="1:23" x14ac:dyDescent="0.3">
      <c r="A1920" s="2">
        <v>1919</v>
      </c>
      <c r="B1920" t="s">
        <v>7494</v>
      </c>
      <c r="C1920" t="s">
        <v>7495</v>
      </c>
      <c r="D1920" t="s">
        <v>7496</v>
      </c>
      <c r="E1920" s="3">
        <v>26977</v>
      </c>
      <c r="F1920" t="s">
        <v>22</v>
      </c>
      <c r="G1920" t="s">
        <v>7497</v>
      </c>
      <c r="H1920" s="1">
        <v>47224</v>
      </c>
      <c r="I1920" s="1">
        <v>47589</v>
      </c>
      <c r="J1920" t="s">
        <v>36</v>
      </c>
      <c r="K1920" t="s">
        <v>37</v>
      </c>
      <c r="L1920" t="s">
        <v>53</v>
      </c>
      <c r="M1920" t="s">
        <v>59</v>
      </c>
      <c r="N1920" t="s">
        <v>45</v>
      </c>
      <c r="O1920" t="s">
        <v>46</v>
      </c>
      <c r="P1920" t="s">
        <v>39</v>
      </c>
      <c r="Q1920" t="s">
        <v>31</v>
      </c>
      <c r="R1920">
        <v>4.9000000000000004</v>
      </c>
      <c r="S1920">
        <v>1</v>
      </c>
      <c r="T1920">
        <f t="shared" si="87"/>
        <v>365</v>
      </c>
      <c r="U1920" t="str">
        <f t="shared" si="88"/>
        <v>2029</v>
      </c>
      <c r="V1920" t="str">
        <f t="shared" si="89"/>
        <v>2</v>
      </c>
      <c r="W1920" s="10" cm="1">
        <f t="array" ref="W1920">(INDEX(clv_analysis[[#All],[Customer Lifetime Value]], MATCH(TEXT(U1920, "0")&amp;V1920, TEXT(clv_analysis[[#All],[Year]], "0")&amp;clv_analysis[[#All],[Quarter]], 0))) /( COUNTIFS(amazon_prime_users[Year], U1920, amazon_prime_users[Quarter], V1920))</f>
        <v>70.643373626373617</v>
      </c>
    </row>
    <row r="1921" spans="1:23" x14ac:dyDescent="0.3">
      <c r="A1921" s="2">
        <v>1920</v>
      </c>
      <c r="B1921" t="s">
        <v>7498</v>
      </c>
      <c r="C1921" t="s">
        <v>7499</v>
      </c>
      <c r="D1921" t="s">
        <v>7500</v>
      </c>
      <c r="E1921" s="3">
        <v>20300</v>
      </c>
      <c r="F1921" t="s">
        <v>43</v>
      </c>
      <c r="G1921" t="s">
        <v>7501</v>
      </c>
      <c r="H1921" s="1">
        <v>47225</v>
      </c>
      <c r="I1921" s="1">
        <v>47590</v>
      </c>
      <c r="J1921" t="s">
        <v>36</v>
      </c>
      <c r="K1921" t="s">
        <v>37</v>
      </c>
      <c r="L1921" t="s">
        <v>26</v>
      </c>
      <c r="M1921" t="s">
        <v>59</v>
      </c>
      <c r="N1921" t="s">
        <v>60</v>
      </c>
      <c r="O1921" t="s">
        <v>114</v>
      </c>
      <c r="P1921" t="s">
        <v>39</v>
      </c>
      <c r="Q1921" t="s">
        <v>47</v>
      </c>
      <c r="R1921">
        <v>3.9</v>
      </c>
      <c r="S1921">
        <v>6</v>
      </c>
      <c r="T1921">
        <f t="shared" si="87"/>
        <v>365</v>
      </c>
      <c r="U1921" t="str">
        <f t="shared" si="88"/>
        <v>2029</v>
      </c>
      <c r="V1921" t="str">
        <f t="shared" si="89"/>
        <v>2</v>
      </c>
      <c r="W1921" s="10" cm="1">
        <f t="array" ref="W1921">(INDEX(clv_analysis[[#All],[Customer Lifetime Value]], MATCH(TEXT(U1921, "0")&amp;V1921, TEXT(clv_analysis[[#All],[Year]], "0")&amp;clv_analysis[[#All],[Quarter]], 0))) /( COUNTIFS(amazon_prime_users[Year], U1921, amazon_prime_users[Quarter], V1921))</f>
        <v>70.643373626373617</v>
      </c>
    </row>
    <row r="1922" spans="1:23" x14ac:dyDescent="0.3">
      <c r="A1922" s="2">
        <v>1921</v>
      </c>
      <c r="B1922" t="s">
        <v>7502</v>
      </c>
      <c r="C1922" t="s">
        <v>7503</v>
      </c>
      <c r="D1922" t="s">
        <v>7504</v>
      </c>
      <c r="E1922" s="3">
        <v>32163</v>
      </c>
      <c r="F1922" t="s">
        <v>22</v>
      </c>
      <c r="G1922" t="s">
        <v>7505</v>
      </c>
      <c r="H1922" s="1">
        <v>47226</v>
      </c>
      <c r="I1922" s="1">
        <v>47591</v>
      </c>
      <c r="J1922" t="s">
        <v>24</v>
      </c>
      <c r="K1922" t="s">
        <v>37</v>
      </c>
      <c r="L1922" t="s">
        <v>26</v>
      </c>
      <c r="M1922" t="s">
        <v>59</v>
      </c>
      <c r="N1922" t="s">
        <v>60</v>
      </c>
      <c r="O1922" t="s">
        <v>29</v>
      </c>
      <c r="P1922" t="s">
        <v>30</v>
      </c>
      <c r="Q1922" t="s">
        <v>31</v>
      </c>
      <c r="R1922">
        <v>3</v>
      </c>
      <c r="S1922">
        <v>3</v>
      </c>
      <c r="T1922">
        <f t="shared" ref="T1922:T1985" si="90">I1922-H1922</f>
        <v>365</v>
      </c>
      <c r="U1922" t="str">
        <f t="shared" ref="U1922:U1985" si="91">IF(YEAR(H1922)=2024, "2024",
 IF(YEAR(H1922)=2025, "2025",
 IF(YEAR(H1922)=2026, "2026",
 IF(YEAR(H1922)=2027, "2027",
 IF(YEAR(H1922)=2028, "2028",
 IF(YEAR(H1922)=2029, "2029",
 IF(YEAR(H1922)=2030, "2030", "")))))))</f>
        <v>2029</v>
      </c>
      <c r="V1922" t="str">
        <f t="shared" ref="V1922:V1985" si="92">IF(MONTH(H1922)&lt;=3, "1", IF(MONTH(H1922)&lt;=6, "2", IF(MONTH(H1922)&lt;=9, "3", "4")))</f>
        <v>2</v>
      </c>
      <c r="W1922" s="10" cm="1">
        <f t="array" ref="W1922">(INDEX(clv_analysis[[#All],[Customer Lifetime Value]], MATCH(TEXT(U1922, "0")&amp;V1922, TEXT(clv_analysis[[#All],[Year]], "0")&amp;clv_analysis[[#All],[Quarter]], 0))) /( COUNTIFS(amazon_prime_users[Year], U1922, amazon_prime_users[Quarter], V1922))</f>
        <v>70.643373626373617</v>
      </c>
    </row>
    <row r="1923" spans="1:23" x14ac:dyDescent="0.3">
      <c r="A1923" s="2">
        <v>1922</v>
      </c>
      <c r="B1923" t="s">
        <v>7506</v>
      </c>
      <c r="C1923" t="s">
        <v>7507</v>
      </c>
      <c r="D1923" t="s">
        <v>7508</v>
      </c>
      <c r="E1923" s="3">
        <v>26831</v>
      </c>
      <c r="F1923" t="s">
        <v>43</v>
      </c>
      <c r="G1923" t="s">
        <v>1133</v>
      </c>
      <c r="H1923" s="1">
        <v>47227</v>
      </c>
      <c r="I1923" s="1">
        <v>47592</v>
      </c>
      <c r="J1923" t="s">
        <v>36</v>
      </c>
      <c r="K1923" t="s">
        <v>25</v>
      </c>
      <c r="L1923" t="s">
        <v>53</v>
      </c>
      <c r="M1923" t="s">
        <v>59</v>
      </c>
      <c r="N1923" t="s">
        <v>45</v>
      </c>
      <c r="O1923" t="s">
        <v>114</v>
      </c>
      <c r="P1923" t="s">
        <v>30</v>
      </c>
      <c r="Q1923" t="s">
        <v>54</v>
      </c>
      <c r="R1923">
        <v>3.6</v>
      </c>
      <c r="S1923">
        <v>10</v>
      </c>
      <c r="T1923">
        <f t="shared" si="90"/>
        <v>365</v>
      </c>
      <c r="U1923" t="str">
        <f t="shared" si="91"/>
        <v>2029</v>
      </c>
      <c r="V1923" t="str">
        <f t="shared" si="92"/>
        <v>2</v>
      </c>
      <c r="W1923" s="10" cm="1">
        <f t="array" ref="W1923">(INDEX(clv_analysis[[#All],[Customer Lifetime Value]], MATCH(TEXT(U1923, "0")&amp;V1923, TEXT(clv_analysis[[#All],[Year]], "0")&amp;clv_analysis[[#All],[Quarter]], 0))) /( COUNTIFS(amazon_prime_users[Year], U1923, amazon_prime_users[Quarter], V1923))</f>
        <v>70.643373626373617</v>
      </c>
    </row>
    <row r="1924" spans="1:23" x14ac:dyDescent="0.3">
      <c r="A1924" s="2">
        <v>1923</v>
      </c>
      <c r="B1924" t="s">
        <v>7311</v>
      </c>
      <c r="C1924" t="s">
        <v>7509</v>
      </c>
      <c r="D1924" t="s">
        <v>7510</v>
      </c>
      <c r="E1924" s="3">
        <v>37706</v>
      </c>
      <c r="F1924" t="s">
        <v>43</v>
      </c>
      <c r="G1924" t="s">
        <v>7511</v>
      </c>
      <c r="H1924" s="1">
        <v>47228</v>
      </c>
      <c r="I1924" s="1">
        <v>47593</v>
      </c>
      <c r="J1924" t="s">
        <v>36</v>
      </c>
      <c r="K1924" t="s">
        <v>37</v>
      </c>
      <c r="L1924" t="s">
        <v>26</v>
      </c>
      <c r="M1924" t="s">
        <v>27</v>
      </c>
      <c r="N1924" t="s">
        <v>45</v>
      </c>
      <c r="O1924" t="s">
        <v>46</v>
      </c>
      <c r="P1924" t="s">
        <v>30</v>
      </c>
      <c r="Q1924" t="s">
        <v>54</v>
      </c>
      <c r="R1924">
        <v>3.2</v>
      </c>
      <c r="S1924">
        <v>0</v>
      </c>
      <c r="T1924">
        <f t="shared" si="90"/>
        <v>365</v>
      </c>
      <c r="U1924" t="str">
        <f t="shared" si="91"/>
        <v>2029</v>
      </c>
      <c r="V1924" t="str">
        <f t="shared" si="92"/>
        <v>2</v>
      </c>
      <c r="W1924" s="10" cm="1">
        <f t="array" ref="W1924">(INDEX(clv_analysis[[#All],[Customer Lifetime Value]], MATCH(TEXT(U1924, "0")&amp;V1924, TEXT(clv_analysis[[#All],[Year]], "0")&amp;clv_analysis[[#All],[Quarter]], 0))) /( COUNTIFS(amazon_prime_users[Year], U1924, amazon_prime_users[Quarter], V1924))</f>
        <v>70.643373626373617</v>
      </c>
    </row>
    <row r="1925" spans="1:23" x14ac:dyDescent="0.3">
      <c r="A1925" s="2">
        <v>1924</v>
      </c>
      <c r="B1925" t="s">
        <v>7512</v>
      </c>
      <c r="C1925" t="s">
        <v>7513</v>
      </c>
      <c r="D1925" t="s">
        <v>7514</v>
      </c>
      <c r="E1925" s="3">
        <v>15388</v>
      </c>
      <c r="F1925" t="s">
        <v>43</v>
      </c>
      <c r="G1925" t="s">
        <v>7515</v>
      </c>
      <c r="H1925" s="1">
        <v>47229</v>
      </c>
      <c r="I1925" s="1">
        <v>47594</v>
      </c>
      <c r="J1925" t="s">
        <v>36</v>
      </c>
      <c r="K1925" t="s">
        <v>37</v>
      </c>
      <c r="L1925" t="s">
        <v>26</v>
      </c>
      <c r="M1925" t="s">
        <v>59</v>
      </c>
      <c r="N1925" t="s">
        <v>60</v>
      </c>
      <c r="O1925" t="s">
        <v>38</v>
      </c>
      <c r="P1925" t="s">
        <v>30</v>
      </c>
      <c r="Q1925" t="s">
        <v>54</v>
      </c>
      <c r="R1925">
        <v>4.7</v>
      </c>
      <c r="S1925">
        <v>6</v>
      </c>
      <c r="T1925">
        <f t="shared" si="90"/>
        <v>365</v>
      </c>
      <c r="U1925" t="str">
        <f t="shared" si="91"/>
        <v>2029</v>
      </c>
      <c r="V1925" t="str">
        <f t="shared" si="92"/>
        <v>2</v>
      </c>
      <c r="W1925" s="10" cm="1">
        <f t="array" ref="W1925">(INDEX(clv_analysis[[#All],[Customer Lifetime Value]], MATCH(TEXT(U1925, "0")&amp;V1925, TEXT(clv_analysis[[#All],[Year]], "0")&amp;clv_analysis[[#All],[Quarter]], 0))) /( COUNTIFS(amazon_prime_users[Year], U1925, amazon_prime_users[Quarter], V1925))</f>
        <v>70.643373626373617</v>
      </c>
    </row>
    <row r="1926" spans="1:23" x14ac:dyDescent="0.3">
      <c r="A1926" s="2">
        <v>1925</v>
      </c>
      <c r="B1926" t="s">
        <v>7516</v>
      </c>
      <c r="C1926" t="s">
        <v>7517</v>
      </c>
      <c r="D1926" t="s">
        <v>7518</v>
      </c>
      <c r="E1926" s="3">
        <v>37215</v>
      </c>
      <c r="F1926" t="s">
        <v>43</v>
      </c>
      <c r="G1926" t="s">
        <v>7519</v>
      </c>
      <c r="H1926" s="1">
        <v>47230</v>
      </c>
      <c r="I1926" s="1">
        <v>47595</v>
      </c>
      <c r="J1926" t="s">
        <v>24</v>
      </c>
      <c r="K1926" t="s">
        <v>37</v>
      </c>
      <c r="L1926" t="s">
        <v>53</v>
      </c>
      <c r="M1926" t="s">
        <v>59</v>
      </c>
      <c r="N1926" t="s">
        <v>45</v>
      </c>
      <c r="O1926" t="s">
        <v>114</v>
      </c>
      <c r="P1926" t="s">
        <v>68</v>
      </c>
      <c r="Q1926" t="s">
        <v>47</v>
      </c>
      <c r="R1926">
        <v>3.5</v>
      </c>
      <c r="S1926">
        <v>2</v>
      </c>
      <c r="T1926">
        <f t="shared" si="90"/>
        <v>365</v>
      </c>
      <c r="U1926" t="str">
        <f t="shared" si="91"/>
        <v>2029</v>
      </c>
      <c r="V1926" t="str">
        <f t="shared" si="92"/>
        <v>2</v>
      </c>
      <c r="W1926" s="10" cm="1">
        <f t="array" ref="W1926">(INDEX(clv_analysis[[#All],[Customer Lifetime Value]], MATCH(TEXT(U1926, "0")&amp;V1926, TEXT(clv_analysis[[#All],[Year]], "0")&amp;clv_analysis[[#All],[Quarter]], 0))) /( COUNTIFS(amazon_prime_users[Year], U1926, amazon_prime_users[Quarter], V1926))</f>
        <v>70.643373626373617</v>
      </c>
    </row>
    <row r="1927" spans="1:23" x14ac:dyDescent="0.3">
      <c r="A1927" s="2">
        <v>1926</v>
      </c>
      <c r="B1927" t="s">
        <v>7520</v>
      </c>
      <c r="C1927" t="s">
        <v>7521</v>
      </c>
      <c r="D1927" t="s">
        <v>7522</v>
      </c>
      <c r="E1927" s="3">
        <v>13975</v>
      </c>
      <c r="F1927" t="s">
        <v>43</v>
      </c>
      <c r="G1927" t="s">
        <v>7523</v>
      </c>
      <c r="H1927" s="1">
        <v>47231</v>
      </c>
      <c r="I1927" s="1">
        <v>47596</v>
      </c>
      <c r="J1927" t="s">
        <v>24</v>
      </c>
      <c r="K1927" t="s">
        <v>52</v>
      </c>
      <c r="L1927" t="s">
        <v>26</v>
      </c>
      <c r="M1927" t="s">
        <v>59</v>
      </c>
      <c r="N1927" t="s">
        <v>45</v>
      </c>
      <c r="O1927" t="s">
        <v>46</v>
      </c>
      <c r="P1927" t="s">
        <v>68</v>
      </c>
      <c r="Q1927" t="s">
        <v>54</v>
      </c>
      <c r="R1927">
        <v>5</v>
      </c>
      <c r="S1927">
        <v>3</v>
      </c>
      <c r="T1927">
        <f t="shared" si="90"/>
        <v>365</v>
      </c>
      <c r="U1927" t="str">
        <f t="shared" si="91"/>
        <v>2029</v>
      </c>
      <c r="V1927" t="str">
        <f t="shared" si="92"/>
        <v>2</v>
      </c>
      <c r="W1927" s="10" cm="1">
        <f t="array" ref="W1927">(INDEX(clv_analysis[[#All],[Customer Lifetime Value]], MATCH(TEXT(U1927, "0")&amp;V1927, TEXT(clv_analysis[[#All],[Year]], "0")&amp;clv_analysis[[#All],[Quarter]], 0))) /( COUNTIFS(amazon_prime_users[Year], U1927, amazon_prime_users[Quarter], V1927))</f>
        <v>70.643373626373617</v>
      </c>
    </row>
    <row r="1928" spans="1:23" x14ac:dyDescent="0.3">
      <c r="A1928" s="2">
        <v>1927</v>
      </c>
      <c r="B1928" t="s">
        <v>7524</v>
      </c>
      <c r="C1928" t="s">
        <v>7525</v>
      </c>
      <c r="D1928" t="s">
        <v>7526</v>
      </c>
      <c r="E1928" s="3">
        <v>27341</v>
      </c>
      <c r="F1928" t="s">
        <v>22</v>
      </c>
      <c r="G1928" t="s">
        <v>2578</v>
      </c>
      <c r="H1928" s="1">
        <v>47232</v>
      </c>
      <c r="I1928" s="1">
        <v>47597</v>
      </c>
      <c r="J1928" t="s">
        <v>36</v>
      </c>
      <c r="K1928" t="s">
        <v>25</v>
      </c>
      <c r="L1928" t="s">
        <v>26</v>
      </c>
      <c r="M1928" t="s">
        <v>59</v>
      </c>
      <c r="N1928" t="s">
        <v>28</v>
      </c>
      <c r="O1928" t="s">
        <v>61</v>
      </c>
      <c r="P1928" t="s">
        <v>30</v>
      </c>
      <c r="Q1928" t="s">
        <v>54</v>
      </c>
      <c r="R1928">
        <v>3.5</v>
      </c>
      <c r="S1928">
        <v>8</v>
      </c>
      <c r="T1928">
        <f t="shared" si="90"/>
        <v>365</v>
      </c>
      <c r="U1928" t="str">
        <f t="shared" si="91"/>
        <v>2029</v>
      </c>
      <c r="V1928" t="str">
        <f t="shared" si="92"/>
        <v>2</v>
      </c>
      <c r="W1928" s="10" cm="1">
        <f t="array" ref="W1928">(INDEX(clv_analysis[[#All],[Customer Lifetime Value]], MATCH(TEXT(U1928, "0")&amp;V1928, TEXT(clv_analysis[[#All],[Year]], "0")&amp;clv_analysis[[#All],[Quarter]], 0))) /( COUNTIFS(amazon_prime_users[Year], U1928, amazon_prime_users[Quarter], V1928))</f>
        <v>70.643373626373617</v>
      </c>
    </row>
    <row r="1929" spans="1:23" x14ac:dyDescent="0.3">
      <c r="A1929" s="2">
        <v>1928</v>
      </c>
      <c r="B1929" t="s">
        <v>7527</v>
      </c>
      <c r="C1929" t="s">
        <v>7528</v>
      </c>
      <c r="D1929" t="s">
        <v>7529</v>
      </c>
      <c r="E1929" s="3">
        <v>14323</v>
      </c>
      <c r="F1929" t="s">
        <v>22</v>
      </c>
      <c r="G1929" t="s">
        <v>2035</v>
      </c>
      <c r="H1929" s="1">
        <v>47233</v>
      </c>
      <c r="I1929" s="1">
        <v>47598</v>
      </c>
      <c r="J1929" t="s">
        <v>36</v>
      </c>
      <c r="K1929" t="s">
        <v>37</v>
      </c>
      <c r="L1929" t="s">
        <v>53</v>
      </c>
      <c r="M1929" t="s">
        <v>27</v>
      </c>
      <c r="N1929" t="s">
        <v>60</v>
      </c>
      <c r="O1929" t="s">
        <v>73</v>
      </c>
      <c r="P1929" t="s">
        <v>30</v>
      </c>
      <c r="Q1929" t="s">
        <v>31</v>
      </c>
      <c r="R1929">
        <v>3.3</v>
      </c>
      <c r="S1929">
        <v>2</v>
      </c>
      <c r="T1929">
        <f t="shared" si="90"/>
        <v>365</v>
      </c>
      <c r="U1929" t="str">
        <f t="shared" si="91"/>
        <v>2029</v>
      </c>
      <c r="V1929" t="str">
        <f t="shared" si="92"/>
        <v>2</v>
      </c>
      <c r="W1929" s="10" cm="1">
        <f t="array" ref="W1929">(INDEX(clv_analysis[[#All],[Customer Lifetime Value]], MATCH(TEXT(U1929, "0")&amp;V1929, TEXT(clv_analysis[[#All],[Year]], "0")&amp;clv_analysis[[#All],[Quarter]], 0))) /( COUNTIFS(amazon_prime_users[Year], U1929, amazon_prime_users[Quarter], V1929))</f>
        <v>70.643373626373617</v>
      </c>
    </row>
    <row r="1930" spans="1:23" x14ac:dyDescent="0.3">
      <c r="A1930" s="2">
        <v>1929</v>
      </c>
      <c r="B1930" t="s">
        <v>7530</v>
      </c>
      <c r="C1930" t="s">
        <v>634</v>
      </c>
      <c r="D1930" t="s">
        <v>635</v>
      </c>
      <c r="E1930" s="3">
        <v>31130</v>
      </c>
      <c r="F1930" t="s">
        <v>22</v>
      </c>
      <c r="G1930" t="s">
        <v>7531</v>
      </c>
      <c r="H1930" s="1">
        <v>47234</v>
      </c>
      <c r="I1930" s="1">
        <v>47599</v>
      </c>
      <c r="J1930" t="s">
        <v>36</v>
      </c>
      <c r="K1930" t="s">
        <v>52</v>
      </c>
      <c r="L1930" t="s">
        <v>53</v>
      </c>
      <c r="M1930" t="s">
        <v>59</v>
      </c>
      <c r="N1930" t="s">
        <v>45</v>
      </c>
      <c r="O1930" t="s">
        <v>61</v>
      </c>
      <c r="P1930" t="s">
        <v>39</v>
      </c>
      <c r="Q1930" t="s">
        <v>54</v>
      </c>
      <c r="R1930">
        <v>4.5</v>
      </c>
      <c r="S1930">
        <v>7</v>
      </c>
      <c r="T1930">
        <f t="shared" si="90"/>
        <v>365</v>
      </c>
      <c r="U1930" t="str">
        <f t="shared" si="91"/>
        <v>2029</v>
      </c>
      <c r="V1930" t="str">
        <f t="shared" si="92"/>
        <v>2</v>
      </c>
      <c r="W1930" s="10" cm="1">
        <f t="array" ref="W1930">(INDEX(clv_analysis[[#All],[Customer Lifetime Value]], MATCH(TEXT(U1930, "0")&amp;V1930, TEXT(clv_analysis[[#All],[Year]], "0")&amp;clv_analysis[[#All],[Quarter]], 0))) /( COUNTIFS(amazon_prime_users[Year], U1930, amazon_prime_users[Quarter], V1930))</f>
        <v>70.643373626373617</v>
      </c>
    </row>
    <row r="1931" spans="1:23" x14ac:dyDescent="0.3">
      <c r="A1931" s="2">
        <v>1930</v>
      </c>
      <c r="B1931" t="s">
        <v>7532</v>
      </c>
      <c r="C1931" t="s">
        <v>7533</v>
      </c>
      <c r="D1931" t="s">
        <v>7534</v>
      </c>
      <c r="E1931" s="3">
        <v>35082</v>
      </c>
      <c r="F1931" t="s">
        <v>22</v>
      </c>
      <c r="G1931" t="s">
        <v>7535</v>
      </c>
      <c r="H1931" s="1">
        <v>47235</v>
      </c>
      <c r="I1931" s="1">
        <v>47600</v>
      </c>
      <c r="J1931" t="s">
        <v>36</v>
      </c>
      <c r="K1931" t="s">
        <v>37</v>
      </c>
      <c r="L1931" t="s">
        <v>26</v>
      </c>
      <c r="M1931" t="s">
        <v>66</v>
      </c>
      <c r="N1931" t="s">
        <v>60</v>
      </c>
      <c r="O1931" t="s">
        <v>46</v>
      </c>
      <c r="P1931" t="s">
        <v>39</v>
      </c>
      <c r="Q1931" t="s">
        <v>54</v>
      </c>
      <c r="R1931">
        <v>4.0999999999999996</v>
      </c>
      <c r="S1931">
        <v>3</v>
      </c>
      <c r="T1931">
        <f t="shared" si="90"/>
        <v>365</v>
      </c>
      <c r="U1931" t="str">
        <f t="shared" si="91"/>
        <v>2029</v>
      </c>
      <c r="V1931" t="str">
        <f t="shared" si="92"/>
        <v>2</v>
      </c>
      <c r="W1931" s="10" cm="1">
        <f t="array" ref="W1931">(INDEX(clv_analysis[[#All],[Customer Lifetime Value]], MATCH(TEXT(U1931, "0")&amp;V1931, TEXT(clv_analysis[[#All],[Year]], "0")&amp;clv_analysis[[#All],[Quarter]], 0))) /( COUNTIFS(amazon_prime_users[Year], U1931, amazon_prime_users[Quarter], V1931))</f>
        <v>70.643373626373617</v>
      </c>
    </row>
    <row r="1932" spans="1:23" x14ac:dyDescent="0.3">
      <c r="A1932" s="2">
        <v>1931</v>
      </c>
      <c r="B1932" t="s">
        <v>7536</v>
      </c>
      <c r="C1932" t="s">
        <v>7537</v>
      </c>
      <c r="D1932" t="s">
        <v>7538</v>
      </c>
      <c r="E1932" s="3">
        <v>38735</v>
      </c>
      <c r="F1932" t="s">
        <v>22</v>
      </c>
      <c r="G1932" t="s">
        <v>7539</v>
      </c>
      <c r="H1932" s="1">
        <v>47236</v>
      </c>
      <c r="I1932" s="1">
        <v>47601</v>
      </c>
      <c r="J1932" t="s">
        <v>24</v>
      </c>
      <c r="K1932" t="s">
        <v>37</v>
      </c>
      <c r="L1932" t="s">
        <v>26</v>
      </c>
      <c r="M1932" t="s">
        <v>27</v>
      </c>
      <c r="N1932" t="s">
        <v>60</v>
      </c>
      <c r="O1932" t="s">
        <v>114</v>
      </c>
      <c r="P1932" t="s">
        <v>30</v>
      </c>
      <c r="Q1932" t="s">
        <v>54</v>
      </c>
      <c r="R1932">
        <v>3.8</v>
      </c>
      <c r="S1932">
        <v>4</v>
      </c>
      <c r="T1932">
        <f t="shared" si="90"/>
        <v>365</v>
      </c>
      <c r="U1932" t="str">
        <f t="shared" si="91"/>
        <v>2029</v>
      </c>
      <c r="V1932" t="str">
        <f t="shared" si="92"/>
        <v>2</v>
      </c>
      <c r="W1932" s="10" cm="1">
        <f t="array" ref="W1932">(INDEX(clv_analysis[[#All],[Customer Lifetime Value]], MATCH(TEXT(U1932, "0")&amp;V1932, TEXT(clv_analysis[[#All],[Year]], "0")&amp;clv_analysis[[#All],[Quarter]], 0))) /( COUNTIFS(amazon_prime_users[Year], U1932, amazon_prime_users[Quarter], V1932))</f>
        <v>70.643373626373617</v>
      </c>
    </row>
    <row r="1933" spans="1:23" x14ac:dyDescent="0.3">
      <c r="A1933" s="2">
        <v>1932</v>
      </c>
      <c r="B1933" t="s">
        <v>7540</v>
      </c>
      <c r="C1933" t="s">
        <v>7541</v>
      </c>
      <c r="D1933" t="s">
        <v>7542</v>
      </c>
      <c r="E1933" s="3">
        <v>15537</v>
      </c>
      <c r="F1933" t="s">
        <v>43</v>
      </c>
      <c r="G1933" t="s">
        <v>7543</v>
      </c>
      <c r="H1933" s="1">
        <v>47237</v>
      </c>
      <c r="I1933" s="1">
        <v>47602</v>
      </c>
      <c r="J1933" t="s">
        <v>36</v>
      </c>
      <c r="K1933" t="s">
        <v>37</v>
      </c>
      <c r="L1933" t="s">
        <v>53</v>
      </c>
      <c r="M1933" t="s">
        <v>27</v>
      </c>
      <c r="N1933" t="s">
        <v>45</v>
      </c>
      <c r="O1933" t="s">
        <v>73</v>
      </c>
      <c r="P1933" t="s">
        <v>39</v>
      </c>
      <c r="Q1933" t="s">
        <v>54</v>
      </c>
      <c r="R1933">
        <v>3.9</v>
      </c>
      <c r="S1933">
        <v>8</v>
      </c>
      <c r="T1933">
        <f t="shared" si="90"/>
        <v>365</v>
      </c>
      <c r="U1933" t="str">
        <f t="shared" si="91"/>
        <v>2029</v>
      </c>
      <c r="V1933" t="str">
        <f t="shared" si="92"/>
        <v>2</v>
      </c>
      <c r="W1933" s="10" cm="1">
        <f t="array" ref="W1933">(INDEX(clv_analysis[[#All],[Customer Lifetime Value]], MATCH(TEXT(U1933, "0")&amp;V1933, TEXT(clv_analysis[[#All],[Year]], "0")&amp;clv_analysis[[#All],[Quarter]], 0))) /( COUNTIFS(amazon_prime_users[Year], U1933, amazon_prime_users[Quarter], V1933))</f>
        <v>70.643373626373617</v>
      </c>
    </row>
    <row r="1934" spans="1:23" x14ac:dyDescent="0.3">
      <c r="A1934" s="2">
        <v>1933</v>
      </c>
      <c r="B1934" t="s">
        <v>7544</v>
      </c>
      <c r="C1934" t="s">
        <v>7545</v>
      </c>
      <c r="D1934" t="s">
        <v>7546</v>
      </c>
      <c r="E1934" s="3">
        <v>26944</v>
      </c>
      <c r="F1934" t="s">
        <v>22</v>
      </c>
      <c r="G1934" t="s">
        <v>7547</v>
      </c>
      <c r="H1934" s="1">
        <v>47238</v>
      </c>
      <c r="I1934" s="1">
        <v>47603</v>
      </c>
      <c r="J1934" t="s">
        <v>24</v>
      </c>
      <c r="K1934" t="s">
        <v>52</v>
      </c>
      <c r="L1934" t="s">
        <v>26</v>
      </c>
      <c r="M1934" t="s">
        <v>66</v>
      </c>
      <c r="N1934" t="s">
        <v>28</v>
      </c>
      <c r="O1934" t="s">
        <v>73</v>
      </c>
      <c r="P1934" t="s">
        <v>68</v>
      </c>
      <c r="Q1934" t="s">
        <v>54</v>
      </c>
      <c r="R1934">
        <v>3.8</v>
      </c>
      <c r="S1934">
        <v>5</v>
      </c>
      <c r="T1934">
        <f t="shared" si="90"/>
        <v>365</v>
      </c>
      <c r="U1934" t="str">
        <f t="shared" si="91"/>
        <v>2029</v>
      </c>
      <c r="V1934" t="str">
        <f t="shared" si="92"/>
        <v>2</v>
      </c>
      <c r="W1934" s="10" cm="1">
        <f t="array" ref="W1934">(INDEX(clv_analysis[[#All],[Customer Lifetime Value]], MATCH(TEXT(U1934, "0")&amp;V1934, TEXT(clv_analysis[[#All],[Year]], "0")&amp;clv_analysis[[#All],[Quarter]], 0))) /( COUNTIFS(amazon_prime_users[Year], U1934, amazon_prime_users[Quarter], V1934))</f>
        <v>70.643373626373617</v>
      </c>
    </row>
    <row r="1935" spans="1:23" x14ac:dyDescent="0.3">
      <c r="A1935" s="2">
        <v>1934</v>
      </c>
      <c r="B1935" t="s">
        <v>7548</v>
      </c>
      <c r="C1935" t="s">
        <v>7549</v>
      </c>
      <c r="D1935" t="s">
        <v>7550</v>
      </c>
      <c r="E1935" s="3">
        <v>17416</v>
      </c>
      <c r="F1935" t="s">
        <v>22</v>
      </c>
      <c r="G1935" t="s">
        <v>7551</v>
      </c>
      <c r="H1935" s="1">
        <v>47239</v>
      </c>
      <c r="I1935" s="1">
        <v>47604</v>
      </c>
      <c r="J1935" t="s">
        <v>24</v>
      </c>
      <c r="K1935" t="s">
        <v>37</v>
      </c>
      <c r="L1935" t="s">
        <v>53</v>
      </c>
      <c r="M1935" t="s">
        <v>66</v>
      </c>
      <c r="N1935" t="s">
        <v>60</v>
      </c>
      <c r="O1935" t="s">
        <v>46</v>
      </c>
      <c r="P1935" t="s">
        <v>68</v>
      </c>
      <c r="Q1935" t="s">
        <v>54</v>
      </c>
      <c r="R1935">
        <v>4.2</v>
      </c>
      <c r="S1935">
        <v>10</v>
      </c>
      <c r="T1935">
        <f t="shared" si="90"/>
        <v>365</v>
      </c>
      <c r="U1935" t="str">
        <f t="shared" si="91"/>
        <v>2029</v>
      </c>
      <c r="V1935" t="str">
        <f t="shared" si="92"/>
        <v>2</v>
      </c>
      <c r="W1935" s="10" cm="1">
        <f t="array" ref="W1935">(INDEX(clv_analysis[[#All],[Customer Lifetime Value]], MATCH(TEXT(U1935, "0")&amp;V1935, TEXT(clv_analysis[[#All],[Year]], "0")&amp;clv_analysis[[#All],[Quarter]], 0))) /( COUNTIFS(amazon_prime_users[Year], U1935, amazon_prime_users[Quarter], V1935))</f>
        <v>70.643373626373617</v>
      </c>
    </row>
    <row r="1936" spans="1:23" x14ac:dyDescent="0.3">
      <c r="A1936" s="2">
        <v>1935</v>
      </c>
      <c r="B1936" t="s">
        <v>7552</v>
      </c>
      <c r="C1936" t="s">
        <v>7553</v>
      </c>
      <c r="D1936" t="s">
        <v>7554</v>
      </c>
      <c r="E1936" s="3">
        <v>25422</v>
      </c>
      <c r="F1936" t="s">
        <v>22</v>
      </c>
      <c r="G1936" t="s">
        <v>7555</v>
      </c>
      <c r="H1936" s="1">
        <v>47240</v>
      </c>
      <c r="I1936" s="1">
        <v>47605</v>
      </c>
      <c r="J1936" t="s">
        <v>24</v>
      </c>
      <c r="K1936" t="s">
        <v>25</v>
      </c>
      <c r="L1936" t="s">
        <v>53</v>
      </c>
      <c r="M1936" t="s">
        <v>66</v>
      </c>
      <c r="N1936" t="s">
        <v>60</v>
      </c>
      <c r="O1936" t="s">
        <v>38</v>
      </c>
      <c r="P1936" t="s">
        <v>68</v>
      </c>
      <c r="Q1936" t="s">
        <v>54</v>
      </c>
      <c r="R1936">
        <v>3.7</v>
      </c>
      <c r="S1936">
        <v>10</v>
      </c>
      <c r="T1936">
        <f t="shared" si="90"/>
        <v>365</v>
      </c>
      <c r="U1936" t="str">
        <f t="shared" si="91"/>
        <v>2029</v>
      </c>
      <c r="V1936" t="str">
        <f t="shared" si="92"/>
        <v>2</v>
      </c>
      <c r="W1936" s="10" cm="1">
        <f t="array" ref="W1936">(INDEX(clv_analysis[[#All],[Customer Lifetime Value]], MATCH(TEXT(U1936, "0")&amp;V1936, TEXT(clv_analysis[[#All],[Year]], "0")&amp;clv_analysis[[#All],[Quarter]], 0))) /( COUNTIFS(amazon_prime_users[Year], U1936, amazon_prime_users[Quarter], V1936))</f>
        <v>70.643373626373617</v>
      </c>
    </row>
    <row r="1937" spans="1:23" x14ac:dyDescent="0.3">
      <c r="A1937" s="2">
        <v>1936</v>
      </c>
      <c r="B1937" t="s">
        <v>7556</v>
      </c>
      <c r="C1937" t="s">
        <v>7557</v>
      </c>
      <c r="D1937" t="s">
        <v>7558</v>
      </c>
      <c r="E1937" s="3">
        <v>18812</v>
      </c>
      <c r="F1937" t="s">
        <v>22</v>
      </c>
      <c r="G1937" t="s">
        <v>7559</v>
      </c>
      <c r="H1937" s="1">
        <v>47241</v>
      </c>
      <c r="I1937" s="1">
        <v>47606</v>
      </c>
      <c r="J1937" t="s">
        <v>24</v>
      </c>
      <c r="K1937" t="s">
        <v>52</v>
      </c>
      <c r="L1937" t="s">
        <v>26</v>
      </c>
      <c r="M1937" t="s">
        <v>59</v>
      </c>
      <c r="N1937" t="s">
        <v>28</v>
      </c>
      <c r="O1937" t="s">
        <v>73</v>
      </c>
      <c r="P1937" t="s">
        <v>39</v>
      </c>
      <c r="Q1937" t="s">
        <v>31</v>
      </c>
      <c r="R1937">
        <v>3.1</v>
      </c>
      <c r="S1937">
        <v>8</v>
      </c>
      <c r="T1937">
        <f t="shared" si="90"/>
        <v>365</v>
      </c>
      <c r="U1937" t="str">
        <f t="shared" si="91"/>
        <v>2029</v>
      </c>
      <c r="V1937" t="str">
        <f t="shared" si="92"/>
        <v>2</v>
      </c>
      <c r="W1937" s="10" cm="1">
        <f t="array" ref="W1937">(INDEX(clv_analysis[[#All],[Customer Lifetime Value]], MATCH(TEXT(U1937, "0")&amp;V1937, TEXT(clv_analysis[[#All],[Year]], "0")&amp;clv_analysis[[#All],[Quarter]], 0))) /( COUNTIFS(amazon_prime_users[Year], U1937, amazon_prime_users[Quarter], V1937))</f>
        <v>70.643373626373617</v>
      </c>
    </row>
    <row r="1938" spans="1:23" x14ac:dyDescent="0.3">
      <c r="A1938" s="2">
        <v>1937</v>
      </c>
      <c r="B1938" t="s">
        <v>7560</v>
      </c>
      <c r="C1938" t="s">
        <v>7561</v>
      </c>
      <c r="D1938" t="s">
        <v>7562</v>
      </c>
      <c r="E1938" s="3">
        <v>35559</v>
      </c>
      <c r="F1938" t="s">
        <v>22</v>
      </c>
      <c r="G1938" t="s">
        <v>7563</v>
      </c>
      <c r="H1938" s="1">
        <v>47242</v>
      </c>
      <c r="I1938" s="1">
        <v>47607</v>
      </c>
      <c r="J1938" t="s">
        <v>24</v>
      </c>
      <c r="K1938" t="s">
        <v>37</v>
      </c>
      <c r="L1938" t="s">
        <v>53</v>
      </c>
      <c r="M1938" t="s">
        <v>66</v>
      </c>
      <c r="N1938" t="s">
        <v>60</v>
      </c>
      <c r="O1938" t="s">
        <v>114</v>
      </c>
      <c r="P1938" t="s">
        <v>68</v>
      </c>
      <c r="Q1938" t="s">
        <v>31</v>
      </c>
      <c r="R1938">
        <v>4.8</v>
      </c>
      <c r="S1938">
        <v>9</v>
      </c>
      <c r="T1938">
        <f t="shared" si="90"/>
        <v>365</v>
      </c>
      <c r="U1938" t="str">
        <f t="shared" si="91"/>
        <v>2029</v>
      </c>
      <c r="V1938" t="str">
        <f t="shared" si="92"/>
        <v>2</v>
      </c>
      <c r="W1938" s="10" cm="1">
        <f t="array" ref="W1938">(INDEX(clv_analysis[[#All],[Customer Lifetime Value]], MATCH(TEXT(U1938, "0")&amp;V1938, TEXT(clv_analysis[[#All],[Year]], "0")&amp;clv_analysis[[#All],[Quarter]], 0))) /( COUNTIFS(amazon_prime_users[Year], U1938, amazon_prime_users[Quarter], V1938))</f>
        <v>70.643373626373617</v>
      </c>
    </row>
    <row r="1939" spans="1:23" x14ac:dyDescent="0.3">
      <c r="A1939" s="2">
        <v>1938</v>
      </c>
      <c r="B1939" t="s">
        <v>7564</v>
      </c>
      <c r="C1939" t="s">
        <v>7565</v>
      </c>
      <c r="D1939" t="s">
        <v>7566</v>
      </c>
      <c r="E1939" s="3">
        <v>34060</v>
      </c>
      <c r="F1939" t="s">
        <v>43</v>
      </c>
      <c r="G1939" t="s">
        <v>7567</v>
      </c>
      <c r="H1939" s="1">
        <v>47243</v>
      </c>
      <c r="I1939" s="1">
        <v>47608</v>
      </c>
      <c r="J1939" t="s">
        <v>24</v>
      </c>
      <c r="K1939" t="s">
        <v>37</v>
      </c>
      <c r="L1939" t="s">
        <v>26</v>
      </c>
      <c r="M1939" t="s">
        <v>27</v>
      </c>
      <c r="N1939" t="s">
        <v>45</v>
      </c>
      <c r="O1939" t="s">
        <v>114</v>
      </c>
      <c r="P1939" t="s">
        <v>39</v>
      </c>
      <c r="Q1939" t="s">
        <v>54</v>
      </c>
      <c r="R1939">
        <v>4.4000000000000004</v>
      </c>
      <c r="S1939">
        <v>5</v>
      </c>
      <c r="T1939">
        <f t="shared" si="90"/>
        <v>365</v>
      </c>
      <c r="U1939" t="str">
        <f t="shared" si="91"/>
        <v>2029</v>
      </c>
      <c r="V1939" t="str">
        <f t="shared" si="92"/>
        <v>2</v>
      </c>
      <c r="W1939" s="10" cm="1">
        <f t="array" ref="W1939">(INDEX(clv_analysis[[#All],[Customer Lifetime Value]], MATCH(TEXT(U1939, "0")&amp;V1939, TEXT(clv_analysis[[#All],[Year]], "0")&amp;clv_analysis[[#All],[Quarter]], 0))) /( COUNTIFS(amazon_prime_users[Year], U1939, amazon_prime_users[Quarter], V1939))</f>
        <v>70.643373626373617</v>
      </c>
    </row>
    <row r="1940" spans="1:23" x14ac:dyDescent="0.3">
      <c r="A1940" s="2">
        <v>1939</v>
      </c>
      <c r="B1940" t="s">
        <v>7568</v>
      </c>
      <c r="C1940" t="s">
        <v>7569</v>
      </c>
      <c r="D1940" t="s">
        <v>7570</v>
      </c>
      <c r="E1940" s="3">
        <v>33220</v>
      </c>
      <c r="F1940" t="s">
        <v>43</v>
      </c>
      <c r="G1940" t="s">
        <v>7571</v>
      </c>
      <c r="H1940" s="1">
        <v>47244</v>
      </c>
      <c r="I1940" s="1">
        <v>47609</v>
      </c>
      <c r="J1940" t="s">
        <v>24</v>
      </c>
      <c r="K1940" t="s">
        <v>52</v>
      </c>
      <c r="L1940" t="s">
        <v>53</v>
      </c>
      <c r="M1940" t="s">
        <v>59</v>
      </c>
      <c r="N1940" t="s">
        <v>45</v>
      </c>
      <c r="O1940" t="s">
        <v>67</v>
      </c>
      <c r="P1940" t="s">
        <v>30</v>
      </c>
      <c r="Q1940" t="s">
        <v>47</v>
      </c>
      <c r="R1940">
        <v>3.2</v>
      </c>
      <c r="S1940">
        <v>8</v>
      </c>
      <c r="T1940">
        <f t="shared" si="90"/>
        <v>365</v>
      </c>
      <c r="U1940" t="str">
        <f t="shared" si="91"/>
        <v>2029</v>
      </c>
      <c r="V1940" t="str">
        <f t="shared" si="92"/>
        <v>2</v>
      </c>
      <c r="W1940" s="10" cm="1">
        <f t="array" ref="W1940">(INDEX(clv_analysis[[#All],[Customer Lifetime Value]], MATCH(TEXT(U1940, "0")&amp;V1940, TEXT(clv_analysis[[#All],[Year]], "0")&amp;clv_analysis[[#All],[Quarter]], 0))) /( COUNTIFS(amazon_prime_users[Year], U1940, amazon_prime_users[Quarter], V1940))</f>
        <v>70.643373626373617</v>
      </c>
    </row>
    <row r="1941" spans="1:23" x14ac:dyDescent="0.3">
      <c r="A1941" s="2">
        <v>1940</v>
      </c>
      <c r="B1941" t="s">
        <v>7572</v>
      </c>
      <c r="C1941" t="s">
        <v>7573</v>
      </c>
      <c r="D1941" t="s">
        <v>7574</v>
      </c>
      <c r="E1941" s="3">
        <v>25894</v>
      </c>
      <c r="F1941" t="s">
        <v>22</v>
      </c>
      <c r="G1941" t="s">
        <v>7575</v>
      </c>
      <c r="H1941" s="1">
        <v>47245</v>
      </c>
      <c r="I1941" s="1">
        <v>47610</v>
      </c>
      <c r="J1941" t="s">
        <v>24</v>
      </c>
      <c r="K1941" t="s">
        <v>25</v>
      </c>
      <c r="L1941" t="s">
        <v>26</v>
      </c>
      <c r="M1941" t="s">
        <v>27</v>
      </c>
      <c r="N1941" t="s">
        <v>45</v>
      </c>
      <c r="O1941" t="s">
        <v>46</v>
      </c>
      <c r="P1941" t="s">
        <v>39</v>
      </c>
      <c r="Q1941" t="s">
        <v>54</v>
      </c>
      <c r="R1941">
        <v>3.5</v>
      </c>
      <c r="S1941">
        <v>1</v>
      </c>
      <c r="T1941">
        <f t="shared" si="90"/>
        <v>365</v>
      </c>
      <c r="U1941" t="str">
        <f t="shared" si="91"/>
        <v>2029</v>
      </c>
      <c r="V1941" t="str">
        <f t="shared" si="92"/>
        <v>2</v>
      </c>
      <c r="W1941" s="10" cm="1">
        <f t="array" ref="W1941">(INDEX(clv_analysis[[#All],[Customer Lifetime Value]], MATCH(TEXT(U1941, "0")&amp;V1941, TEXT(clv_analysis[[#All],[Year]], "0")&amp;clv_analysis[[#All],[Quarter]], 0))) /( COUNTIFS(amazon_prime_users[Year], U1941, amazon_prime_users[Quarter], V1941))</f>
        <v>70.643373626373617</v>
      </c>
    </row>
    <row r="1942" spans="1:23" x14ac:dyDescent="0.3">
      <c r="A1942" s="2">
        <v>1941</v>
      </c>
      <c r="B1942" t="s">
        <v>7576</v>
      </c>
      <c r="C1942" t="s">
        <v>7577</v>
      </c>
      <c r="D1942" t="s">
        <v>7578</v>
      </c>
      <c r="E1942" s="3">
        <v>20637</v>
      </c>
      <c r="F1942" t="s">
        <v>22</v>
      </c>
      <c r="G1942" t="s">
        <v>7579</v>
      </c>
      <c r="H1942" s="1">
        <v>47246</v>
      </c>
      <c r="I1942" s="1">
        <v>47611</v>
      </c>
      <c r="J1942" t="s">
        <v>36</v>
      </c>
      <c r="K1942" t="s">
        <v>52</v>
      </c>
      <c r="L1942" t="s">
        <v>53</v>
      </c>
      <c r="M1942" t="s">
        <v>66</v>
      </c>
      <c r="N1942" t="s">
        <v>45</v>
      </c>
      <c r="O1942" t="s">
        <v>114</v>
      </c>
      <c r="P1942" t="s">
        <v>30</v>
      </c>
      <c r="Q1942" t="s">
        <v>54</v>
      </c>
      <c r="R1942">
        <v>3.9</v>
      </c>
      <c r="S1942">
        <v>3</v>
      </c>
      <c r="T1942">
        <f t="shared" si="90"/>
        <v>365</v>
      </c>
      <c r="U1942" t="str">
        <f t="shared" si="91"/>
        <v>2029</v>
      </c>
      <c r="V1942" t="str">
        <f t="shared" si="92"/>
        <v>2</v>
      </c>
      <c r="W1942" s="10" cm="1">
        <f t="array" ref="W1942">(INDEX(clv_analysis[[#All],[Customer Lifetime Value]], MATCH(TEXT(U1942, "0")&amp;V1942, TEXT(clv_analysis[[#All],[Year]], "0")&amp;clv_analysis[[#All],[Quarter]], 0))) /( COUNTIFS(amazon_prime_users[Year], U1942, amazon_prime_users[Quarter], V1942))</f>
        <v>70.643373626373617</v>
      </c>
    </row>
    <row r="1943" spans="1:23" x14ac:dyDescent="0.3">
      <c r="A1943" s="2">
        <v>1942</v>
      </c>
      <c r="B1943" t="s">
        <v>7580</v>
      </c>
      <c r="C1943" t="s">
        <v>7581</v>
      </c>
      <c r="D1943" t="s">
        <v>7582</v>
      </c>
      <c r="E1943" s="3">
        <v>31793</v>
      </c>
      <c r="F1943" t="s">
        <v>22</v>
      </c>
      <c r="G1943" t="s">
        <v>7583</v>
      </c>
      <c r="H1943" s="1">
        <v>47247</v>
      </c>
      <c r="I1943" s="1">
        <v>47612</v>
      </c>
      <c r="J1943" t="s">
        <v>24</v>
      </c>
      <c r="K1943" t="s">
        <v>52</v>
      </c>
      <c r="L1943" t="s">
        <v>53</v>
      </c>
      <c r="M1943" t="s">
        <v>59</v>
      </c>
      <c r="N1943" t="s">
        <v>28</v>
      </c>
      <c r="O1943" t="s">
        <v>38</v>
      </c>
      <c r="P1943" t="s">
        <v>30</v>
      </c>
      <c r="Q1943" t="s">
        <v>54</v>
      </c>
      <c r="R1943">
        <v>3.1</v>
      </c>
      <c r="S1943">
        <v>5</v>
      </c>
      <c r="T1943">
        <f t="shared" si="90"/>
        <v>365</v>
      </c>
      <c r="U1943" t="str">
        <f t="shared" si="91"/>
        <v>2029</v>
      </c>
      <c r="V1943" t="str">
        <f t="shared" si="92"/>
        <v>2</v>
      </c>
      <c r="W1943" s="10" cm="1">
        <f t="array" ref="W1943">(INDEX(clv_analysis[[#All],[Customer Lifetime Value]], MATCH(TEXT(U1943, "0")&amp;V1943, TEXT(clv_analysis[[#All],[Year]], "0")&amp;clv_analysis[[#All],[Quarter]], 0))) /( COUNTIFS(amazon_prime_users[Year], U1943, amazon_prime_users[Quarter], V1943))</f>
        <v>70.643373626373617</v>
      </c>
    </row>
    <row r="1944" spans="1:23" x14ac:dyDescent="0.3">
      <c r="A1944" s="2">
        <v>1943</v>
      </c>
      <c r="B1944" t="s">
        <v>7584</v>
      </c>
      <c r="C1944" t="s">
        <v>7585</v>
      </c>
      <c r="D1944" t="s">
        <v>7586</v>
      </c>
      <c r="E1944" s="3">
        <v>31846</v>
      </c>
      <c r="F1944" t="s">
        <v>43</v>
      </c>
      <c r="G1944" t="s">
        <v>7587</v>
      </c>
      <c r="H1944" s="1">
        <v>47248</v>
      </c>
      <c r="I1944" s="1">
        <v>47613</v>
      </c>
      <c r="J1944" t="s">
        <v>36</v>
      </c>
      <c r="K1944" t="s">
        <v>25</v>
      </c>
      <c r="L1944" t="s">
        <v>26</v>
      </c>
      <c r="M1944" t="s">
        <v>27</v>
      </c>
      <c r="N1944" t="s">
        <v>45</v>
      </c>
      <c r="O1944" t="s">
        <v>67</v>
      </c>
      <c r="P1944" t="s">
        <v>68</v>
      </c>
      <c r="Q1944" t="s">
        <v>31</v>
      </c>
      <c r="R1944">
        <v>3.4</v>
      </c>
      <c r="S1944">
        <v>6</v>
      </c>
      <c r="T1944">
        <f t="shared" si="90"/>
        <v>365</v>
      </c>
      <c r="U1944" t="str">
        <f t="shared" si="91"/>
        <v>2029</v>
      </c>
      <c r="V1944" t="str">
        <f t="shared" si="92"/>
        <v>2</v>
      </c>
      <c r="W1944" s="10" cm="1">
        <f t="array" ref="W1944">(INDEX(clv_analysis[[#All],[Customer Lifetime Value]], MATCH(TEXT(U1944, "0")&amp;V1944, TEXT(clv_analysis[[#All],[Year]], "0")&amp;clv_analysis[[#All],[Quarter]], 0))) /( COUNTIFS(amazon_prime_users[Year], U1944, amazon_prime_users[Quarter], V1944))</f>
        <v>70.643373626373617</v>
      </c>
    </row>
    <row r="1945" spans="1:23" x14ac:dyDescent="0.3">
      <c r="A1945" s="2">
        <v>1944</v>
      </c>
      <c r="B1945" t="s">
        <v>7588</v>
      </c>
      <c r="C1945" t="s">
        <v>7589</v>
      </c>
      <c r="D1945" t="s">
        <v>7590</v>
      </c>
      <c r="E1945" s="3">
        <v>32177</v>
      </c>
      <c r="F1945" t="s">
        <v>22</v>
      </c>
      <c r="G1945" t="s">
        <v>7591</v>
      </c>
      <c r="H1945" s="1">
        <v>47249</v>
      </c>
      <c r="I1945" s="1">
        <v>47614</v>
      </c>
      <c r="J1945" t="s">
        <v>24</v>
      </c>
      <c r="K1945" t="s">
        <v>37</v>
      </c>
      <c r="L1945" t="s">
        <v>26</v>
      </c>
      <c r="M1945" t="s">
        <v>66</v>
      </c>
      <c r="N1945" t="s">
        <v>45</v>
      </c>
      <c r="O1945" t="s">
        <v>61</v>
      </c>
      <c r="P1945" t="s">
        <v>39</v>
      </c>
      <c r="Q1945" t="s">
        <v>31</v>
      </c>
      <c r="R1945">
        <v>3.2</v>
      </c>
      <c r="S1945">
        <v>1</v>
      </c>
      <c r="T1945">
        <f t="shared" si="90"/>
        <v>365</v>
      </c>
      <c r="U1945" t="str">
        <f t="shared" si="91"/>
        <v>2029</v>
      </c>
      <c r="V1945" t="str">
        <f t="shared" si="92"/>
        <v>2</v>
      </c>
      <c r="W1945" s="10" cm="1">
        <f t="array" ref="W1945">(INDEX(clv_analysis[[#All],[Customer Lifetime Value]], MATCH(TEXT(U1945, "0")&amp;V1945, TEXT(clv_analysis[[#All],[Year]], "0")&amp;clv_analysis[[#All],[Quarter]], 0))) /( COUNTIFS(amazon_prime_users[Year], U1945, amazon_prime_users[Quarter], V1945))</f>
        <v>70.643373626373617</v>
      </c>
    </row>
    <row r="1946" spans="1:23" x14ac:dyDescent="0.3">
      <c r="A1946" s="2">
        <v>1945</v>
      </c>
      <c r="B1946" t="s">
        <v>7592</v>
      </c>
      <c r="C1946" t="s">
        <v>7593</v>
      </c>
      <c r="D1946" t="s">
        <v>7594</v>
      </c>
      <c r="E1946" s="3">
        <v>37930</v>
      </c>
      <c r="F1946" t="s">
        <v>22</v>
      </c>
      <c r="G1946" t="s">
        <v>7595</v>
      </c>
      <c r="H1946" s="1">
        <v>47250</v>
      </c>
      <c r="I1946" s="1">
        <v>47615</v>
      </c>
      <c r="J1946" t="s">
        <v>24</v>
      </c>
      <c r="K1946" t="s">
        <v>52</v>
      </c>
      <c r="L1946" t="s">
        <v>53</v>
      </c>
      <c r="M1946" t="s">
        <v>66</v>
      </c>
      <c r="N1946" t="s">
        <v>60</v>
      </c>
      <c r="O1946" t="s">
        <v>46</v>
      </c>
      <c r="P1946" t="s">
        <v>30</v>
      </c>
      <c r="Q1946" t="s">
        <v>54</v>
      </c>
      <c r="R1946">
        <v>3.6</v>
      </c>
      <c r="S1946">
        <v>9</v>
      </c>
      <c r="T1946">
        <f t="shared" si="90"/>
        <v>365</v>
      </c>
      <c r="U1946" t="str">
        <f t="shared" si="91"/>
        <v>2029</v>
      </c>
      <c r="V1946" t="str">
        <f t="shared" si="92"/>
        <v>2</v>
      </c>
      <c r="W1946" s="10" cm="1">
        <f t="array" ref="W1946">(INDEX(clv_analysis[[#All],[Customer Lifetime Value]], MATCH(TEXT(U1946, "0")&amp;V1946, TEXT(clv_analysis[[#All],[Year]], "0")&amp;clv_analysis[[#All],[Quarter]], 0))) /( COUNTIFS(amazon_prime_users[Year], U1946, amazon_prime_users[Quarter], V1946))</f>
        <v>70.643373626373617</v>
      </c>
    </row>
    <row r="1947" spans="1:23" x14ac:dyDescent="0.3">
      <c r="A1947" s="2">
        <v>1946</v>
      </c>
      <c r="B1947" t="s">
        <v>7596</v>
      </c>
      <c r="C1947" t="s">
        <v>7597</v>
      </c>
      <c r="D1947" t="s">
        <v>7598</v>
      </c>
      <c r="E1947" s="3">
        <v>30247</v>
      </c>
      <c r="F1947" t="s">
        <v>22</v>
      </c>
      <c r="G1947" t="s">
        <v>7599</v>
      </c>
      <c r="H1947" s="1">
        <v>47251</v>
      </c>
      <c r="I1947" s="1">
        <v>47616</v>
      </c>
      <c r="J1947" t="s">
        <v>36</v>
      </c>
      <c r="K1947" t="s">
        <v>25</v>
      </c>
      <c r="L1947" t="s">
        <v>26</v>
      </c>
      <c r="M1947" t="s">
        <v>66</v>
      </c>
      <c r="N1947" t="s">
        <v>28</v>
      </c>
      <c r="O1947" t="s">
        <v>67</v>
      </c>
      <c r="P1947" t="s">
        <v>39</v>
      </c>
      <c r="Q1947" t="s">
        <v>47</v>
      </c>
      <c r="R1947">
        <v>4.2</v>
      </c>
      <c r="S1947">
        <v>1</v>
      </c>
      <c r="T1947">
        <f t="shared" si="90"/>
        <v>365</v>
      </c>
      <c r="U1947" t="str">
        <f t="shared" si="91"/>
        <v>2029</v>
      </c>
      <c r="V1947" t="str">
        <f t="shared" si="92"/>
        <v>2</v>
      </c>
      <c r="W1947" s="10" cm="1">
        <f t="array" ref="W1947">(INDEX(clv_analysis[[#All],[Customer Lifetime Value]], MATCH(TEXT(U1947, "0")&amp;V1947, TEXT(clv_analysis[[#All],[Year]], "0")&amp;clv_analysis[[#All],[Quarter]], 0))) /( COUNTIFS(amazon_prime_users[Year], U1947, amazon_prime_users[Quarter], V1947))</f>
        <v>70.643373626373617</v>
      </c>
    </row>
    <row r="1948" spans="1:23" x14ac:dyDescent="0.3">
      <c r="A1948" s="2">
        <v>1947</v>
      </c>
      <c r="B1948" t="s">
        <v>7600</v>
      </c>
      <c r="C1948" t="s">
        <v>7601</v>
      </c>
      <c r="D1948" t="s">
        <v>7602</v>
      </c>
      <c r="E1948" s="3">
        <v>36251</v>
      </c>
      <c r="F1948" t="s">
        <v>22</v>
      </c>
      <c r="G1948" t="s">
        <v>7603</v>
      </c>
      <c r="H1948" s="1">
        <v>47252</v>
      </c>
      <c r="I1948" s="1">
        <v>47617</v>
      </c>
      <c r="J1948" t="s">
        <v>24</v>
      </c>
      <c r="K1948" t="s">
        <v>37</v>
      </c>
      <c r="L1948" t="s">
        <v>26</v>
      </c>
      <c r="M1948" t="s">
        <v>59</v>
      </c>
      <c r="N1948" t="s">
        <v>28</v>
      </c>
      <c r="O1948" t="s">
        <v>38</v>
      </c>
      <c r="P1948" t="s">
        <v>39</v>
      </c>
      <c r="Q1948" t="s">
        <v>54</v>
      </c>
      <c r="R1948">
        <v>4.8</v>
      </c>
      <c r="S1948">
        <v>7</v>
      </c>
      <c r="T1948">
        <f t="shared" si="90"/>
        <v>365</v>
      </c>
      <c r="U1948" t="str">
        <f t="shared" si="91"/>
        <v>2029</v>
      </c>
      <c r="V1948" t="str">
        <f t="shared" si="92"/>
        <v>2</v>
      </c>
      <c r="W1948" s="10" cm="1">
        <f t="array" ref="W1948">(INDEX(clv_analysis[[#All],[Customer Lifetime Value]], MATCH(TEXT(U1948, "0")&amp;V1948, TEXT(clv_analysis[[#All],[Year]], "0")&amp;clv_analysis[[#All],[Quarter]], 0))) /( COUNTIFS(amazon_prime_users[Year], U1948, amazon_prime_users[Quarter], V1948))</f>
        <v>70.643373626373617</v>
      </c>
    </row>
    <row r="1949" spans="1:23" x14ac:dyDescent="0.3">
      <c r="A1949" s="2">
        <v>1948</v>
      </c>
      <c r="B1949" t="s">
        <v>7604</v>
      </c>
      <c r="C1949" t="s">
        <v>7605</v>
      </c>
      <c r="D1949" t="s">
        <v>7606</v>
      </c>
      <c r="E1949" s="3">
        <v>34949</v>
      </c>
      <c r="F1949" t="s">
        <v>43</v>
      </c>
      <c r="G1949" t="s">
        <v>7607</v>
      </c>
      <c r="H1949" s="1">
        <v>47253</v>
      </c>
      <c r="I1949" s="1">
        <v>47618</v>
      </c>
      <c r="J1949" t="s">
        <v>24</v>
      </c>
      <c r="K1949" t="s">
        <v>37</v>
      </c>
      <c r="L1949" t="s">
        <v>26</v>
      </c>
      <c r="M1949" t="s">
        <v>66</v>
      </c>
      <c r="N1949" t="s">
        <v>28</v>
      </c>
      <c r="O1949" t="s">
        <v>61</v>
      </c>
      <c r="P1949" t="s">
        <v>39</v>
      </c>
      <c r="Q1949" t="s">
        <v>47</v>
      </c>
      <c r="R1949">
        <v>3.5</v>
      </c>
      <c r="S1949">
        <v>9</v>
      </c>
      <c r="T1949">
        <f t="shared" si="90"/>
        <v>365</v>
      </c>
      <c r="U1949" t="str">
        <f t="shared" si="91"/>
        <v>2029</v>
      </c>
      <c r="V1949" t="str">
        <f t="shared" si="92"/>
        <v>2</v>
      </c>
      <c r="W1949" s="10" cm="1">
        <f t="array" ref="W1949">(INDEX(clv_analysis[[#All],[Customer Lifetime Value]], MATCH(TEXT(U1949, "0")&amp;V1949, TEXT(clv_analysis[[#All],[Year]], "0")&amp;clv_analysis[[#All],[Quarter]], 0))) /( COUNTIFS(amazon_prime_users[Year], U1949, amazon_prime_users[Quarter], V1949))</f>
        <v>70.643373626373617</v>
      </c>
    </row>
    <row r="1950" spans="1:23" x14ac:dyDescent="0.3">
      <c r="A1950" s="2">
        <v>1949</v>
      </c>
      <c r="B1950" t="s">
        <v>7608</v>
      </c>
      <c r="C1950" t="s">
        <v>7609</v>
      </c>
      <c r="D1950" t="s">
        <v>7610</v>
      </c>
      <c r="E1950" s="3">
        <v>38051</v>
      </c>
      <c r="F1950" t="s">
        <v>43</v>
      </c>
      <c r="G1950" t="s">
        <v>7611</v>
      </c>
      <c r="H1950" s="1">
        <v>47254</v>
      </c>
      <c r="I1950" s="1">
        <v>47619</v>
      </c>
      <c r="J1950" t="s">
        <v>36</v>
      </c>
      <c r="K1950" t="s">
        <v>25</v>
      </c>
      <c r="L1950" t="s">
        <v>53</v>
      </c>
      <c r="M1950" t="s">
        <v>66</v>
      </c>
      <c r="N1950" t="s">
        <v>60</v>
      </c>
      <c r="O1950" t="s">
        <v>61</v>
      </c>
      <c r="P1950" t="s">
        <v>68</v>
      </c>
      <c r="Q1950" t="s">
        <v>47</v>
      </c>
      <c r="R1950">
        <v>4.8</v>
      </c>
      <c r="S1950">
        <v>2</v>
      </c>
      <c r="T1950">
        <f t="shared" si="90"/>
        <v>365</v>
      </c>
      <c r="U1950" t="str">
        <f t="shared" si="91"/>
        <v>2029</v>
      </c>
      <c r="V1950" t="str">
        <f t="shared" si="92"/>
        <v>2</v>
      </c>
      <c r="W1950" s="10" cm="1">
        <f t="array" ref="W1950">(INDEX(clv_analysis[[#All],[Customer Lifetime Value]], MATCH(TEXT(U1950, "0")&amp;V1950, TEXT(clv_analysis[[#All],[Year]], "0")&amp;clv_analysis[[#All],[Quarter]], 0))) /( COUNTIFS(amazon_prime_users[Year], U1950, amazon_prime_users[Quarter], V1950))</f>
        <v>70.643373626373617</v>
      </c>
    </row>
    <row r="1951" spans="1:23" x14ac:dyDescent="0.3">
      <c r="A1951" s="2">
        <v>1950</v>
      </c>
      <c r="B1951" t="s">
        <v>7612</v>
      </c>
      <c r="C1951" t="s">
        <v>7613</v>
      </c>
      <c r="D1951" t="s">
        <v>7614</v>
      </c>
      <c r="E1951" s="3">
        <v>16990</v>
      </c>
      <c r="F1951" t="s">
        <v>22</v>
      </c>
      <c r="G1951" t="s">
        <v>7615</v>
      </c>
      <c r="H1951" s="1">
        <v>47255</v>
      </c>
      <c r="I1951" s="1">
        <v>47620</v>
      </c>
      <c r="J1951" t="s">
        <v>36</v>
      </c>
      <c r="K1951" t="s">
        <v>37</v>
      </c>
      <c r="L1951" t="s">
        <v>26</v>
      </c>
      <c r="M1951" t="s">
        <v>59</v>
      </c>
      <c r="N1951" t="s">
        <v>60</v>
      </c>
      <c r="O1951" t="s">
        <v>61</v>
      </c>
      <c r="P1951" t="s">
        <v>68</v>
      </c>
      <c r="Q1951" t="s">
        <v>54</v>
      </c>
      <c r="R1951">
        <v>4.8</v>
      </c>
      <c r="S1951">
        <v>9</v>
      </c>
      <c r="T1951">
        <f t="shared" si="90"/>
        <v>365</v>
      </c>
      <c r="U1951" t="str">
        <f t="shared" si="91"/>
        <v>2029</v>
      </c>
      <c r="V1951" t="str">
        <f t="shared" si="92"/>
        <v>2</v>
      </c>
      <c r="W1951" s="10" cm="1">
        <f t="array" ref="W1951">(INDEX(clv_analysis[[#All],[Customer Lifetime Value]], MATCH(TEXT(U1951, "0")&amp;V1951, TEXT(clv_analysis[[#All],[Year]], "0")&amp;clv_analysis[[#All],[Quarter]], 0))) /( COUNTIFS(amazon_prime_users[Year], U1951, amazon_prime_users[Quarter], V1951))</f>
        <v>70.643373626373617</v>
      </c>
    </row>
    <row r="1952" spans="1:23" x14ac:dyDescent="0.3">
      <c r="A1952" s="2">
        <v>1951</v>
      </c>
      <c r="B1952" t="s">
        <v>7616</v>
      </c>
      <c r="C1952" t="s">
        <v>7617</v>
      </c>
      <c r="D1952" t="s">
        <v>7618</v>
      </c>
      <c r="E1952" s="3">
        <v>17050</v>
      </c>
      <c r="F1952" t="s">
        <v>22</v>
      </c>
      <c r="G1952" t="s">
        <v>7619</v>
      </c>
      <c r="H1952" s="1">
        <v>47256</v>
      </c>
      <c r="I1952" s="1">
        <v>47621</v>
      </c>
      <c r="J1952" t="s">
        <v>36</v>
      </c>
      <c r="K1952" t="s">
        <v>52</v>
      </c>
      <c r="L1952" t="s">
        <v>26</v>
      </c>
      <c r="M1952" t="s">
        <v>59</v>
      </c>
      <c r="N1952" t="s">
        <v>60</v>
      </c>
      <c r="O1952" t="s">
        <v>46</v>
      </c>
      <c r="P1952" t="s">
        <v>68</v>
      </c>
      <c r="Q1952" t="s">
        <v>54</v>
      </c>
      <c r="R1952">
        <v>3.5</v>
      </c>
      <c r="S1952">
        <v>4</v>
      </c>
      <c r="T1952">
        <f t="shared" si="90"/>
        <v>365</v>
      </c>
      <c r="U1952" t="str">
        <f t="shared" si="91"/>
        <v>2029</v>
      </c>
      <c r="V1952" t="str">
        <f t="shared" si="92"/>
        <v>2</v>
      </c>
      <c r="W1952" s="10" cm="1">
        <f t="array" ref="W1952">(INDEX(clv_analysis[[#All],[Customer Lifetime Value]], MATCH(TEXT(U1952, "0")&amp;V1952, TEXT(clv_analysis[[#All],[Year]], "0")&amp;clv_analysis[[#All],[Quarter]], 0))) /( COUNTIFS(amazon_prime_users[Year], U1952, amazon_prime_users[Quarter], V1952))</f>
        <v>70.643373626373617</v>
      </c>
    </row>
    <row r="1953" spans="1:23" x14ac:dyDescent="0.3">
      <c r="A1953" s="2">
        <v>1952</v>
      </c>
      <c r="B1953" t="s">
        <v>7620</v>
      </c>
      <c r="C1953" t="s">
        <v>7621</v>
      </c>
      <c r="D1953" t="s">
        <v>7622</v>
      </c>
      <c r="E1953" s="3">
        <v>35427</v>
      </c>
      <c r="F1953" t="s">
        <v>22</v>
      </c>
      <c r="G1953" t="s">
        <v>4769</v>
      </c>
      <c r="H1953" s="1">
        <v>47257</v>
      </c>
      <c r="I1953" s="1">
        <v>47622</v>
      </c>
      <c r="J1953" t="s">
        <v>24</v>
      </c>
      <c r="K1953" t="s">
        <v>37</v>
      </c>
      <c r="L1953" t="s">
        <v>53</v>
      </c>
      <c r="M1953" t="s">
        <v>59</v>
      </c>
      <c r="N1953" t="s">
        <v>60</v>
      </c>
      <c r="O1953" t="s">
        <v>61</v>
      </c>
      <c r="P1953" t="s">
        <v>30</v>
      </c>
      <c r="Q1953" t="s">
        <v>47</v>
      </c>
      <c r="R1953">
        <v>4.2</v>
      </c>
      <c r="S1953">
        <v>10</v>
      </c>
      <c r="T1953">
        <f t="shared" si="90"/>
        <v>365</v>
      </c>
      <c r="U1953" t="str">
        <f t="shared" si="91"/>
        <v>2029</v>
      </c>
      <c r="V1953" t="str">
        <f t="shared" si="92"/>
        <v>2</v>
      </c>
      <c r="W1953" s="10" cm="1">
        <f t="array" ref="W1953">(INDEX(clv_analysis[[#All],[Customer Lifetime Value]], MATCH(TEXT(U1953, "0")&amp;V1953, TEXT(clv_analysis[[#All],[Year]], "0")&amp;clv_analysis[[#All],[Quarter]], 0))) /( COUNTIFS(amazon_prime_users[Year], U1953, amazon_prime_users[Quarter], V1953))</f>
        <v>70.643373626373617</v>
      </c>
    </row>
    <row r="1954" spans="1:23" x14ac:dyDescent="0.3">
      <c r="A1954" s="2">
        <v>1953</v>
      </c>
      <c r="B1954" t="s">
        <v>863</v>
      </c>
      <c r="C1954" t="s">
        <v>7623</v>
      </c>
      <c r="D1954" t="s">
        <v>7624</v>
      </c>
      <c r="E1954" s="3">
        <v>16860</v>
      </c>
      <c r="F1954" t="s">
        <v>43</v>
      </c>
      <c r="G1954" t="s">
        <v>7625</v>
      </c>
      <c r="H1954" s="1">
        <v>47258</v>
      </c>
      <c r="I1954" s="1">
        <v>47623</v>
      </c>
      <c r="J1954" t="s">
        <v>24</v>
      </c>
      <c r="K1954" t="s">
        <v>37</v>
      </c>
      <c r="L1954" t="s">
        <v>26</v>
      </c>
      <c r="M1954" t="s">
        <v>27</v>
      </c>
      <c r="N1954" t="s">
        <v>45</v>
      </c>
      <c r="O1954" t="s">
        <v>38</v>
      </c>
      <c r="P1954" t="s">
        <v>68</v>
      </c>
      <c r="Q1954" t="s">
        <v>54</v>
      </c>
      <c r="R1954">
        <v>4.5999999999999996</v>
      </c>
      <c r="S1954">
        <v>5</v>
      </c>
      <c r="T1954">
        <f t="shared" si="90"/>
        <v>365</v>
      </c>
      <c r="U1954" t="str">
        <f t="shared" si="91"/>
        <v>2029</v>
      </c>
      <c r="V1954" t="str">
        <f t="shared" si="92"/>
        <v>2</v>
      </c>
      <c r="W1954" s="10" cm="1">
        <f t="array" ref="W1954">(INDEX(clv_analysis[[#All],[Customer Lifetime Value]], MATCH(TEXT(U1954, "0")&amp;V1954, TEXT(clv_analysis[[#All],[Year]], "0")&amp;clv_analysis[[#All],[Quarter]], 0))) /( COUNTIFS(amazon_prime_users[Year], U1954, amazon_prime_users[Quarter], V1954))</f>
        <v>70.643373626373617</v>
      </c>
    </row>
    <row r="1955" spans="1:23" x14ac:dyDescent="0.3">
      <c r="A1955" s="2">
        <v>1954</v>
      </c>
      <c r="B1955" t="s">
        <v>7626</v>
      </c>
      <c r="C1955" t="s">
        <v>7627</v>
      </c>
      <c r="D1955" t="s">
        <v>7628</v>
      </c>
      <c r="E1955" s="3">
        <v>15980</v>
      </c>
      <c r="F1955" t="s">
        <v>22</v>
      </c>
      <c r="G1955" t="s">
        <v>7629</v>
      </c>
      <c r="H1955" s="1">
        <v>47259</v>
      </c>
      <c r="I1955" s="1">
        <v>47624</v>
      </c>
      <c r="J1955" t="s">
        <v>36</v>
      </c>
      <c r="K1955" t="s">
        <v>37</v>
      </c>
      <c r="L1955" t="s">
        <v>53</v>
      </c>
      <c r="M1955" t="s">
        <v>27</v>
      </c>
      <c r="N1955" t="s">
        <v>45</v>
      </c>
      <c r="O1955" t="s">
        <v>46</v>
      </c>
      <c r="P1955" t="s">
        <v>39</v>
      </c>
      <c r="Q1955" t="s">
        <v>47</v>
      </c>
      <c r="R1955">
        <v>3.1</v>
      </c>
      <c r="S1955">
        <v>2</v>
      </c>
      <c r="T1955">
        <f t="shared" si="90"/>
        <v>365</v>
      </c>
      <c r="U1955" t="str">
        <f t="shared" si="91"/>
        <v>2029</v>
      </c>
      <c r="V1955" t="str">
        <f t="shared" si="92"/>
        <v>2</v>
      </c>
      <c r="W1955" s="10" cm="1">
        <f t="array" ref="W1955">(INDEX(clv_analysis[[#All],[Customer Lifetime Value]], MATCH(TEXT(U1955, "0")&amp;V1955, TEXT(clv_analysis[[#All],[Year]], "0")&amp;clv_analysis[[#All],[Quarter]], 0))) /( COUNTIFS(amazon_prime_users[Year], U1955, amazon_prime_users[Quarter], V1955))</f>
        <v>70.643373626373617</v>
      </c>
    </row>
    <row r="1956" spans="1:23" x14ac:dyDescent="0.3">
      <c r="A1956" s="2">
        <v>1955</v>
      </c>
      <c r="B1956" t="s">
        <v>7630</v>
      </c>
      <c r="C1956" t="s">
        <v>7631</v>
      </c>
      <c r="D1956" t="s">
        <v>7632</v>
      </c>
      <c r="E1956" s="3">
        <v>29400</v>
      </c>
      <c r="F1956" t="s">
        <v>22</v>
      </c>
      <c r="G1956" t="s">
        <v>7633</v>
      </c>
      <c r="H1956" s="1">
        <v>47260</v>
      </c>
      <c r="I1956" s="1">
        <v>47625</v>
      </c>
      <c r="J1956" t="s">
        <v>24</v>
      </c>
      <c r="K1956" t="s">
        <v>25</v>
      </c>
      <c r="L1956" t="s">
        <v>26</v>
      </c>
      <c r="M1956" t="s">
        <v>66</v>
      </c>
      <c r="N1956" t="s">
        <v>28</v>
      </c>
      <c r="O1956" t="s">
        <v>29</v>
      </c>
      <c r="P1956" t="s">
        <v>39</v>
      </c>
      <c r="Q1956" t="s">
        <v>31</v>
      </c>
      <c r="R1956">
        <v>4.5999999999999996</v>
      </c>
      <c r="S1956">
        <v>5</v>
      </c>
      <c r="T1956">
        <f t="shared" si="90"/>
        <v>365</v>
      </c>
      <c r="U1956" t="str">
        <f t="shared" si="91"/>
        <v>2029</v>
      </c>
      <c r="V1956" t="str">
        <f t="shared" si="92"/>
        <v>2</v>
      </c>
      <c r="W1956" s="10" cm="1">
        <f t="array" ref="W1956">(INDEX(clv_analysis[[#All],[Customer Lifetime Value]], MATCH(TEXT(U1956, "0")&amp;V1956, TEXT(clv_analysis[[#All],[Year]], "0")&amp;clv_analysis[[#All],[Quarter]], 0))) /( COUNTIFS(amazon_prime_users[Year], U1956, amazon_prime_users[Quarter], V1956))</f>
        <v>70.643373626373617</v>
      </c>
    </row>
    <row r="1957" spans="1:23" x14ac:dyDescent="0.3">
      <c r="A1957" s="2">
        <v>1956</v>
      </c>
      <c r="B1957" t="s">
        <v>7634</v>
      </c>
      <c r="C1957" t="s">
        <v>7635</v>
      </c>
      <c r="D1957" t="s">
        <v>7636</v>
      </c>
      <c r="E1957" s="3">
        <v>31587</v>
      </c>
      <c r="F1957" t="s">
        <v>43</v>
      </c>
      <c r="G1957" t="s">
        <v>7637</v>
      </c>
      <c r="H1957" s="1">
        <v>47261</v>
      </c>
      <c r="I1957" s="1">
        <v>47626</v>
      </c>
      <c r="J1957" t="s">
        <v>24</v>
      </c>
      <c r="K1957" t="s">
        <v>37</v>
      </c>
      <c r="L1957" t="s">
        <v>53</v>
      </c>
      <c r="M1957" t="s">
        <v>66</v>
      </c>
      <c r="N1957" t="s">
        <v>60</v>
      </c>
      <c r="O1957" t="s">
        <v>114</v>
      </c>
      <c r="P1957" t="s">
        <v>39</v>
      </c>
      <c r="Q1957" t="s">
        <v>31</v>
      </c>
      <c r="R1957">
        <v>4.7</v>
      </c>
      <c r="S1957">
        <v>0</v>
      </c>
      <c r="T1957">
        <f t="shared" si="90"/>
        <v>365</v>
      </c>
      <c r="U1957" t="str">
        <f t="shared" si="91"/>
        <v>2029</v>
      </c>
      <c r="V1957" t="str">
        <f t="shared" si="92"/>
        <v>2</v>
      </c>
      <c r="W1957" s="10" cm="1">
        <f t="array" ref="W1957">(INDEX(clv_analysis[[#All],[Customer Lifetime Value]], MATCH(TEXT(U1957, "0")&amp;V1957, TEXT(clv_analysis[[#All],[Year]], "0")&amp;clv_analysis[[#All],[Quarter]], 0))) /( COUNTIFS(amazon_prime_users[Year], U1957, amazon_prime_users[Quarter], V1957))</f>
        <v>70.643373626373617</v>
      </c>
    </row>
    <row r="1958" spans="1:23" x14ac:dyDescent="0.3">
      <c r="A1958" s="2">
        <v>1957</v>
      </c>
      <c r="B1958" t="s">
        <v>7638</v>
      </c>
      <c r="C1958" t="s">
        <v>7639</v>
      </c>
      <c r="D1958" t="s">
        <v>7640</v>
      </c>
      <c r="E1958" s="3">
        <v>22723</v>
      </c>
      <c r="F1958" t="s">
        <v>22</v>
      </c>
      <c r="G1958" t="s">
        <v>7641</v>
      </c>
      <c r="H1958" s="1">
        <v>47262</v>
      </c>
      <c r="I1958" s="1">
        <v>47627</v>
      </c>
      <c r="J1958" t="s">
        <v>24</v>
      </c>
      <c r="K1958" t="s">
        <v>25</v>
      </c>
      <c r="L1958" t="s">
        <v>53</v>
      </c>
      <c r="M1958" t="s">
        <v>59</v>
      </c>
      <c r="N1958" t="s">
        <v>60</v>
      </c>
      <c r="O1958" t="s">
        <v>38</v>
      </c>
      <c r="P1958" t="s">
        <v>68</v>
      </c>
      <c r="Q1958" t="s">
        <v>54</v>
      </c>
      <c r="R1958">
        <v>3.3</v>
      </c>
      <c r="S1958">
        <v>2</v>
      </c>
      <c r="T1958">
        <f t="shared" si="90"/>
        <v>365</v>
      </c>
      <c r="U1958" t="str">
        <f t="shared" si="91"/>
        <v>2029</v>
      </c>
      <c r="V1958" t="str">
        <f t="shared" si="92"/>
        <v>2</v>
      </c>
      <c r="W1958" s="10" cm="1">
        <f t="array" ref="W1958">(INDEX(clv_analysis[[#All],[Customer Lifetime Value]], MATCH(TEXT(U1958, "0")&amp;V1958, TEXT(clv_analysis[[#All],[Year]], "0")&amp;clv_analysis[[#All],[Quarter]], 0))) /( COUNTIFS(amazon_prime_users[Year], U1958, amazon_prime_users[Quarter], V1958))</f>
        <v>70.643373626373617</v>
      </c>
    </row>
    <row r="1959" spans="1:23" x14ac:dyDescent="0.3">
      <c r="A1959" s="2">
        <v>1958</v>
      </c>
      <c r="B1959" t="s">
        <v>7642</v>
      </c>
      <c r="C1959" t="s">
        <v>7643</v>
      </c>
      <c r="D1959" t="s">
        <v>7644</v>
      </c>
      <c r="E1959" s="3">
        <v>37087</v>
      </c>
      <c r="F1959" t="s">
        <v>22</v>
      </c>
      <c r="G1959" t="s">
        <v>7645</v>
      </c>
      <c r="H1959" s="1">
        <v>47263</v>
      </c>
      <c r="I1959" s="1">
        <v>47628</v>
      </c>
      <c r="J1959" t="s">
        <v>24</v>
      </c>
      <c r="K1959" t="s">
        <v>37</v>
      </c>
      <c r="L1959" t="s">
        <v>53</v>
      </c>
      <c r="M1959" t="s">
        <v>66</v>
      </c>
      <c r="N1959" t="s">
        <v>28</v>
      </c>
      <c r="O1959" t="s">
        <v>29</v>
      </c>
      <c r="P1959" t="s">
        <v>68</v>
      </c>
      <c r="Q1959" t="s">
        <v>54</v>
      </c>
      <c r="R1959">
        <v>3.3</v>
      </c>
      <c r="S1959">
        <v>9</v>
      </c>
      <c r="T1959">
        <f t="shared" si="90"/>
        <v>365</v>
      </c>
      <c r="U1959" t="str">
        <f t="shared" si="91"/>
        <v>2029</v>
      </c>
      <c r="V1959" t="str">
        <f t="shared" si="92"/>
        <v>2</v>
      </c>
      <c r="W1959" s="10" cm="1">
        <f t="array" ref="W1959">(INDEX(clv_analysis[[#All],[Customer Lifetime Value]], MATCH(TEXT(U1959, "0")&amp;V1959, TEXT(clv_analysis[[#All],[Year]], "0")&amp;clv_analysis[[#All],[Quarter]], 0))) /( COUNTIFS(amazon_prime_users[Year], U1959, amazon_prime_users[Quarter], V1959))</f>
        <v>70.643373626373617</v>
      </c>
    </row>
    <row r="1960" spans="1:23" x14ac:dyDescent="0.3">
      <c r="A1960" s="2">
        <v>1959</v>
      </c>
      <c r="B1960" t="s">
        <v>7646</v>
      </c>
      <c r="C1960" t="s">
        <v>7647</v>
      </c>
      <c r="D1960" t="s">
        <v>7648</v>
      </c>
      <c r="E1960" s="3">
        <v>37152</v>
      </c>
      <c r="F1960" t="s">
        <v>43</v>
      </c>
      <c r="G1960" t="s">
        <v>1057</v>
      </c>
      <c r="H1960" s="1">
        <v>47264</v>
      </c>
      <c r="I1960" s="1">
        <v>47629</v>
      </c>
      <c r="J1960" t="s">
        <v>24</v>
      </c>
      <c r="K1960" t="s">
        <v>25</v>
      </c>
      <c r="L1960" t="s">
        <v>53</v>
      </c>
      <c r="M1960" t="s">
        <v>27</v>
      </c>
      <c r="N1960" t="s">
        <v>28</v>
      </c>
      <c r="O1960" t="s">
        <v>114</v>
      </c>
      <c r="P1960" t="s">
        <v>39</v>
      </c>
      <c r="Q1960" t="s">
        <v>47</v>
      </c>
      <c r="R1960">
        <v>4.5</v>
      </c>
      <c r="S1960">
        <v>4</v>
      </c>
      <c r="T1960">
        <f t="shared" si="90"/>
        <v>365</v>
      </c>
      <c r="U1960" t="str">
        <f t="shared" si="91"/>
        <v>2029</v>
      </c>
      <c r="V1960" t="str">
        <f t="shared" si="92"/>
        <v>2</v>
      </c>
      <c r="W1960" s="10" cm="1">
        <f t="array" ref="W1960">(INDEX(clv_analysis[[#All],[Customer Lifetime Value]], MATCH(TEXT(U1960, "0")&amp;V1960, TEXT(clv_analysis[[#All],[Year]], "0")&amp;clv_analysis[[#All],[Quarter]], 0))) /( COUNTIFS(amazon_prime_users[Year], U1960, amazon_prime_users[Quarter], V1960))</f>
        <v>70.643373626373617</v>
      </c>
    </row>
    <row r="1961" spans="1:23" x14ac:dyDescent="0.3">
      <c r="A1961" s="2">
        <v>1960</v>
      </c>
      <c r="B1961" t="s">
        <v>7649</v>
      </c>
      <c r="C1961" t="s">
        <v>7650</v>
      </c>
      <c r="D1961" t="s">
        <v>7651</v>
      </c>
      <c r="E1961" s="3">
        <v>20817</v>
      </c>
      <c r="F1961" t="s">
        <v>43</v>
      </c>
      <c r="G1961" t="s">
        <v>7652</v>
      </c>
      <c r="H1961" s="1">
        <v>47265</v>
      </c>
      <c r="I1961" s="1">
        <v>47630</v>
      </c>
      <c r="J1961" t="s">
        <v>36</v>
      </c>
      <c r="K1961" t="s">
        <v>52</v>
      </c>
      <c r="L1961" t="s">
        <v>26</v>
      </c>
      <c r="M1961" t="s">
        <v>66</v>
      </c>
      <c r="N1961" t="s">
        <v>45</v>
      </c>
      <c r="O1961" t="s">
        <v>73</v>
      </c>
      <c r="P1961" t="s">
        <v>39</v>
      </c>
      <c r="Q1961" t="s">
        <v>31</v>
      </c>
      <c r="R1961">
        <v>4.4000000000000004</v>
      </c>
      <c r="S1961">
        <v>10</v>
      </c>
      <c r="T1961">
        <f t="shared" si="90"/>
        <v>365</v>
      </c>
      <c r="U1961" t="str">
        <f t="shared" si="91"/>
        <v>2029</v>
      </c>
      <c r="V1961" t="str">
        <f t="shared" si="92"/>
        <v>2</v>
      </c>
      <c r="W1961" s="10" cm="1">
        <f t="array" ref="W1961">(INDEX(clv_analysis[[#All],[Customer Lifetime Value]], MATCH(TEXT(U1961, "0")&amp;V1961, TEXT(clv_analysis[[#All],[Year]], "0")&amp;clv_analysis[[#All],[Quarter]], 0))) /( COUNTIFS(amazon_prime_users[Year], U1961, amazon_prime_users[Quarter], V1961))</f>
        <v>70.643373626373617</v>
      </c>
    </row>
    <row r="1962" spans="1:23" x14ac:dyDescent="0.3">
      <c r="A1962" s="2">
        <v>1961</v>
      </c>
      <c r="B1962" t="s">
        <v>7653</v>
      </c>
      <c r="C1962" t="s">
        <v>7654</v>
      </c>
      <c r="D1962" t="s">
        <v>7655</v>
      </c>
      <c r="E1962" s="3">
        <v>22866</v>
      </c>
      <c r="F1962" t="s">
        <v>22</v>
      </c>
      <c r="G1962" t="s">
        <v>7656</v>
      </c>
      <c r="H1962" s="1">
        <v>47266</v>
      </c>
      <c r="I1962" s="1">
        <v>47631</v>
      </c>
      <c r="J1962" t="s">
        <v>24</v>
      </c>
      <c r="K1962" t="s">
        <v>52</v>
      </c>
      <c r="L1962" t="s">
        <v>53</v>
      </c>
      <c r="M1962" t="s">
        <v>66</v>
      </c>
      <c r="N1962" t="s">
        <v>60</v>
      </c>
      <c r="O1962" t="s">
        <v>73</v>
      </c>
      <c r="P1962" t="s">
        <v>39</v>
      </c>
      <c r="Q1962" t="s">
        <v>54</v>
      </c>
      <c r="R1962">
        <v>3.9</v>
      </c>
      <c r="S1962">
        <v>9</v>
      </c>
      <c r="T1962">
        <f t="shared" si="90"/>
        <v>365</v>
      </c>
      <c r="U1962" t="str">
        <f t="shared" si="91"/>
        <v>2029</v>
      </c>
      <c r="V1962" t="str">
        <f t="shared" si="92"/>
        <v>2</v>
      </c>
      <c r="W1962" s="10" cm="1">
        <f t="array" ref="W1962">(INDEX(clv_analysis[[#All],[Customer Lifetime Value]], MATCH(TEXT(U1962, "0")&amp;V1962, TEXT(clv_analysis[[#All],[Year]], "0")&amp;clv_analysis[[#All],[Quarter]], 0))) /( COUNTIFS(amazon_prime_users[Year], U1962, amazon_prime_users[Quarter], V1962))</f>
        <v>70.643373626373617</v>
      </c>
    </row>
    <row r="1963" spans="1:23" x14ac:dyDescent="0.3">
      <c r="A1963" s="2">
        <v>1962</v>
      </c>
      <c r="B1963" t="s">
        <v>7657</v>
      </c>
      <c r="C1963" t="s">
        <v>7658</v>
      </c>
      <c r="D1963" t="s">
        <v>7659</v>
      </c>
      <c r="E1963" s="3">
        <v>31454</v>
      </c>
      <c r="F1963" t="s">
        <v>43</v>
      </c>
      <c r="G1963" t="s">
        <v>7660</v>
      </c>
      <c r="H1963" s="1">
        <v>47267</v>
      </c>
      <c r="I1963" s="1">
        <v>47632</v>
      </c>
      <c r="J1963" t="s">
        <v>24</v>
      </c>
      <c r="K1963" t="s">
        <v>25</v>
      </c>
      <c r="L1963" t="s">
        <v>26</v>
      </c>
      <c r="M1963" t="s">
        <v>59</v>
      </c>
      <c r="N1963" t="s">
        <v>60</v>
      </c>
      <c r="O1963" t="s">
        <v>46</v>
      </c>
      <c r="P1963" t="s">
        <v>68</v>
      </c>
      <c r="Q1963" t="s">
        <v>47</v>
      </c>
      <c r="R1963">
        <v>3.4</v>
      </c>
      <c r="S1963">
        <v>6</v>
      </c>
      <c r="T1963">
        <f t="shared" si="90"/>
        <v>365</v>
      </c>
      <c r="U1963" t="str">
        <f t="shared" si="91"/>
        <v>2029</v>
      </c>
      <c r="V1963" t="str">
        <f t="shared" si="92"/>
        <v>2</v>
      </c>
      <c r="W1963" s="10" cm="1">
        <f t="array" ref="W1963">(INDEX(clv_analysis[[#All],[Customer Lifetime Value]], MATCH(TEXT(U1963, "0")&amp;V1963, TEXT(clv_analysis[[#All],[Year]], "0")&amp;clv_analysis[[#All],[Quarter]], 0))) /( COUNTIFS(amazon_prime_users[Year], U1963, amazon_prime_users[Quarter], V1963))</f>
        <v>70.643373626373617</v>
      </c>
    </row>
    <row r="1964" spans="1:23" x14ac:dyDescent="0.3">
      <c r="A1964" s="2">
        <v>1963</v>
      </c>
      <c r="B1964" t="s">
        <v>7661</v>
      </c>
      <c r="C1964" t="s">
        <v>7662</v>
      </c>
      <c r="D1964" t="s">
        <v>7663</v>
      </c>
      <c r="E1964" s="3">
        <v>20215</v>
      </c>
      <c r="F1964" t="s">
        <v>22</v>
      </c>
      <c r="G1964" t="s">
        <v>7664</v>
      </c>
      <c r="H1964" s="1">
        <v>47268</v>
      </c>
      <c r="I1964" s="1">
        <v>47633</v>
      </c>
      <c r="J1964" t="s">
        <v>24</v>
      </c>
      <c r="K1964" t="s">
        <v>25</v>
      </c>
      <c r="L1964" t="s">
        <v>26</v>
      </c>
      <c r="M1964" t="s">
        <v>66</v>
      </c>
      <c r="N1964" t="s">
        <v>60</v>
      </c>
      <c r="O1964" t="s">
        <v>61</v>
      </c>
      <c r="P1964" t="s">
        <v>30</v>
      </c>
      <c r="Q1964" t="s">
        <v>47</v>
      </c>
      <c r="R1964">
        <v>4.3</v>
      </c>
      <c r="S1964">
        <v>7</v>
      </c>
      <c r="T1964">
        <f t="shared" si="90"/>
        <v>365</v>
      </c>
      <c r="U1964" t="str">
        <f t="shared" si="91"/>
        <v>2029</v>
      </c>
      <c r="V1964" t="str">
        <f t="shared" si="92"/>
        <v>2</v>
      </c>
      <c r="W1964" s="10" cm="1">
        <f t="array" ref="W1964">(INDEX(clv_analysis[[#All],[Customer Lifetime Value]], MATCH(TEXT(U1964, "0")&amp;V1964, TEXT(clv_analysis[[#All],[Year]], "0")&amp;clv_analysis[[#All],[Quarter]], 0))) /( COUNTIFS(amazon_prime_users[Year], U1964, amazon_prime_users[Quarter], V1964))</f>
        <v>70.643373626373617</v>
      </c>
    </row>
    <row r="1965" spans="1:23" x14ac:dyDescent="0.3">
      <c r="A1965" s="2">
        <v>1964</v>
      </c>
      <c r="B1965" t="s">
        <v>7665</v>
      </c>
      <c r="C1965" t="s">
        <v>7666</v>
      </c>
      <c r="D1965" t="s">
        <v>7667</v>
      </c>
      <c r="E1965" s="3">
        <v>30367</v>
      </c>
      <c r="F1965" t="s">
        <v>43</v>
      </c>
      <c r="G1965" t="s">
        <v>7192</v>
      </c>
      <c r="H1965" s="1">
        <v>47269</v>
      </c>
      <c r="I1965" s="1">
        <v>47634</v>
      </c>
      <c r="J1965" t="s">
        <v>36</v>
      </c>
      <c r="K1965" t="s">
        <v>25</v>
      </c>
      <c r="L1965" t="s">
        <v>26</v>
      </c>
      <c r="M1965" t="s">
        <v>59</v>
      </c>
      <c r="N1965" t="s">
        <v>60</v>
      </c>
      <c r="O1965" t="s">
        <v>73</v>
      </c>
      <c r="P1965" t="s">
        <v>68</v>
      </c>
      <c r="Q1965" t="s">
        <v>54</v>
      </c>
      <c r="R1965">
        <v>4.8</v>
      </c>
      <c r="S1965">
        <v>1</v>
      </c>
      <c r="T1965">
        <f t="shared" si="90"/>
        <v>365</v>
      </c>
      <c r="U1965" t="str">
        <f t="shared" si="91"/>
        <v>2029</v>
      </c>
      <c r="V1965" t="str">
        <f t="shared" si="92"/>
        <v>2</v>
      </c>
      <c r="W1965" s="10" cm="1">
        <f t="array" ref="W1965">(INDEX(clv_analysis[[#All],[Customer Lifetime Value]], MATCH(TEXT(U1965, "0")&amp;V1965, TEXT(clv_analysis[[#All],[Year]], "0")&amp;clv_analysis[[#All],[Quarter]], 0))) /( COUNTIFS(amazon_prime_users[Year], U1965, amazon_prime_users[Quarter], V1965))</f>
        <v>70.643373626373617</v>
      </c>
    </row>
    <row r="1966" spans="1:23" x14ac:dyDescent="0.3">
      <c r="A1966" s="2">
        <v>1965</v>
      </c>
      <c r="B1966" t="s">
        <v>7668</v>
      </c>
      <c r="C1966" t="s">
        <v>7669</v>
      </c>
      <c r="D1966" t="s">
        <v>7670</v>
      </c>
      <c r="E1966" s="3">
        <v>22711</v>
      </c>
      <c r="F1966" t="s">
        <v>43</v>
      </c>
      <c r="G1966" t="s">
        <v>7671</v>
      </c>
      <c r="H1966" s="1">
        <v>47270</v>
      </c>
      <c r="I1966" s="1">
        <v>47635</v>
      </c>
      <c r="J1966" t="s">
        <v>36</v>
      </c>
      <c r="K1966" t="s">
        <v>37</v>
      </c>
      <c r="L1966" t="s">
        <v>26</v>
      </c>
      <c r="M1966" t="s">
        <v>27</v>
      </c>
      <c r="N1966" t="s">
        <v>45</v>
      </c>
      <c r="O1966" t="s">
        <v>67</v>
      </c>
      <c r="P1966" t="s">
        <v>39</v>
      </c>
      <c r="Q1966" t="s">
        <v>31</v>
      </c>
      <c r="R1966">
        <v>3.8</v>
      </c>
      <c r="S1966">
        <v>6</v>
      </c>
      <c r="T1966">
        <f t="shared" si="90"/>
        <v>365</v>
      </c>
      <c r="U1966" t="str">
        <f t="shared" si="91"/>
        <v>2029</v>
      </c>
      <c r="V1966" t="str">
        <f t="shared" si="92"/>
        <v>2</v>
      </c>
      <c r="W1966" s="10" cm="1">
        <f t="array" ref="W1966">(INDEX(clv_analysis[[#All],[Customer Lifetime Value]], MATCH(TEXT(U1966, "0")&amp;V1966, TEXT(clv_analysis[[#All],[Year]], "0")&amp;clv_analysis[[#All],[Quarter]], 0))) /( COUNTIFS(amazon_prime_users[Year], U1966, amazon_prime_users[Quarter], V1966))</f>
        <v>70.643373626373617</v>
      </c>
    </row>
    <row r="1967" spans="1:23" x14ac:dyDescent="0.3">
      <c r="A1967" s="2">
        <v>1966</v>
      </c>
      <c r="B1967" t="s">
        <v>7672</v>
      </c>
      <c r="C1967" t="s">
        <v>7673</v>
      </c>
      <c r="D1967" t="s">
        <v>7674</v>
      </c>
      <c r="E1967" s="3">
        <v>24669</v>
      </c>
      <c r="F1967" t="s">
        <v>22</v>
      </c>
      <c r="G1967" t="s">
        <v>7675</v>
      </c>
      <c r="H1967" s="1">
        <v>47271</v>
      </c>
      <c r="I1967" s="1">
        <v>47636</v>
      </c>
      <c r="J1967" t="s">
        <v>36</v>
      </c>
      <c r="K1967" t="s">
        <v>25</v>
      </c>
      <c r="L1967" t="s">
        <v>26</v>
      </c>
      <c r="M1967" t="s">
        <v>66</v>
      </c>
      <c r="N1967" t="s">
        <v>45</v>
      </c>
      <c r="O1967" t="s">
        <v>61</v>
      </c>
      <c r="P1967" t="s">
        <v>30</v>
      </c>
      <c r="Q1967" t="s">
        <v>54</v>
      </c>
      <c r="R1967">
        <v>4.9000000000000004</v>
      </c>
      <c r="S1967">
        <v>0</v>
      </c>
      <c r="T1967">
        <f t="shared" si="90"/>
        <v>365</v>
      </c>
      <c r="U1967" t="str">
        <f t="shared" si="91"/>
        <v>2029</v>
      </c>
      <c r="V1967" t="str">
        <f t="shared" si="92"/>
        <v>2</v>
      </c>
      <c r="W1967" s="10" cm="1">
        <f t="array" ref="W1967">(INDEX(clv_analysis[[#All],[Customer Lifetime Value]], MATCH(TEXT(U1967, "0")&amp;V1967, TEXT(clv_analysis[[#All],[Year]], "0")&amp;clv_analysis[[#All],[Quarter]], 0))) /( COUNTIFS(amazon_prime_users[Year], U1967, amazon_prime_users[Quarter], V1967))</f>
        <v>70.643373626373617</v>
      </c>
    </row>
    <row r="1968" spans="1:23" x14ac:dyDescent="0.3">
      <c r="A1968" s="2">
        <v>1967</v>
      </c>
      <c r="B1968" t="s">
        <v>7676</v>
      </c>
      <c r="C1968" t="s">
        <v>7677</v>
      </c>
      <c r="D1968" t="s">
        <v>7678</v>
      </c>
      <c r="E1968" s="3">
        <v>22680</v>
      </c>
      <c r="F1968" t="s">
        <v>43</v>
      </c>
      <c r="G1968" t="s">
        <v>7679</v>
      </c>
      <c r="H1968" s="1">
        <v>47272</v>
      </c>
      <c r="I1968" s="1">
        <v>47637</v>
      </c>
      <c r="J1968" t="s">
        <v>24</v>
      </c>
      <c r="K1968" t="s">
        <v>37</v>
      </c>
      <c r="L1968" t="s">
        <v>53</v>
      </c>
      <c r="M1968" t="s">
        <v>59</v>
      </c>
      <c r="N1968" t="s">
        <v>28</v>
      </c>
      <c r="O1968" t="s">
        <v>38</v>
      </c>
      <c r="P1968" t="s">
        <v>39</v>
      </c>
      <c r="Q1968" t="s">
        <v>31</v>
      </c>
      <c r="R1968">
        <v>3.6</v>
      </c>
      <c r="S1968">
        <v>7</v>
      </c>
      <c r="T1968">
        <f t="shared" si="90"/>
        <v>365</v>
      </c>
      <c r="U1968" t="str">
        <f t="shared" si="91"/>
        <v>2029</v>
      </c>
      <c r="V1968" t="str">
        <f t="shared" si="92"/>
        <v>2</v>
      </c>
      <c r="W1968" s="10" cm="1">
        <f t="array" ref="W1968">(INDEX(clv_analysis[[#All],[Customer Lifetime Value]], MATCH(TEXT(U1968, "0")&amp;V1968, TEXT(clv_analysis[[#All],[Year]], "0")&amp;clv_analysis[[#All],[Quarter]], 0))) /( COUNTIFS(amazon_prime_users[Year], U1968, amazon_prime_users[Quarter], V1968))</f>
        <v>70.643373626373617</v>
      </c>
    </row>
    <row r="1969" spans="1:23" x14ac:dyDescent="0.3">
      <c r="A1969" s="2">
        <v>1968</v>
      </c>
      <c r="B1969" t="s">
        <v>7680</v>
      </c>
      <c r="C1969" t="s">
        <v>7681</v>
      </c>
      <c r="D1969" t="s">
        <v>7682</v>
      </c>
      <c r="E1969" s="3">
        <v>19030</v>
      </c>
      <c r="F1969" t="s">
        <v>22</v>
      </c>
      <c r="G1969" t="s">
        <v>7683</v>
      </c>
      <c r="H1969" s="1">
        <v>47273</v>
      </c>
      <c r="I1969" s="1">
        <v>47638</v>
      </c>
      <c r="J1969" t="s">
        <v>36</v>
      </c>
      <c r="K1969" t="s">
        <v>25</v>
      </c>
      <c r="L1969" t="s">
        <v>53</v>
      </c>
      <c r="M1969" t="s">
        <v>27</v>
      </c>
      <c r="N1969" t="s">
        <v>60</v>
      </c>
      <c r="O1969" t="s">
        <v>61</v>
      </c>
      <c r="P1969" t="s">
        <v>30</v>
      </c>
      <c r="Q1969" t="s">
        <v>47</v>
      </c>
      <c r="R1969">
        <v>4.2</v>
      </c>
      <c r="S1969">
        <v>8</v>
      </c>
      <c r="T1969">
        <f t="shared" si="90"/>
        <v>365</v>
      </c>
      <c r="U1969" t="str">
        <f t="shared" si="91"/>
        <v>2029</v>
      </c>
      <c r="V1969" t="str">
        <f t="shared" si="92"/>
        <v>2</v>
      </c>
      <c r="W1969" s="10" cm="1">
        <f t="array" ref="W1969">(INDEX(clv_analysis[[#All],[Customer Lifetime Value]], MATCH(TEXT(U1969, "0")&amp;V1969, TEXT(clv_analysis[[#All],[Year]], "0")&amp;clv_analysis[[#All],[Quarter]], 0))) /( COUNTIFS(amazon_prime_users[Year], U1969, amazon_prime_users[Quarter], V1969))</f>
        <v>70.643373626373617</v>
      </c>
    </row>
    <row r="1970" spans="1:23" x14ac:dyDescent="0.3">
      <c r="A1970" s="2">
        <v>1969</v>
      </c>
      <c r="B1970" t="s">
        <v>7684</v>
      </c>
      <c r="C1970" t="s">
        <v>7685</v>
      </c>
      <c r="D1970" t="s">
        <v>7686</v>
      </c>
      <c r="E1970" s="3">
        <v>34757</v>
      </c>
      <c r="F1970" t="s">
        <v>43</v>
      </c>
      <c r="G1970" t="s">
        <v>7687</v>
      </c>
      <c r="H1970" s="1">
        <v>47274</v>
      </c>
      <c r="I1970" s="1">
        <v>47639</v>
      </c>
      <c r="J1970" t="s">
        <v>24</v>
      </c>
      <c r="K1970" t="s">
        <v>25</v>
      </c>
      <c r="L1970" t="s">
        <v>26</v>
      </c>
      <c r="M1970" t="s">
        <v>66</v>
      </c>
      <c r="N1970" t="s">
        <v>60</v>
      </c>
      <c r="O1970" t="s">
        <v>61</v>
      </c>
      <c r="P1970" t="s">
        <v>68</v>
      </c>
      <c r="Q1970" t="s">
        <v>31</v>
      </c>
      <c r="R1970">
        <v>3.8</v>
      </c>
      <c r="S1970">
        <v>9</v>
      </c>
      <c r="T1970">
        <f t="shared" si="90"/>
        <v>365</v>
      </c>
      <c r="U1970" t="str">
        <f t="shared" si="91"/>
        <v>2029</v>
      </c>
      <c r="V1970" t="str">
        <f t="shared" si="92"/>
        <v>2</v>
      </c>
      <c r="W1970" s="10" cm="1">
        <f t="array" ref="W1970">(INDEX(clv_analysis[[#All],[Customer Lifetime Value]], MATCH(TEXT(U1970, "0")&amp;V1970, TEXT(clv_analysis[[#All],[Year]], "0")&amp;clv_analysis[[#All],[Quarter]], 0))) /( COUNTIFS(amazon_prime_users[Year], U1970, amazon_prime_users[Quarter], V1970))</f>
        <v>70.643373626373617</v>
      </c>
    </row>
    <row r="1971" spans="1:23" x14ac:dyDescent="0.3">
      <c r="A1971" s="2">
        <v>1970</v>
      </c>
      <c r="B1971" t="s">
        <v>7688</v>
      </c>
      <c r="C1971" t="s">
        <v>7689</v>
      </c>
      <c r="D1971" t="s">
        <v>7690</v>
      </c>
      <c r="E1971" s="3">
        <v>36028</v>
      </c>
      <c r="F1971" t="s">
        <v>43</v>
      </c>
      <c r="G1971" t="s">
        <v>7691</v>
      </c>
      <c r="H1971" s="1">
        <v>47275</v>
      </c>
      <c r="I1971" s="1">
        <v>47640</v>
      </c>
      <c r="J1971" t="s">
        <v>36</v>
      </c>
      <c r="K1971" t="s">
        <v>52</v>
      </c>
      <c r="L1971" t="s">
        <v>53</v>
      </c>
      <c r="M1971" t="s">
        <v>59</v>
      </c>
      <c r="N1971" t="s">
        <v>28</v>
      </c>
      <c r="O1971" t="s">
        <v>67</v>
      </c>
      <c r="P1971" t="s">
        <v>68</v>
      </c>
      <c r="Q1971" t="s">
        <v>31</v>
      </c>
      <c r="R1971">
        <v>3.4</v>
      </c>
      <c r="S1971">
        <v>7</v>
      </c>
      <c r="T1971">
        <f t="shared" si="90"/>
        <v>365</v>
      </c>
      <c r="U1971" t="str">
        <f t="shared" si="91"/>
        <v>2029</v>
      </c>
      <c r="V1971" t="str">
        <f t="shared" si="92"/>
        <v>2</v>
      </c>
      <c r="W1971" s="10" cm="1">
        <f t="array" ref="W1971">(INDEX(clv_analysis[[#All],[Customer Lifetime Value]], MATCH(TEXT(U1971, "0")&amp;V1971, TEXT(clv_analysis[[#All],[Year]], "0")&amp;clv_analysis[[#All],[Quarter]], 0))) /( COUNTIFS(amazon_prime_users[Year], U1971, amazon_prime_users[Quarter], V1971))</f>
        <v>70.643373626373617</v>
      </c>
    </row>
    <row r="1972" spans="1:23" x14ac:dyDescent="0.3">
      <c r="A1972" s="2">
        <v>1971</v>
      </c>
      <c r="B1972" t="s">
        <v>7692</v>
      </c>
      <c r="C1972" t="s">
        <v>7693</v>
      </c>
      <c r="D1972" t="s">
        <v>7694</v>
      </c>
      <c r="E1972" s="3">
        <v>28226</v>
      </c>
      <c r="F1972" t="s">
        <v>43</v>
      </c>
      <c r="G1972" t="s">
        <v>7695</v>
      </c>
      <c r="H1972" s="1">
        <v>47276</v>
      </c>
      <c r="I1972" s="1">
        <v>47641</v>
      </c>
      <c r="J1972" t="s">
        <v>36</v>
      </c>
      <c r="K1972" t="s">
        <v>52</v>
      </c>
      <c r="L1972" t="s">
        <v>53</v>
      </c>
      <c r="M1972" t="s">
        <v>59</v>
      </c>
      <c r="N1972" t="s">
        <v>45</v>
      </c>
      <c r="O1972" t="s">
        <v>61</v>
      </c>
      <c r="P1972" t="s">
        <v>30</v>
      </c>
      <c r="Q1972" t="s">
        <v>47</v>
      </c>
      <c r="R1972">
        <v>4.3</v>
      </c>
      <c r="S1972">
        <v>8</v>
      </c>
      <c r="T1972">
        <f t="shared" si="90"/>
        <v>365</v>
      </c>
      <c r="U1972" t="str">
        <f t="shared" si="91"/>
        <v>2029</v>
      </c>
      <c r="V1972" t="str">
        <f t="shared" si="92"/>
        <v>2</v>
      </c>
      <c r="W1972" s="10" cm="1">
        <f t="array" ref="W1972">(INDEX(clv_analysis[[#All],[Customer Lifetime Value]], MATCH(TEXT(U1972, "0")&amp;V1972, TEXT(clv_analysis[[#All],[Year]], "0")&amp;clv_analysis[[#All],[Quarter]], 0))) /( COUNTIFS(amazon_prime_users[Year], U1972, amazon_prime_users[Quarter], V1972))</f>
        <v>70.643373626373617</v>
      </c>
    </row>
    <row r="1973" spans="1:23" x14ac:dyDescent="0.3">
      <c r="A1973" s="2">
        <v>1972</v>
      </c>
      <c r="B1973" t="s">
        <v>7696</v>
      </c>
      <c r="C1973" t="s">
        <v>7697</v>
      </c>
      <c r="D1973" t="s">
        <v>7698</v>
      </c>
      <c r="E1973" s="3">
        <v>12848</v>
      </c>
      <c r="F1973" t="s">
        <v>22</v>
      </c>
      <c r="G1973" t="s">
        <v>7699</v>
      </c>
      <c r="H1973" s="1">
        <v>47277</v>
      </c>
      <c r="I1973" s="1">
        <v>47642</v>
      </c>
      <c r="J1973" t="s">
        <v>36</v>
      </c>
      <c r="K1973" t="s">
        <v>52</v>
      </c>
      <c r="L1973" t="s">
        <v>26</v>
      </c>
      <c r="M1973" t="s">
        <v>66</v>
      </c>
      <c r="N1973" t="s">
        <v>60</v>
      </c>
      <c r="O1973" t="s">
        <v>38</v>
      </c>
      <c r="P1973" t="s">
        <v>39</v>
      </c>
      <c r="Q1973" t="s">
        <v>47</v>
      </c>
      <c r="R1973">
        <v>3.6</v>
      </c>
      <c r="S1973">
        <v>0</v>
      </c>
      <c r="T1973">
        <f t="shared" si="90"/>
        <v>365</v>
      </c>
      <c r="U1973" t="str">
        <f t="shared" si="91"/>
        <v>2029</v>
      </c>
      <c r="V1973" t="str">
        <f t="shared" si="92"/>
        <v>2</v>
      </c>
      <c r="W1973" s="10" cm="1">
        <f t="array" ref="W1973">(INDEX(clv_analysis[[#All],[Customer Lifetime Value]], MATCH(TEXT(U1973, "0")&amp;V1973, TEXT(clv_analysis[[#All],[Year]], "0")&amp;clv_analysis[[#All],[Quarter]], 0))) /( COUNTIFS(amazon_prime_users[Year], U1973, amazon_prime_users[Quarter], V1973))</f>
        <v>70.643373626373617</v>
      </c>
    </row>
    <row r="1974" spans="1:23" x14ac:dyDescent="0.3">
      <c r="A1974" s="2">
        <v>1973</v>
      </c>
      <c r="B1974" t="s">
        <v>7700</v>
      </c>
      <c r="C1974" t="s">
        <v>7701</v>
      </c>
      <c r="D1974" t="s">
        <v>7702</v>
      </c>
      <c r="E1974" s="3">
        <v>26457</v>
      </c>
      <c r="F1974" t="s">
        <v>22</v>
      </c>
      <c r="G1974" t="s">
        <v>7703</v>
      </c>
      <c r="H1974" s="1">
        <v>47278</v>
      </c>
      <c r="I1974" s="1">
        <v>47643</v>
      </c>
      <c r="J1974" t="s">
        <v>36</v>
      </c>
      <c r="K1974" t="s">
        <v>25</v>
      </c>
      <c r="L1974" t="s">
        <v>53</v>
      </c>
      <c r="M1974" t="s">
        <v>59</v>
      </c>
      <c r="N1974" t="s">
        <v>45</v>
      </c>
      <c r="O1974" t="s">
        <v>61</v>
      </c>
      <c r="P1974" t="s">
        <v>30</v>
      </c>
      <c r="Q1974" t="s">
        <v>47</v>
      </c>
      <c r="R1974">
        <v>3.2</v>
      </c>
      <c r="S1974">
        <v>10</v>
      </c>
      <c r="T1974">
        <f t="shared" si="90"/>
        <v>365</v>
      </c>
      <c r="U1974" t="str">
        <f t="shared" si="91"/>
        <v>2029</v>
      </c>
      <c r="V1974" t="str">
        <f t="shared" si="92"/>
        <v>2</v>
      </c>
      <c r="W1974" s="10" cm="1">
        <f t="array" ref="W1974">(INDEX(clv_analysis[[#All],[Customer Lifetime Value]], MATCH(TEXT(U1974, "0")&amp;V1974, TEXT(clv_analysis[[#All],[Year]], "0")&amp;clv_analysis[[#All],[Quarter]], 0))) /( COUNTIFS(amazon_prime_users[Year], U1974, amazon_prime_users[Quarter], V1974))</f>
        <v>70.643373626373617</v>
      </c>
    </row>
    <row r="1975" spans="1:23" x14ac:dyDescent="0.3">
      <c r="A1975" s="2">
        <v>1974</v>
      </c>
      <c r="B1975" t="s">
        <v>7704</v>
      </c>
      <c r="C1975" t="s">
        <v>7705</v>
      </c>
      <c r="D1975" t="s">
        <v>7706</v>
      </c>
      <c r="E1975" s="3">
        <v>38539</v>
      </c>
      <c r="F1975" t="s">
        <v>22</v>
      </c>
      <c r="G1975" t="s">
        <v>993</v>
      </c>
      <c r="H1975" s="1">
        <v>47279</v>
      </c>
      <c r="I1975" s="1">
        <v>47644</v>
      </c>
      <c r="J1975" t="s">
        <v>24</v>
      </c>
      <c r="K1975" t="s">
        <v>25</v>
      </c>
      <c r="L1975" t="s">
        <v>53</v>
      </c>
      <c r="M1975" t="s">
        <v>59</v>
      </c>
      <c r="N1975" t="s">
        <v>45</v>
      </c>
      <c r="O1975" t="s">
        <v>114</v>
      </c>
      <c r="P1975" t="s">
        <v>39</v>
      </c>
      <c r="Q1975" t="s">
        <v>47</v>
      </c>
      <c r="R1975">
        <v>4.2</v>
      </c>
      <c r="S1975">
        <v>5</v>
      </c>
      <c r="T1975">
        <f t="shared" si="90"/>
        <v>365</v>
      </c>
      <c r="U1975" t="str">
        <f t="shared" si="91"/>
        <v>2029</v>
      </c>
      <c r="V1975" t="str">
        <f t="shared" si="92"/>
        <v>2</v>
      </c>
      <c r="W1975" s="10" cm="1">
        <f t="array" ref="W1975">(INDEX(clv_analysis[[#All],[Customer Lifetime Value]], MATCH(TEXT(U1975, "0")&amp;V1975, TEXT(clv_analysis[[#All],[Year]], "0")&amp;clv_analysis[[#All],[Quarter]], 0))) /( COUNTIFS(amazon_prime_users[Year], U1975, amazon_prime_users[Quarter], V1975))</f>
        <v>70.643373626373617</v>
      </c>
    </row>
    <row r="1976" spans="1:23" x14ac:dyDescent="0.3">
      <c r="A1976" s="2">
        <v>1975</v>
      </c>
      <c r="B1976" t="s">
        <v>7707</v>
      </c>
      <c r="C1976" t="s">
        <v>7708</v>
      </c>
      <c r="D1976" t="s">
        <v>7709</v>
      </c>
      <c r="E1976" s="3">
        <v>14000</v>
      </c>
      <c r="F1976" t="s">
        <v>22</v>
      </c>
      <c r="G1976" t="s">
        <v>7710</v>
      </c>
      <c r="H1976" s="1">
        <v>47280</v>
      </c>
      <c r="I1976" s="1">
        <v>47645</v>
      </c>
      <c r="J1976" t="s">
        <v>24</v>
      </c>
      <c r="K1976" t="s">
        <v>25</v>
      </c>
      <c r="L1976" t="s">
        <v>53</v>
      </c>
      <c r="M1976" t="s">
        <v>27</v>
      </c>
      <c r="N1976" t="s">
        <v>28</v>
      </c>
      <c r="O1976" t="s">
        <v>29</v>
      </c>
      <c r="P1976" t="s">
        <v>68</v>
      </c>
      <c r="Q1976" t="s">
        <v>54</v>
      </c>
      <c r="R1976">
        <v>3.2</v>
      </c>
      <c r="S1976">
        <v>2</v>
      </c>
      <c r="T1976">
        <f t="shared" si="90"/>
        <v>365</v>
      </c>
      <c r="U1976" t="str">
        <f t="shared" si="91"/>
        <v>2029</v>
      </c>
      <c r="V1976" t="str">
        <f t="shared" si="92"/>
        <v>2</v>
      </c>
      <c r="W1976" s="10" cm="1">
        <f t="array" ref="W1976">(INDEX(clv_analysis[[#All],[Customer Lifetime Value]], MATCH(TEXT(U1976, "0")&amp;V1976, TEXT(clv_analysis[[#All],[Year]], "0")&amp;clv_analysis[[#All],[Quarter]], 0))) /( COUNTIFS(amazon_prime_users[Year], U1976, amazon_prime_users[Quarter], V1976))</f>
        <v>70.643373626373617</v>
      </c>
    </row>
    <row r="1977" spans="1:23" x14ac:dyDescent="0.3">
      <c r="A1977" s="2">
        <v>1976</v>
      </c>
      <c r="B1977" t="s">
        <v>7711</v>
      </c>
      <c r="C1977" t="s">
        <v>7712</v>
      </c>
      <c r="D1977" t="s">
        <v>7713</v>
      </c>
      <c r="E1977" s="3">
        <v>21400</v>
      </c>
      <c r="F1977" t="s">
        <v>43</v>
      </c>
      <c r="G1977" t="s">
        <v>2428</v>
      </c>
      <c r="H1977" s="1">
        <v>47281</v>
      </c>
      <c r="I1977" s="1">
        <v>47646</v>
      </c>
      <c r="J1977" t="s">
        <v>36</v>
      </c>
      <c r="K1977" t="s">
        <v>25</v>
      </c>
      <c r="L1977" t="s">
        <v>26</v>
      </c>
      <c r="M1977" t="s">
        <v>59</v>
      </c>
      <c r="N1977" t="s">
        <v>60</v>
      </c>
      <c r="O1977" t="s">
        <v>114</v>
      </c>
      <c r="P1977" t="s">
        <v>39</v>
      </c>
      <c r="Q1977" t="s">
        <v>31</v>
      </c>
      <c r="R1977">
        <v>4.5999999999999996</v>
      </c>
      <c r="S1977">
        <v>3</v>
      </c>
      <c r="T1977">
        <f t="shared" si="90"/>
        <v>365</v>
      </c>
      <c r="U1977" t="str">
        <f t="shared" si="91"/>
        <v>2029</v>
      </c>
      <c r="V1977" t="str">
        <f t="shared" si="92"/>
        <v>2</v>
      </c>
      <c r="W1977" s="10" cm="1">
        <f t="array" ref="W1977">(INDEX(clv_analysis[[#All],[Customer Lifetime Value]], MATCH(TEXT(U1977, "0")&amp;V1977, TEXT(clv_analysis[[#All],[Year]], "0")&amp;clv_analysis[[#All],[Quarter]], 0))) /( COUNTIFS(amazon_prime_users[Year], U1977, amazon_prime_users[Quarter], V1977))</f>
        <v>70.643373626373617</v>
      </c>
    </row>
    <row r="1978" spans="1:23" x14ac:dyDescent="0.3">
      <c r="A1978" s="2">
        <v>1977</v>
      </c>
      <c r="B1978" t="s">
        <v>7714</v>
      </c>
      <c r="C1978" t="s">
        <v>7715</v>
      </c>
      <c r="D1978" t="s">
        <v>7716</v>
      </c>
      <c r="E1978" s="3">
        <v>31714</v>
      </c>
      <c r="F1978" t="s">
        <v>22</v>
      </c>
      <c r="G1978" t="s">
        <v>7717</v>
      </c>
      <c r="H1978" s="1">
        <v>47282</v>
      </c>
      <c r="I1978" s="1">
        <v>47647</v>
      </c>
      <c r="J1978" t="s">
        <v>24</v>
      </c>
      <c r="K1978" t="s">
        <v>25</v>
      </c>
      <c r="L1978" t="s">
        <v>53</v>
      </c>
      <c r="M1978" t="s">
        <v>59</v>
      </c>
      <c r="N1978" t="s">
        <v>60</v>
      </c>
      <c r="O1978" t="s">
        <v>38</v>
      </c>
      <c r="P1978" t="s">
        <v>68</v>
      </c>
      <c r="Q1978" t="s">
        <v>31</v>
      </c>
      <c r="R1978">
        <v>3.1</v>
      </c>
      <c r="S1978">
        <v>8</v>
      </c>
      <c r="T1978">
        <f t="shared" si="90"/>
        <v>365</v>
      </c>
      <c r="U1978" t="str">
        <f t="shared" si="91"/>
        <v>2029</v>
      </c>
      <c r="V1978" t="str">
        <f t="shared" si="92"/>
        <v>2</v>
      </c>
      <c r="W1978" s="10" cm="1">
        <f t="array" ref="W1978">(INDEX(clv_analysis[[#All],[Customer Lifetime Value]], MATCH(TEXT(U1978, "0")&amp;V1978, TEXT(clv_analysis[[#All],[Year]], "0")&amp;clv_analysis[[#All],[Quarter]], 0))) /( COUNTIFS(amazon_prime_users[Year], U1978, amazon_prime_users[Quarter], V1978))</f>
        <v>70.643373626373617</v>
      </c>
    </row>
    <row r="1979" spans="1:23" x14ac:dyDescent="0.3">
      <c r="A1979" s="2">
        <v>1978</v>
      </c>
      <c r="B1979" t="s">
        <v>7718</v>
      </c>
      <c r="C1979" t="s">
        <v>7719</v>
      </c>
      <c r="D1979" t="s">
        <v>7720</v>
      </c>
      <c r="E1979" s="3">
        <v>17619</v>
      </c>
      <c r="F1979" t="s">
        <v>22</v>
      </c>
      <c r="G1979" t="s">
        <v>7721</v>
      </c>
      <c r="H1979" s="1">
        <v>47283</v>
      </c>
      <c r="I1979" s="1">
        <v>47648</v>
      </c>
      <c r="J1979" t="s">
        <v>36</v>
      </c>
      <c r="K1979" t="s">
        <v>25</v>
      </c>
      <c r="L1979" t="s">
        <v>53</v>
      </c>
      <c r="M1979" t="s">
        <v>66</v>
      </c>
      <c r="N1979" t="s">
        <v>28</v>
      </c>
      <c r="O1979" t="s">
        <v>73</v>
      </c>
      <c r="P1979" t="s">
        <v>39</v>
      </c>
      <c r="Q1979" t="s">
        <v>54</v>
      </c>
      <c r="R1979">
        <v>4.5999999999999996</v>
      </c>
      <c r="S1979">
        <v>4</v>
      </c>
      <c r="T1979">
        <f t="shared" si="90"/>
        <v>365</v>
      </c>
      <c r="U1979" t="str">
        <f t="shared" si="91"/>
        <v>2029</v>
      </c>
      <c r="V1979" t="str">
        <f t="shared" si="92"/>
        <v>2</v>
      </c>
      <c r="W1979" s="10" cm="1">
        <f t="array" ref="W1979">(INDEX(clv_analysis[[#All],[Customer Lifetime Value]], MATCH(TEXT(U1979, "0")&amp;V1979, TEXT(clv_analysis[[#All],[Year]], "0")&amp;clv_analysis[[#All],[Quarter]], 0))) /( COUNTIFS(amazon_prime_users[Year], U1979, amazon_prime_users[Quarter], V1979))</f>
        <v>70.643373626373617</v>
      </c>
    </row>
    <row r="1980" spans="1:23" x14ac:dyDescent="0.3">
      <c r="A1980" s="2">
        <v>1979</v>
      </c>
      <c r="B1980" t="s">
        <v>7722</v>
      </c>
      <c r="C1980" t="s">
        <v>7723</v>
      </c>
      <c r="D1980" t="s">
        <v>7724</v>
      </c>
      <c r="E1980" s="3">
        <v>22880</v>
      </c>
      <c r="F1980" t="s">
        <v>22</v>
      </c>
      <c r="G1980" t="s">
        <v>7725</v>
      </c>
      <c r="H1980" s="1">
        <v>47284</v>
      </c>
      <c r="I1980" s="1">
        <v>47649</v>
      </c>
      <c r="J1980" t="s">
        <v>36</v>
      </c>
      <c r="K1980" t="s">
        <v>37</v>
      </c>
      <c r="L1980" t="s">
        <v>26</v>
      </c>
      <c r="M1980" t="s">
        <v>59</v>
      </c>
      <c r="N1980" t="s">
        <v>60</v>
      </c>
      <c r="O1980" t="s">
        <v>38</v>
      </c>
      <c r="P1980" t="s">
        <v>39</v>
      </c>
      <c r="Q1980" t="s">
        <v>31</v>
      </c>
      <c r="R1980">
        <v>3</v>
      </c>
      <c r="S1980">
        <v>8</v>
      </c>
      <c r="T1980">
        <f t="shared" si="90"/>
        <v>365</v>
      </c>
      <c r="U1980" t="str">
        <f t="shared" si="91"/>
        <v>2029</v>
      </c>
      <c r="V1980" t="str">
        <f t="shared" si="92"/>
        <v>2</v>
      </c>
      <c r="W1980" s="10" cm="1">
        <f t="array" ref="W1980">(INDEX(clv_analysis[[#All],[Customer Lifetime Value]], MATCH(TEXT(U1980, "0")&amp;V1980, TEXT(clv_analysis[[#All],[Year]], "0")&amp;clv_analysis[[#All],[Quarter]], 0))) /( COUNTIFS(amazon_prime_users[Year], U1980, amazon_prime_users[Quarter], V1980))</f>
        <v>70.643373626373617</v>
      </c>
    </row>
    <row r="1981" spans="1:23" x14ac:dyDescent="0.3">
      <c r="A1981" s="2">
        <v>1980</v>
      </c>
      <c r="B1981" t="s">
        <v>1836</v>
      </c>
      <c r="C1981" t="s">
        <v>7726</v>
      </c>
      <c r="D1981" t="s">
        <v>7727</v>
      </c>
      <c r="E1981" s="3">
        <v>23680</v>
      </c>
      <c r="F1981" t="s">
        <v>22</v>
      </c>
      <c r="G1981" t="s">
        <v>7728</v>
      </c>
      <c r="H1981" s="1">
        <v>47285</v>
      </c>
      <c r="I1981" s="1">
        <v>47650</v>
      </c>
      <c r="J1981" t="s">
        <v>24</v>
      </c>
      <c r="K1981" t="s">
        <v>25</v>
      </c>
      <c r="L1981" t="s">
        <v>26</v>
      </c>
      <c r="M1981" t="s">
        <v>66</v>
      </c>
      <c r="N1981" t="s">
        <v>60</v>
      </c>
      <c r="O1981" t="s">
        <v>61</v>
      </c>
      <c r="P1981" t="s">
        <v>30</v>
      </c>
      <c r="Q1981" t="s">
        <v>54</v>
      </c>
      <c r="R1981">
        <v>4.0999999999999996</v>
      </c>
      <c r="S1981">
        <v>3</v>
      </c>
      <c r="T1981">
        <f t="shared" si="90"/>
        <v>365</v>
      </c>
      <c r="U1981" t="str">
        <f t="shared" si="91"/>
        <v>2029</v>
      </c>
      <c r="V1981" t="str">
        <f t="shared" si="92"/>
        <v>2</v>
      </c>
      <c r="W1981" s="10" cm="1">
        <f t="array" ref="W1981">(INDEX(clv_analysis[[#All],[Customer Lifetime Value]], MATCH(TEXT(U1981, "0")&amp;V1981, TEXT(clv_analysis[[#All],[Year]], "0")&amp;clv_analysis[[#All],[Quarter]], 0))) /( COUNTIFS(amazon_prime_users[Year], U1981, amazon_prime_users[Quarter], V1981))</f>
        <v>70.643373626373617</v>
      </c>
    </row>
    <row r="1982" spans="1:23" x14ac:dyDescent="0.3">
      <c r="A1982" s="2">
        <v>1981</v>
      </c>
      <c r="B1982" t="s">
        <v>7729</v>
      </c>
      <c r="C1982" t="s">
        <v>7730</v>
      </c>
      <c r="D1982" t="s">
        <v>7731</v>
      </c>
      <c r="E1982" s="3">
        <v>32800</v>
      </c>
      <c r="F1982" t="s">
        <v>43</v>
      </c>
      <c r="G1982" t="s">
        <v>4033</v>
      </c>
      <c r="H1982" s="1">
        <v>47286</v>
      </c>
      <c r="I1982" s="1">
        <v>47651</v>
      </c>
      <c r="J1982" t="s">
        <v>36</v>
      </c>
      <c r="K1982" t="s">
        <v>52</v>
      </c>
      <c r="L1982" t="s">
        <v>26</v>
      </c>
      <c r="M1982" t="s">
        <v>59</v>
      </c>
      <c r="N1982" t="s">
        <v>28</v>
      </c>
      <c r="O1982" t="s">
        <v>61</v>
      </c>
      <c r="P1982" t="s">
        <v>39</v>
      </c>
      <c r="Q1982" t="s">
        <v>54</v>
      </c>
      <c r="R1982">
        <v>3.5</v>
      </c>
      <c r="S1982">
        <v>9</v>
      </c>
      <c r="T1982">
        <f t="shared" si="90"/>
        <v>365</v>
      </c>
      <c r="U1982" t="str">
        <f t="shared" si="91"/>
        <v>2029</v>
      </c>
      <c r="V1982" t="str">
        <f t="shared" si="92"/>
        <v>2</v>
      </c>
      <c r="W1982" s="10" cm="1">
        <f t="array" ref="W1982">(INDEX(clv_analysis[[#All],[Customer Lifetime Value]], MATCH(TEXT(U1982, "0")&amp;V1982, TEXT(clv_analysis[[#All],[Year]], "0")&amp;clv_analysis[[#All],[Quarter]], 0))) /( COUNTIFS(amazon_prime_users[Year], U1982, amazon_prime_users[Quarter], V1982))</f>
        <v>70.643373626373617</v>
      </c>
    </row>
    <row r="1983" spans="1:23" x14ac:dyDescent="0.3">
      <c r="A1983" s="2">
        <v>1982</v>
      </c>
      <c r="B1983" t="s">
        <v>7732</v>
      </c>
      <c r="C1983" t="s">
        <v>7733</v>
      </c>
      <c r="D1983" t="s">
        <v>7734</v>
      </c>
      <c r="E1983" s="3">
        <v>18362</v>
      </c>
      <c r="F1983" t="s">
        <v>22</v>
      </c>
      <c r="G1983" t="s">
        <v>7735</v>
      </c>
      <c r="H1983" s="1">
        <v>47287</v>
      </c>
      <c r="I1983" s="1">
        <v>47652</v>
      </c>
      <c r="J1983" t="s">
        <v>24</v>
      </c>
      <c r="K1983" t="s">
        <v>37</v>
      </c>
      <c r="L1983" t="s">
        <v>26</v>
      </c>
      <c r="M1983" t="s">
        <v>66</v>
      </c>
      <c r="N1983" t="s">
        <v>60</v>
      </c>
      <c r="O1983" t="s">
        <v>73</v>
      </c>
      <c r="P1983" t="s">
        <v>68</v>
      </c>
      <c r="Q1983" t="s">
        <v>31</v>
      </c>
      <c r="R1983">
        <v>3.9</v>
      </c>
      <c r="S1983">
        <v>2</v>
      </c>
      <c r="T1983">
        <f t="shared" si="90"/>
        <v>365</v>
      </c>
      <c r="U1983" t="str">
        <f t="shared" si="91"/>
        <v>2029</v>
      </c>
      <c r="V1983" t="str">
        <f t="shared" si="92"/>
        <v>2</v>
      </c>
      <c r="W1983" s="10" cm="1">
        <f t="array" ref="W1983">(INDEX(clv_analysis[[#All],[Customer Lifetime Value]], MATCH(TEXT(U1983, "0")&amp;V1983, TEXT(clv_analysis[[#All],[Year]], "0")&amp;clv_analysis[[#All],[Quarter]], 0))) /( COUNTIFS(amazon_prime_users[Year], U1983, amazon_prime_users[Quarter], V1983))</f>
        <v>70.643373626373617</v>
      </c>
    </row>
    <row r="1984" spans="1:23" x14ac:dyDescent="0.3">
      <c r="A1984" s="2">
        <v>1983</v>
      </c>
      <c r="B1984" t="s">
        <v>7736</v>
      </c>
      <c r="C1984" t="s">
        <v>7737</v>
      </c>
      <c r="D1984" t="s">
        <v>7738</v>
      </c>
      <c r="E1984" s="3">
        <v>38422</v>
      </c>
      <c r="F1984" t="s">
        <v>43</v>
      </c>
      <c r="G1984" t="s">
        <v>7739</v>
      </c>
      <c r="H1984" s="1">
        <v>47288</v>
      </c>
      <c r="I1984" s="1">
        <v>47653</v>
      </c>
      <c r="J1984" t="s">
        <v>36</v>
      </c>
      <c r="K1984" t="s">
        <v>25</v>
      </c>
      <c r="L1984" t="s">
        <v>26</v>
      </c>
      <c r="M1984" t="s">
        <v>27</v>
      </c>
      <c r="N1984" t="s">
        <v>45</v>
      </c>
      <c r="O1984" t="s">
        <v>73</v>
      </c>
      <c r="P1984" t="s">
        <v>39</v>
      </c>
      <c r="Q1984" t="s">
        <v>54</v>
      </c>
      <c r="R1984">
        <v>3.4</v>
      </c>
      <c r="S1984">
        <v>2</v>
      </c>
      <c r="T1984">
        <f t="shared" si="90"/>
        <v>365</v>
      </c>
      <c r="U1984" t="str">
        <f t="shared" si="91"/>
        <v>2029</v>
      </c>
      <c r="V1984" t="str">
        <f t="shared" si="92"/>
        <v>2</v>
      </c>
      <c r="W1984" s="10" cm="1">
        <f t="array" ref="W1984">(INDEX(clv_analysis[[#All],[Customer Lifetime Value]], MATCH(TEXT(U1984, "0")&amp;V1984, TEXT(clv_analysis[[#All],[Year]], "0")&amp;clv_analysis[[#All],[Quarter]], 0))) /( COUNTIFS(amazon_prime_users[Year], U1984, amazon_prime_users[Quarter], V1984))</f>
        <v>70.643373626373617</v>
      </c>
    </row>
    <row r="1985" spans="1:23" x14ac:dyDescent="0.3">
      <c r="A1985" s="2">
        <v>1984</v>
      </c>
      <c r="B1985" t="s">
        <v>7740</v>
      </c>
      <c r="C1985" t="s">
        <v>7741</v>
      </c>
      <c r="D1985" t="s">
        <v>7742</v>
      </c>
      <c r="E1985" s="3">
        <v>16251</v>
      </c>
      <c r="F1985" t="s">
        <v>43</v>
      </c>
      <c r="G1985" t="s">
        <v>7743</v>
      </c>
      <c r="H1985" s="1">
        <v>47289</v>
      </c>
      <c r="I1985" s="1">
        <v>47654</v>
      </c>
      <c r="J1985" t="s">
        <v>24</v>
      </c>
      <c r="K1985" t="s">
        <v>52</v>
      </c>
      <c r="L1985" t="s">
        <v>53</v>
      </c>
      <c r="M1985" t="s">
        <v>27</v>
      </c>
      <c r="N1985" t="s">
        <v>45</v>
      </c>
      <c r="O1985" t="s">
        <v>114</v>
      </c>
      <c r="P1985" t="s">
        <v>39</v>
      </c>
      <c r="Q1985" t="s">
        <v>31</v>
      </c>
      <c r="R1985">
        <v>4.2</v>
      </c>
      <c r="S1985">
        <v>2</v>
      </c>
      <c r="T1985">
        <f t="shared" si="90"/>
        <v>365</v>
      </c>
      <c r="U1985" t="str">
        <f t="shared" si="91"/>
        <v>2029</v>
      </c>
      <c r="V1985" t="str">
        <f t="shared" si="92"/>
        <v>2</v>
      </c>
      <c r="W1985" s="10" cm="1">
        <f t="array" ref="W1985">(INDEX(clv_analysis[[#All],[Customer Lifetime Value]], MATCH(TEXT(U1985, "0")&amp;V1985, TEXT(clv_analysis[[#All],[Year]], "0")&amp;clv_analysis[[#All],[Quarter]], 0))) /( COUNTIFS(amazon_prime_users[Year], U1985, amazon_prime_users[Quarter], V1985))</f>
        <v>70.643373626373617</v>
      </c>
    </row>
    <row r="1986" spans="1:23" x14ac:dyDescent="0.3">
      <c r="A1986" s="2">
        <v>1985</v>
      </c>
      <c r="B1986" t="s">
        <v>7744</v>
      </c>
      <c r="C1986" t="s">
        <v>7745</v>
      </c>
      <c r="D1986" t="s">
        <v>7746</v>
      </c>
      <c r="E1986" s="3">
        <v>35716</v>
      </c>
      <c r="F1986" t="s">
        <v>43</v>
      </c>
      <c r="G1986" t="s">
        <v>7747</v>
      </c>
      <c r="H1986" s="1">
        <v>47290</v>
      </c>
      <c r="I1986" s="1">
        <v>47655</v>
      </c>
      <c r="J1986" t="s">
        <v>36</v>
      </c>
      <c r="K1986" t="s">
        <v>52</v>
      </c>
      <c r="L1986" t="s">
        <v>53</v>
      </c>
      <c r="M1986" t="s">
        <v>59</v>
      </c>
      <c r="N1986" t="s">
        <v>28</v>
      </c>
      <c r="O1986" t="s">
        <v>73</v>
      </c>
      <c r="P1986" t="s">
        <v>68</v>
      </c>
      <c r="Q1986" t="s">
        <v>47</v>
      </c>
      <c r="R1986">
        <v>4.5999999999999996</v>
      </c>
      <c r="S1986">
        <v>7</v>
      </c>
      <c r="T1986">
        <f t="shared" ref="T1986:T2049" si="93">I1986-H1986</f>
        <v>365</v>
      </c>
      <c r="U1986" t="str">
        <f t="shared" ref="U1986:U2049" si="94">IF(YEAR(H1986)=2024, "2024",
 IF(YEAR(H1986)=2025, "2025",
 IF(YEAR(H1986)=2026, "2026",
 IF(YEAR(H1986)=2027, "2027",
 IF(YEAR(H1986)=2028, "2028",
 IF(YEAR(H1986)=2029, "2029",
 IF(YEAR(H1986)=2030, "2030", "")))))))</f>
        <v>2029</v>
      </c>
      <c r="V1986" t="str">
        <f t="shared" ref="V1986:V2049" si="95">IF(MONTH(H1986)&lt;=3, "1", IF(MONTH(H1986)&lt;=6, "2", IF(MONTH(H1986)&lt;=9, "3", "4")))</f>
        <v>2</v>
      </c>
      <c r="W1986" s="10" cm="1">
        <f t="array" ref="W1986">(INDEX(clv_analysis[[#All],[Customer Lifetime Value]], MATCH(TEXT(U1986, "0")&amp;V1986, TEXT(clv_analysis[[#All],[Year]], "0")&amp;clv_analysis[[#All],[Quarter]], 0))) /( COUNTIFS(amazon_prime_users[Year], U1986, amazon_prime_users[Quarter], V1986))</f>
        <v>70.643373626373617</v>
      </c>
    </row>
    <row r="1987" spans="1:23" x14ac:dyDescent="0.3">
      <c r="A1987" s="2">
        <v>1986</v>
      </c>
      <c r="B1987" t="s">
        <v>7748</v>
      </c>
      <c r="C1987" t="s">
        <v>7749</v>
      </c>
      <c r="D1987" t="s">
        <v>7750</v>
      </c>
      <c r="E1987" s="3">
        <v>20099</v>
      </c>
      <c r="F1987" t="s">
        <v>22</v>
      </c>
      <c r="G1987" t="s">
        <v>7751</v>
      </c>
      <c r="H1987" s="1">
        <v>47291</v>
      </c>
      <c r="I1987" s="1">
        <v>47656</v>
      </c>
      <c r="J1987" t="s">
        <v>24</v>
      </c>
      <c r="K1987" t="s">
        <v>25</v>
      </c>
      <c r="L1987" t="s">
        <v>53</v>
      </c>
      <c r="M1987" t="s">
        <v>66</v>
      </c>
      <c r="N1987" t="s">
        <v>60</v>
      </c>
      <c r="O1987" t="s">
        <v>61</v>
      </c>
      <c r="P1987" t="s">
        <v>39</v>
      </c>
      <c r="Q1987" t="s">
        <v>47</v>
      </c>
      <c r="R1987">
        <v>4.9000000000000004</v>
      </c>
      <c r="S1987">
        <v>2</v>
      </c>
      <c r="T1987">
        <f t="shared" si="93"/>
        <v>365</v>
      </c>
      <c r="U1987" t="str">
        <f t="shared" si="94"/>
        <v>2029</v>
      </c>
      <c r="V1987" t="str">
        <f t="shared" si="95"/>
        <v>2</v>
      </c>
      <c r="W1987" s="10" cm="1">
        <f t="array" ref="W1987">(INDEX(clv_analysis[[#All],[Customer Lifetime Value]], MATCH(TEXT(U1987, "0")&amp;V1987, TEXT(clv_analysis[[#All],[Year]], "0")&amp;clv_analysis[[#All],[Quarter]], 0))) /( COUNTIFS(amazon_prime_users[Year], U1987, amazon_prime_users[Quarter], V1987))</f>
        <v>70.643373626373617</v>
      </c>
    </row>
    <row r="1988" spans="1:23" x14ac:dyDescent="0.3">
      <c r="A1988" s="2">
        <v>1987</v>
      </c>
      <c r="B1988" t="s">
        <v>7752</v>
      </c>
      <c r="C1988" t="s">
        <v>7753</v>
      </c>
      <c r="D1988" t="s">
        <v>7754</v>
      </c>
      <c r="E1988" s="3">
        <v>16678</v>
      </c>
      <c r="F1988" t="s">
        <v>43</v>
      </c>
      <c r="G1988" t="s">
        <v>6888</v>
      </c>
      <c r="H1988" s="1">
        <v>47292</v>
      </c>
      <c r="I1988" s="1">
        <v>47657</v>
      </c>
      <c r="J1988" t="s">
        <v>36</v>
      </c>
      <c r="K1988" t="s">
        <v>25</v>
      </c>
      <c r="L1988" t="s">
        <v>26</v>
      </c>
      <c r="M1988" t="s">
        <v>66</v>
      </c>
      <c r="N1988" t="s">
        <v>45</v>
      </c>
      <c r="O1988" t="s">
        <v>29</v>
      </c>
      <c r="P1988" t="s">
        <v>30</v>
      </c>
      <c r="Q1988" t="s">
        <v>54</v>
      </c>
      <c r="R1988">
        <v>3.8</v>
      </c>
      <c r="S1988">
        <v>8</v>
      </c>
      <c r="T1988">
        <f t="shared" si="93"/>
        <v>365</v>
      </c>
      <c r="U1988" t="str">
        <f t="shared" si="94"/>
        <v>2029</v>
      </c>
      <c r="V1988" t="str">
        <f t="shared" si="95"/>
        <v>2</v>
      </c>
      <c r="W1988" s="10" cm="1">
        <f t="array" ref="W1988">(INDEX(clv_analysis[[#All],[Customer Lifetime Value]], MATCH(TEXT(U1988, "0")&amp;V1988, TEXT(clv_analysis[[#All],[Year]], "0")&amp;clv_analysis[[#All],[Quarter]], 0))) /( COUNTIFS(amazon_prime_users[Year], U1988, amazon_prime_users[Quarter], V1988))</f>
        <v>70.643373626373617</v>
      </c>
    </row>
    <row r="1989" spans="1:23" x14ac:dyDescent="0.3">
      <c r="A1989" s="2">
        <v>1988</v>
      </c>
      <c r="B1989" t="s">
        <v>7755</v>
      </c>
      <c r="C1989" t="s">
        <v>7756</v>
      </c>
      <c r="D1989" t="s">
        <v>1024</v>
      </c>
      <c r="E1989" s="3">
        <v>26183</v>
      </c>
      <c r="F1989" t="s">
        <v>22</v>
      </c>
      <c r="G1989" t="s">
        <v>7757</v>
      </c>
      <c r="H1989" s="1">
        <v>47293</v>
      </c>
      <c r="I1989" s="1">
        <v>47658</v>
      </c>
      <c r="J1989" t="s">
        <v>36</v>
      </c>
      <c r="K1989" t="s">
        <v>52</v>
      </c>
      <c r="L1989" t="s">
        <v>53</v>
      </c>
      <c r="M1989" t="s">
        <v>27</v>
      </c>
      <c r="N1989" t="s">
        <v>28</v>
      </c>
      <c r="O1989" t="s">
        <v>61</v>
      </c>
      <c r="P1989" t="s">
        <v>30</v>
      </c>
      <c r="Q1989" t="s">
        <v>31</v>
      </c>
      <c r="R1989">
        <v>4.8</v>
      </c>
      <c r="S1989">
        <v>1</v>
      </c>
      <c r="T1989">
        <f t="shared" si="93"/>
        <v>365</v>
      </c>
      <c r="U1989" t="str">
        <f t="shared" si="94"/>
        <v>2029</v>
      </c>
      <c r="V1989" t="str">
        <f t="shared" si="95"/>
        <v>2</v>
      </c>
      <c r="W1989" s="10" cm="1">
        <f t="array" ref="W1989">(INDEX(clv_analysis[[#All],[Customer Lifetime Value]], MATCH(TEXT(U1989, "0")&amp;V1989, TEXT(clv_analysis[[#All],[Year]], "0")&amp;clv_analysis[[#All],[Quarter]], 0))) /( COUNTIFS(amazon_prime_users[Year], U1989, amazon_prime_users[Quarter], V1989))</f>
        <v>70.643373626373617</v>
      </c>
    </row>
    <row r="1990" spans="1:23" x14ac:dyDescent="0.3">
      <c r="A1990" s="2">
        <v>1989</v>
      </c>
      <c r="B1990" t="s">
        <v>7758</v>
      </c>
      <c r="C1990" t="s">
        <v>7759</v>
      </c>
      <c r="D1990" t="s">
        <v>7760</v>
      </c>
      <c r="E1990" s="3">
        <v>32776</v>
      </c>
      <c r="F1990" t="s">
        <v>22</v>
      </c>
      <c r="G1990" t="s">
        <v>7761</v>
      </c>
      <c r="H1990" s="1">
        <v>47294</v>
      </c>
      <c r="I1990" s="1">
        <v>47659</v>
      </c>
      <c r="J1990" t="s">
        <v>24</v>
      </c>
      <c r="K1990" t="s">
        <v>52</v>
      </c>
      <c r="L1990" t="s">
        <v>53</v>
      </c>
      <c r="M1990" t="s">
        <v>59</v>
      </c>
      <c r="N1990" t="s">
        <v>28</v>
      </c>
      <c r="O1990" t="s">
        <v>38</v>
      </c>
      <c r="P1990" t="s">
        <v>30</v>
      </c>
      <c r="Q1990" t="s">
        <v>31</v>
      </c>
      <c r="R1990">
        <v>4.0999999999999996</v>
      </c>
      <c r="S1990">
        <v>6</v>
      </c>
      <c r="T1990">
        <f t="shared" si="93"/>
        <v>365</v>
      </c>
      <c r="U1990" t="str">
        <f t="shared" si="94"/>
        <v>2029</v>
      </c>
      <c r="V1990" t="str">
        <f t="shared" si="95"/>
        <v>2</v>
      </c>
      <c r="W1990" s="10" cm="1">
        <f t="array" ref="W1990">(INDEX(clv_analysis[[#All],[Customer Lifetime Value]], MATCH(TEXT(U1990, "0")&amp;V1990, TEXT(clv_analysis[[#All],[Year]], "0")&amp;clv_analysis[[#All],[Quarter]], 0))) /( COUNTIFS(amazon_prime_users[Year], U1990, amazon_prime_users[Quarter], V1990))</f>
        <v>70.643373626373617</v>
      </c>
    </row>
    <row r="1991" spans="1:23" x14ac:dyDescent="0.3">
      <c r="A1991" s="2">
        <v>1990</v>
      </c>
      <c r="B1991" t="s">
        <v>7762</v>
      </c>
      <c r="C1991" t="s">
        <v>7763</v>
      </c>
      <c r="D1991" t="s">
        <v>7764</v>
      </c>
      <c r="E1991" s="3">
        <v>29490</v>
      </c>
      <c r="F1991" t="s">
        <v>43</v>
      </c>
      <c r="G1991" t="s">
        <v>7765</v>
      </c>
      <c r="H1991" s="1">
        <v>47295</v>
      </c>
      <c r="I1991" s="1">
        <v>47660</v>
      </c>
      <c r="J1991" t="s">
        <v>36</v>
      </c>
      <c r="K1991" t="s">
        <v>25</v>
      </c>
      <c r="L1991" t="s">
        <v>26</v>
      </c>
      <c r="M1991" t="s">
        <v>27</v>
      </c>
      <c r="N1991" t="s">
        <v>45</v>
      </c>
      <c r="O1991" t="s">
        <v>61</v>
      </c>
      <c r="P1991" t="s">
        <v>68</v>
      </c>
      <c r="Q1991" t="s">
        <v>31</v>
      </c>
      <c r="R1991">
        <v>3.7</v>
      </c>
      <c r="S1991">
        <v>3</v>
      </c>
      <c r="T1991">
        <f t="shared" si="93"/>
        <v>365</v>
      </c>
      <c r="U1991" t="str">
        <f t="shared" si="94"/>
        <v>2029</v>
      </c>
      <c r="V1991" t="str">
        <f t="shared" si="95"/>
        <v>2</v>
      </c>
      <c r="W1991" s="10" cm="1">
        <f t="array" ref="W1991">(INDEX(clv_analysis[[#All],[Customer Lifetime Value]], MATCH(TEXT(U1991, "0")&amp;V1991, TEXT(clv_analysis[[#All],[Year]], "0")&amp;clv_analysis[[#All],[Quarter]], 0))) /( COUNTIFS(amazon_prime_users[Year], U1991, amazon_prime_users[Quarter], V1991))</f>
        <v>70.643373626373617</v>
      </c>
    </row>
    <row r="1992" spans="1:23" x14ac:dyDescent="0.3">
      <c r="A1992" s="2">
        <v>1991</v>
      </c>
      <c r="B1992" t="s">
        <v>7766</v>
      </c>
      <c r="C1992" t="s">
        <v>7767</v>
      </c>
      <c r="D1992" t="s">
        <v>7768</v>
      </c>
      <c r="E1992" s="3">
        <v>22374</v>
      </c>
      <c r="F1992" t="s">
        <v>43</v>
      </c>
      <c r="G1992" t="s">
        <v>7769</v>
      </c>
      <c r="H1992" s="1">
        <v>47296</v>
      </c>
      <c r="I1992" s="1">
        <v>47661</v>
      </c>
      <c r="J1992" t="s">
        <v>36</v>
      </c>
      <c r="K1992" t="s">
        <v>25</v>
      </c>
      <c r="L1992" t="s">
        <v>26</v>
      </c>
      <c r="M1992" t="s">
        <v>66</v>
      </c>
      <c r="N1992" t="s">
        <v>28</v>
      </c>
      <c r="O1992" t="s">
        <v>61</v>
      </c>
      <c r="P1992" t="s">
        <v>39</v>
      </c>
      <c r="Q1992" t="s">
        <v>31</v>
      </c>
      <c r="R1992">
        <v>4.9000000000000004</v>
      </c>
      <c r="S1992">
        <v>2</v>
      </c>
      <c r="T1992">
        <f t="shared" si="93"/>
        <v>365</v>
      </c>
      <c r="U1992" t="str">
        <f t="shared" si="94"/>
        <v>2029</v>
      </c>
      <c r="V1992" t="str">
        <f t="shared" si="95"/>
        <v>2</v>
      </c>
      <c r="W1992" s="10" cm="1">
        <f t="array" ref="W1992">(INDEX(clv_analysis[[#All],[Customer Lifetime Value]], MATCH(TEXT(U1992, "0")&amp;V1992, TEXT(clv_analysis[[#All],[Year]], "0")&amp;clv_analysis[[#All],[Quarter]], 0))) /( COUNTIFS(amazon_prime_users[Year], U1992, amazon_prime_users[Quarter], V1992))</f>
        <v>70.643373626373617</v>
      </c>
    </row>
    <row r="1993" spans="1:23" x14ac:dyDescent="0.3">
      <c r="A1993" s="2">
        <v>1992</v>
      </c>
      <c r="B1993" t="s">
        <v>7770</v>
      </c>
      <c r="C1993" t="s">
        <v>7771</v>
      </c>
      <c r="D1993" t="s">
        <v>7772</v>
      </c>
      <c r="E1993" s="3">
        <v>33633</v>
      </c>
      <c r="F1993" t="s">
        <v>43</v>
      </c>
      <c r="G1993" t="s">
        <v>7773</v>
      </c>
      <c r="H1993" s="1">
        <v>47297</v>
      </c>
      <c r="I1993" s="1">
        <v>47662</v>
      </c>
      <c r="J1993" t="s">
        <v>24</v>
      </c>
      <c r="K1993" t="s">
        <v>25</v>
      </c>
      <c r="L1993" t="s">
        <v>26</v>
      </c>
      <c r="M1993" t="s">
        <v>59</v>
      </c>
      <c r="N1993" t="s">
        <v>28</v>
      </c>
      <c r="O1993" t="s">
        <v>67</v>
      </c>
      <c r="P1993" t="s">
        <v>68</v>
      </c>
      <c r="Q1993" t="s">
        <v>47</v>
      </c>
      <c r="R1993">
        <v>4.4000000000000004</v>
      </c>
      <c r="S1993">
        <v>6</v>
      </c>
      <c r="T1993">
        <f t="shared" si="93"/>
        <v>365</v>
      </c>
      <c r="U1993" t="str">
        <f t="shared" si="94"/>
        <v>2029</v>
      </c>
      <c r="V1993" t="str">
        <f t="shared" si="95"/>
        <v>2</v>
      </c>
      <c r="W1993" s="10" cm="1">
        <f t="array" ref="W1993">(INDEX(clv_analysis[[#All],[Customer Lifetime Value]], MATCH(TEXT(U1993, "0")&amp;V1993, TEXT(clv_analysis[[#All],[Year]], "0")&amp;clv_analysis[[#All],[Quarter]], 0))) /( COUNTIFS(amazon_prime_users[Year], U1993, amazon_prime_users[Quarter], V1993))</f>
        <v>70.643373626373617</v>
      </c>
    </row>
    <row r="1994" spans="1:23" x14ac:dyDescent="0.3">
      <c r="A1994" s="2">
        <v>1993</v>
      </c>
      <c r="B1994" t="s">
        <v>7774</v>
      </c>
      <c r="C1994" t="s">
        <v>7775</v>
      </c>
      <c r="D1994" t="s">
        <v>7776</v>
      </c>
      <c r="E1994" s="3">
        <v>21132</v>
      </c>
      <c r="F1994" t="s">
        <v>43</v>
      </c>
      <c r="G1994" t="s">
        <v>7777</v>
      </c>
      <c r="H1994" s="1">
        <v>47298</v>
      </c>
      <c r="I1994" s="1">
        <v>47663</v>
      </c>
      <c r="J1994" t="s">
        <v>36</v>
      </c>
      <c r="K1994" t="s">
        <v>52</v>
      </c>
      <c r="L1994" t="s">
        <v>53</v>
      </c>
      <c r="M1994" t="s">
        <v>59</v>
      </c>
      <c r="N1994" t="s">
        <v>45</v>
      </c>
      <c r="O1994" t="s">
        <v>61</v>
      </c>
      <c r="P1994" t="s">
        <v>68</v>
      </c>
      <c r="Q1994" t="s">
        <v>47</v>
      </c>
      <c r="R1994">
        <v>4.8</v>
      </c>
      <c r="S1994">
        <v>10</v>
      </c>
      <c r="T1994">
        <f t="shared" si="93"/>
        <v>365</v>
      </c>
      <c r="U1994" t="str">
        <f t="shared" si="94"/>
        <v>2029</v>
      </c>
      <c r="V1994" t="str">
        <f t="shared" si="95"/>
        <v>2</v>
      </c>
      <c r="W1994" s="10" cm="1">
        <f t="array" ref="W1994">(INDEX(clv_analysis[[#All],[Customer Lifetime Value]], MATCH(TEXT(U1994, "0")&amp;V1994, TEXT(clv_analysis[[#All],[Year]], "0")&amp;clv_analysis[[#All],[Quarter]], 0))) /( COUNTIFS(amazon_prime_users[Year], U1994, amazon_prime_users[Quarter], V1994))</f>
        <v>70.643373626373617</v>
      </c>
    </row>
    <row r="1995" spans="1:23" x14ac:dyDescent="0.3">
      <c r="A1995" s="2">
        <v>1994</v>
      </c>
      <c r="B1995" t="s">
        <v>7778</v>
      </c>
      <c r="C1995" t="s">
        <v>7779</v>
      </c>
      <c r="D1995" t="s">
        <v>7780</v>
      </c>
      <c r="E1995" s="3">
        <v>20878</v>
      </c>
      <c r="F1995" t="s">
        <v>22</v>
      </c>
      <c r="G1995" t="s">
        <v>7781</v>
      </c>
      <c r="H1995" s="1">
        <v>47299</v>
      </c>
      <c r="I1995" s="1">
        <v>47664</v>
      </c>
      <c r="J1995" t="s">
        <v>24</v>
      </c>
      <c r="K1995" t="s">
        <v>25</v>
      </c>
      <c r="L1995" t="s">
        <v>53</v>
      </c>
      <c r="M1995" t="s">
        <v>66</v>
      </c>
      <c r="N1995" t="s">
        <v>45</v>
      </c>
      <c r="O1995" t="s">
        <v>38</v>
      </c>
      <c r="P1995" t="s">
        <v>68</v>
      </c>
      <c r="Q1995" t="s">
        <v>54</v>
      </c>
      <c r="R1995">
        <v>4.0999999999999996</v>
      </c>
      <c r="S1995">
        <v>8</v>
      </c>
      <c r="T1995">
        <f t="shared" si="93"/>
        <v>365</v>
      </c>
      <c r="U1995" t="str">
        <f t="shared" si="94"/>
        <v>2029</v>
      </c>
      <c r="V1995" t="str">
        <f t="shared" si="95"/>
        <v>2</v>
      </c>
      <c r="W1995" s="10" cm="1">
        <f t="array" ref="W1995">(INDEX(clv_analysis[[#All],[Customer Lifetime Value]], MATCH(TEXT(U1995, "0")&amp;V1995, TEXT(clv_analysis[[#All],[Year]], "0")&amp;clv_analysis[[#All],[Quarter]], 0))) /( COUNTIFS(amazon_prime_users[Year], U1995, amazon_prime_users[Quarter], V1995))</f>
        <v>70.643373626373617</v>
      </c>
    </row>
    <row r="1996" spans="1:23" x14ac:dyDescent="0.3">
      <c r="A1996" s="2">
        <v>1995</v>
      </c>
      <c r="B1996" t="s">
        <v>7782</v>
      </c>
      <c r="C1996" t="s">
        <v>7783</v>
      </c>
      <c r="D1996" t="s">
        <v>7784</v>
      </c>
      <c r="E1996" s="3">
        <v>32380</v>
      </c>
      <c r="F1996" t="s">
        <v>22</v>
      </c>
      <c r="G1996" t="s">
        <v>7785</v>
      </c>
      <c r="H1996" s="1">
        <v>47300</v>
      </c>
      <c r="I1996" s="1">
        <v>47665</v>
      </c>
      <c r="J1996" t="s">
        <v>24</v>
      </c>
      <c r="K1996" t="s">
        <v>37</v>
      </c>
      <c r="L1996" t="s">
        <v>26</v>
      </c>
      <c r="M1996" t="s">
        <v>27</v>
      </c>
      <c r="N1996" t="s">
        <v>28</v>
      </c>
      <c r="O1996" t="s">
        <v>29</v>
      </c>
      <c r="P1996" t="s">
        <v>39</v>
      </c>
      <c r="Q1996" t="s">
        <v>47</v>
      </c>
      <c r="R1996">
        <v>4.3</v>
      </c>
      <c r="S1996">
        <v>10</v>
      </c>
      <c r="T1996">
        <f t="shared" si="93"/>
        <v>365</v>
      </c>
      <c r="U1996" t="str">
        <f t="shared" si="94"/>
        <v>2029</v>
      </c>
      <c r="V1996" t="str">
        <f t="shared" si="95"/>
        <v>3</v>
      </c>
      <c r="W1996" s="10" cm="1">
        <f t="array" ref="W1996">(INDEX(clv_analysis[[#All],[Customer Lifetime Value]], MATCH(TEXT(U1996, "0")&amp;V1996, TEXT(clv_analysis[[#All],[Year]], "0")&amp;clv_analysis[[#All],[Quarter]], 0))) /( COUNTIFS(amazon_prime_users[Year], U1996, amazon_prime_users[Quarter], V1996))</f>
        <v>48.335656649616368</v>
      </c>
    </row>
    <row r="1997" spans="1:23" x14ac:dyDescent="0.3">
      <c r="A1997" s="2">
        <v>1996</v>
      </c>
      <c r="B1997" t="s">
        <v>7786</v>
      </c>
      <c r="C1997" t="s">
        <v>7787</v>
      </c>
      <c r="D1997" t="s">
        <v>7788</v>
      </c>
      <c r="E1997" s="3">
        <v>36209</v>
      </c>
      <c r="F1997" t="s">
        <v>43</v>
      </c>
      <c r="G1997" t="s">
        <v>7789</v>
      </c>
      <c r="H1997" s="1">
        <v>47301</v>
      </c>
      <c r="I1997" s="1">
        <v>47666</v>
      </c>
      <c r="J1997" t="s">
        <v>24</v>
      </c>
      <c r="K1997" t="s">
        <v>37</v>
      </c>
      <c r="L1997" t="s">
        <v>53</v>
      </c>
      <c r="M1997" t="s">
        <v>59</v>
      </c>
      <c r="N1997" t="s">
        <v>28</v>
      </c>
      <c r="O1997" t="s">
        <v>114</v>
      </c>
      <c r="P1997" t="s">
        <v>68</v>
      </c>
      <c r="Q1997" t="s">
        <v>31</v>
      </c>
      <c r="R1997">
        <v>4.7</v>
      </c>
      <c r="S1997">
        <v>0</v>
      </c>
      <c r="T1997">
        <f t="shared" si="93"/>
        <v>365</v>
      </c>
      <c r="U1997" t="str">
        <f t="shared" si="94"/>
        <v>2029</v>
      </c>
      <c r="V1997" t="str">
        <f t="shared" si="95"/>
        <v>3</v>
      </c>
      <c r="W1997" s="10" cm="1">
        <f t="array" ref="W1997">(INDEX(clv_analysis[[#All],[Customer Lifetime Value]], MATCH(TEXT(U1997, "0")&amp;V1997, TEXT(clv_analysis[[#All],[Year]], "0")&amp;clv_analysis[[#All],[Quarter]], 0))) /( COUNTIFS(amazon_prime_users[Year], U1997, amazon_prime_users[Quarter], V1997))</f>
        <v>48.335656649616368</v>
      </c>
    </row>
    <row r="1998" spans="1:23" x14ac:dyDescent="0.3">
      <c r="A1998" s="2">
        <v>1997</v>
      </c>
      <c r="B1998" t="s">
        <v>7790</v>
      </c>
      <c r="C1998" t="s">
        <v>7791</v>
      </c>
      <c r="D1998" t="s">
        <v>7792</v>
      </c>
      <c r="E1998" s="3">
        <v>33923</v>
      </c>
      <c r="F1998" t="s">
        <v>43</v>
      </c>
      <c r="G1998" t="s">
        <v>7793</v>
      </c>
      <c r="H1998" s="1">
        <v>47302</v>
      </c>
      <c r="I1998" s="1">
        <v>47667</v>
      </c>
      <c r="J1998" t="s">
        <v>36</v>
      </c>
      <c r="K1998" t="s">
        <v>37</v>
      </c>
      <c r="L1998" t="s">
        <v>53</v>
      </c>
      <c r="M1998" t="s">
        <v>66</v>
      </c>
      <c r="N1998" t="s">
        <v>60</v>
      </c>
      <c r="O1998" t="s">
        <v>73</v>
      </c>
      <c r="P1998" t="s">
        <v>30</v>
      </c>
      <c r="Q1998" t="s">
        <v>47</v>
      </c>
      <c r="R1998">
        <v>3.7</v>
      </c>
      <c r="S1998">
        <v>5</v>
      </c>
      <c r="T1998">
        <f t="shared" si="93"/>
        <v>365</v>
      </c>
      <c r="U1998" t="str">
        <f t="shared" si="94"/>
        <v>2029</v>
      </c>
      <c r="V1998" t="str">
        <f t="shared" si="95"/>
        <v>3</v>
      </c>
      <c r="W1998" s="10" cm="1">
        <f t="array" ref="W1998">(INDEX(clv_analysis[[#All],[Customer Lifetime Value]], MATCH(TEXT(U1998, "0")&amp;V1998, TEXT(clv_analysis[[#All],[Year]], "0")&amp;clv_analysis[[#All],[Quarter]], 0))) /( COUNTIFS(amazon_prime_users[Year], U1998, amazon_prime_users[Quarter], V1998))</f>
        <v>48.335656649616368</v>
      </c>
    </row>
    <row r="1999" spans="1:23" x14ac:dyDescent="0.3">
      <c r="A1999" s="2">
        <v>1998</v>
      </c>
      <c r="B1999" t="s">
        <v>7794</v>
      </c>
      <c r="C1999" t="s">
        <v>7795</v>
      </c>
      <c r="D1999" t="s">
        <v>7796</v>
      </c>
      <c r="E1999" s="3">
        <v>38734</v>
      </c>
      <c r="F1999" t="s">
        <v>22</v>
      </c>
      <c r="G1999" t="s">
        <v>7797</v>
      </c>
      <c r="H1999" s="1">
        <v>47303</v>
      </c>
      <c r="I1999" s="1">
        <v>47668</v>
      </c>
      <c r="J1999" t="s">
        <v>36</v>
      </c>
      <c r="K1999" t="s">
        <v>25</v>
      </c>
      <c r="L1999" t="s">
        <v>26</v>
      </c>
      <c r="M1999" t="s">
        <v>66</v>
      </c>
      <c r="N1999" t="s">
        <v>60</v>
      </c>
      <c r="O1999" t="s">
        <v>73</v>
      </c>
      <c r="P1999" t="s">
        <v>68</v>
      </c>
      <c r="Q1999" t="s">
        <v>31</v>
      </c>
      <c r="R1999">
        <v>3.2</v>
      </c>
      <c r="S1999">
        <v>4</v>
      </c>
      <c r="T1999">
        <f t="shared" si="93"/>
        <v>365</v>
      </c>
      <c r="U1999" t="str">
        <f t="shared" si="94"/>
        <v>2029</v>
      </c>
      <c r="V1999" t="str">
        <f t="shared" si="95"/>
        <v>3</v>
      </c>
      <c r="W1999" s="10" cm="1">
        <f t="array" ref="W1999">(INDEX(clv_analysis[[#All],[Customer Lifetime Value]], MATCH(TEXT(U1999, "0")&amp;V1999, TEXT(clv_analysis[[#All],[Year]], "0")&amp;clv_analysis[[#All],[Quarter]], 0))) /( COUNTIFS(amazon_prime_users[Year], U1999, amazon_prime_users[Quarter], V1999))</f>
        <v>48.335656649616368</v>
      </c>
    </row>
    <row r="2000" spans="1:23" x14ac:dyDescent="0.3">
      <c r="A2000" s="2">
        <v>1999</v>
      </c>
      <c r="B2000" t="s">
        <v>7798</v>
      </c>
      <c r="C2000" t="s">
        <v>7799</v>
      </c>
      <c r="D2000" t="s">
        <v>7800</v>
      </c>
      <c r="E2000" s="3">
        <v>12412</v>
      </c>
      <c r="F2000" t="s">
        <v>22</v>
      </c>
      <c r="G2000" t="s">
        <v>7801</v>
      </c>
      <c r="H2000" s="1">
        <v>47304</v>
      </c>
      <c r="I2000" s="1">
        <v>47669</v>
      </c>
      <c r="J2000" t="s">
        <v>36</v>
      </c>
      <c r="K2000" t="s">
        <v>37</v>
      </c>
      <c r="L2000" t="s">
        <v>53</v>
      </c>
      <c r="M2000" t="s">
        <v>66</v>
      </c>
      <c r="N2000" t="s">
        <v>45</v>
      </c>
      <c r="O2000" t="s">
        <v>46</v>
      </c>
      <c r="P2000" t="s">
        <v>30</v>
      </c>
      <c r="Q2000" t="s">
        <v>31</v>
      </c>
      <c r="R2000">
        <v>3.8</v>
      </c>
      <c r="S2000">
        <v>2</v>
      </c>
      <c r="T2000">
        <f t="shared" si="93"/>
        <v>365</v>
      </c>
      <c r="U2000" t="str">
        <f t="shared" si="94"/>
        <v>2029</v>
      </c>
      <c r="V2000" t="str">
        <f t="shared" si="95"/>
        <v>3</v>
      </c>
      <c r="W2000" s="10" cm="1">
        <f t="array" ref="W2000">(INDEX(clv_analysis[[#All],[Customer Lifetime Value]], MATCH(TEXT(U2000, "0")&amp;V2000, TEXT(clv_analysis[[#All],[Year]], "0")&amp;clv_analysis[[#All],[Quarter]], 0))) /( COUNTIFS(amazon_prime_users[Year], U2000, amazon_prime_users[Quarter], V2000))</f>
        <v>48.335656649616368</v>
      </c>
    </row>
    <row r="2001" spans="1:23" x14ac:dyDescent="0.3">
      <c r="A2001" s="2">
        <v>2000</v>
      </c>
      <c r="B2001" t="s">
        <v>7802</v>
      </c>
      <c r="C2001" t="s">
        <v>7803</v>
      </c>
      <c r="D2001" t="s">
        <v>7804</v>
      </c>
      <c r="E2001" s="3">
        <v>27352</v>
      </c>
      <c r="F2001" t="s">
        <v>22</v>
      </c>
      <c r="G2001" t="s">
        <v>7805</v>
      </c>
      <c r="H2001" s="1">
        <v>47305</v>
      </c>
      <c r="I2001" s="1">
        <v>47670</v>
      </c>
      <c r="J2001" t="s">
        <v>36</v>
      </c>
      <c r="K2001" t="s">
        <v>37</v>
      </c>
      <c r="L2001" t="s">
        <v>26</v>
      </c>
      <c r="M2001" t="s">
        <v>66</v>
      </c>
      <c r="N2001" t="s">
        <v>60</v>
      </c>
      <c r="O2001" t="s">
        <v>46</v>
      </c>
      <c r="P2001" t="s">
        <v>30</v>
      </c>
      <c r="Q2001" t="s">
        <v>31</v>
      </c>
      <c r="R2001">
        <v>3.6</v>
      </c>
      <c r="S2001">
        <v>6</v>
      </c>
      <c r="T2001">
        <f t="shared" si="93"/>
        <v>365</v>
      </c>
      <c r="U2001" t="str">
        <f t="shared" si="94"/>
        <v>2029</v>
      </c>
      <c r="V2001" t="str">
        <f t="shared" si="95"/>
        <v>3</v>
      </c>
      <c r="W2001" s="10" cm="1">
        <f t="array" ref="W2001">(INDEX(clv_analysis[[#All],[Customer Lifetime Value]], MATCH(TEXT(U2001, "0")&amp;V2001, TEXT(clv_analysis[[#All],[Year]], "0")&amp;clv_analysis[[#All],[Quarter]], 0))) /( COUNTIFS(amazon_prime_users[Year], U2001, amazon_prime_users[Quarter], V2001))</f>
        <v>48.335656649616368</v>
      </c>
    </row>
    <row r="2002" spans="1:23" x14ac:dyDescent="0.3">
      <c r="A2002" s="2">
        <v>2001</v>
      </c>
      <c r="B2002" t="s">
        <v>7806</v>
      </c>
      <c r="C2002" t="s">
        <v>7807</v>
      </c>
      <c r="D2002" t="s">
        <v>7808</v>
      </c>
      <c r="E2002" s="3">
        <v>25346</v>
      </c>
      <c r="F2002" t="s">
        <v>22</v>
      </c>
      <c r="G2002" t="s">
        <v>7809</v>
      </c>
      <c r="H2002" s="1">
        <v>47306</v>
      </c>
      <c r="I2002" s="1">
        <v>47671</v>
      </c>
      <c r="J2002" t="s">
        <v>24</v>
      </c>
      <c r="K2002" t="s">
        <v>25</v>
      </c>
      <c r="L2002" t="s">
        <v>26</v>
      </c>
      <c r="M2002" t="s">
        <v>27</v>
      </c>
      <c r="N2002" t="s">
        <v>28</v>
      </c>
      <c r="O2002" t="s">
        <v>46</v>
      </c>
      <c r="P2002" t="s">
        <v>39</v>
      </c>
      <c r="Q2002" t="s">
        <v>47</v>
      </c>
      <c r="R2002">
        <v>4.0999999999999996</v>
      </c>
      <c r="S2002">
        <v>6</v>
      </c>
      <c r="T2002">
        <f t="shared" si="93"/>
        <v>365</v>
      </c>
      <c r="U2002" t="str">
        <f t="shared" si="94"/>
        <v>2029</v>
      </c>
      <c r="V2002" t="str">
        <f t="shared" si="95"/>
        <v>3</v>
      </c>
      <c r="W2002" s="10" cm="1">
        <f t="array" ref="W2002">(INDEX(clv_analysis[[#All],[Customer Lifetime Value]], MATCH(TEXT(U2002, "0")&amp;V2002, TEXT(clv_analysis[[#All],[Year]], "0")&amp;clv_analysis[[#All],[Quarter]], 0))) /( COUNTIFS(amazon_prime_users[Year], U2002, amazon_prime_users[Quarter], V2002))</f>
        <v>48.335656649616368</v>
      </c>
    </row>
    <row r="2003" spans="1:23" x14ac:dyDescent="0.3">
      <c r="A2003" s="2">
        <v>2002</v>
      </c>
      <c r="B2003" t="s">
        <v>7810</v>
      </c>
      <c r="C2003" t="s">
        <v>7811</v>
      </c>
      <c r="D2003" t="s">
        <v>7812</v>
      </c>
      <c r="E2003" s="3">
        <v>25806</v>
      </c>
      <c r="F2003" t="s">
        <v>43</v>
      </c>
      <c r="G2003" t="s">
        <v>7813</v>
      </c>
      <c r="H2003" s="1">
        <v>47307</v>
      </c>
      <c r="I2003" s="1">
        <v>47672</v>
      </c>
      <c r="J2003" t="s">
        <v>24</v>
      </c>
      <c r="K2003" t="s">
        <v>37</v>
      </c>
      <c r="L2003" t="s">
        <v>26</v>
      </c>
      <c r="M2003" t="s">
        <v>27</v>
      </c>
      <c r="N2003" t="s">
        <v>28</v>
      </c>
      <c r="O2003" t="s">
        <v>29</v>
      </c>
      <c r="P2003" t="s">
        <v>30</v>
      </c>
      <c r="Q2003" t="s">
        <v>47</v>
      </c>
      <c r="R2003">
        <v>3.6</v>
      </c>
      <c r="S2003">
        <v>7</v>
      </c>
      <c r="T2003">
        <f t="shared" si="93"/>
        <v>365</v>
      </c>
      <c r="U2003" t="str">
        <f t="shared" si="94"/>
        <v>2029</v>
      </c>
      <c r="V2003" t="str">
        <f t="shared" si="95"/>
        <v>3</v>
      </c>
      <c r="W2003" s="10" cm="1">
        <f t="array" ref="W2003">(INDEX(clv_analysis[[#All],[Customer Lifetime Value]], MATCH(TEXT(U2003, "0")&amp;V2003, TEXT(clv_analysis[[#All],[Year]], "0")&amp;clv_analysis[[#All],[Quarter]], 0))) /( COUNTIFS(amazon_prime_users[Year], U2003, amazon_prime_users[Quarter], V2003))</f>
        <v>48.335656649616368</v>
      </c>
    </row>
    <row r="2004" spans="1:23" x14ac:dyDescent="0.3">
      <c r="A2004" s="2">
        <v>2003</v>
      </c>
      <c r="B2004" t="s">
        <v>7814</v>
      </c>
      <c r="C2004" t="s">
        <v>7815</v>
      </c>
      <c r="D2004" t="s">
        <v>7816</v>
      </c>
      <c r="E2004" s="3">
        <v>21555</v>
      </c>
      <c r="F2004" t="s">
        <v>22</v>
      </c>
      <c r="G2004" t="s">
        <v>4894</v>
      </c>
      <c r="H2004" s="1">
        <v>47308</v>
      </c>
      <c r="I2004" s="1">
        <v>47673</v>
      </c>
      <c r="J2004" t="s">
        <v>36</v>
      </c>
      <c r="K2004" t="s">
        <v>25</v>
      </c>
      <c r="L2004" t="s">
        <v>26</v>
      </c>
      <c r="M2004" t="s">
        <v>27</v>
      </c>
      <c r="N2004" t="s">
        <v>45</v>
      </c>
      <c r="O2004" t="s">
        <v>67</v>
      </c>
      <c r="P2004" t="s">
        <v>39</v>
      </c>
      <c r="Q2004" t="s">
        <v>31</v>
      </c>
      <c r="R2004">
        <v>4.2</v>
      </c>
      <c r="S2004">
        <v>2</v>
      </c>
      <c r="T2004">
        <f t="shared" si="93"/>
        <v>365</v>
      </c>
      <c r="U2004" t="str">
        <f t="shared" si="94"/>
        <v>2029</v>
      </c>
      <c r="V2004" t="str">
        <f t="shared" si="95"/>
        <v>3</v>
      </c>
      <c r="W2004" s="10" cm="1">
        <f t="array" ref="W2004">(INDEX(clv_analysis[[#All],[Customer Lifetime Value]], MATCH(TEXT(U2004, "0")&amp;V2004, TEXT(clv_analysis[[#All],[Year]], "0")&amp;clv_analysis[[#All],[Quarter]], 0))) /( COUNTIFS(amazon_prime_users[Year], U2004, amazon_prime_users[Quarter], V2004))</f>
        <v>48.335656649616368</v>
      </c>
    </row>
    <row r="2005" spans="1:23" x14ac:dyDescent="0.3">
      <c r="A2005" s="2">
        <v>2004</v>
      </c>
      <c r="B2005" t="s">
        <v>7817</v>
      </c>
      <c r="C2005" t="s">
        <v>7818</v>
      </c>
      <c r="D2005" t="s">
        <v>7819</v>
      </c>
      <c r="E2005" s="3">
        <v>24669</v>
      </c>
      <c r="F2005" t="s">
        <v>43</v>
      </c>
      <c r="G2005" t="s">
        <v>7820</v>
      </c>
      <c r="H2005" s="1">
        <v>47309</v>
      </c>
      <c r="I2005" s="1">
        <v>47674</v>
      </c>
      <c r="J2005" t="s">
        <v>24</v>
      </c>
      <c r="K2005" t="s">
        <v>52</v>
      </c>
      <c r="L2005" t="s">
        <v>53</v>
      </c>
      <c r="M2005" t="s">
        <v>66</v>
      </c>
      <c r="N2005" t="s">
        <v>28</v>
      </c>
      <c r="O2005" t="s">
        <v>38</v>
      </c>
      <c r="P2005" t="s">
        <v>68</v>
      </c>
      <c r="Q2005" t="s">
        <v>54</v>
      </c>
      <c r="R2005">
        <v>4.2</v>
      </c>
      <c r="S2005">
        <v>7</v>
      </c>
      <c r="T2005">
        <f t="shared" si="93"/>
        <v>365</v>
      </c>
      <c r="U2005" t="str">
        <f t="shared" si="94"/>
        <v>2029</v>
      </c>
      <c r="V2005" t="str">
        <f t="shared" si="95"/>
        <v>3</v>
      </c>
      <c r="W2005" s="10" cm="1">
        <f t="array" ref="W2005">(INDEX(clv_analysis[[#All],[Customer Lifetime Value]], MATCH(TEXT(U2005, "0")&amp;V2005, TEXT(clv_analysis[[#All],[Year]], "0")&amp;clv_analysis[[#All],[Quarter]], 0))) /( COUNTIFS(amazon_prime_users[Year], U2005, amazon_prime_users[Quarter], V2005))</f>
        <v>48.335656649616368</v>
      </c>
    </row>
    <row r="2006" spans="1:23" x14ac:dyDescent="0.3">
      <c r="A2006" s="2">
        <v>2005</v>
      </c>
      <c r="B2006" t="s">
        <v>7821</v>
      </c>
      <c r="C2006" t="s">
        <v>7822</v>
      </c>
      <c r="D2006" t="s">
        <v>7823</v>
      </c>
      <c r="E2006" s="3">
        <v>12190</v>
      </c>
      <c r="F2006" t="s">
        <v>43</v>
      </c>
      <c r="G2006" t="s">
        <v>3059</v>
      </c>
      <c r="H2006" s="1">
        <v>47310</v>
      </c>
      <c r="I2006" s="1">
        <v>47675</v>
      </c>
      <c r="J2006" t="s">
        <v>36</v>
      </c>
      <c r="K2006" t="s">
        <v>37</v>
      </c>
      <c r="L2006" t="s">
        <v>53</v>
      </c>
      <c r="M2006" t="s">
        <v>27</v>
      </c>
      <c r="N2006" t="s">
        <v>28</v>
      </c>
      <c r="O2006" t="s">
        <v>67</v>
      </c>
      <c r="P2006" t="s">
        <v>68</v>
      </c>
      <c r="Q2006" t="s">
        <v>47</v>
      </c>
      <c r="R2006">
        <v>3.6</v>
      </c>
      <c r="S2006">
        <v>7</v>
      </c>
      <c r="T2006">
        <f t="shared" si="93"/>
        <v>365</v>
      </c>
      <c r="U2006" t="str">
        <f t="shared" si="94"/>
        <v>2029</v>
      </c>
      <c r="V2006" t="str">
        <f t="shared" si="95"/>
        <v>3</v>
      </c>
      <c r="W2006" s="10" cm="1">
        <f t="array" ref="W2006">(INDEX(clv_analysis[[#All],[Customer Lifetime Value]], MATCH(TEXT(U2006, "0")&amp;V2006, TEXT(clv_analysis[[#All],[Year]], "0")&amp;clv_analysis[[#All],[Quarter]], 0))) /( COUNTIFS(amazon_prime_users[Year], U2006, amazon_prime_users[Quarter], V2006))</f>
        <v>48.335656649616368</v>
      </c>
    </row>
    <row r="2007" spans="1:23" x14ac:dyDescent="0.3">
      <c r="A2007" s="2">
        <v>2006</v>
      </c>
      <c r="B2007" t="s">
        <v>7824</v>
      </c>
      <c r="C2007" t="s">
        <v>7825</v>
      </c>
      <c r="D2007" t="s">
        <v>7826</v>
      </c>
      <c r="E2007" s="3">
        <v>36902</v>
      </c>
      <c r="F2007" t="s">
        <v>43</v>
      </c>
      <c r="G2007" t="s">
        <v>7827</v>
      </c>
      <c r="H2007" s="1">
        <v>47311</v>
      </c>
      <c r="I2007" s="1">
        <v>47676</v>
      </c>
      <c r="J2007" t="s">
        <v>24</v>
      </c>
      <c r="K2007" t="s">
        <v>25</v>
      </c>
      <c r="L2007" t="s">
        <v>26</v>
      </c>
      <c r="M2007" t="s">
        <v>27</v>
      </c>
      <c r="N2007" t="s">
        <v>60</v>
      </c>
      <c r="O2007" t="s">
        <v>73</v>
      </c>
      <c r="P2007" t="s">
        <v>30</v>
      </c>
      <c r="Q2007" t="s">
        <v>54</v>
      </c>
      <c r="R2007">
        <v>3.9</v>
      </c>
      <c r="S2007">
        <v>2</v>
      </c>
      <c r="T2007">
        <f t="shared" si="93"/>
        <v>365</v>
      </c>
      <c r="U2007" t="str">
        <f t="shared" si="94"/>
        <v>2029</v>
      </c>
      <c r="V2007" t="str">
        <f t="shared" si="95"/>
        <v>3</v>
      </c>
      <c r="W2007" s="10" cm="1">
        <f t="array" ref="W2007">(INDEX(clv_analysis[[#All],[Customer Lifetime Value]], MATCH(TEXT(U2007, "0")&amp;V2007, TEXT(clv_analysis[[#All],[Year]], "0")&amp;clv_analysis[[#All],[Quarter]], 0))) /( COUNTIFS(amazon_prime_users[Year], U2007, amazon_prime_users[Quarter], V2007))</f>
        <v>48.335656649616368</v>
      </c>
    </row>
    <row r="2008" spans="1:23" x14ac:dyDescent="0.3">
      <c r="A2008" s="2">
        <v>2007</v>
      </c>
      <c r="B2008" t="s">
        <v>7828</v>
      </c>
      <c r="C2008" t="s">
        <v>7829</v>
      </c>
      <c r="D2008" t="s">
        <v>7830</v>
      </c>
      <c r="E2008" s="3">
        <v>34321</v>
      </c>
      <c r="F2008" t="s">
        <v>22</v>
      </c>
      <c r="G2008" t="s">
        <v>7831</v>
      </c>
      <c r="H2008" s="1">
        <v>47312</v>
      </c>
      <c r="I2008" s="1">
        <v>47677</v>
      </c>
      <c r="J2008" t="s">
        <v>36</v>
      </c>
      <c r="K2008" t="s">
        <v>25</v>
      </c>
      <c r="L2008" t="s">
        <v>53</v>
      </c>
      <c r="M2008" t="s">
        <v>66</v>
      </c>
      <c r="N2008" t="s">
        <v>60</v>
      </c>
      <c r="O2008" t="s">
        <v>67</v>
      </c>
      <c r="P2008" t="s">
        <v>39</v>
      </c>
      <c r="Q2008" t="s">
        <v>47</v>
      </c>
      <c r="R2008">
        <v>5</v>
      </c>
      <c r="S2008">
        <v>8</v>
      </c>
      <c r="T2008">
        <f t="shared" si="93"/>
        <v>365</v>
      </c>
      <c r="U2008" t="str">
        <f t="shared" si="94"/>
        <v>2029</v>
      </c>
      <c r="V2008" t="str">
        <f t="shared" si="95"/>
        <v>3</v>
      </c>
      <c r="W2008" s="10" cm="1">
        <f t="array" ref="W2008">(INDEX(clv_analysis[[#All],[Customer Lifetime Value]], MATCH(TEXT(U2008, "0")&amp;V2008, TEXT(clv_analysis[[#All],[Year]], "0")&amp;clv_analysis[[#All],[Quarter]], 0))) /( COUNTIFS(amazon_prime_users[Year], U2008, amazon_prime_users[Quarter], V2008))</f>
        <v>48.335656649616368</v>
      </c>
    </row>
    <row r="2009" spans="1:23" x14ac:dyDescent="0.3">
      <c r="A2009" s="2">
        <v>2008</v>
      </c>
      <c r="B2009" t="s">
        <v>7832</v>
      </c>
      <c r="C2009" t="s">
        <v>7833</v>
      </c>
      <c r="D2009" t="s">
        <v>7834</v>
      </c>
      <c r="E2009" s="3">
        <v>30525</v>
      </c>
      <c r="F2009" t="s">
        <v>43</v>
      </c>
      <c r="G2009" t="s">
        <v>7835</v>
      </c>
      <c r="H2009" s="1">
        <v>47313</v>
      </c>
      <c r="I2009" s="1">
        <v>47678</v>
      </c>
      <c r="J2009" t="s">
        <v>36</v>
      </c>
      <c r="K2009" t="s">
        <v>25</v>
      </c>
      <c r="L2009" t="s">
        <v>26</v>
      </c>
      <c r="M2009" t="s">
        <v>59</v>
      </c>
      <c r="N2009" t="s">
        <v>28</v>
      </c>
      <c r="O2009" t="s">
        <v>114</v>
      </c>
      <c r="P2009" t="s">
        <v>39</v>
      </c>
      <c r="Q2009" t="s">
        <v>54</v>
      </c>
      <c r="R2009">
        <v>3.5</v>
      </c>
      <c r="S2009">
        <v>3</v>
      </c>
      <c r="T2009">
        <f t="shared" si="93"/>
        <v>365</v>
      </c>
      <c r="U2009" t="str">
        <f t="shared" si="94"/>
        <v>2029</v>
      </c>
      <c r="V2009" t="str">
        <f t="shared" si="95"/>
        <v>3</v>
      </c>
      <c r="W2009" s="10" cm="1">
        <f t="array" ref="W2009">(INDEX(clv_analysis[[#All],[Customer Lifetime Value]], MATCH(TEXT(U2009, "0")&amp;V2009, TEXT(clv_analysis[[#All],[Year]], "0")&amp;clv_analysis[[#All],[Quarter]], 0))) /( COUNTIFS(amazon_prime_users[Year], U2009, amazon_prime_users[Quarter], V2009))</f>
        <v>48.335656649616368</v>
      </c>
    </row>
    <row r="2010" spans="1:23" x14ac:dyDescent="0.3">
      <c r="A2010" s="2">
        <v>2009</v>
      </c>
      <c r="B2010" t="s">
        <v>7836</v>
      </c>
      <c r="C2010" t="s">
        <v>7837</v>
      </c>
      <c r="D2010" t="s">
        <v>7838</v>
      </c>
      <c r="E2010" s="3">
        <v>31582</v>
      </c>
      <c r="F2010" t="s">
        <v>43</v>
      </c>
      <c r="G2010" t="s">
        <v>7839</v>
      </c>
      <c r="H2010" s="1">
        <v>47314</v>
      </c>
      <c r="I2010" s="1">
        <v>47679</v>
      </c>
      <c r="J2010" t="s">
        <v>36</v>
      </c>
      <c r="K2010" t="s">
        <v>52</v>
      </c>
      <c r="L2010" t="s">
        <v>53</v>
      </c>
      <c r="M2010" t="s">
        <v>27</v>
      </c>
      <c r="N2010" t="s">
        <v>60</v>
      </c>
      <c r="O2010" t="s">
        <v>73</v>
      </c>
      <c r="P2010" t="s">
        <v>68</v>
      </c>
      <c r="Q2010" t="s">
        <v>54</v>
      </c>
      <c r="R2010">
        <v>4.7</v>
      </c>
      <c r="S2010">
        <v>6</v>
      </c>
      <c r="T2010">
        <f t="shared" si="93"/>
        <v>365</v>
      </c>
      <c r="U2010" t="str">
        <f t="shared" si="94"/>
        <v>2029</v>
      </c>
      <c r="V2010" t="str">
        <f t="shared" si="95"/>
        <v>3</v>
      </c>
      <c r="W2010" s="10" cm="1">
        <f t="array" ref="W2010">(INDEX(clv_analysis[[#All],[Customer Lifetime Value]], MATCH(TEXT(U2010, "0")&amp;V2010, TEXT(clv_analysis[[#All],[Year]], "0")&amp;clv_analysis[[#All],[Quarter]], 0))) /( COUNTIFS(amazon_prime_users[Year], U2010, amazon_prime_users[Quarter], V2010))</f>
        <v>48.335656649616368</v>
      </c>
    </row>
    <row r="2011" spans="1:23" x14ac:dyDescent="0.3">
      <c r="A2011" s="2">
        <v>2010</v>
      </c>
      <c r="B2011" t="s">
        <v>7840</v>
      </c>
      <c r="C2011" t="s">
        <v>7841</v>
      </c>
      <c r="D2011" t="s">
        <v>7842</v>
      </c>
      <c r="E2011" s="3">
        <v>23464</v>
      </c>
      <c r="F2011" t="s">
        <v>43</v>
      </c>
      <c r="G2011" t="s">
        <v>7843</v>
      </c>
      <c r="H2011" s="1">
        <v>47315</v>
      </c>
      <c r="I2011" s="1">
        <v>47680</v>
      </c>
      <c r="J2011" t="s">
        <v>36</v>
      </c>
      <c r="K2011" t="s">
        <v>37</v>
      </c>
      <c r="L2011" t="s">
        <v>53</v>
      </c>
      <c r="M2011" t="s">
        <v>59</v>
      </c>
      <c r="N2011" t="s">
        <v>28</v>
      </c>
      <c r="O2011" t="s">
        <v>61</v>
      </c>
      <c r="P2011" t="s">
        <v>39</v>
      </c>
      <c r="Q2011" t="s">
        <v>54</v>
      </c>
      <c r="R2011">
        <v>3.7</v>
      </c>
      <c r="S2011">
        <v>10</v>
      </c>
      <c r="T2011">
        <f t="shared" si="93"/>
        <v>365</v>
      </c>
      <c r="U2011" t="str">
        <f t="shared" si="94"/>
        <v>2029</v>
      </c>
      <c r="V2011" t="str">
        <f t="shared" si="95"/>
        <v>3</v>
      </c>
      <c r="W2011" s="10" cm="1">
        <f t="array" ref="W2011">(INDEX(clv_analysis[[#All],[Customer Lifetime Value]], MATCH(TEXT(U2011, "0")&amp;V2011, TEXT(clv_analysis[[#All],[Year]], "0")&amp;clv_analysis[[#All],[Quarter]], 0))) /( COUNTIFS(amazon_prime_users[Year], U2011, amazon_prime_users[Quarter], V2011))</f>
        <v>48.335656649616368</v>
      </c>
    </row>
    <row r="2012" spans="1:23" x14ac:dyDescent="0.3">
      <c r="A2012" s="2">
        <v>2011</v>
      </c>
      <c r="B2012" t="s">
        <v>7844</v>
      </c>
      <c r="C2012" t="s">
        <v>7845</v>
      </c>
      <c r="D2012" t="s">
        <v>7846</v>
      </c>
      <c r="E2012" s="3">
        <v>13937</v>
      </c>
      <c r="F2012" t="s">
        <v>43</v>
      </c>
      <c r="G2012" t="s">
        <v>2190</v>
      </c>
      <c r="H2012" s="1">
        <v>47316</v>
      </c>
      <c r="I2012" s="1">
        <v>47681</v>
      </c>
      <c r="J2012" t="s">
        <v>36</v>
      </c>
      <c r="K2012" t="s">
        <v>25</v>
      </c>
      <c r="L2012" t="s">
        <v>53</v>
      </c>
      <c r="M2012" t="s">
        <v>27</v>
      </c>
      <c r="N2012" t="s">
        <v>28</v>
      </c>
      <c r="O2012" t="s">
        <v>38</v>
      </c>
      <c r="P2012" t="s">
        <v>68</v>
      </c>
      <c r="Q2012" t="s">
        <v>47</v>
      </c>
      <c r="R2012">
        <v>5</v>
      </c>
      <c r="S2012">
        <v>3</v>
      </c>
      <c r="T2012">
        <f t="shared" si="93"/>
        <v>365</v>
      </c>
      <c r="U2012" t="str">
        <f t="shared" si="94"/>
        <v>2029</v>
      </c>
      <c r="V2012" t="str">
        <f t="shared" si="95"/>
        <v>3</v>
      </c>
      <c r="W2012" s="10" cm="1">
        <f t="array" ref="W2012">(INDEX(clv_analysis[[#All],[Customer Lifetime Value]], MATCH(TEXT(U2012, "0")&amp;V2012, TEXT(clv_analysis[[#All],[Year]], "0")&amp;clv_analysis[[#All],[Quarter]], 0))) /( COUNTIFS(amazon_prime_users[Year], U2012, amazon_prime_users[Quarter], V2012))</f>
        <v>48.335656649616368</v>
      </c>
    </row>
    <row r="2013" spans="1:23" x14ac:dyDescent="0.3">
      <c r="A2013" s="2">
        <v>2012</v>
      </c>
      <c r="B2013" t="s">
        <v>7847</v>
      </c>
      <c r="C2013" t="s">
        <v>7848</v>
      </c>
      <c r="D2013" t="s">
        <v>7849</v>
      </c>
      <c r="E2013" s="3">
        <v>16625</v>
      </c>
      <c r="F2013" t="s">
        <v>43</v>
      </c>
      <c r="G2013" t="s">
        <v>7850</v>
      </c>
      <c r="H2013" s="1">
        <v>47317</v>
      </c>
      <c r="I2013" s="1">
        <v>47682</v>
      </c>
      <c r="J2013" t="s">
        <v>24</v>
      </c>
      <c r="K2013" t="s">
        <v>25</v>
      </c>
      <c r="L2013" t="s">
        <v>26</v>
      </c>
      <c r="M2013" t="s">
        <v>66</v>
      </c>
      <c r="N2013" t="s">
        <v>45</v>
      </c>
      <c r="O2013" t="s">
        <v>73</v>
      </c>
      <c r="P2013" t="s">
        <v>39</v>
      </c>
      <c r="Q2013" t="s">
        <v>54</v>
      </c>
      <c r="R2013">
        <v>3.1</v>
      </c>
      <c r="S2013">
        <v>10</v>
      </c>
      <c r="T2013">
        <f t="shared" si="93"/>
        <v>365</v>
      </c>
      <c r="U2013" t="str">
        <f t="shared" si="94"/>
        <v>2029</v>
      </c>
      <c r="V2013" t="str">
        <f t="shared" si="95"/>
        <v>3</v>
      </c>
      <c r="W2013" s="10" cm="1">
        <f t="array" ref="W2013">(INDEX(clv_analysis[[#All],[Customer Lifetime Value]], MATCH(TEXT(U2013, "0")&amp;V2013, TEXT(clv_analysis[[#All],[Year]], "0")&amp;clv_analysis[[#All],[Quarter]], 0))) /( COUNTIFS(amazon_prime_users[Year], U2013, amazon_prime_users[Quarter], V2013))</f>
        <v>48.335656649616368</v>
      </c>
    </row>
    <row r="2014" spans="1:23" x14ac:dyDescent="0.3">
      <c r="A2014" s="2">
        <v>2013</v>
      </c>
      <c r="B2014" t="s">
        <v>7851</v>
      </c>
      <c r="C2014" t="s">
        <v>7852</v>
      </c>
      <c r="D2014" t="s">
        <v>7853</v>
      </c>
      <c r="E2014" s="3">
        <v>19720</v>
      </c>
      <c r="F2014" t="s">
        <v>43</v>
      </c>
      <c r="G2014" t="s">
        <v>7854</v>
      </c>
      <c r="H2014" s="1">
        <v>47318</v>
      </c>
      <c r="I2014" s="1">
        <v>47683</v>
      </c>
      <c r="J2014" t="s">
        <v>36</v>
      </c>
      <c r="K2014" t="s">
        <v>37</v>
      </c>
      <c r="L2014" t="s">
        <v>53</v>
      </c>
      <c r="M2014" t="s">
        <v>59</v>
      </c>
      <c r="N2014" t="s">
        <v>60</v>
      </c>
      <c r="O2014" t="s">
        <v>46</v>
      </c>
      <c r="P2014" t="s">
        <v>30</v>
      </c>
      <c r="Q2014" t="s">
        <v>47</v>
      </c>
      <c r="R2014">
        <v>4.7</v>
      </c>
      <c r="S2014">
        <v>5</v>
      </c>
      <c r="T2014">
        <f t="shared" si="93"/>
        <v>365</v>
      </c>
      <c r="U2014" t="str">
        <f t="shared" si="94"/>
        <v>2029</v>
      </c>
      <c r="V2014" t="str">
        <f t="shared" si="95"/>
        <v>3</v>
      </c>
      <c r="W2014" s="10" cm="1">
        <f t="array" ref="W2014">(INDEX(clv_analysis[[#All],[Customer Lifetime Value]], MATCH(TEXT(U2014, "0")&amp;V2014, TEXT(clv_analysis[[#All],[Year]], "0")&amp;clv_analysis[[#All],[Quarter]], 0))) /( COUNTIFS(amazon_prime_users[Year], U2014, amazon_prime_users[Quarter], V2014))</f>
        <v>48.335656649616368</v>
      </c>
    </row>
    <row r="2015" spans="1:23" x14ac:dyDescent="0.3">
      <c r="A2015" s="2">
        <v>2014</v>
      </c>
      <c r="B2015" t="s">
        <v>7855</v>
      </c>
      <c r="C2015" t="s">
        <v>7856</v>
      </c>
      <c r="D2015" t="s">
        <v>7857</v>
      </c>
      <c r="E2015" s="3">
        <v>15427</v>
      </c>
      <c r="F2015" t="s">
        <v>22</v>
      </c>
      <c r="G2015" t="s">
        <v>7858</v>
      </c>
      <c r="H2015" s="1">
        <v>47319</v>
      </c>
      <c r="I2015" s="1">
        <v>47684</v>
      </c>
      <c r="J2015" t="s">
        <v>24</v>
      </c>
      <c r="K2015" t="s">
        <v>37</v>
      </c>
      <c r="L2015" t="s">
        <v>26</v>
      </c>
      <c r="M2015" t="s">
        <v>27</v>
      </c>
      <c r="N2015" t="s">
        <v>28</v>
      </c>
      <c r="O2015" t="s">
        <v>61</v>
      </c>
      <c r="P2015" t="s">
        <v>39</v>
      </c>
      <c r="Q2015" t="s">
        <v>47</v>
      </c>
      <c r="R2015">
        <v>3.3</v>
      </c>
      <c r="S2015">
        <v>9</v>
      </c>
      <c r="T2015">
        <f t="shared" si="93"/>
        <v>365</v>
      </c>
      <c r="U2015" t="str">
        <f t="shared" si="94"/>
        <v>2029</v>
      </c>
      <c r="V2015" t="str">
        <f t="shared" si="95"/>
        <v>3</v>
      </c>
      <c r="W2015" s="10" cm="1">
        <f t="array" ref="W2015">(INDEX(clv_analysis[[#All],[Customer Lifetime Value]], MATCH(TEXT(U2015, "0")&amp;V2015, TEXT(clv_analysis[[#All],[Year]], "0")&amp;clv_analysis[[#All],[Quarter]], 0))) /( COUNTIFS(amazon_prime_users[Year], U2015, amazon_prime_users[Quarter], V2015))</f>
        <v>48.335656649616368</v>
      </c>
    </row>
    <row r="2016" spans="1:23" x14ac:dyDescent="0.3">
      <c r="A2016" s="2">
        <v>2015</v>
      </c>
      <c r="B2016" t="s">
        <v>7859</v>
      </c>
      <c r="C2016" t="s">
        <v>7860</v>
      </c>
      <c r="D2016" t="s">
        <v>7861</v>
      </c>
      <c r="E2016" s="3">
        <v>24541</v>
      </c>
      <c r="F2016" t="s">
        <v>43</v>
      </c>
      <c r="G2016" t="s">
        <v>7862</v>
      </c>
      <c r="H2016" s="1">
        <v>47320</v>
      </c>
      <c r="I2016" s="1">
        <v>47685</v>
      </c>
      <c r="J2016" t="s">
        <v>36</v>
      </c>
      <c r="K2016" t="s">
        <v>52</v>
      </c>
      <c r="L2016" t="s">
        <v>26</v>
      </c>
      <c r="M2016" t="s">
        <v>59</v>
      </c>
      <c r="N2016" t="s">
        <v>60</v>
      </c>
      <c r="O2016" t="s">
        <v>38</v>
      </c>
      <c r="P2016" t="s">
        <v>39</v>
      </c>
      <c r="Q2016" t="s">
        <v>47</v>
      </c>
      <c r="R2016">
        <v>3.3</v>
      </c>
      <c r="S2016">
        <v>1</v>
      </c>
      <c r="T2016">
        <f t="shared" si="93"/>
        <v>365</v>
      </c>
      <c r="U2016" t="str">
        <f t="shared" si="94"/>
        <v>2029</v>
      </c>
      <c r="V2016" t="str">
        <f t="shared" si="95"/>
        <v>3</v>
      </c>
      <c r="W2016" s="10" cm="1">
        <f t="array" ref="W2016">(INDEX(clv_analysis[[#All],[Customer Lifetime Value]], MATCH(TEXT(U2016, "0")&amp;V2016, TEXT(clv_analysis[[#All],[Year]], "0")&amp;clv_analysis[[#All],[Quarter]], 0))) /( COUNTIFS(amazon_prime_users[Year], U2016, amazon_prime_users[Quarter], V2016))</f>
        <v>48.335656649616368</v>
      </c>
    </row>
    <row r="2017" spans="1:23" x14ac:dyDescent="0.3">
      <c r="A2017" s="2">
        <v>2016</v>
      </c>
      <c r="B2017" t="s">
        <v>7863</v>
      </c>
      <c r="C2017" t="s">
        <v>7864</v>
      </c>
      <c r="D2017" t="s">
        <v>7865</v>
      </c>
      <c r="E2017" s="3">
        <v>29342</v>
      </c>
      <c r="F2017" t="s">
        <v>22</v>
      </c>
      <c r="G2017" t="s">
        <v>7866</v>
      </c>
      <c r="H2017" s="1">
        <v>47321</v>
      </c>
      <c r="I2017" s="1">
        <v>47686</v>
      </c>
      <c r="J2017" t="s">
        <v>24</v>
      </c>
      <c r="K2017" t="s">
        <v>52</v>
      </c>
      <c r="L2017" t="s">
        <v>26</v>
      </c>
      <c r="M2017" t="s">
        <v>66</v>
      </c>
      <c r="N2017" t="s">
        <v>60</v>
      </c>
      <c r="O2017" t="s">
        <v>38</v>
      </c>
      <c r="P2017" t="s">
        <v>30</v>
      </c>
      <c r="Q2017" t="s">
        <v>54</v>
      </c>
      <c r="R2017">
        <v>3.5</v>
      </c>
      <c r="S2017">
        <v>2</v>
      </c>
      <c r="T2017">
        <f t="shared" si="93"/>
        <v>365</v>
      </c>
      <c r="U2017" t="str">
        <f t="shared" si="94"/>
        <v>2029</v>
      </c>
      <c r="V2017" t="str">
        <f t="shared" si="95"/>
        <v>3</v>
      </c>
      <c r="W2017" s="10" cm="1">
        <f t="array" ref="W2017">(INDEX(clv_analysis[[#All],[Customer Lifetime Value]], MATCH(TEXT(U2017, "0")&amp;V2017, TEXT(clv_analysis[[#All],[Year]], "0")&amp;clv_analysis[[#All],[Quarter]], 0))) /( COUNTIFS(amazon_prime_users[Year], U2017, amazon_prime_users[Quarter], V2017))</f>
        <v>48.335656649616368</v>
      </c>
    </row>
    <row r="2018" spans="1:23" x14ac:dyDescent="0.3">
      <c r="A2018" s="2">
        <v>2017</v>
      </c>
      <c r="B2018" t="s">
        <v>7867</v>
      </c>
      <c r="C2018" t="s">
        <v>7868</v>
      </c>
      <c r="D2018" t="s">
        <v>7869</v>
      </c>
      <c r="E2018" s="3">
        <v>27245</v>
      </c>
      <c r="F2018" t="s">
        <v>43</v>
      </c>
      <c r="G2018" t="s">
        <v>7870</v>
      </c>
      <c r="H2018" s="1">
        <v>47322</v>
      </c>
      <c r="I2018" s="1">
        <v>47687</v>
      </c>
      <c r="J2018" t="s">
        <v>24</v>
      </c>
      <c r="K2018" t="s">
        <v>52</v>
      </c>
      <c r="L2018" t="s">
        <v>53</v>
      </c>
      <c r="M2018" t="s">
        <v>66</v>
      </c>
      <c r="N2018" t="s">
        <v>45</v>
      </c>
      <c r="O2018" t="s">
        <v>61</v>
      </c>
      <c r="P2018" t="s">
        <v>30</v>
      </c>
      <c r="Q2018" t="s">
        <v>47</v>
      </c>
      <c r="R2018">
        <v>4.5</v>
      </c>
      <c r="S2018">
        <v>10</v>
      </c>
      <c r="T2018">
        <f t="shared" si="93"/>
        <v>365</v>
      </c>
      <c r="U2018" t="str">
        <f t="shared" si="94"/>
        <v>2029</v>
      </c>
      <c r="V2018" t="str">
        <f t="shared" si="95"/>
        <v>3</v>
      </c>
      <c r="W2018" s="10" cm="1">
        <f t="array" ref="W2018">(INDEX(clv_analysis[[#All],[Customer Lifetime Value]], MATCH(TEXT(U2018, "0")&amp;V2018, TEXT(clv_analysis[[#All],[Year]], "0")&amp;clv_analysis[[#All],[Quarter]], 0))) /( COUNTIFS(amazon_prime_users[Year], U2018, amazon_prime_users[Quarter], V2018))</f>
        <v>48.335656649616368</v>
      </c>
    </row>
    <row r="2019" spans="1:23" x14ac:dyDescent="0.3">
      <c r="A2019" s="2">
        <v>2018</v>
      </c>
      <c r="B2019" t="s">
        <v>7871</v>
      </c>
      <c r="C2019" t="s">
        <v>7872</v>
      </c>
      <c r="D2019" t="s">
        <v>7873</v>
      </c>
      <c r="E2019" s="3">
        <v>21141</v>
      </c>
      <c r="F2019" t="s">
        <v>22</v>
      </c>
      <c r="G2019" t="s">
        <v>7874</v>
      </c>
      <c r="H2019" s="1">
        <v>47323</v>
      </c>
      <c r="I2019" s="1">
        <v>47688</v>
      </c>
      <c r="J2019" t="s">
        <v>36</v>
      </c>
      <c r="K2019" t="s">
        <v>52</v>
      </c>
      <c r="L2019" t="s">
        <v>26</v>
      </c>
      <c r="M2019" t="s">
        <v>66</v>
      </c>
      <c r="N2019" t="s">
        <v>28</v>
      </c>
      <c r="O2019" t="s">
        <v>61</v>
      </c>
      <c r="P2019" t="s">
        <v>68</v>
      </c>
      <c r="Q2019" t="s">
        <v>31</v>
      </c>
      <c r="R2019">
        <v>4.7</v>
      </c>
      <c r="S2019">
        <v>3</v>
      </c>
      <c r="T2019">
        <f t="shared" si="93"/>
        <v>365</v>
      </c>
      <c r="U2019" t="str">
        <f t="shared" si="94"/>
        <v>2029</v>
      </c>
      <c r="V2019" t="str">
        <f t="shared" si="95"/>
        <v>3</v>
      </c>
      <c r="W2019" s="10" cm="1">
        <f t="array" ref="W2019">(INDEX(clv_analysis[[#All],[Customer Lifetime Value]], MATCH(TEXT(U2019, "0")&amp;V2019, TEXT(clv_analysis[[#All],[Year]], "0")&amp;clv_analysis[[#All],[Quarter]], 0))) /( COUNTIFS(amazon_prime_users[Year], U2019, amazon_prime_users[Quarter], V2019))</f>
        <v>48.335656649616368</v>
      </c>
    </row>
    <row r="2020" spans="1:23" x14ac:dyDescent="0.3">
      <c r="A2020" s="2">
        <v>2019</v>
      </c>
      <c r="B2020" t="s">
        <v>7875</v>
      </c>
      <c r="C2020" t="s">
        <v>7876</v>
      </c>
      <c r="D2020" t="s">
        <v>7877</v>
      </c>
      <c r="E2020" s="3">
        <v>16203</v>
      </c>
      <c r="F2020" t="s">
        <v>22</v>
      </c>
      <c r="G2020" t="s">
        <v>7878</v>
      </c>
      <c r="H2020" s="1">
        <v>47324</v>
      </c>
      <c r="I2020" s="1">
        <v>47689</v>
      </c>
      <c r="J2020" t="s">
        <v>24</v>
      </c>
      <c r="K2020" t="s">
        <v>37</v>
      </c>
      <c r="L2020" t="s">
        <v>26</v>
      </c>
      <c r="M2020" t="s">
        <v>59</v>
      </c>
      <c r="N2020" t="s">
        <v>60</v>
      </c>
      <c r="O2020" t="s">
        <v>67</v>
      </c>
      <c r="P2020" t="s">
        <v>39</v>
      </c>
      <c r="Q2020" t="s">
        <v>31</v>
      </c>
      <c r="R2020">
        <v>3.1</v>
      </c>
      <c r="S2020">
        <v>4</v>
      </c>
      <c r="T2020">
        <f t="shared" si="93"/>
        <v>365</v>
      </c>
      <c r="U2020" t="str">
        <f t="shared" si="94"/>
        <v>2029</v>
      </c>
      <c r="V2020" t="str">
        <f t="shared" si="95"/>
        <v>3</v>
      </c>
      <c r="W2020" s="10" cm="1">
        <f t="array" ref="W2020">(INDEX(clv_analysis[[#All],[Customer Lifetime Value]], MATCH(TEXT(U2020, "0")&amp;V2020, TEXT(clv_analysis[[#All],[Year]], "0")&amp;clv_analysis[[#All],[Quarter]], 0))) /( COUNTIFS(amazon_prime_users[Year], U2020, amazon_prime_users[Quarter], V2020))</f>
        <v>48.335656649616368</v>
      </c>
    </row>
    <row r="2021" spans="1:23" x14ac:dyDescent="0.3">
      <c r="A2021" s="2">
        <v>2020</v>
      </c>
      <c r="B2021" t="s">
        <v>7879</v>
      </c>
      <c r="C2021" t="s">
        <v>7880</v>
      </c>
      <c r="D2021" t="s">
        <v>7881</v>
      </c>
      <c r="E2021" s="3">
        <v>26660</v>
      </c>
      <c r="F2021" t="s">
        <v>22</v>
      </c>
      <c r="G2021" t="s">
        <v>7882</v>
      </c>
      <c r="H2021" s="1">
        <v>47325</v>
      </c>
      <c r="I2021" s="1">
        <v>47690</v>
      </c>
      <c r="J2021" t="s">
        <v>24</v>
      </c>
      <c r="K2021" t="s">
        <v>37</v>
      </c>
      <c r="L2021" t="s">
        <v>53</v>
      </c>
      <c r="M2021" t="s">
        <v>66</v>
      </c>
      <c r="N2021" t="s">
        <v>28</v>
      </c>
      <c r="O2021" t="s">
        <v>61</v>
      </c>
      <c r="P2021" t="s">
        <v>30</v>
      </c>
      <c r="Q2021" t="s">
        <v>31</v>
      </c>
      <c r="R2021">
        <v>4.4000000000000004</v>
      </c>
      <c r="S2021">
        <v>8</v>
      </c>
      <c r="T2021">
        <f t="shared" si="93"/>
        <v>365</v>
      </c>
      <c r="U2021" t="str">
        <f t="shared" si="94"/>
        <v>2029</v>
      </c>
      <c r="V2021" t="str">
        <f t="shared" si="95"/>
        <v>3</v>
      </c>
      <c r="W2021" s="10" cm="1">
        <f t="array" ref="W2021">(INDEX(clv_analysis[[#All],[Customer Lifetime Value]], MATCH(TEXT(U2021, "0")&amp;V2021, TEXT(clv_analysis[[#All],[Year]], "0")&amp;clv_analysis[[#All],[Quarter]], 0))) /( COUNTIFS(amazon_prime_users[Year], U2021, amazon_prime_users[Quarter], V2021))</f>
        <v>48.335656649616368</v>
      </c>
    </row>
    <row r="2022" spans="1:23" x14ac:dyDescent="0.3">
      <c r="A2022" s="2">
        <v>2021</v>
      </c>
      <c r="B2022" t="s">
        <v>7883</v>
      </c>
      <c r="C2022" t="s">
        <v>7884</v>
      </c>
      <c r="D2022" t="s">
        <v>7885</v>
      </c>
      <c r="E2022" s="3">
        <v>35220</v>
      </c>
      <c r="F2022" t="s">
        <v>22</v>
      </c>
      <c r="G2022" t="s">
        <v>7886</v>
      </c>
      <c r="H2022" s="1">
        <v>47326</v>
      </c>
      <c r="I2022" s="1">
        <v>47691</v>
      </c>
      <c r="J2022" t="s">
        <v>24</v>
      </c>
      <c r="K2022" t="s">
        <v>52</v>
      </c>
      <c r="L2022" t="s">
        <v>26</v>
      </c>
      <c r="M2022" t="s">
        <v>66</v>
      </c>
      <c r="N2022" t="s">
        <v>28</v>
      </c>
      <c r="O2022" t="s">
        <v>61</v>
      </c>
      <c r="P2022" t="s">
        <v>68</v>
      </c>
      <c r="Q2022" t="s">
        <v>47</v>
      </c>
      <c r="R2022">
        <v>4.0999999999999996</v>
      </c>
      <c r="S2022">
        <v>10</v>
      </c>
      <c r="T2022">
        <f t="shared" si="93"/>
        <v>365</v>
      </c>
      <c r="U2022" t="str">
        <f t="shared" si="94"/>
        <v>2029</v>
      </c>
      <c r="V2022" t="str">
        <f t="shared" si="95"/>
        <v>3</v>
      </c>
      <c r="W2022" s="10" cm="1">
        <f t="array" ref="W2022">(INDEX(clv_analysis[[#All],[Customer Lifetime Value]], MATCH(TEXT(U2022, "0")&amp;V2022, TEXT(clv_analysis[[#All],[Year]], "0")&amp;clv_analysis[[#All],[Quarter]], 0))) /( COUNTIFS(amazon_prime_users[Year], U2022, amazon_prime_users[Quarter], V2022))</f>
        <v>48.335656649616368</v>
      </c>
    </row>
    <row r="2023" spans="1:23" x14ac:dyDescent="0.3">
      <c r="A2023" s="2">
        <v>2022</v>
      </c>
      <c r="B2023" t="s">
        <v>7887</v>
      </c>
      <c r="C2023" t="s">
        <v>7888</v>
      </c>
      <c r="D2023" t="s">
        <v>7889</v>
      </c>
      <c r="E2023" s="3">
        <v>35296</v>
      </c>
      <c r="F2023" t="s">
        <v>43</v>
      </c>
      <c r="G2023" t="s">
        <v>7890</v>
      </c>
      <c r="H2023" s="1">
        <v>47327</v>
      </c>
      <c r="I2023" s="1">
        <v>47692</v>
      </c>
      <c r="J2023" t="s">
        <v>36</v>
      </c>
      <c r="K2023" t="s">
        <v>52</v>
      </c>
      <c r="L2023" t="s">
        <v>53</v>
      </c>
      <c r="M2023" t="s">
        <v>27</v>
      </c>
      <c r="N2023" t="s">
        <v>45</v>
      </c>
      <c r="O2023" t="s">
        <v>67</v>
      </c>
      <c r="P2023" t="s">
        <v>68</v>
      </c>
      <c r="Q2023" t="s">
        <v>47</v>
      </c>
      <c r="R2023">
        <v>3.4</v>
      </c>
      <c r="S2023">
        <v>7</v>
      </c>
      <c r="T2023">
        <f t="shared" si="93"/>
        <v>365</v>
      </c>
      <c r="U2023" t="str">
        <f t="shared" si="94"/>
        <v>2029</v>
      </c>
      <c r="V2023" t="str">
        <f t="shared" si="95"/>
        <v>3</v>
      </c>
      <c r="W2023" s="10" cm="1">
        <f t="array" ref="W2023">(INDEX(clv_analysis[[#All],[Customer Lifetime Value]], MATCH(TEXT(U2023, "0")&amp;V2023, TEXT(clv_analysis[[#All],[Year]], "0")&amp;clv_analysis[[#All],[Quarter]], 0))) /( COUNTIFS(amazon_prime_users[Year], U2023, amazon_prime_users[Quarter], V2023))</f>
        <v>48.335656649616368</v>
      </c>
    </row>
    <row r="2024" spans="1:23" x14ac:dyDescent="0.3">
      <c r="A2024" s="2">
        <v>2023</v>
      </c>
      <c r="B2024" t="s">
        <v>7891</v>
      </c>
      <c r="C2024" t="s">
        <v>7892</v>
      </c>
      <c r="D2024" t="s">
        <v>7893</v>
      </c>
      <c r="E2024" s="3">
        <v>26793</v>
      </c>
      <c r="F2024" t="s">
        <v>22</v>
      </c>
      <c r="G2024" t="s">
        <v>7894</v>
      </c>
      <c r="H2024" s="1">
        <v>47328</v>
      </c>
      <c r="I2024" s="1">
        <v>47693</v>
      </c>
      <c r="J2024" t="s">
        <v>36</v>
      </c>
      <c r="K2024" t="s">
        <v>25</v>
      </c>
      <c r="L2024" t="s">
        <v>53</v>
      </c>
      <c r="M2024" t="s">
        <v>59</v>
      </c>
      <c r="N2024" t="s">
        <v>28</v>
      </c>
      <c r="O2024" t="s">
        <v>114</v>
      </c>
      <c r="P2024" t="s">
        <v>30</v>
      </c>
      <c r="Q2024" t="s">
        <v>47</v>
      </c>
      <c r="R2024">
        <v>4.4000000000000004</v>
      </c>
      <c r="S2024">
        <v>5</v>
      </c>
      <c r="T2024">
        <f t="shared" si="93"/>
        <v>365</v>
      </c>
      <c r="U2024" t="str">
        <f t="shared" si="94"/>
        <v>2029</v>
      </c>
      <c r="V2024" t="str">
        <f t="shared" si="95"/>
        <v>3</v>
      </c>
      <c r="W2024" s="10" cm="1">
        <f t="array" ref="W2024">(INDEX(clv_analysis[[#All],[Customer Lifetime Value]], MATCH(TEXT(U2024, "0")&amp;V2024, TEXT(clv_analysis[[#All],[Year]], "0")&amp;clv_analysis[[#All],[Quarter]], 0))) /( COUNTIFS(amazon_prime_users[Year], U2024, amazon_prime_users[Quarter], V2024))</f>
        <v>48.335656649616368</v>
      </c>
    </row>
    <row r="2025" spans="1:23" x14ac:dyDescent="0.3">
      <c r="A2025" s="2">
        <v>2024</v>
      </c>
      <c r="B2025" t="s">
        <v>7895</v>
      </c>
      <c r="C2025" t="s">
        <v>7896</v>
      </c>
      <c r="D2025" t="s">
        <v>7897</v>
      </c>
      <c r="E2025" s="3">
        <v>34425</v>
      </c>
      <c r="F2025" t="s">
        <v>43</v>
      </c>
      <c r="G2025" t="s">
        <v>7898</v>
      </c>
      <c r="H2025" s="1">
        <v>47329</v>
      </c>
      <c r="I2025" s="1">
        <v>47694</v>
      </c>
      <c r="J2025" t="s">
        <v>36</v>
      </c>
      <c r="K2025" t="s">
        <v>37</v>
      </c>
      <c r="L2025" t="s">
        <v>53</v>
      </c>
      <c r="M2025" t="s">
        <v>59</v>
      </c>
      <c r="N2025" t="s">
        <v>60</v>
      </c>
      <c r="O2025" t="s">
        <v>67</v>
      </c>
      <c r="P2025" t="s">
        <v>30</v>
      </c>
      <c r="Q2025" t="s">
        <v>54</v>
      </c>
      <c r="R2025">
        <v>4.5</v>
      </c>
      <c r="S2025">
        <v>1</v>
      </c>
      <c r="T2025">
        <f t="shared" si="93"/>
        <v>365</v>
      </c>
      <c r="U2025" t="str">
        <f t="shared" si="94"/>
        <v>2029</v>
      </c>
      <c r="V2025" t="str">
        <f t="shared" si="95"/>
        <v>3</v>
      </c>
      <c r="W2025" s="10" cm="1">
        <f t="array" ref="W2025">(INDEX(clv_analysis[[#All],[Customer Lifetime Value]], MATCH(TEXT(U2025, "0")&amp;V2025, TEXT(clv_analysis[[#All],[Year]], "0")&amp;clv_analysis[[#All],[Quarter]], 0))) /( COUNTIFS(amazon_prime_users[Year], U2025, amazon_prime_users[Quarter], V2025))</f>
        <v>48.335656649616368</v>
      </c>
    </row>
    <row r="2026" spans="1:23" x14ac:dyDescent="0.3">
      <c r="A2026" s="2">
        <v>2025</v>
      </c>
      <c r="B2026" t="s">
        <v>7899</v>
      </c>
      <c r="C2026" t="s">
        <v>7900</v>
      </c>
      <c r="D2026" t="s">
        <v>7901</v>
      </c>
      <c r="E2026" s="3">
        <v>35205</v>
      </c>
      <c r="F2026" t="s">
        <v>22</v>
      </c>
      <c r="G2026" t="s">
        <v>7902</v>
      </c>
      <c r="H2026" s="1">
        <v>47330</v>
      </c>
      <c r="I2026" s="1">
        <v>47695</v>
      </c>
      <c r="J2026" t="s">
        <v>24</v>
      </c>
      <c r="K2026" t="s">
        <v>37</v>
      </c>
      <c r="L2026" t="s">
        <v>26</v>
      </c>
      <c r="M2026" t="s">
        <v>59</v>
      </c>
      <c r="N2026" t="s">
        <v>45</v>
      </c>
      <c r="O2026" t="s">
        <v>67</v>
      </c>
      <c r="P2026" t="s">
        <v>68</v>
      </c>
      <c r="Q2026" t="s">
        <v>54</v>
      </c>
      <c r="R2026">
        <v>4.7</v>
      </c>
      <c r="S2026">
        <v>1</v>
      </c>
      <c r="T2026">
        <f t="shared" si="93"/>
        <v>365</v>
      </c>
      <c r="U2026" t="str">
        <f t="shared" si="94"/>
        <v>2029</v>
      </c>
      <c r="V2026" t="str">
        <f t="shared" si="95"/>
        <v>3</v>
      </c>
      <c r="W2026" s="10" cm="1">
        <f t="array" ref="W2026">(INDEX(clv_analysis[[#All],[Customer Lifetime Value]], MATCH(TEXT(U2026, "0")&amp;V2026, TEXT(clv_analysis[[#All],[Year]], "0")&amp;clv_analysis[[#All],[Quarter]], 0))) /( COUNTIFS(amazon_prime_users[Year], U2026, amazon_prime_users[Quarter], V2026))</f>
        <v>48.335656649616368</v>
      </c>
    </row>
    <row r="2027" spans="1:23" x14ac:dyDescent="0.3">
      <c r="A2027" s="2">
        <v>2026</v>
      </c>
      <c r="B2027" t="s">
        <v>7903</v>
      </c>
      <c r="C2027" t="s">
        <v>7904</v>
      </c>
      <c r="D2027" t="s">
        <v>7905</v>
      </c>
      <c r="E2027" s="3">
        <v>28418</v>
      </c>
      <c r="F2027" t="s">
        <v>43</v>
      </c>
      <c r="G2027" t="s">
        <v>7906</v>
      </c>
      <c r="H2027" s="1">
        <v>47331</v>
      </c>
      <c r="I2027" s="1">
        <v>47696</v>
      </c>
      <c r="J2027" t="s">
        <v>36</v>
      </c>
      <c r="K2027" t="s">
        <v>37</v>
      </c>
      <c r="L2027" t="s">
        <v>53</v>
      </c>
      <c r="M2027" t="s">
        <v>27</v>
      </c>
      <c r="N2027" t="s">
        <v>28</v>
      </c>
      <c r="O2027" t="s">
        <v>61</v>
      </c>
      <c r="P2027" t="s">
        <v>30</v>
      </c>
      <c r="Q2027" t="s">
        <v>31</v>
      </c>
      <c r="R2027">
        <v>4.0999999999999996</v>
      </c>
      <c r="S2027">
        <v>4</v>
      </c>
      <c r="T2027">
        <f t="shared" si="93"/>
        <v>365</v>
      </c>
      <c r="U2027" t="str">
        <f t="shared" si="94"/>
        <v>2029</v>
      </c>
      <c r="V2027" t="str">
        <f t="shared" si="95"/>
        <v>3</v>
      </c>
      <c r="W2027" s="10" cm="1">
        <f t="array" ref="W2027">(INDEX(clv_analysis[[#All],[Customer Lifetime Value]], MATCH(TEXT(U2027, "0")&amp;V2027, TEXT(clv_analysis[[#All],[Year]], "0")&amp;clv_analysis[[#All],[Quarter]], 0))) /( COUNTIFS(amazon_prime_users[Year], U2027, amazon_prime_users[Quarter], V2027))</f>
        <v>48.335656649616368</v>
      </c>
    </row>
    <row r="2028" spans="1:23" x14ac:dyDescent="0.3">
      <c r="A2028" s="2">
        <v>2027</v>
      </c>
      <c r="B2028" t="s">
        <v>7907</v>
      </c>
      <c r="C2028" t="s">
        <v>7908</v>
      </c>
      <c r="D2028" t="s">
        <v>7909</v>
      </c>
      <c r="E2028" s="3">
        <v>29009</v>
      </c>
      <c r="F2028" t="s">
        <v>43</v>
      </c>
      <c r="G2028" t="s">
        <v>7910</v>
      </c>
      <c r="H2028" s="1">
        <v>47332</v>
      </c>
      <c r="I2028" s="1">
        <v>47697</v>
      </c>
      <c r="J2028" t="s">
        <v>36</v>
      </c>
      <c r="K2028" t="s">
        <v>25</v>
      </c>
      <c r="L2028" t="s">
        <v>53</v>
      </c>
      <c r="M2028" t="s">
        <v>66</v>
      </c>
      <c r="N2028" t="s">
        <v>60</v>
      </c>
      <c r="O2028" t="s">
        <v>38</v>
      </c>
      <c r="P2028" t="s">
        <v>30</v>
      </c>
      <c r="Q2028" t="s">
        <v>31</v>
      </c>
      <c r="R2028">
        <v>4.9000000000000004</v>
      </c>
      <c r="S2028">
        <v>5</v>
      </c>
      <c r="T2028">
        <f t="shared" si="93"/>
        <v>365</v>
      </c>
      <c r="U2028" t="str">
        <f t="shared" si="94"/>
        <v>2029</v>
      </c>
      <c r="V2028" t="str">
        <f t="shared" si="95"/>
        <v>3</v>
      </c>
      <c r="W2028" s="10" cm="1">
        <f t="array" ref="W2028">(INDEX(clv_analysis[[#All],[Customer Lifetime Value]], MATCH(TEXT(U2028, "0")&amp;V2028, TEXT(clv_analysis[[#All],[Year]], "0")&amp;clv_analysis[[#All],[Quarter]], 0))) /( COUNTIFS(amazon_prime_users[Year], U2028, amazon_prime_users[Quarter], V2028))</f>
        <v>48.335656649616368</v>
      </c>
    </row>
    <row r="2029" spans="1:23" x14ac:dyDescent="0.3">
      <c r="A2029" s="2">
        <v>2028</v>
      </c>
      <c r="B2029" t="s">
        <v>7911</v>
      </c>
      <c r="C2029" t="s">
        <v>7912</v>
      </c>
      <c r="D2029" t="s">
        <v>7913</v>
      </c>
      <c r="E2029" s="3">
        <v>23492</v>
      </c>
      <c r="F2029" t="s">
        <v>22</v>
      </c>
      <c r="G2029" t="s">
        <v>7914</v>
      </c>
      <c r="H2029" s="1">
        <v>47333</v>
      </c>
      <c r="I2029" s="1">
        <v>47698</v>
      </c>
      <c r="J2029" t="s">
        <v>24</v>
      </c>
      <c r="K2029" t="s">
        <v>37</v>
      </c>
      <c r="L2029" t="s">
        <v>26</v>
      </c>
      <c r="M2029" t="s">
        <v>66</v>
      </c>
      <c r="N2029" t="s">
        <v>28</v>
      </c>
      <c r="O2029" t="s">
        <v>67</v>
      </c>
      <c r="P2029" t="s">
        <v>30</v>
      </c>
      <c r="Q2029" t="s">
        <v>47</v>
      </c>
      <c r="R2029">
        <v>5</v>
      </c>
      <c r="S2029">
        <v>4</v>
      </c>
      <c r="T2029">
        <f t="shared" si="93"/>
        <v>365</v>
      </c>
      <c r="U2029" t="str">
        <f t="shared" si="94"/>
        <v>2029</v>
      </c>
      <c r="V2029" t="str">
        <f t="shared" si="95"/>
        <v>3</v>
      </c>
      <c r="W2029" s="10" cm="1">
        <f t="array" ref="W2029">(INDEX(clv_analysis[[#All],[Customer Lifetime Value]], MATCH(TEXT(U2029, "0")&amp;V2029, TEXT(clv_analysis[[#All],[Year]], "0")&amp;clv_analysis[[#All],[Quarter]], 0))) /( COUNTIFS(amazon_prime_users[Year], U2029, amazon_prime_users[Quarter], V2029))</f>
        <v>48.335656649616368</v>
      </c>
    </row>
    <row r="2030" spans="1:23" x14ac:dyDescent="0.3">
      <c r="A2030" s="2">
        <v>2029</v>
      </c>
      <c r="B2030" t="s">
        <v>7915</v>
      </c>
      <c r="C2030" t="s">
        <v>7916</v>
      </c>
      <c r="D2030" t="s">
        <v>7917</v>
      </c>
      <c r="E2030" s="3">
        <v>24035</v>
      </c>
      <c r="F2030" t="s">
        <v>22</v>
      </c>
      <c r="G2030" t="s">
        <v>7918</v>
      </c>
      <c r="H2030" s="1">
        <v>47334</v>
      </c>
      <c r="I2030" s="1">
        <v>47699</v>
      </c>
      <c r="J2030" t="s">
        <v>36</v>
      </c>
      <c r="K2030" t="s">
        <v>37</v>
      </c>
      <c r="L2030" t="s">
        <v>53</v>
      </c>
      <c r="M2030" t="s">
        <v>66</v>
      </c>
      <c r="N2030" t="s">
        <v>28</v>
      </c>
      <c r="O2030" t="s">
        <v>61</v>
      </c>
      <c r="P2030" t="s">
        <v>39</v>
      </c>
      <c r="Q2030" t="s">
        <v>54</v>
      </c>
      <c r="R2030">
        <v>4.5999999999999996</v>
      </c>
      <c r="S2030">
        <v>10</v>
      </c>
      <c r="T2030">
        <f t="shared" si="93"/>
        <v>365</v>
      </c>
      <c r="U2030" t="str">
        <f t="shared" si="94"/>
        <v>2029</v>
      </c>
      <c r="V2030" t="str">
        <f t="shared" si="95"/>
        <v>3</v>
      </c>
      <c r="W2030" s="10" cm="1">
        <f t="array" ref="W2030">(INDEX(clv_analysis[[#All],[Customer Lifetime Value]], MATCH(TEXT(U2030, "0")&amp;V2030, TEXT(clv_analysis[[#All],[Year]], "0")&amp;clv_analysis[[#All],[Quarter]], 0))) /( COUNTIFS(amazon_prime_users[Year], U2030, amazon_prime_users[Quarter], V2030))</f>
        <v>48.335656649616368</v>
      </c>
    </row>
    <row r="2031" spans="1:23" x14ac:dyDescent="0.3">
      <c r="A2031" s="2">
        <v>2030</v>
      </c>
      <c r="B2031" t="s">
        <v>7919</v>
      </c>
      <c r="C2031" t="s">
        <v>7920</v>
      </c>
      <c r="D2031" t="s">
        <v>7921</v>
      </c>
      <c r="E2031" s="3">
        <v>16631</v>
      </c>
      <c r="F2031" t="s">
        <v>22</v>
      </c>
      <c r="G2031" t="s">
        <v>2590</v>
      </c>
      <c r="H2031" s="1">
        <v>47335</v>
      </c>
      <c r="I2031" s="1">
        <v>47700</v>
      </c>
      <c r="J2031" t="s">
        <v>24</v>
      </c>
      <c r="K2031" t="s">
        <v>52</v>
      </c>
      <c r="L2031" t="s">
        <v>26</v>
      </c>
      <c r="M2031" t="s">
        <v>27</v>
      </c>
      <c r="N2031" t="s">
        <v>60</v>
      </c>
      <c r="O2031" t="s">
        <v>67</v>
      </c>
      <c r="P2031" t="s">
        <v>30</v>
      </c>
      <c r="Q2031" t="s">
        <v>31</v>
      </c>
      <c r="R2031">
        <v>4.0999999999999996</v>
      </c>
      <c r="S2031">
        <v>0</v>
      </c>
      <c r="T2031">
        <f t="shared" si="93"/>
        <v>365</v>
      </c>
      <c r="U2031" t="str">
        <f t="shared" si="94"/>
        <v>2029</v>
      </c>
      <c r="V2031" t="str">
        <f t="shared" si="95"/>
        <v>3</v>
      </c>
      <c r="W2031" s="10" cm="1">
        <f t="array" ref="W2031">(INDEX(clv_analysis[[#All],[Customer Lifetime Value]], MATCH(TEXT(U2031, "0")&amp;V2031, TEXT(clv_analysis[[#All],[Year]], "0")&amp;clv_analysis[[#All],[Quarter]], 0))) /( COUNTIFS(amazon_prime_users[Year], U2031, amazon_prime_users[Quarter], V2031))</f>
        <v>48.335656649616368</v>
      </c>
    </row>
    <row r="2032" spans="1:23" x14ac:dyDescent="0.3">
      <c r="A2032" s="2">
        <v>2031</v>
      </c>
      <c r="B2032" t="s">
        <v>7922</v>
      </c>
      <c r="C2032" t="s">
        <v>7923</v>
      </c>
      <c r="D2032" t="s">
        <v>7924</v>
      </c>
      <c r="E2032" s="3">
        <v>22565</v>
      </c>
      <c r="F2032" t="s">
        <v>43</v>
      </c>
      <c r="G2032" t="s">
        <v>7925</v>
      </c>
      <c r="H2032" s="1">
        <v>47336</v>
      </c>
      <c r="I2032" s="1">
        <v>47701</v>
      </c>
      <c r="J2032" t="s">
        <v>24</v>
      </c>
      <c r="K2032" t="s">
        <v>37</v>
      </c>
      <c r="L2032" t="s">
        <v>53</v>
      </c>
      <c r="M2032" t="s">
        <v>27</v>
      </c>
      <c r="N2032" t="s">
        <v>60</v>
      </c>
      <c r="O2032" t="s">
        <v>73</v>
      </c>
      <c r="P2032" t="s">
        <v>68</v>
      </c>
      <c r="Q2032" t="s">
        <v>31</v>
      </c>
      <c r="R2032">
        <v>4.2</v>
      </c>
      <c r="S2032">
        <v>10</v>
      </c>
      <c r="T2032">
        <f t="shared" si="93"/>
        <v>365</v>
      </c>
      <c r="U2032" t="str">
        <f t="shared" si="94"/>
        <v>2029</v>
      </c>
      <c r="V2032" t="str">
        <f t="shared" si="95"/>
        <v>3</v>
      </c>
      <c r="W2032" s="10" cm="1">
        <f t="array" ref="W2032">(INDEX(clv_analysis[[#All],[Customer Lifetime Value]], MATCH(TEXT(U2032, "0")&amp;V2032, TEXT(clv_analysis[[#All],[Year]], "0")&amp;clv_analysis[[#All],[Quarter]], 0))) /( COUNTIFS(amazon_prime_users[Year], U2032, amazon_prime_users[Quarter], V2032))</f>
        <v>48.335656649616368</v>
      </c>
    </row>
    <row r="2033" spans="1:23" x14ac:dyDescent="0.3">
      <c r="A2033" s="2">
        <v>2032</v>
      </c>
      <c r="B2033" t="s">
        <v>7926</v>
      </c>
      <c r="C2033" t="s">
        <v>7927</v>
      </c>
      <c r="D2033" t="s">
        <v>7928</v>
      </c>
      <c r="E2033" s="3">
        <v>15901</v>
      </c>
      <c r="F2033" t="s">
        <v>22</v>
      </c>
      <c r="G2033" t="s">
        <v>7929</v>
      </c>
      <c r="H2033" s="1">
        <v>47337</v>
      </c>
      <c r="I2033" s="1">
        <v>47702</v>
      </c>
      <c r="J2033" t="s">
        <v>24</v>
      </c>
      <c r="K2033" t="s">
        <v>25</v>
      </c>
      <c r="L2033" t="s">
        <v>26</v>
      </c>
      <c r="M2033" t="s">
        <v>27</v>
      </c>
      <c r="N2033" t="s">
        <v>45</v>
      </c>
      <c r="O2033" t="s">
        <v>114</v>
      </c>
      <c r="P2033" t="s">
        <v>30</v>
      </c>
      <c r="Q2033" t="s">
        <v>31</v>
      </c>
      <c r="R2033">
        <v>4.9000000000000004</v>
      </c>
      <c r="S2033">
        <v>1</v>
      </c>
      <c r="T2033">
        <f t="shared" si="93"/>
        <v>365</v>
      </c>
      <c r="U2033" t="str">
        <f t="shared" si="94"/>
        <v>2029</v>
      </c>
      <c r="V2033" t="str">
        <f t="shared" si="95"/>
        <v>3</v>
      </c>
      <c r="W2033" s="10" cm="1">
        <f t="array" ref="W2033">(INDEX(clv_analysis[[#All],[Customer Lifetime Value]], MATCH(TEXT(U2033, "0")&amp;V2033, TEXT(clv_analysis[[#All],[Year]], "0")&amp;clv_analysis[[#All],[Quarter]], 0))) /( COUNTIFS(amazon_prime_users[Year], U2033, amazon_prime_users[Quarter], V2033))</f>
        <v>48.335656649616368</v>
      </c>
    </row>
    <row r="2034" spans="1:23" x14ac:dyDescent="0.3">
      <c r="A2034" s="2">
        <v>2033</v>
      </c>
      <c r="B2034" t="s">
        <v>7930</v>
      </c>
      <c r="C2034" t="s">
        <v>7931</v>
      </c>
      <c r="D2034" t="s">
        <v>7932</v>
      </c>
      <c r="E2034" s="3">
        <v>32142</v>
      </c>
      <c r="F2034" t="s">
        <v>43</v>
      </c>
      <c r="G2034" t="s">
        <v>2412</v>
      </c>
      <c r="H2034" s="1">
        <v>47338</v>
      </c>
      <c r="I2034" s="1">
        <v>47703</v>
      </c>
      <c r="J2034" t="s">
        <v>24</v>
      </c>
      <c r="K2034" t="s">
        <v>25</v>
      </c>
      <c r="L2034" t="s">
        <v>26</v>
      </c>
      <c r="M2034" t="s">
        <v>27</v>
      </c>
      <c r="N2034" t="s">
        <v>60</v>
      </c>
      <c r="O2034" t="s">
        <v>46</v>
      </c>
      <c r="P2034" t="s">
        <v>39</v>
      </c>
      <c r="Q2034" t="s">
        <v>54</v>
      </c>
      <c r="R2034">
        <v>3.5</v>
      </c>
      <c r="S2034">
        <v>2</v>
      </c>
      <c r="T2034">
        <f t="shared" si="93"/>
        <v>365</v>
      </c>
      <c r="U2034" t="str">
        <f t="shared" si="94"/>
        <v>2029</v>
      </c>
      <c r="V2034" t="str">
        <f t="shared" si="95"/>
        <v>3</v>
      </c>
      <c r="W2034" s="10" cm="1">
        <f t="array" ref="W2034">(INDEX(clv_analysis[[#All],[Customer Lifetime Value]], MATCH(TEXT(U2034, "0")&amp;V2034, TEXT(clv_analysis[[#All],[Year]], "0")&amp;clv_analysis[[#All],[Quarter]], 0))) /( COUNTIFS(amazon_prime_users[Year], U2034, amazon_prime_users[Quarter], V2034))</f>
        <v>48.335656649616368</v>
      </c>
    </row>
    <row r="2035" spans="1:23" x14ac:dyDescent="0.3">
      <c r="A2035" s="2">
        <v>2034</v>
      </c>
      <c r="B2035" t="s">
        <v>7933</v>
      </c>
      <c r="C2035" t="s">
        <v>7934</v>
      </c>
      <c r="D2035" t="s">
        <v>7935</v>
      </c>
      <c r="E2035" s="3">
        <v>24426</v>
      </c>
      <c r="F2035" t="s">
        <v>43</v>
      </c>
      <c r="G2035" t="s">
        <v>7936</v>
      </c>
      <c r="H2035" s="1">
        <v>47339</v>
      </c>
      <c r="I2035" s="1">
        <v>47704</v>
      </c>
      <c r="J2035" t="s">
        <v>24</v>
      </c>
      <c r="K2035" t="s">
        <v>37</v>
      </c>
      <c r="L2035" t="s">
        <v>26</v>
      </c>
      <c r="M2035" t="s">
        <v>66</v>
      </c>
      <c r="N2035" t="s">
        <v>45</v>
      </c>
      <c r="O2035" t="s">
        <v>46</v>
      </c>
      <c r="P2035" t="s">
        <v>39</v>
      </c>
      <c r="Q2035" t="s">
        <v>54</v>
      </c>
      <c r="R2035">
        <v>3.3</v>
      </c>
      <c r="S2035">
        <v>8</v>
      </c>
      <c r="T2035">
        <f t="shared" si="93"/>
        <v>365</v>
      </c>
      <c r="U2035" t="str">
        <f t="shared" si="94"/>
        <v>2029</v>
      </c>
      <c r="V2035" t="str">
        <f t="shared" si="95"/>
        <v>3</v>
      </c>
      <c r="W2035" s="10" cm="1">
        <f t="array" ref="W2035">(INDEX(clv_analysis[[#All],[Customer Lifetime Value]], MATCH(TEXT(U2035, "0")&amp;V2035, TEXT(clv_analysis[[#All],[Year]], "0")&amp;clv_analysis[[#All],[Quarter]], 0))) /( COUNTIFS(amazon_prime_users[Year], U2035, amazon_prime_users[Quarter], V2035))</f>
        <v>48.335656649616368</v>
      </c>
    </row>
    <row r="2036" spans="1:23" x14ac:dyDescent="0.3">
      <c r="A2036" s="2">
        <v>2035</v>
      </c>
      <c r="B2036" t="s">
        <v>7937</v>
      </c>
      <c r="C2036" t="s">
        <v>7938</v>
      </c>
      <c r="D2036" t="s">
        <v>7939</v>
      </c>
      <c r="E2036" s="3">
        <v>22837</v>
      </c>
      <c r="F2036" t="s">
        <v>22</v>
      </c>
      <c r="G2036" t="s">
        <v>3235</v>
      </c>
      <c r="H2036" s="1">
        <v>47340</v>
      </c>
      <c r="I2036" s="1">
        <v>47705</v>
      </c>
      <c r="J2036" t="s">
        <v>24</v>
      </c>
      <c r="K2036" t="s">
        <v>25</v>
      </c>
      <c r="L2036" t="s">
        <v>53</v>
      </c>
      <c r="M2036" t="s">
        <v>27</v>
      </c>
      <c r="N2036" t="s">
        <v>45</v>
      </c>
      <c r="O2036" t="s">
        <v>114</v>
      </c>
      <c r="P2036" t="s">
        <v>30</v>
      </c>
      <c r="Q2036" t="s">
        <v>54</v>
      </c>
      <c r="R2036">
        <v>4</v>
      </c>
      <c r="S2036">
        <v>10</v>
      </c>
      <c r="T2036">
        <f t="shared" si="93"/>
        <v>365</v>
      </c>
      <c r="U2036" t="str">
        <f t="shared" si="94"/>
        <v>2029</v>
      </c>
      <c r="V2036" t="str">
        <f t="shared" si="95"/>
        <v>3</v>
      </c>
      <c r="W2036" s="10" cm="1">
        <f t="array" ref="W2036">(INDEX(clv_analysis[[#All],[Customer Lifetime Value]], MATCH(TEXT(U2036, "0")&amp;V2036, TEXT(clv_analysis[[#All],[Year]], "0")&amp;clv_analysis[[#All],[Quarter]], 0))) /( COUNTIFS(amazon_prime_users[Year], U2036, amazon_prime_users[Quarter], V2036))</f>
        <v>48.335656649616368</v>
      </c>
    </row>
    <row r="2037" spans="1:23" x14ac:dyDescent="0.3">
      <c r="A2037" s="2">
        <v>2036</v>
      </c>
      <c r="B2037" t="s">
        <v>7940</v>
      </c>
      <c r="C2037" t="s">
        <v>7941</v>
      </c>
      <c r="D2037" t="s">
        <v>7942</v>
      </c>
      <c r="E2037" s="3">
        <v>32820</v>
      </c>
      <c r="F2037" t="s">
        <v>22</v>
      </c>
      <c r="G2037" t="s">
        <v>7943</v>
      </c>
      <c r="H2037" s="1">
        <v>47341</v>
      </c>
      <c r="I2037" s="1">
        <v>47706</v>
      </c>
      <c r="J2037" t="s">
        <v>36</v>
      </c>
      <c r="K2037" t="s">
        <v>25</v>
      </c>
      <c r="L2037" t="s">
        <v>26</v>
      </c>
      <c r="M2037" t="s">
        <v>59</v>
      </c>
      <c r="N2037" t="s">
        <v>60</v>
      </c>
      <c r="O2037" t="s">
        <v>114</v>
      </c>
      <c r="P2037" t="s">
        <v>30</v>
      </c>
      <c r="Q2037" t="s">
        <v>31</v>
      </c>
      <c r="R2037">
        <v>4.7</v>
      </c>
      <c r="S2037">
        <v>8</v>
      </c>
      <c r="T2037">
        <f t="shared" si="93"/>
        <v>365</v>
      </c>
      <c r="U2037" t="str">
        <f t="shared" si="94"/>
        <v>2029</v>
      </c>
      <c r="V2037" t="str">
        <f t="shared" si="95"/>
        <v>3</v>
      </c>
      <c r="W2037" s="10" cm="1">
        <f t="array" ref="W2037">(INDEX(clv_analysis[[#All],[Customer Lifetime Value]], MATCH(TEXT(U2037, "0")&amp;V2037, TEXT(clv_analysis[[#All],[Year]], "0")&amp;clv_analysis[[#All],[Quarter]], 0))) /( COUNTIFS(amazon_prime_users[Year], U2037, amazon_prime_users[Quarter], V2037))</f>
        <v>48.335656649616368</v>
      </c>
    </row>
    <row r="2038" spans="1:23" x14ac:dyDescent="0.3">
      <c r="A2038" s="2">
        <v>2037</v>
      </c>
      <c r="B2038" t="s">
        <v>7944</v>
      </c>
      <c r="C2038" t="s">
        <v>7945</v>
      </c>
      <c r="D2038" t="s">
        <v>7946</v>
      </c>
      <c r="E2038" s="3">
        <v>38038</v>
      </c>
      <c r="F2038" t="s">
        <v>22</v>
      </c>
      <c r="G2038" t="s">
        <v>7947</v>
      </c>
      <c r="H2038" s="1">
        <v>47342</v>
      </c>
      <c r="I2038" s="1">
        <v>47707</v>
      </c>
      <c r="J2038" t="s">
        <v>24</v>
      </c>
      <c r="K2038" t="s">
        <v>25</v>
      </c>
      <c r="L2038" t="s">
        <v>26</v>
      </c>
      <c r="M2038" t="s">
        <v>66</v>
      </c>
      <c r="N2038" t="s">
        <v>45</v>
      </c>
      <c r="O2038" t="s">
        <v>38</v>
      </c>
      <c r="P2038" t="s">
        <v>30</v>
      </c>
      <c r="Q2038" t="s">
        <v>31</v>
      </c>
      <c r="R2038">
        <v>3</v>
      </c>
      <c r="S2038">
        <v>7</v>
      </c>
      <c r="T2038">
        <f t="shared" si="93"/>
        <v>365</v>
      </c>
      <c r="U2038" t="str">
        <f t="shared" si="94"/>
        <v>2029</v>
      </c>
      <c r="V2038" t="str">
        <f t="shared" si="95"/>
        <v>3</v>
      </c>
      <c r="W2038" s="10" cm="1">
        <f t="array" ref="W2038">(INDEX(clv_analysis[[#All],[Customer Lifetime Value]], MATCH(TEXT(U2038, "0")&amp;V2038, TEXT(clv_analysis[[#All],[Year]], "0")&amp;clv_analysis[[#All],[Quarter]], 0))) /( COUNTIFS(amazon_prime_users[Year], U2038, amazon_prime_users[Quarter], V2038))</f>
        <v>48.335656649616368</v>
      </c>
    </row>
    <row r="2039" spans="1:23" x14ac:dyDescent="0.3">
      <c r="A2039" s="2">
        <v>2038</v>
      </c>
      <c r="B2039" t="s">
        <v>7948</v>
      </c>
      <c r="C2039" t="s">
        <v>7949</v>
      </c>
      <c r="D2039" t="s">
        <v>7950</v>
      </c>
      <c r="E2039" s="3">
        <v>15312</v>
      </c>
      <c r="F2039" t="s">
        <v>43</v>
      </c>
      <c r="G2039" t="s">
        <v>7951</v>
      </c>
      <c r="H2039" s="1">
        <v>47343</v>
      </c>
      <c r="I2039" s="1">
        <v>47708</v>
      </c>
      <c r="J2039" t="s">
        <v>36</v>
      </c>
      <c r="K2039" t="s">
        <v>52</v>
      </c>
      <c r="L2039" t="s">
        <v>53</v>
      </c>
      <c r="M2039" t="s">
        <v>66</v>
      </c>
      <c r="N2039" t="s">
        <v>28</v>
      </c>
      <c r="O2039" t="s">
        <v>38</v>
      </c>
      <c r="P2039" t="s">
        <v>39</v>
      </c>
      <c r="Q2039" t="s">
        <v>47</v>
      </c>
      <c r="R2039">
        <v>3.1</v>
      </c>
      <c r="S2039">
        <v>1</v>
      </c>
      <c r="T2039">
        <f t="shared" si="93"/>
        <v>365</v>
      </c>
      <c r="U2039" t="str">
        <f t="shared" si="94"/>
        <v>2029</v>
      </c>
      <c r="V2039" t="str">
        <f t="shared" si="95"/>
        <v>3</v>
      </c>
      <c r="W2039" s="10" cm="1">
        <f t="array" ref="W2039">(INDEX(clv_analysis[[#All],[Customer Lifetime Value]], MATCH(TEXT(U2039, "0")&amp;V2039, TEXT(clv_analysis[[#All],[Year]], "0")&amp;clv_analysis[[#All],[Quarter]], 0))) /( COUNTIFS(amazon_prime_users[Year], U2039, amazon_prime_users[Quarter], V2039))</f>
        <v>48.335656649616368</v>
      </c>
    </row>
    <row r="2040" spans="1:23" x14ac:dyDescent="0.3">
      <c r="A2040" s="2">
        <v>2039</v>
      </c>
      <c r="B2040" t="s">
        <v>7952</v>
      </c>
      <c r="C2040" t="s">
        <v>7953</v>
      </c>
      <c r="D2040" t="s">
        <v>7954</v>
      </c>
      <c r="E2040" s="3">
        <v>36421</v>
      </c>
      <c r="F2040" t="s">
        <v>43</v>
      </c>
      <c r="G2040" t="s">
        <v>7955</v>
      </c>
      <c r="H2040" s="1">
        <v>47344</v>
      </c>
      <c r="I2040" s="1">
        <v>47709</v>
      </c>
      <c r="J2040" t="s">
        <v>36</v>
      </c>
      <c r="K2040" t="s">
        <v>37</v>
      </c>
      <c r="L2040" t="s">
        <v>26</v>
      </c>
      <c r="M2040" t="s">
        <v>59</v>
      </c>
      <c r="N2040" t="s">
        <v>60</v>
      </c>
      <c r="O2040" t="s">
        <v>61</v>
      </c>
      <c r="P2040" t="s">
        <v>68</v>
      </c>
      <c r="Q2040" t="s">
        <v>47</v>
      </c>
      <c r="R2040">
        <v>4</v>
      </c>
      <c r="S2040">
        <v>0</v>
      </c>
      <c r="T2040">
        <f t="shared" si="93"/>
        <v>365</v>
      </c>
      <c r="U2040" t="str">
        <f t="shared" si="94"/>
        <v>2029</v>
      </c>
      <c r="V2040" t="str">
        <f t="shared" si="95"/>
        <v>3</v>
      </c>
      <c r="W2040" s="10" cm="1">
        <f t="array" ref="W2040">(INDEX(clv_analysis[[#All],[Customer Lifetime Value]], MATCH(TEXT(U2040, "0")&amp;V2040, TEXT(clv_analysis[[#All],[Year]], "0")&amp;clv_analysis[[#All],[Quarter]], 0))) /( COUNTIFS(amazon_prime_users[Year], U2040, amazon_prime_users[Quarter], V2040))</f>
        <v>48.335656649616368</v>
      </c>
    </row>
    <row r="2041" spans="1:23" x14ac:dyDescent="0.3">
      <c r="A2041" s="2">
        <v>2040</v>
      </c>
      <c r="B2041" t="s">
        <v>7956</v>
      </c>
      <c r="C2041" t="s">
        <v>7957</v>
      </c>
      <c r="D2041" t="s">
        <v>7958</v>
      </c>
      <c r="E2041" s="3">
        <v>21886</v>
      </c>
      <c r="F2041" t="s">
        <v>43</v>
      </c>
      <c r="G2041" t="s">
        <v>2334</v>
      </c>
      <c r="H2041" s="1">
        <v>47345</v>
      </c>
      <c r="I2041" s="1">
        <v>47710</v>
      </c>
      <c r="J2041" t="s">
        <v>24</v>
      </c>
      <c r="K2041" t="s">
        <v>37</v>
      </c>
      <c r="L2041" t="s">
        <v>26</v>
      </c>
      <c r="M2041" t="s">
        <v>59</v>
      </c>
      <c r="N2041" t="s">
        <v>28</v>
      </c>
      <c r="O2041" t="s">
        <v>46</v>
      </c>
      <c r="P2041" t="s">
        <v>68</v>
      </c>
      <c r="Q2041" t="s">
        <v>47</v>
      </c>
      <c r="R2041">
        <v>3.3</v>
      </c>
      <c r="S2041">
        <v>9</v>
      </c>
      <c r="T2041">
        <f t="shared" si="93"/>
        <v>365</v>
      </c>
      <c r="U2041" t="str">
        <f t="shared" si="94"/>
        <v>2029</v>
      </c>
      <c r="V2041" t="str">
        <f t="shared" si="95"/>
        <v>3</v>
      </c>
      <c r="W2041" s="10" cm="1">
        <f t="array" ref="W2041">(INDEX(clv_analysis[[#All],[Customer Lifetime Value]], MATCH(TEXT(U2041, "0")&amp;V2041, TEXT(clv_analysis[[#All],[Year]], "0")&amp;clv_analysis[[#All],[Quarter]], 0))) /( COUNTIFS(amazon_prime_users[Year], U2041, amazon_prime_users[Quarter], V2041))</f>
        <v>48.335656649616368</v>
      </c>
    </row>
    <row r="2042" spans="1:23" x14ac:dyDescent="0.3">
      <c r="A2042" s="2">
        <v>2041</v>
      </c>
      <c r="B2042" t="s">
        <v>7959</v>
      </c>
      <c r="C2042" t="s">
        <v>7960</v>
      </c>
      <c r="D2042" t="s">
        <v>7961</v>
      </c>
      <c r="E2042" s="3">
        <v>19192</v>
      </c>
      <c r="F2042" t="s">
        <v>43</v>
      </c>
      <c r="G2042" t="s">
        <v>7962</v>
      </c>
      <c r="H2042" s="1">
        <v>47346</v>
      </c>
      <c r="I2042" s="1">
        <v>47711</v>
      </c>
      <c r="J2042" t="s">
        <v>24</v>
      </c>
      <c r="K2042" t="s">
        <v>37</v>
      </c>
      <c r="L2042" t="s">
        <v>26</v>
      </c>
      <c r="M2042" t="s">
        <v>66</v>
      </c>
      <c r="N2042" t="s">
        <v>28</v>
      </c>
      <c r="O2042" t="s">
        <v>46</v>
      </c>
      <c r="P2042" t="s">
        <v>68</v>
      </c>
      <c r="Q2042" t="s">
        <v>31</v>
      </c>
      <c r="R2042">
        <v>3.6</v>
      </c>
      <c r="S2042">
        <v>10</v>
      </c>
      <c r="T2042">
        <f t="shared" si="93"/>
        <v>365</v>
      </c>
      <c r="U2042" t="str">
        <f t="shared" si="94"/>
        <v>2029</v>
      </c>
      <c r="V2042" t="str">
        <f t="shared" si="95"/>
        <v>3</v>
      </c>
      <c r="W2042" s="10" cm="1">
        <f t="array" ref="W2042">(INDEX(clv_analysis[[#All],[Customer Lifetime Value]], MATCH(TEXT(U2042, "0")&amp;V2042, TEXT(clv_analysis[[#All],[Year]], "0")&amp;clv_analysis[[#All],[Quarter]], 0))) /( COUNTIFS(amazon_prime_users[Year], U2042, amazon_prime_users[Quarter], V2042))</f>
        <v>48.335656649616368</v>
      </c>
    </row>
    <row r="2043" spans="1:23" x14ac:dyDescent="0.3">
      <c r="A2043" s="2">
        <v>2042</v>
      </c>
      <c r="B2043" t="s">
        <v>7963</v>
      </c>
      <c r="C2043" t="s">
        <v>7964</v>
      </c>
      <c r="D2043" t="s">
        <v>7965</v>
      </c>
      <c r="E2043" s="3">
        <v>21111</v>
      </c>
      <c r="F2043" t="s">
        <v>43</v>
      </c>
      <c r="G2043" t="s">
        <v>7966</v>
      </c>
      <c r="H2043" s="1">
        <v>47347</v>
      </c>
      <c r="I2043" s="1">
        <v>47712</v>
      </c>
      <c r="J2043" t="s">
        <v>36</v>
      </c>
      <c r="K2043" t="s">
        <v>52</v>
      </c>
      <c r="L2043" t="s">
        <v>53</v>
      </c>
      <c r="M2043" t="s">
        <v>66</v>
      </c>
      <c r="N2043" t="s">
        <v>28</v>
      </c>
      <c r="O2043" t="s">
        <v>46</v>
      </c>
      <c r="P2043" t="s">
        <v>39</v>
      </c>
      <c r="Q2043" t="s">
        <v>54</v>
      </c>
      <c r="R2043">
        <v>4.7</v>
      </c>
      <c r="S2043">
        <v>4</v>
      </c>
      <c r="T2043">
        <f t="shared" si="93"/>
        <v>365</v>
      </c>
      <c r="U2043" t="str">
        <f t="shared" si="94"/>
        <v>2029</v>
      </c>
      <c r="V2043" t="str">
        <f t="shared" si="95"/>
        <v>3</v>
      </c>
      <c r="W2043" s="10" cm="1">
        <f t="array" ref="W2043">(INDEX(clv_analysis[[#All],[Customer Lifetime Value]], MATCH(TEXT(U2043, "0")&amp;V2043, TEXT(clv_analysis[[#All],[Year]], "0")&amp;clv_analysis[[#All],[Quarter]], 0))) /( COUNTIFS(amazon_prime_users[Year], U2043, amazon_prime_users[Quarter], V2043))</f>
        <v>48.335656649616368</v>
      </c>
    </row>
    <row r="2044" spans="1:23" x14ac:dyDescent="0.3">
      <c r="A2044" s="2">
        <v>2043</v>
      </c>
      <c r="B2044" t="s">
        <v>7967</v>
      </c>
      <c r="C2044" t="s">
        <v>7968</v>
      </c>
      <c r="D2044" t="s">
        <v>7969</v>
      </c>
      <c r="E2044" s="3">
        <v>12766</v>
      </c>
      <c r="F2044" t="s">
        <v>22</v>
      </c>
      <c r="G2044" t="s">
        <v>7970</v>
      </c>
      <c r="H2044" s="1">
        <v>47348</v>
      </c>
      <c r="I2044" s="1">
        <v>47713</v>
      </c>
      <c r="J2044" t="s">
        <v>36</v>
      </c>
      <c r="K2044" t="s">
        <v>25</v>
      </c>
      <c r="L2044" t="s">
        <v>26</v>
      </c>
      <c r="M2044" t="s">
        <v>27</v>
      </c>
      <c r="N2044" t="s">
        <v>28</v>
      </c>
      <c r="O2044" t="s">
        <v>73</v>
      </c>
      <c r="P2044" t="s">
        <v>39</v>
      </c>
      <c r="Q2044" t="s">
        <v>47</v>
      </c>
      <c r="R2044">
        <v>4.8</v>
      </c>
      <c r="S2044">
        <v>3</v>
      </c>
      <c r="T2044">
        <f t="shared" si="93"/>
        <v>365</v>
      </c>
      <c r="U2044" t="str">
        <f t="shared" si="94"/>
        <v>2029</v>
      </c>
      <c r="V2044" t="str">
        <f t="shared" si="95"/>
        <v>3</v>
      </c>
      <c r="W2044" s="10" cm="1">
        <f t="array" ref="W2044">(INDEX(clv_analysis[[#All],[Customer Lifetime Value]], MATCH(TEXT(U2044, "0")&amp;V2044, TEXT(clv_analysis[[#All],[Year]], "0")&amp;clv_analysis[[#All],[Quarter]], 0))) /( COUNTIFS(amazon_prime_users[Year], U2044, amazon_prime_users[Quarter], V2044))</f>
        <v>48.335656649616368</v>
      </c>
    </row>
    <row r="2045" spans="1:23" x14ac:dyDescent="0.3">
      <c r="A2045" s="2">
        <v>2044</v>
      </c>
      <c r="B2045" t="s">
        <v>7971</v>
      </c>
      <c r="C2045" t="s">
        <v>7972</v>
      </c>
      <c r="D2045" t="s">
        <v>7973</v>
      </c>
      <c r="E2045" s="3">
        <v>18601</v>
      </c>
      <c r="F2045" t="s">
        <v>43</v>
      </c>
      <c r="G2045" t="s">
        <v>7974</v>
      </c>
      <c r="H2045" s="1">
        <v>47349</v>
      </c>
      <c r="I2045" s="1">
        <v>47714</v>
      </c>
      <c r="J2045" t="s">
        <v>24</v>
      </c>
      <c r="K2045" t="s">
        <v>37</v>
      </c>
      <c r="L2045" t="s">
        <v>26</v>
      </c>
      <c r="M2045" t="s">
        <v>27</v>
      </c>
      <c r="N2045" t="s">
        <v>45</v>
      </c>
      <c r="O2045" t="s">
        <v>73</v>
      </c>
      <c r="P2045" t="s">
        <v>39</v>
      </c>
      <c r="Q2045" t="s">
        <v>54</v>
      </c>
      <c r="R2045">
        <v>3</v>
      </c>
      <c r="S2045">
        <v>10</v>
      </c>
      <c r="T2045">
        <f t="shared" si="93"/>
        <v>365</v>
      </c>
      <c r="U2045" t="str">
        <f t="shared" si="94"/>
        <v>2029</v>
      </c>
      <c r="V2045" t="str">
        <f t="shared" si="95"/>
        <v>3</v>
      </c>
      <c r="W2045" s="10" cm="1">
        <f t="array" ref="W2045">(INDEX(clv_analysis[[#All],[Customer Lifetime Value]], MATCH(TEXT(U2045, "0")&amp;V2045, TEXT(clv_analysis[[#All],[Year]], "0")&amp;clv_analysis[[#All],[Quarter]], 0))) /( COUNTIFS(amazon_prime_users[Year], U2045, amazon_prime_users[Quarter], V2045))</f>
        <v>48.335656649616368</v>
      </c>
    </row>
    <row r="2046" spans="1:23" x14ac:dyDescent="0.3">
      <c r="A2046" s="2">
        <v>2045</v>
      </c>
      <c r="B2046" t="s">
        <v>7975</v>
      </c>
      <c r="C2046" t="s">
        <v>7976</v>
      </c>
      <c r="D2046" t="s">
        <v>7977</v>
      </c>
      <c r="E2046" s="3">
        <v>32644</v>
      </c>
      <c r="F2046" t="s">
        <v>43</v>
      </c>
      <c r="G2046" t="s">
        <v>7978</v>
      </c>
      <c r="H2046" s="1">
        <v>47350</v>
      </c>
      <c r="I2046" s="1">
        <v>47715</v>
      </c>
      <c r="J2046" t="s">
        <v>24</v>
      </c>
      <c r="K2046" t="s">
        <v>25</v>
      </c>
      <c r="L2046" t="s">
        <v>26</v>
      </c>
      <c r="M2046" t="s">
        <v>66</v>
      </c>
      <c r="N2046" t="s">
        <v>60</v>
      </c>
      <c r="O2046" t="s">
        <v>114</v>
      </c>
      <c r="P2046" t="s">
        <v>39</v>
      </c>
      <c r="Q2046" t="s">
        <v>31</v>
      </c>
      <c r="R2046">
        <v>4.4000000000000004</v>
      </c>
      <c r="S2046">
        <v>1</v>
      </c>
      <c r="T2046">
        <f t="shared" si="93"/>
        <v>365</v>
      </c>
      <c r="U2046" t="str">
        <f t="shared" si="94"/>
        <v>2029</v>
      </c>
      <c r="V2046" t="str">
        <f t="shared" si="95"/>
        <v>3</v>
      </c>
      <c r="W2046" s="10" cm="1">
        <f t="array" ref="W2046">(INDEX(clv_analysis[[#All],[Customer Lifetime Value]], MATCH(TEXT(U2046, "0")&amp;V2046, TEXT(clv_analysis[[#All],[Year]], "0")&amp;clv_analysis[[#All],[Quarter]], 0))) /( COUNTIFS(amazon_prime_users[Year], U2046, amazon_prime_users[Quarter], V2046))</f>
        <v>48.335656649616368</v>
      </c>
    </row>
    <row r="2047" spans="1:23" x14ac:dyDescent="0.3">
      <c r="A2047" s="2">
        <v>2046</v>
      </c>
      <c r="B2047" t="s">
        <v>7979</v>
      </c>
      <c r="C2047" t="s">
        <v>7980</v>
      </c>
      <c r="D2047" t="s">
        <v>7981</v>
      </c>
      <c r="E2047" s="3">
        <v>20690</v>
      </c>
      <c r="F2047" t="s">
        <v>43</v>
      </c>
      <c r="G2047" t="s">
        <v>130</v>
      </c>
      <c r="H2047" s="1">
        <v>47351</v>
      </c>
      <c r="I2047" s="1">
        <v>47716</v>
      </c>
      <c r="J2047" t="s">
        <v>36</v>
      </c>
      <c r="K2047" t="s">
        <v>37</v>
      </c>
      <c r="L2047" t="s">
        <v>26</v>
      </c>
      <c r="M2047" t="s">
        <v>27</v>
      </c>
      <c r="N2047" t="s">
        <v>45</v>
      </c>
      <c r="O2047" t="s">
        <v>73</v>
      </c>
      <c r="P2047" t="s">
        <v>30</v>
      </c>
      <c r="Q2047" t="s">
        <v>54</v>
      </c>
      <c r="R2047">
        <v>3</v>
      </c>
      <c r="S2047">
        <v>2</v>
      </c>
      <c r="T2047">
        <f t="shared" si="93"/>
        <v>365</v>
      </c>
      <c r="U2047" t="str">
        <f t="shared" si="94"/>
        <v>2029</v>
      </c>
      <c r="V2047" t="str">
        <f t="shared" si="95"/>
        <v>3</v>
      </c>
      <c r="W2047" s="10" cm="1">
        <f t="array" ref="W2047">(INDEX(clv_analysis[[#All],[Customer Lifetime Value]], MATCH(TEXT(U2047, "0")&amp;V2047, TEXT(clv_analysis[[#All],[Year]], "0")&amp;clv_analysis[[#All],[Quarter]], 0))) /( COUNTIFS(amazon_prime_users[Year], U2047, amazon_prime_users[Quarter], V2047))</f>
        <v>48.335656649616368</v>
      </c>
    </row>
    <row r="2048" spans="1:23" x14ac:dyDescent="0.3">
      <c r="A2048" s="2">
        <v>2047</v>
      </c>
      <c r="B2048" t="s">
        <v>7982</v>
      </c>
      <c r="C2048" t="s">
        <v>7983</v>
      </c>
      <c r="D2048" t="s">
        <v>7984</v>
      </c>
      <c r="E2048" s="3">
        <v>18497</v>
      </c>
      <c r="F2048" t="s">
        <v>22</v>
      </c>
      <c r="G2048" t="s">
        <v>7985</v>
      </c>
      <c r="H2048" s="1">
        <v>47352</v>
      </c>
      <c r="I2048" s="1">
        <v>47717</v>
      </c>
      <c r="J2048" t="s">
        <v>24</v>
      </c>
      <c r="K2048" t="s">
        <v>37</v>
      </c>
      <c r="L2048" t="s">
        <v>26</v>
      </c>
      <c r="M2048" t="s">
        <v>59</v>
      </c>
      <c r="N2048" t="s">
        <v>60</v>
      </c>
      <c r="O2048" t="s">
        <v>114</v>
      </c>
      <c r="P2048" t="s">
        <v>30</v>
      </c>
      <c r="Q2048" t="s">
        <v>31</v>
      </c>
      <c r="R2048">
        <v>3.9</v>
      </c>
      <c r="S2048">
        <v>6</v>
      </c>
      <c r="T2048">
        <f t="shared" si="93"/>
        <v>365</v>
      </c>
      <c r="U2048" t="str">
        <f t="shared" si="94"/>
        <v>2029</v>
      </c>
      <c r="V2048" t="str">
        <f t="shared" si="95"/>
        <v>3</v>
      </c>
      <c r="W2048" s="10" cm="1">
        <f t="array" ref="W2048">(INDEX(clv_analysis[[#All],[Customer Lifetime Value]], MATCH(TEXT(U2048, "0")&amp;V2048, TEXT(clv_analysis[[#All],[Year]], "0")&amp;clv_analysis[[#All],[Quarter]], 0))) /( COUNTIFS(amazon_prime_users[Year], U2048, amazon_prime_users[Quarter], V2048))</f>
        <v>48.335656649616368</v>
      </c>
    </row>
    <row r="2049" spans="1:23" x14ac:dyDescent="0.3">
      <c r="A2049" s="2">
        <v>2048</v>
      </c>
      <c r="B2049" t="s">
        <v>7986</v>
      </c>
      <c r="C2049" t="s">
        <v>7987</v>
      </c>
      <c r="D2049" t="s">
        <v>7988</v>
      </c>
      <c r="E2049" s="3">
        <v>22307</v>
      </c>
      <c r="F2049" t="s">
        <v>22</v>
      </c>
      <c r="G2049" t="s">
        <v>7989</v>
      </c>
      <c r="H2049" s="1">
        <v>47353</v>
      </c>
      <c r="I2049" s="1">
        <v>47718</v>
      </c>
      <c r="J2049" t="s">
        <v>24</v>
      </c>
      <c r="K2049" t="s">
        <v>52</v>
      </c>
      <c r="L2049" t="s">
        <v>26</v>
      </c>
      <c r="M2049" t="s">
        <v>59</v>
      </c>
      <c r="N2049" t="s">
        <v>60</v>
      </c>
      <c r="O2049" t="s">
        <v>114</v>
      </c>
      <c r="P2049" t="s">
        <v>30</v>
      </c>
      <c r="Q2049" t="s">
        <v>31</v>
      </c>
      <c r="R2049">
        <v>4.4000000000000004</v>
      </c>
      <c r="S2049">
        <v>9</v>
      </c>
      <c r="T2049">
        <f t="shared" si="93"/>
        <v>365</v>
      </c>
      <c r="U2049" t="str">
        <f t="shared" si="94"/>
        <v>2029</v>
      </c>
      <c r="V2049" t="str">
        <f t="shared" si="95"/>
        <v>3</v>
      </c>
      <c r="W2049" s="10" cm="1">
        <f t="array" ref="W2049">(INDEX(clv_analysis[[#All],[Customer Lifetime Value]], MATCH(TEXT(U2049, "0")&amp;V2049, TEXT(clv_analysis[[#All],[Year]], "0")&amp;clv_analysis[[#All],[Quarter]], 0))) /( COUNTIFS(amazon_prime_users[Year], U2049, amazon_prime_users[Quarter], V2049))</f>
        <v>48.335656649616368</v>
      </c>
    </row>
    <row r="2050" spans="1:23" x14ac:dyDescent="0.3">
      <c r="A2050" s="2">
        <v>2049</v>
      </c>
      <c r="B2050" t="s">
        <v>7990</v>
      </c>
      <c r="C2050" t="s">
        <v>7991</v>
      </c>
      <c r="D2050" t="s">
        <v>7992</v>
      </c>
      <c r="E2050" s="3">
        <v>20029</v>
      </c>
      <c r="F2050" t="s">
        <v>22</v>
      </c>
      <c r="G2050" t="s">
        <v>7993</v>
      </c>
      <c r="H2050" s="1">
        <v>47354</v>
      </c>
      <c r="I2050" s="1">
        <v>47719</v>
      </c>
      <c r="J2050" t="s">
        <v>36</v>
      </c>
      <c r="K2050" t="s">
        <v>25</v>
      </c>
      <c r="L2050" t="s">
        <v>26</v>
      </c>
      <c r="M2050" t="s">
        <v>59</v>
      </c>
      <c r="N2050" t="s">
        <v>60</v>
      </c>
      <c r="O2050" t="s">
        <v>114</v>
      </c>
      <c r="P2050" t="s">
        <v>39</v>
      </c>
      <c r="Q2050" t="s">
        <v>31</v>
      </c>
      <c r="R2050">
        <v>3.2</v>
      </c>
      <c r="S2050">
        <v>3</v>
      </c>
      <c r="T2050">
        <f t="shared" ref="T2050:T2113" si="96">I2050-H2050</f>
        <v>365</v>
      </c>
      <c r="U2050" t="str">
        <f t="shared" ref="U2050:U2113" si="97">IF(YEAR(H2050)=2024, "2024",
 IF(YEAR(H2050)=2025, "2025",
 IF(YEAR(H2050)=2026, "2026",
 IF(YEAR(H2050)=2027, "2027",
 IF(YEAR(H2050)=2028, "2028",
 IF(YEAR(H2050)=2029, "2029",
 IF(YEAR(H2050)=2030, "2030", "")))))))</f>
        <v>2029</v>
      </c>
      <c r="V2050" t="str">
        <f t="shared" ref="V2050:V2113" si="98">IF(MONTH(H2050)&lt;=3, "1", IF(MONTH(H2050)&lt;=6, "2", IF(MONTH(H2050)&lt;=9, "3", "4")))</f>
        <v>3</v>
      </c>
      <c r="W2050" s="10" cm="1">
        <f t="array" ref="W2050">(INDEX(clv_analysis[[#All],[Customer Lifetime Value]], MATCH(TEXT(U2050, "0")&amp;V2050, TEXT(clv_analysis[[#All],[Year]], "0")&amp;clv_analysis[[#All],[Quarter]], 0))) /( COUNTIFS(amazon_prime_users[Year], U2050, amazon_prime_users[Quarter], V2050))</f>
        <v>48.335656649616368</v>
      </c>
    </row>
    <row r="2051" spans="1:23" x14ac:dyDescent="0.3">
      <c r="A2051" s="2">
        <v>2050</v>
      </c>
      <c r="B2051" t="s">
        <v>7994</v>
      </c>
      <c r="C2051" t="s">
        <v>7995</v>
      </c>
      <c r="D2051" t="s">
        <v>7996</v>
      </c>
      <c r="E2051" s="3">
        <v>12212</v>
      </c>
      <c r="F2051" t="s">
        <v>43</v>
      </c>
      <c r="G2051" t="s">
        <v>7997</v>
      </c>
      <c r="H2051" s="1">
        <v>47355</v>
      </c>
      <c r="I2051" s="1">
        <v>47720</v>
      </c>
      <c r="J2051" t="s">
        <v>24</v>
      </c>
      <c r="K2051" t="s">
        <v>25</v>
      </c>
      <c r="L2051" t="s">
        <v>26</v>
      </c>
      <c r="M2051" t="s">
        <v>59</v>
      </c>
      <c r="N2051" t="s">
        <v>28</v>
      </c>
      <c r="O2051" t="s">
        <v>67</v>
      </c>
      <c r="P2051" t="s">
        <v>68</v>
      </c>
      <c r="Q2051" t="s">
        <v>31</v>
      </c>
      <c r="R2051">
        <v>4.7</v>
      </c>
      <c r="S2051">
        <v>6</v>
      </c>
      <c r="T2051">
        <f t="shared" si="96"/>
        <v>365</v>
      </c>
      <c r="U2051" t="str">
        <f t="shared" si="97"/>
        <v>2029</v>
      </c>
      <c r="V2051" t="str">
        <f t="shared" si="98"/>
        <v>3</v>
      </c>
      <c r="W2051" s="10" cm="1">
        <f t="array" ref="W2051">(INDEX(clv_analysis[[#All],[Customer Lifetime Value]], MATCH(TEXT(U2051, "0")&amp;V2051, TEXT(clv_analysis[[#All],[Year]], "0")&amp;clv_analysis[[#All],[Quarter]], 0))) /( COUNTIFS(amazon_prime_users[Year], U2051, amazon_prime_users[Quarter], V2051))</f>
        <v>48.335656649616368</v>
      </c>
    </row>
    <row r="2052" spans="1:23" x14ac:dyDescent="0.3">
      <c r="A2052" s="2">
        <v>2051</v>
      </c>
      <c r="B2052" t="s">
        <v>7998</v>
      </c>
      <c r="C2052" t="s">
        <v>7999</v>
      </c>
      <c r="D2052" t="s">
        <v>8000</v>
      </c>
      <c r="E2052" s="3">
        <v>35973</v>
      </c>
      <c r="F2052" t="s">
        <v>22</v>
      </c>
      <c r="G2052" t="s">
        <v>8001</v>
      </c>
      <c r="H2052" s="1">
        <v>47356</v>
      </c>
      <c r="I2052" s="1">
        <v>47721</v>
      </c>
      <c r="J2052" t="s">
        <v>36</v>
      </c>
      <c r="K2052" t="s">
        <v>25</v>
      </c>
      <c r="L2052" t="s">
        <v>26</v>
      </c>
      <c r="M2052" t="s">
        <v>27</v>
      </c>
      <c r="N2052" t="s">
        <v>60</v>
      </c>
      <c r="O2052" t="s">
        <v>38</v>
      </c>
      <c r="P2052" t="s">
        <v>30</v>
      </c>
      <c r="Q2052" t="s">
        <v>31</v>
      </c>
      <c r="R2052">
        <v>4.0999999999999996</v>
      </c>
      <c r="S2052">
        <v>0</v>
      </c>
      <c r="T2052">
        <f t="shared" si="96"/>
        <v>365</v>
      </c>
      <c r="U2052" t="str">
        <f t="shared" si="97"/>
        <v>2029</v>
      </c>
      <c r="V2052" t="str">
        <f t="shared" si="98"/>
        <v>3</v>
      </c>
      <c r="W2052" s="10" cm="1">
        <f t="array" ref="W2052">(INDEX(clv_analysis[[#All],[Customer Lifetime Value]], MATCH(TEXT(U2052, "0")&amp;V2052, TEXT(clv_analysis[[#All],[Year]], "0")&amp;clv_analysis[[#All],[Quarter]], 0))) /( COUNTIFS(amazon_prime_users[Year], U2052, amazon_prime_users[Quarter], V2052))</f>
        <v>48.335656649616368</v>
      </c>
    </row>
    <row r="2053" spans="1:23" x14ac:dyDescent="0.3">
      <c r="A2053" s="2">
        <v>2052</v>
      </c>
      <c r="B2053" t="s">
        <v>8002</v>
      </c>
      <c r="C2053" t="s">
        <v>8003</v>
      </c>
      <c r="D2053" t="s">
        <v>8004</v>
      </c>
      <c r="E2053" s="3">
        <v>31910</v>
      </c>
      <c r="F2053" t="s">
        <v>43</v>
      </c>
      <c r="G2053" t="s">
        <v>8005</v>
      </c>
      <c r="H2053" s="1">
        <v>47357</v>
      </c>
      <c r="I2053" s="1">
        <v>47722</v>
      </c>
      <c r="J2053" t="s">
        <v>24</v>
      </c>
      <c r="K2053" t="s">
        <v>25</v>
      </c>
      <c r="L2053" t="s">
        <v>26</v>
      </c>
      <c r="M2053" t="s">
        <v>66</v>
      </c>
      <c r="N2053" t="s">
        <v>28</v>
      </c>
      <c r="O2053" t="s">
        <v>46</v>
      </c>
      <c r="P2053" t="s">
        <v>68</v>
      </c>
      <c r="Q2053" t="s">
        <v>31</v>
      </c>
      <c r="R2053">
        <v>3.9</v>
      </c>
      <c r="S2053">
        <v>1</v>
      </c>
      <c r="T2053">
        <f t="shared" si="96"/>
        <v>365</v>
      </c>
      <c r="U2053" t="str">
        <f t="shared" si="97"/>
        <v>2029</v>
      </c>
      <c r="V2053" t="str">
        <f t="shared" si="98"/>
        <v>3</v>
      </c>
      <c r="W2053" s="10" cm="1">
        <f t="array" ref="W2053">(INDEX(clv_analysis[[#All],[Customer Lifetime Value]], MATCH(TEXT(U2053, "0")&amp;V2053, TEXT(clv_analysis[[#All],[Year]], "0")&amp;clv_analysis[[#All],[Quarter]], 0))) /( COUNTIFS(amazon_prime_users[Year], U2053, amazon_prime_users[Quarter], V2053))</f>
        <v>48.335656649616368</v>
      </c>
    </row>
    <row r="2054" spans="1:23" x14ac:dyDescent="0.3">
      <c r="A2054" s="2">
        <v>2053</v>
      </c>
      <c r="B2054" t="s">
        <v>8006</v>
      </c>
      <c r="C2054" t="s">
        <v>8007</v>
      </c>
      <c r="D2054" t="s">
        <v>8008</v>
      </c>
      <c r="E2054" s="3">
        <v>31864</v>
      </c>
      <c r="F2054" t="s">
        <v>43</v>
      </c>
      <c r="G2054" t="s">
        <v>2774</v>
      </c>
      <c r="H2054" s="1">
        <v>47358</v>
      </c>
      <c r="I2054" s="1">
        <v>47723</v>
      </c>
      <c r="J2054" t="s">
        <v>36</v>
      </c>
      <c r="K2054" t="s">
        <v>25</v>
      </c>
      <c r="L2054" t="s">
        <v>26</v>
      </c>
      <c r="M2054" t="s">
        <v>59</v>
      </c>
      <c r="N2054" t="s">
        <v>28</v>
      </c>
      <c r="O2054" t="s">
        <v>46</v>
      </c>
      <c r="P2054" t="s">
        <v>68</v>
      </c>
      <c r="Q2054" t="s">
        <v>47</v>
      </c>
      <c r="R2054">
        <v>4.2</v>
      </c>
      <c r="S2054">
        <v>1</v>
      </c>
      <c r="T2054">
        <f t="shared" si="96"/>
        <v>365</v>
      </c>
      <c r="U2054" t="str">
        <f t="shared" si="97"/>
        <v>2029</v>
      </c>
      <c r="V2054" t="str">
        <f t="shared" si="98"/>
        <v>3</v>
      </c>
      <c r="W2054" s="10" cm="1">
        <f t="array" ref="W2054">(INDEX(clv_analysis[[#All],[Customer Lifetime Value]], MATCH(TEXT(U2054, "0")&amp;V2054, TEXT(clv_analysis[[#All],[Year]], "0")&amp;clv_analysis[[#All],[Quarter]], 0))) /( COUNTIFS(amazon_prime_users[Year], U2054, amazon_prime_users[Quarter], V2054))</f>
        <v>48.335656649616368</v>
      </c>
    </row>
    <row r="2055" spans="1:23" x14ac:dyDescent="0.3">
      <c r="A2055" s="2">
        <v>2054</v>
      </c>
      <c r="B2055" t="s">
        <v>8009</v>
      </c>
      <c r="C2055" t="s">
        <v>8010</v>
      </c>
      <c r="D2055" t="s">
        <v>8011</v>
      </c>
      <c r="E2055" s="3">
        <v>31162</v>
      </c>
      <c r="F2055" t="s">
        <v>22</v>
      </c>
      <c r="G2055" t="s">
        <v>8012</v>
      </c>
      <c r="H2055" s="1">
        <v>47359</v>
      </c>
      <c r="I2055" s="1">
        <v>47724</v>
      </c>
      <c r="J2055" t="s">
        <v>36</v>
      </c>
      <c r="K2055" t="s">
        <v>52</v>
      </c>
      <c r="L2055" t="s">
        <v>53</v>
      </c>
      <c r="M2055" t="s">
        <v>27</v>
      </c>
      <c r="N2055" t="s">
        <v>60</v>
      </c>
      <c r="O2055" t="s">
        <v>38</v>
      </c>
      <c r="P2055" t="s">
        <v>68</v>
      </c>
      <c r="Q2055" t="s">
        <v>31</v>
      </c>
      <c r="R2055">
        <v>3.5</v>
      </c>
      <c r="S2055">
        <v>10</v>
      </c>
      <c r="T2055">
        <f t="shared" si="96"/>
        <v>365</v>
      </c>
      <c r="U2055" t="str">
        <f t="shared" si="97"/>
        <v>2029</v>
      </c>
      <c r="V2055" t="str">
        <f t="shared" si="98"/>
        <v>3</v>
      </c>
      <c r="W2055" s="10" cm="1">
        <f t="array" ref="W2055">(INDEX(clv_analysis[[#All],[Customer Lifetime Value]], MATCH(TEXT(U2055, "0")&amp;V2055, TEXT(clv_analysis[[#All],[Year]], "0")&amp;clv_analysis[[#All],[Quarter]], 0))) /( COUNTIFS(amazon_prime_users[Year], U2055, amazon_prime_users[Quarter], V2055))</f>
        <v>48.335656649616368</v>
      </c>
    </row>
    <row r="2056" spans="1:23" x14ac:dyDescent="0.3">
      <c r="A2056" s="2">
        <v>2055</v>
      </c>
      <c r="B2056" t="s">
        <v>8013</v>
      </c>
      <c r="C2056" t="s">
        <v>8014</v>
      </c>
      <c r="D2056" t="s">
        <v>8015</v>
      </c>
      <c r="E2056" s="3">
        <v>22425</v>
      </c>
      <c r="F2056" t="s">
        <v>22</v>
      </c>
      <c r="G2056" t="s">
        <v>8016</v>
      </c>
      <c r="H2056" s="1">
        <v>47360</v>
      </c>
      <c r="I2056" s="1">
        <v>47725</v>
      </c>
      <c r="J2056" t="s">
        <v>24</v>
      </c>
      <c r="K2056" t="s">
        <v>37</v>
      </c>
      <c r="L2056" t="s">
        <v>53</v>
      </c>
      <c r="M2056" t="s">
        <v>59</v>
      </c>
      <c r="N2056" t="s">
        <v>28</v>
      </c>
      <c r="O2056" t="s">
        <v>38</v>
      </c>
      <c r="P2056" t="s">
        <v>68</v>
      </c>
      <c r="Q2056" t="s">
        <v>47</v>
      </c>
      <c r="R2056">
        <v>4.5</v>
      </c>
      <c r="S2056">
        <v>10</v>
      </c>
      <c r="T2056">
        <f t="shared" si="96"/>
        <v>365</v>
      </c>
      <c r="U2056" t="str">
        <f t="shared" si="97"/>
        <v>2029</v>
      </c>
      <c r="V2056" t="str">
        <f t="shared" si="98"/>
        <v>3</v>
      </c>
      <c r="W2056" s="10" cm="1">
        <f t="array" ref="W2056">(INDEX(clv_analysis[[#All],[Customer Lifetime Value]], MATCH(TEXT(U2056, "0")&amp;V2056, TEXT(clv_analysis[[#All],[Year]], "0")&amp;clv_analysis[[#All],[Quarter]], 0))) /( COUNTIFS(amazon_prime_users[Year], U2056, amazon_prime_users[Quarter], V2056))</f>
        <v>48.335656649616368</v>
      </c>
    </row>
    <row r="2057" spans="1:23" x14ac:dyDescent="0.3">
      <c r="A2057" s="2">
        <v>2056</v>
      </c>
      <c r="B2057" t="s">
        <v>8017</v>
      </c>
      <c r="C2057" t="s">
        <v>8018</v>
      </c>
      <c r="D2057" t="s">
        <v>8019</v>
      </c>
      <c r="E2057" s="3">
        <v>15175</v>
      </c>
      <c r="F2057" t="s">
        <v>22</v>
      </c>
      <c r="G2057" t="s">
        <v>8020</v>
      </c>
      <c r="H2057" s="1">
        <v>47361</v>
      </c>
      <c r="I2057" s="1">
        <v>47726</v>
      </c>
      <c r="J2057" t="s">
        <v>24</v>
      </c>
      <c r="K2057" t="s">
        <v>25</v>
      </c>
      <c r="L2057" t="s">
        <v>26</v>
      </c>
      <c r="M2057" t="s">
        <v>66</v>
      </c>
      <c r="N2057" t="s">
        <v>45</v>
      </c>
      <c r="O2057" t="s">
        <v>114</v>
      </c>
      <c r="P2057" t="s">
        <v>39</v>
      </c>
      <c r="Q2057" t="s">
        <v>47</v>
      </c>
      <c r="R2057">
        <v>4.3</v>
      </c>
      <c r="S2057">
        <v>10</v>
      </c>
      <c r="T2057">
        <f t="shared" si="96"/>
        <v>365</v>
      </c>
      <c r="U2057" t="str">
        <f t="shared" si="97"/>
        <v>2029</v>
      </c>
      <c r="V2057" t="str">
        <f t="shared" si="98"/>
        <v>3</v>
      </c>
      <c r="W2057" s="10" cm="1">
        <f t="array" ref="W2057">(INDEX(clv_analysis[[#All],[Customer Lifetime Value]], MATCH(TEXT(U2057, "0")&amp;V2057, TEXT(clv_analysis[[#All],[Year]], "0")&amp;clv_analysis[[#All],[Quarter]], 0))) /( COUNTIFS(amazon_prime_users[Year], U2057, amazon_prime_users[Quarter], V2057))</f>
        <v>48.335656649616368</v>
      </c>
    </row>
    <row r="2058" spans="1:23" x14ac:dyDescent="0.3">
      <c r="A2058" s="2">
        <v>2057</v>
      </c>
      <c r="B2058" t="s">
        <v>8021</v>
      </c>
      <c r="C2058" t="s">
        <v>8022</v>
      </c>
      <c r="D2058" t="s">
        <v>8023</v>
      </c>
      <c r="E2058" s="3">
        <v>37421</v>
      </c>
      <c r="F2058" t="s">
        <v>22</v>
      </c>
      <c r="G2058" t="s">
        <v>8024</v>
      </c>
      <c r="H2058" s="1">
        <v>47362</v>
      </c>
      <c r="I2058" s="1">
        <v>47727</v>
      </c>
      <c r="J2058" t="s">
        <v>24</v>
      </c>
      <c r="K2058" t="s">
        <v>37</v>
      </c>
      <c r="L2058" t="s">
        <v>26</v>
      </c>
      <c r="M2058" t="s">
        <v>59</v>
      </c>
      <c r="N2058" t="s">
        <v>28</v>
      </c>
      <c r="O2058" t="s">
        <v>61</v>
      </c>
      <c r="P2058" t="s">
        <v>30</v>
      </c>
      <c r="Q2058" t="s">
        <v>47</v>
      </c>
      <c r="R2058">
        <v>4.0999999999999996</v>
      </c>
      <c r="S2058">
        <v>7</v>
      </c>
      <c r="T2058">
        <f t="shared" si="96"/>
        <v>365</v>
      </c>
      <c r="U2058" t="str">
        <f t="shared" si="97"/>
        <v>2029</v>
      </c>
      <c r="V2058" t="str">
        <f t="shared" si="98"/>
        <v>3</v>
      </c>
      <c r="W2058" s="10" cm="1">
        <f t="array" ref="W2058">(INDEX(clv_analysis[[#All],[Customer Lifetime Value]], MATCH(TEXT(U2058, "0")&amp;V2058, TEXT(clv_analysis[[#All],[Year]], "0")&amp;clv_analysis[[#All],[Quarter]], 0))) /( COUNTIFS(amazon_prime_users[Year], U2058, amazon_prime_users[Quarter], V2058))</f>
        <v>48.335656649616368</v>
      </c>
    </row>
    <row r="2059" spans="1:23" x14ac:dyDescent="0.3">
      <c r="A2059" s="2">
        <v>2058</v>
      </c>
      <c r="B2059" t="s">
        <v>8025</v>
      </c>
      <c r="C2059" t="s">
        <v>8026</v>
      </c>
      <c r="D2059" t="s">
        <v>8027</v>
      </c>
      <c r="E2059" s="3">
        <v>21302</v>
      </c>
      <c r="F2059" t="s">
        <v>22</v>
      </c>
      <c r="G2059" t="s">
        <v>8028</v>
      </c>
      <c r="H2059" s="1">
        <v>47363</v>
      </c>
      <c r="I2059" s="1">
        <v>47728</v>
      </c>
      <c r="J2059" t="s">
        <v>36</v>
      </c>
      <c r="K2059" t="s">
        <v>37</v>
      </c>
      <c r="L2059" t="s">
        <v>26</v>
      </c>
      <c r="M2059" t="s">
        <v>27</v>
      </c>
      <c r="N2059" t="s">
        <v>45</v>
      </c>
      <c r="O2059" t="s">
        <v>29</v>
      </c>
      <c r="P2059" t="s">
        <v>68</v>
      </c>
      <c r="Q2059" t="s">
        <v>47</v>
      </c>
      <c r="R2059">
        <v>5</v>
      </c>
      <c r="S2059">
        <v>4</v>
      </c>
      <c r="T2059">
        <f t="shared" si="96"/>
        <v>365</v>
      </c>
      <c r="U2059" t="str">
        <f t="shared" si="97"/>
        <v>2029</v>
      </c>
      <c r="V2059" t="str">
        <f t="shared" si="98"/>
        <v>3</v>
      </c>
      <c r="W2059" s="10" cm="1">
        <f t="array" ref="W2059">(INDEX(clv_analysis[[#All],[Customer Lifetime Value]], MATCH(TEXT(U2059, "0")&amp;V2059, TEXT(clv_analysis[[#All],[Year]], "0")&amp;clv_analysis[[#All],[Quarter]], 0))) /( COUNTIFS(amazon_prime_users[Year], U2059, amazon_prime_users[Quarter], V2059))</f>
        <v>48.335656649616368</v>
      </c>
    </row>
    <row r="2060" spans="1:23" x14ac:dyDescent="0.3">
      <c r="A2060" s="2">
        <v>2059</v>
      </c>
      <c r="B2060" t="s">
        <v>8029</v>
      </c>
      <c r="C2060" t="s">
        <v>8030</v>
      </c>
      <c r="D2060" t="s">
        <v>8031</v>
      </c>
      <c r="E2060" s="3">
        <v>38594</v>
      </c>
      <c r="F2060" t="s">
        <v>22</v>
      </c>
      <c r="G2060" t="s">
        <v>8032</v>
      </c>
      <c r="H2060" s="1">
        <v>47364</v>
      </c>
      <c r="I2060" s="1">
        <v>47729</v>
      </c>
      <c r="J2060" t="s">
        <v>36</v>
      </c>
      <c r="K2060" t="s">
        <v>25</v>
      </c>
      <c r="L2060" t="s">
        <v>26</v>
      </c>
      <c r="M2060" t="s">
        <v>59</v>
      </c>
      <c r="N2060" t="s">
        <v>45</v>
      </c>
      <c r="O2060" t="s">
        <v>114</v>
      </c>
      <c r="P2060" t="s">
        <v>30</v>
      </c>
      <c r="Q2060" t="s">
        <v>54</v>
      </c>
      <c r="R2060">
        <v>3.7</v>
      </c>
      <c r="S2060">
        <v>7</v>
      </c>
      <c r="T2060">
        <f t="shared" si="96"/>
        <v>365</v>
      </c>
      <c r="U2060" t="str">
        <f t="shared" si="97"/>
        <v>2029</v>
      </c>
      <c r="V2060" t="str">
        <f t="shared" si="98"/>
        <v>3</v>
      </c>
      <c r="W2060" s="10" cm="1">
        <f t="array" ref="W2060">(INDEX(clv_analysis[[#All],[Customer Lifetime Value]], MATCH(TEXT(U2060, "0")&amp;V2060, TEXT(clv_analysis[[#All],[Year]], "0")&amp;clv_analysis[[#All],[Quarter]], 0))) /( COUNTIFS(amazon_prime_users[Year], U2060, amazon_prime_users[Quarter], V2060))</f>
        <v>48.335656649616368</v>
      </c>
    </row>
    <row r="2061" spans="1:23" x14ac:dyDescent="0.3">
      <c r="A2061" s="2">
        <v>2060</v>
      </c>
      <c r="B2061" t="s">
        <v>8033</v>
      </c>
      <c r="C2061" t="s">
        <v>8034</v>
      </c>
      <c r="D2061" t="s">
        <v>6902</v>
      </c>
      <c r="E2061" s="3">
        <v>29910</v>
      </c>
      <c r="F2061" t="s">
        <v>22</v>
      </c>
      <c r="G2061" t="s">
        <v>8035</v>
      </c>
      <c r="H2061" s="1">
        <v>47365</v>
      </c>
      <c r="I2061" s="1">
        <v>47730</v>
      </c>
      <c r="J2061" t="s">
        <v>24</v>
      </c>
      <c r="K2061" t="s">
        <v>25</v>
      </c>
      <c r="L2061" t="s">
        <v>53</v>
      </c>
      <c r="M2061" t="s">
        <v>66</v>
      </c>
      <c r="N2061" t="s">
        <v>60</v>
      </c>
      <c r="O2061" t="s">
        <v>38</v>
      </c>
      <c r="P2061" t="s">
        <v>39</v>
      </c>
      <c r="Q2061" t="s">
        <v>54</v>
      </c>
      <c r="R2061">
        <v>4.8</v>
      </c>
      <c r="S2061">
        <v>5</v>
      </c>
      <c r="T2061">
        <f t="shared" si="96"/>
        <v>365</v>
      </c>
      <c r="U2061" t="str">
        <f t="shared" si="97"/>
        <v>2029</v>
      </c>
      <c r="V2061" t="str">
        <f t="shared" si="98"/>
        <v>3</v>
      </c>
      <c r="W2061" s="10" cm="1">
        <f t="array" ref="W2061">(INDEX(clv_analysis[[#All],[Customer Lifetime Value]], MATCH(TEXT(U2061, "0")&amp;V2061, TEXT(clv_analysis[[#All],[Year]], "0")&amp;clv_analysis[[#All],[Quarter]], 0))) /( COUNTIFS(amazon_prime_users[Year], U2061, amazon_prime_users[Quarter], V2061))</f>
        <v>48.335656649616368</v>
      </c>
    </row>
    <row r="2062" spans="1:23" x14ac:dyDescent="0.3">
      <c r="A2062" s="2">
        <v>2061</v>
      </c>
      <c r="B2062" t="s">
        <v>8036</v>
      </c>
      <c r="C2062" t="s">
        <v>8037</v>
      </c>
      <c r="D2062" t="s">
        <v>8038</v>
      </c>
      <c r="E2062" s="3">
        <v>27795</v>
      </c>
      <c r="F2062" t="s">
        <v>43</v>
      </c>
      <c r="G2062" t="s">
        <v>8039</v>
      </c>
      <c r="H2062" s="1">
        <v>47366</v>
      </c>
      <c r="I2062" s="1">
        <v>47731</v>
      </c>
      <c r="J2062" t="s">
        <v>36</v>
      </c>
      <c r="K2062" t="s">
        <v>25</v>
      </c>
      <c r="L2062" t="s">
        <v>53</v>
      </c>
      <c r="M2062" t="s">
        <v>27</v>
      </c>
      <c r="N2062" t="s">
        <v>45</v>
      </c>
      <c r="O2062" t="s">
        <v>29</v>
      </c>
      <c r="P2062" t="s">
        <v>68</v>
      </c>
      <c r="Q2062" t="s">
        <v>31</v>
      </c>
      <c r="R2062">
        <v>4.5999999999999996</v>
      </c>
      <c r="S2062">
        <v>5</v>
      </c>
      <c r="T2062">
        <f t="shared" si="96"/>
        <v>365</v>
      </c>
      <c r="U2062" t="str">
        <f t="shared" si="97"/>
        <v>2029</v>
      </c>
      <c r="V2062" t="str">
        <f t="shared" si="98"/>
        <v>3</v>
      </c>
      <c r="W2062" s="10" cm="1">
        <f t="array" ref="W2062">(INDEX(clv_analysis[[#All],[Customer Lifetime Value]], MATCH(TEXT(U2062, "0")&amp;V2062, TEXT(clv_analysis[[#All],[Year]], "0")&amp;clv_analysis[[#All],[Quarter]], 0))) /( COUNTIFS(amazon_prime_users[Year], U2062, amazon_prime_users[Quarter], V2062))</f>
        <v>48.335656649616368</v>
      </c>
    </row>
    <row r="2063" spans="1:23" x14ac:dyDescent="0.3">
      <c r="A2063" s="2">
        <v>2062</v>
      </c>
      <c r="B2063" t="s">
        <v>8040</v>
      </c>
      <c r="C2063" t="s">
        <v>8041</v>
      </c>
      <c r="D2063" t="s">
        <v>8042</v>
      </c>
      <c r="E2063" s="3">
        <v>19472</v>
      </c>
      <c r="F2063" t="s">
        <v>43</v>
      </c>
      <c r="G2063" t="s">
        <v>8043</v>
      </c>
      <c r="H2063" s="1">
        <v>47367</v>
      </c>
      <c r="I2063" s="1">
        <v>47732</v>
      </c>
      <c r="J2063" t="s">
        <v>24</v>
      </c>
      <c r="K2063" t="s">
        <v>25</v>
      </c>
      <c r="L2063" t="s">
        <v>53</v>
      </c>
      <c r="M2063" t="s">
        <v>59</v>
      </c>
      <c r="N2063" t="s">
        <v>45</v>
      </c>
      <c r="O2063" t="s">
        <v>38</v>
      </c>
      <c r="P2063" t="s">
        <v>39</v>
      </c>
      <c r="Q2063" t="s">
        <v>47</v>
      </c>
      <c r="R2063">
        <v>4.3</v>
      </c>
      <c r="S2063">
        <v>2</v>
      </c>
      <c r="T2063">
        <f t="shared" si="96"/>
        <v>365</v>
      </c>
      <c r="U2063" t="str">
        <f t="shared" si="97"/>
        <v>2029</v>
      </c>
      <c r="V2063" t="str">
        <f t="shared" si="98"/>
        <v>3</v>
      </c>
      <c r="W2063" s="10" cm="1">
        <f t="array" ref="W2063">(INDEX(clv_analysis[[#All],[Customer Lifetime Value]], MATCH(TEXT(U2063, "0")&amp;V2063, TEXT(clv_analysis[[#All],[Year]], "0")&amp;clv_analysis[[#All],[Quarter]], 0))) /( COUNTIFS(amazon_prime_users[Year], U2063, amazon_prime_users[Quarter], V2063))</f>
        <v>48.335656649616368</v>
      </c>
    </row>
    <row r="2064" spans="1:23" x14ac:dyDescent="0.3">
      <c r="A2064" s="2">
        <v>2063</v>
      </c>
      <c r="B2064" t="s">
        <v>8044</v>
      </c>
      <c r="C2064" t="s">
        <v>8045</v>
      </c>
      <c r="D2064" t="s">
        <v>8046</v>
      </c>
      <c r="E2064" s="3">
        <v>24244</v>
      </c>
      <c r="F2064" t="s">
        <v>43</v>
      </c>
      <c r="G2064" t="s">
        <v>8047</v>
      </c>
      <c r="H2064" s="1">
        <v>47368</v>
      </c>
      <c r="I2064" s="1">
        <v>47733</v>
      </c>
      <c r="J2064" t="s">
        <v>24</v>
      </c>
      <c r="K2064" t="s">
        <v>37</v>
      </c>
      <c r="L2064" t="s">
        <v>53</v>
      </c>
      <c r="M2064" t="s">
        <v>27</v>
      </c>
      <c r="N2064" t="s">
        <v>28</v>
      </c>
      <c r="O2064" t="s">
        <v>67</v>
      </c>
      <c r="P2064" t="s">
        <v>68</v>
      </c>
      <c r="Q2064" t="s">
        <v>31</v>
      </c>
      <c r="R2064">
        <v>3</v>
      </c>
      <c r="S2064">
        <v>4</v>
      </c>
      <c r="T2064">
        <f t="shared" si="96"/>
        <v>365</v>
      </c>
      <c r="U2064" t="str">
        <f t="shared" si="97"/>
        <v>2029</v>
      </c>
      <c r="V2064" t="str">
        <f t="shared" si="98"/>
        <v>3</v>
      </c>
      <c r="W2064" s="10" cm="1">
        <f t="array" ref="W2064">(INDEX(clv_analysis[[#All],[Customer Lifetime Value]], MATCH(TEXT(U2064, "0")&amp;V2064, TEXT(clv_analysis[[#All],[Year]], "0")&amp;clv_analysis[[#All],[Quarter]], 0))) /( COUNTIFS(amazon_prime_users[Year], U2064, amazon_prime_users[Quarter], V2064))</f>
        <v>48.335656649616368</v>
      </c>
    </row>
    <row r="2065" spans="1:23" x14ac:dyDescent="0.3">
      <c r="A2065" s="2">
        <v>2064</v>
      </c>
      <c r="B2065" t="s">
        <v>8048</v>
      </c>
      <c r="C2065" t="s">
        <v>8049</v>
      </c>
      <c r="D2065" t="s">
        <v>8050</v>
      </c>
      <c r="E2065" s="3">
        <v>18237</v>
      </c>
      <c r="F2065" t="s">
        <v>22</v>
      </c>
      <c r="G2065" t="s">
        <v>8051</v>
      </c>
      <c r="H2065" s="1">
        <v>47369</v>
      </c>
      <c r="I2065" s="1">
        <v>47734</v>
      </c>
      <c r="J2065" t="s">
        <v>36</v>
      </c>
      <c r="K2065" t="s">
        <v>37</v>
      </c>
      <c r="L2065" t="s">
        <v>26</v>
      </c>
      <c r="M2065" t="s">
        <v>59</v>
      </c>
      <c r="N2065" t="s">
        <v>45</v>
      </c>
      <c r="O2065" t="s">
        <v>61</v>
      </c>
      <c r="P2065" t="s">
        <v>68</v>
      </c>
      <c r="Q2065" t="s">
        <v>31</v>
      </c>
      <c r="R2065">
        <v>3.5</v>
      </c>
      <c r="S2065">
        <v>6</v>
      </c>
      <c r="T2065">
        <f t="shared" si="96"/>
        <v>365</v>
      </c>
      <c r="U2065" t="str">
        <f t="shared" si="97"/>
        <v>2029</v>
      </c>
      <c r="V2065" t="str">
        <f t="shared" si="98"/>
        <v>3</v>
      </c>
      <c r="W2065" s="10" cm="1">
        <f t="array" ref="W2065">(INDEX(clv_analysis[[#All],[Customer Lifetime Value]], MATCH(TEXT(U2065, "0")&amp;V2065, TEXT(clv_analysis[[#All],[Year]], "0")&amp;clv_analysis[[#All],[Quarter]], 0))) /( COUNTIFS(amazon_prime_users[Year], U2065, amazon_prime_users[Quarter], V2065))</f>
        <v>48.335656649616368</v>
      </c>
    </row>
    <row r="2066" spans="1:23" x14ac:dyDescent="0.3">
      <c r="A2066" s="2">
        <v>2065</v>
      </c>
      <c r="B2066" t="s">
        <v>8052</v>
      </c>
      <c r="C2066" t="s">
        <v>8053</v>
      </c>
      <c r="D2066" t="s">
        <v>8054</v>
      </c>
      <c r="E2066" s="3">
        <v>29910</v>
      </c>
      <c r="F2066" t="s">
        <v>43</v>
      </c>
      <c r="G2066" t="s">
        <v>7291</v>
      </c>
      <c r="H2066" s="1">
        <v>47370</v>
      </c>
      <c r="I2066" s="1">
        <v>47735</v>
      </c>
      <c r="J2066" t="s">
        <v>36</v>
      </c>
      <c r="K2066" t="s">
        <v>37</v>
      </c>
      <c r="L2066" t="s">
        <v>53</v>
      </c>
      <c r="M2066" t="s">
        <v>66</v>
      </c>
      <c r="N2066" t="s">
        <v>28</v>
      </c>
      <c r="O2066" t="s">
        <v>61</v>
      </c>
      <c r="P2066" t="s">
        <v>39</v>
      </c>
      <c r="Q2066" t="s">
        <v>31</v>
      </c>
      <c r="R2066">
        <v>4.4000000000000004</v>
      </c>
      <c r="S2066">
        <v>0</v>
      </c>
      <c r="T2066">
        <f t="shared" si="96"/>
        <v>365</v>
      </c>
      <c r="U2066" t="str">
        <f t="shared" si="97"/>
        <v>2029</v>
      </c>
      <c r="V2066" t="str">
        <f t="shared" si="98"/>
        <v>3</v>
      </c>
      <c r="W2066" s="10" cm="1">
        <f t="array" ref="W2066">(INDEX(clv_analysis[[#All],[Customer Lifetime Value]], MATCH(TEXT(U2066, "0")&amp;V2066, TEXT(clv_analysis[[#All],[Year]], "0")&amp;clv_analysis[[#All],[Quarter]], 0))) /( COUNTIFS(amazon_prime_users[Year], U2066, amazon_prime_users[Quarter], V2066))</f>
        <v>48.335656649616368</v>
      </c>
    </row>
    <row r="2067" spans="1:23" x14ac:dyDescent="0.3">
      <c r="A2067" s="2">
        <v>2066</v>
      </c>
      <c r="B2067" t="s">
        <v>8055</v>
      </c>
      <c r="C2067" t="s">
        <v>8056</v>
      </c>
      <c r="D2067" t="s">
        <v>8057</v>
      </c>
      <c r="E2067" s="3">
        <v>12895</v>
      </c>
      <c r="F2067" t="s">
        <v>22</v>
      </c>
      <c r="G2067" t="s">
        <v>8058</v>
      </c>
      <c r="H2067" s="1">
        <v>47371</v>
      </c>
      <c r="I2067" s="1">
        <v>47736</v>
      </c>
      <c r="J2067" t="s">
        <v>24</v>
      </c>
      <c r="K2067" t="s">
        <v>52</v>
      </c>
      <c r="L2067" t="s">
        <v>26</v>
      </c>
      <c r="M2067" t="s">
        <v>59</v>
      </c>
      <c r="N2067" t="s">
        <v>45</v>
      </c>
      <c r="O2067" t="s">
        <v>73</v>
      </c>
      <c r="P2067" t="s">
        <v>39</v>
      </c>
      <c r="Q2067" t="s">
        <v>47</v>
      </c>
      <c r="R2067">
        <v>3.1</v>
      </c>
      <c r="S2067">
        <v>10</v>
      </c>
      <c r="T2067">
        <f t="shared" si="96"/>
        <v>365</v>
      </c>
      <c r="U2067" t="str">
        <f t="shared" si="97"/>
        <v>2029</v>
      </c>
      <c r="V2067" t="str">
        <f t="shared" si="98"/>
        <v>3</v>
      </c>
      <c r="W2067" s="10" cm="1">
        <f t="array" ref="W2067">(INDEX(clv_analysis[[#All],[Customer Lifetime Value]], MATCH(TEXT(U2067, "0")&amp;V2067, TEXT(clv_analysis[[#All],[Year]], "0")&amp;clv_analysis[[#All],[Quarter]], 0))) /( COUNTIFS(amazon_prime_users[Year], U2067, amazon_prime_users[Quarter], V2067))</f>
        <v>48.335656649616368</v>
      </c>
    </row>
    <row r="2068" spans="1:23" x14ac:dyDescent="0.3">
      <c r="A2068" s="2">
        <v>2067</v>
      </c>
      <c r="B2068" t="s">
        <v>8059</v>
      </c>
      <c r="C2068" t="s">
        <v>8060</v>
      </c>
      <c r="D2068" t="s">
        <v>8061</v>
      </c>
      <c r="E2068" s="3">
        <v>30155</v>
      </c>
      <c r="F2068" t="s">
        <v>22</v>
      </c>
      <c r="G2068" t="s">
        <v>8062</v>
      </c>
      <c r="H2068" s="1">
        <v>47372</v>
      </c>
      <c r="I2068" s="1">
        <v>47737</v>
      </c>
      <c r="J2068" t="s">
        <v>36</v>
      </c>
      <c r="K2068" t="s">
        <v>25</v>
      </c>
      <c r="L2068" t="s">
        <v>26</v>
      </c>
      <c r="M2068" t="s">
        <v>66</v>
      </c>
      <c r="N2068" t="s">
        <v>45</v>
      </c>
      <c r="O2068" t="s">
        <v>29</v>
      </c>
      <c r="P2068" t="s">
        <v>68</v>
      </c>
      <c r="Q2068" t="s">
        <v>31</v>
      </c>
      <c r="R2068">
        <v>3.9</v>
      </c>
      <c r="S2068">
        <v>10</v>
      </c>
      <c r="T2068">
        <f t="shared" si="96"/>
        <v>365</v>
      </c>
      <c r="U2068" t="str">
        <f t="shared" si="97"/>
        <v>2029</v>
      </c>
      <c r="V2068" t="str">
        <f t="shared" si="98"/>
        <v>3</v>
      </c>
      <c r="W2068" s="10" cm="1">
        <f t="array" ref="W2068">(INDEX(clv_analysis[[#All],[Customer Lifetime Value]], MATCH(TEXT(U2068, "0")&amp;V2068, TEXT(clv_analysis[[#All],[Year]], "0")&amp;clv_analysis[[#All],[Quarter]], 0))) /( COUNTIFS(amazon_prime_users[Year], U2068, amazon_prime_users[Quarter], V2068))</f>
        <v>48.335656649616368</v>
      </c>
    </row>
    <row r="2069" spans="1:23" x14ac:dyDescent="0.3">
      <c r="A2069" s="2">
        <v>2068</v>
      </c>
      <c r="B2069" t="s">
        <v>8063</v>
      </c>
      <c r="C2069" t="s">
        <v>8064</v>
      </c>
      <c r="D2069" t="s">
        <v>8065</v>
      </c>
      <c r="E2069" s="3">
        <v>13352</v>
      </c>
      <c r="F2069" t="s">
        <v>22</v>
      </c>
      <c r="G2069" t="s">
        <v>8066</v>
      </c>
      <c r="H2069" s="1">
        <v>47373</v>
      </c>
      <c r="I2069" s="1">
        <v>47738</v>
      </c>
      <c r="J2069" t="s">
        <v>24</v>
      </c>
      <c r="K2069" t="s">
        <v>37</v>
      </c>
      <c r="L2069" t="s">
        <v>53</v>
      </c>
      <c r="M2069" t="s">
        <v>66</v>
      </c>
      <c r="N2069" t="s">
        <v>45</v>
      </c>
      <c r="O2069" t="s">
        <v>61</v>
      </c>
      <c r="P2069" t="s">
        <v>68</v>
      </c>
      <c r="Q2069" t="s">
        <v>54</v>
      </c>
      <c r="R2069">
        <v>3.6</v>
      </c>
      <c r="S2069">
        <v>2</v>
      </c>
      <c r="T2069">
        <f t="shared" si="96"/>
        <v>365</v>
      </c>
      <c r="U2069" t="str">
        <f t="shared" si="97"/>
        <v>2029</v>
      </c>
      <c r="V2069" t="str">
        <f t="shared" si="98"/>
        <v>3</v>
      </c>
      <c r="W2069" s="10" cm="1">
        <f t="array" ref="W2069">(INDEX(clv_analysis[[#All],[Customer Lifetime Value]], MATCH(TEXT(U2069, "0")&amp;V2069, TEXT(clv_analysis[[#All],[Year]], "0")&amp;clv_analysis[[#All],[Quarter]], 0))) /( COUNTIFS(amazon_prime_users[Year], U2069, amazon_prime_users[Quarter], V2069))</f>
        <v>48.335656649616368</v>
      </c>
    </row>
    <row r="2070" spans="1:23" x14ac:dyDescent="0.3">
      <c r="A2070" s="2">
        <v>2069</v>
      </c>
      <c r="B2070" t="s">
        <v>8067</v>
      </c>
      <c r="C2070" t="s">
        <v>8068</v>
      </c>
      <c r="D2070" t="s">
        <v>8069</v>
      </c>
      <c r="E2070" s="3">
        <v>20123</v>
      </c>
      <c r="F2070" t="s">
        <v>22</v>
      </c>
      <c r="G2070" t="s">
        <v>8070</v>
      </c>
      <c r="H2070" s="1">
        <v>47374</v>
      </c>
      <c r="I2070" s="1">
        <v>47739</v>
      </c>
      <c r="J2070" t="s">
        <v>24</v>
      </c>
      <c r="K2070" t="s">
        <v>37</v>
      </c>
      <c r="L2070" t="s">
        <v>26</v>
      </c>
      <c r="M2070" t="s">
        <v>27</v>
      </c>
      <c r="N2070" t="s">
        <v>45</v>
      </c>
      <c r="O2070" t="s">
        <v>61</v>
      </c>
      <c r="P2070" t="s">
        <v>68</v>
      </c>
      <c r="Q2070" t="s">
        <v>54</v>
      </c>
      <c r="R2070">
        <v>4.8</v>
      </c>
      <c r="S2070">
        <v>7</v>
      </c>
      <c r="T2070">
        <f t="shared" si="96"/>
        <v>365</v>
      </c>
      <c r="U2070" t="str">
        <f t="shared" si="97"/>
        <v>2029</v>
      </c>
      <c r="V2070" t="str">
        <f t="shared" si="98"/>
        <v>3</v>
      </c>
      <c r="W2070" s="10" cm="1">
        <f t="array" ref="W2070">(INDEX(clv_analysis[[#All],[Customer Lifetime Value]], MATCH(TEXT(U2070, "0")&amp;V2070, TEXT(clv_analysis[[#All],[Year]], "0")&amp;clv_analysis[[#All],[Quarter]], 0))) /( COUNTIFS(amazon_prime_users[Year], U2070, amazon_prime_users[Quarter], V2070))</f>
        <v>48.335656649616368</v>
      </c>
    </row>
    <row r="2071" spans="1:23" x14ac:dyDescent="0.3">
      <c r="A2071" s="2">
        <v>2070</v>
      </c>
      <c r="B2071" t="s">
        <v>8071</v>
      </c>
      <c r="C2071" t="s">
        <v>8072</v>
      </c>
      <c r="D2071" t="s">
        <v>8073</v>
      </c>
      <c r="E2071" s="3">
        <v>32711</v>
      </c>
      <c r="F2071" t="s">
        <v>43</v>
      </c>
      <c r="G2071" t="s">
        <v>8074</v>
      </c>
      <c r="H2071" s="1">
        <v>47375</v>
      </c>
      <c r="I2071" s="1">
        <v>47740</v>
      </c>
      <c r="J2071" t="s">
        <v>24</v>
      </c>
      <c r="K2071" t="s">
        <v>25</v>
      </c>
      <c r="L2071" t="s">
        <v>26</v>
      </c>
      <c r="M2071" t="s">
        <v>59</v>
      </c>
      <c r="N2071" t="s">
        <v>28</v>
      </c>
      <c r="O2071" t="s">
        <v>29</v>
      </c>
      <c r="P2071" t="s">
        <v>30</v>
      </c>
      <c r="Q2071" t="s">
        <v>54</v>
      </c>
      <c r="R2071">
        <v>4.0999999999999996</v>
      </c>
      <c r="S2071">
        <v>10</v>
      </c>
      <c r="T2071">
        <f t="shared" si="96"/>
        <v>365</v>
      </c>
      <c r="U2071" t="str">
        <f t="shared" si="97"/>
        <v>2029</v>
      </c>
      <c r="V2071" t="str">
        <f t="shared" si="98"/>
        <v>3</v>
      </c>
      <c r="W2071" s="10" cm="1">
        <f t="array" ref="W2071">(INDEX(clv_analysis[[#All],[Customer Lifetime Value]], MATCH(TEXT(U2071, "0")&amp;V2071, TEXT(clv_analysis[[#All],[Year]], "0")&amp;clv_analysis[[#All],[Quarter]], 0))) /( COUNTIFS(amazon_prime_users[Year], U2071, amazon_prime_users[Quarter], V2071))</f>
        <v>48.335656649616368</v>
      </c>
    </row>
    <row r="2072" spans="1:23" x14ac:dyDescent="0.3">
      <c r="A2072" s="2">
        <v>2071</v>
      </c>
      <c r="B2072" t="s">
        <v>8075</v>
      </c>
      <c r="C2072" t="s">
        <v>8076</v>
      </c>
      <c r="D2072" t="s">
        <v>8077</v>
      </c>
      <c r="E2072" s="3">
        <v>17165</v>
      </c>
      <c r="F2072" t="s">
        <v>22</v>
      </c>
      <c r="G2072" t="s">
        <v>8078</v>
      </c>
      <c r="H2072" s="1">
        <v>47376</v>
      </c>
      <c r="I2072" s="1">
        <v>47741</v>
      </c>
      <c r="J2072" t="s">
        <v>24</v>
      </c>
      <c r="K2072" t="s">
        <v>52</v>
      </c>
      <c r="L2072" t="s">
        <v>53</v>
      </c>
      <c r="M2072" t="s">
        <v>66</v>
      </c>
      <c r="N2072" t="s">
        <v>60</v>
      </c>
      <c r="O2072" t="s">
        <v>67</v>
      </c>
      <c r="P2072" t="s">
        <v>68</v>
      </c>
      <c r="Q2072" t="s">
        <v>31</v>
      </c>
      <c r="R2072">
        <v>4.5</v>
      </c>
      <c r="S2072">
        <v>1</v>
      </c>
      <c r="T2072">
        <f t="shared" si="96"/>
        <v>365</v>
      </c>
      <c r="U2072" t="str">
        <f t="shared" si="97"/>
        <v>2029</v>
      </c>
      <c r="V2072" t="str">
        <f t="shared" si="98"/>
        <v>3</v>
      </c>
      <c r="W2072" s="10" cm="1">
        <f t="array" ref="W2072">(INDEX(clv_analysis[[#All],[Customer Lifetime Value]], MATCH(TEXT(U2072, "0")&amp;V2072, TEXT(clv_analysis[[#All],[Year]], "0")&amp;clv_analysis[[#All],[Quarter]], 0))) /( COUNTIFS(amazon_prime_users[Year], U2072, amazon_prime_users[Quarter], V2072))</f>
        <v>48.335656649616368</v>
      </c>
    </row>
    <row r="2073" spans="1:23" x14ac:dyDescent="0.3">
      <c r="A2073" s="2">
        <v>2072</v>
      </c>
      <c r="B2073" t="s">
        <v>8079</v>
      </c>
      <c r="C2073" t="s">
        <v>8080</v>
      </c>
      <c r="D2073" t="s">
        <v>8081</v>
      </c>
      <c r="E2073" s="3">
        <v>13017</v>
      </c>
      <c r="F2073" t="s">
        <v>22</v>
      </c>
      <c r="G2073" t="s">
        <v>2860</v>
      </c>
      <c r="H2073" s="1">
        <v>47377</v>
      </c>
      <c r="I2073" s="1">
        <v>47742</v>
      </c>
      <c r="J2073" t="s">
        <v>24</v>
      </c>
      <c r="K2073" t="s">
        <v>37</v>
      </c>
      <c r="L2073" t="s">
        <v>26</v>
      </c>
      <c r="M2073" t="s">
        <v>27</v>
      </c>
      <c r="N2073" t="s">
        <v>45</v>
      </c>
      <c r="O2073" t="s">
        <v>67</v>
      </c>
      <c r="P2073" t="s">
        <v>68</v>
      </c>
      <c r="Q2073" t="s">
        <v>54</v>
      </c>
      <c r="R2073">
        <v>3.7</v>
      </c>
      <c r="S2073">
        <v>8</v>
      </c>
      <c r="T2073">
        <f t="shared" si="96"/>
        <v>365</v>
      </c>
      <c r="U2073" t="str">
        <f t="shared" si="97"/>
        <v>2029</v>
      </c>
      <c r="V2073" t="str">
        <f t="shared" si="98"/>
        <v>3</v>
      </c>
      <c r="W2073" s="10" cm="1">
        <f t="array" ref="W2073">(INDEX(clv_analysis[[#All],[Customer Lifetime Value]], MATCH(TEXT(U2073, "0")&amp;V2073, TEXT(clv_analysis[[#All],[Year]], "0")&amp;clv_analysis[[#All],[Quarter]], 0))) /( COUNTIFS(amazon_prime_users[Year], U2073, amazon_prime_users[Quarter], V2073))</f>
        <v>48.335656649616368</v>
      </c>
    </row>
    <row r="2074" spans="1:23" x14ac:dyDescent="0.3">
      <c r="A2074" s="2">
        <v>2073</v>
      </c>
      <c r="B2074" t="s">
        <v>8082</v>
      </c>
      <c r="C2074" t="s">
        <v>8083</v>
      </c>
      <c r="D2074" t="s">
        <v>8084</v>
      </c>
      <c r="E2074" s="3">
        <v>16701</v>
      </c>
      <c r="F2074" t="s">
        <v>43</v>
      </c>
      <c r="G2074" t="s">
        <v>2892</v>
      </c>
      <c r="H2074" s="1">
        <v>47378</v>
      </c>
      <c r="I2074" s="1">
        <v>47743</v>
      </c>
      <c r="J2074" t="s">
        <v>24</v>
      </c>
      <c r="K2074" t="s">
        <v>25</v>
      </c>
      <c r="L2074" t="s">
        <v>53</v>
      </c>
      <c r="M2074" t="s">
        <v>27</v>
      </c>
      <c r="N2074" t="s">
        <v>45</v>
      </c>
      <c r="O2074" t="s">
        <v>67</v>
      </c>
      <c r="P2074" t="s">
        <v>30</v>
      </c>
      <c r="Q2074" t="s">
        <v>31</v>
      </c>
      <c r="R2074">
        <v>3.9</v>
      </c>
      <c r="S2074">
        <v>2</v>
      </c>
      <c r="T2074">
        <f t="shared" si="96"/>
        <v>365</v>
      </c>
      <c r="U2074" t="str">
        <f t="shared" si="97"/>
        <v>2029</v>
      </c>
      <c r="V2074" t="str">
        <f t="shared" si="98"/>
        <v>3</v>
      </c>
      <c r="W2074" s="10" cm="1">
        <f t="array" ref="W2074">(INDEX(clv_analysis[[#All],[Customer Lifetime Value]], MATCH(TEXT(U2074, "0")&amp;V2074, TEXT(clv_analysis[[#All],[Year]], "0")&amp;clv_analysis[[#All],[Quarter]], 0))) /( COUNTIFS(amazon_prime_users[Year], U2074, amazon_prime_users[Quarter], V2074))</f>
        <v>48.335656649616368</v>
      </c>
    </row>
    <row r="2075" spans="1:23" x14ac:dyDescent="0.3">
      <c r="A2075" s="2">
        <v>2074</v>
      </c>
      <c r="B2075" t="s">
        <v>8085</v>
      </c>
      <c r="C2075" t="s">
        <v>8086</v>
      </c>
      <c r="D2075" t="s">
        <v>8087</v>
      </c>
      <c r="E2075" s="3">
        <v>34845</v>
      </c>
      <c r="F2075" t="s">
        <v>22</v>
      </c>
      <c r="G2075" t="s">
        <v>8088</v>
      </c>
      <c r="H2075" s="1">
        <v>47379</v>
      </c>
      <c r="I2075" s="1">
        <v>47744</v>
      </c>
      <c r="J2075" t="s">
        <v>36</v>
      </c>
      <c r="K2075" t="s">
        <v>25</v>
      </c>
      <c r="L2075" t="s">
        <v>26</v>
      </c>
      <c r="M2075" t="s">
        <v>27</v>
      </c>
      <c r="N2075" t="s">
        <v>60</v>
      </c>
      <c r="O2075" t="s">
        <v>38</v>
      </c>
      <c r="P2075" t="s">
        <v>39</v>
      </c>
      <c r="Q2075" t="s">
        <v>54</v>
      </c>
      <c r="R2075">
        <v>4.5</v>
      </c>
      <c r="S2075">
        <v>9</v>
      </c>
      <c r="T2075">
        <f t="shared" si="96"/>
        <v>365</v>
      </c>
      <c r="U2075" t="str">
        <f t="shared" si="97"/>
        <v>2029</v>
      </c>
      <c r="V2075" t="str">
        <f t="shared" si="98"/>
        <v>3</v>
      </c>
      <c r="W2075" s="10" cm="1">
        <f t="array" ref="W2075">(INDEX(clv_analysis[[#All],[Customer Lifetime Value]], MATCH(TEXT(U2075, "0")&amp;V2075, TEXT(clv_analysis[[#All],[Year]], "0")&amp;clv_analysis[[#All],[Quarter]], 0))) /( COUNTIFS(amazon_prime_users[Year], U2075, amazon_prime_users[Quarter], V2075))</f>
        <v>48.335656649616368</v>
      </c>
    </row>
    <row r="2076" spans="1:23" x14ac:dyDescent="0.3">
      <c r="A2076" s="2">
        <v>2075</v>
      </c>
      <c r="B2076" t="s">
        <v>8089</v>
      </c>
      <c r="C2076" t="s">
        <v>8090</v>
      </c>
      <c r="D2076" t="s">
        <v>8091</v>
      </c>
      <c r="E2076" s="3">
        <v>13951</v>
      </c>
      <c r="F2076" t="s">
        <v>22</v>
      </c>
      <c r="G2076" t="s">
        <v>8092</v>
      </c>
      <c r="H2076" s="1">
        <v>47380</v>
      </c>
      <c r="I2076" s="1">
        <v>47745</v>
      </c>
      <c r="J2076" t="s">
        <v>36</v>
      </c>
      <c r="K2076" t="s">
        <v>37</v>
      </c>
      <c r="L2076" t="s">
        <v>53</v>
      </c>
      <c r="M2076" t="s">
        <v>27</v>
      </c>
      <c r="N2076" t="s">
        <v>28</v>
      </c>
      <c r="O2076" t="s">
        <v>73</v>
      </c>
      <c r="P2076" t="s">
        <v>68</v>
      </c>
      <c r="Q2076" t="s">
        <v>31</v>
      </c>
      <c r="R2076">
        <v>5</v>
      </c>
      <c r="S2076">
        <v>0</v>
      </c>
      <c r="T2076">
        <f t="shared" si="96"/>
        <v>365</v>
      </c>
      <c r="U2076" t="str">
        <f t="shared" si="97"/>
        <v>2029</v>
      </c>
      <c r="V2076" t="str">
        <f t="shared" si="98"/>
        <v>3</v>
      </c>
      <c r="W2076" s="10" cm="1">
        <f t="array" ref="W2076">(INDEX(clv_analysis[[#All],[Customer Lifetime Value]], MATCH(TEXT(U2076, "0")&amp;V2076, TEXT(clv_analysis[[#All],[Year]], "0")&amp;clv_analysis[[#All],[Quarter]], 0))) /( COUNTIFS(amazon_prime_users[Year], U2076, amazon_prime_users[Quarter], V2076))</f>
        <v>48.335656649616368</v>
      </c>
    </row>
    <row r="2077" spans="1:23" x14ac:dyDescent="0.3">
      <c r="A2077" s="2">
        <v>2076</v>
      </c>
      <c r="B2077" t="s">
        <v>8093</v>
      </c>
      <c r="C2077" t="s">
        <v>8094</v>
      </c>
      <c r="D2077" t="s">
        <v>8095</v>
      </c>
      <c r="E2077" s="3">
        <v>21010</v>
      </c>
      <c r="F2077" t="s">
        <v>22</v>
      </c>
      <c r="G2077" t="s">
        <v>8096</v>
      </c>
      <c r="H2077" s="1">
        <v>47381</v>
      </c>
      <c r="I2077" s="1">
        <v>47746</v>
      </c>
      <c r="J2077" t="s">
        <v>24</v>
      </c>
      <c r="K2077" t="s">
        <v>37</v>
      </c>
      <c r="L2077" t="s">
        <v>53</v>
      </c>
      <c r="M2077" t="s">
        <v>66</v>
      </c>
      <c r="N2077" t="s">
        <v>60</v>
      </c>
      <c r="O2077" t="s">
        <v>38</v>
      </c>
      <c r="P2077" t="s">
        <v>68</v>
      </c>
      <c r="Q2077" t="s">
        <v>47</v>
      </c>
      <c r="R2077">
        <v>4.2</v>
      </c>
      <c r="S2077">
        <v>4</v>
      </c>
      <c r="T2077">
        <f t="shared" si="96"/>
        <v>365</v>
      </c>
      <c r="U2077" t="str">
        <f t="shared" si="97"/>
        <v>2029</v>
      </c>
      <c r="V2077" t="str">
        <f t="shared" si="98"/>
        <v>3</v>
      </c>
      <c r="W2077" s="10" cm="1">
        <f t="array" ref="W2077">(INDEX(clv_analysis[[#All],[Customer Lifetime Value]], MATCH(TEXT(U2077, "0")&amp;V2077, TEXT(clv_analysis[[#All],[Year]], "0")&amp;clv_analysis[[#All],[Quarter]], 0))) /( COUNTIFS(amazon_prime_users[Year], U2077, amazon_prime_users[Quarter], V2077))</f>
        <v>48.335656649616368</v>
      </c>
    </row>
    <row r="2078" spans="1:23" x14ac:dyDescent="0.3">
      <c r="A2078" s="2">
        <v>2077</v>
      </c>
      <c r="B2078" t="s">
        <v>8097</v>
      </c>
      <c r="C2078" t="s">
        <v>8098</v>
      </c>
      <c r="D2078" t="s">
        <v>8099</v>
      </c>
      <c r="E2078" s="3">
        <v>16565</v>
      </c>
      <c r="F2078" t="s">
        <v>22</v>
      </c>
      <c r="G2078" t="s">
        <v>8100</v>
      </c>
      <c r="H2078" s="1">
        <v>47382</v>
      </c>
      <c r="I2078" s="1">
        <v>47747</v>
      </c>
      <c r="J2078" t="s">
        <v>36</v>
      </c>
      <c r="K2078" t="s">
        <v>25</v>
      </c>
      <c r="L2078" t="s">
        <v>53</v>
      </c>
      <c r="M2078" t="s">
        <v>66</v>
      </c>
      <c r="N2078" t="s">
        <v>28</v>
      </c>
      <c r="O2078" t="s">
        <v>67</v>
      </c>
      <c r="P2078" t="s">
        <v>30</v>
      </c>
      <c r="Q2078" t="s">
        <v>54</v>
      </c>
      <c r="R2078">
        <v>3.3</v>
      </c>
      <c r="S2078">
        <v>10</v>
      </c>
      <c r="T2078">
        <f t="shared" si="96"/>
        <v>365</v>
      </c>
      <c r="U2078" t="str">
        <f t="shared" si="97"/>
        <v>2029</v>
      </c>
      <c r="V2078" t="str">
        <f t="shared" si="98"/>
        <v>3</v>
      </c>
      <c r="W2078" s="10" cm="1">
        <f t="array" ref="W2078">(INDEX(clv_analysis[[#All],[Customer Lifetime Value]], MATCH(TEXT(U2078, "0")&amp;V2078, TEXT(clv_analysis[[#All],[Year]], "0")&amp;clv_analysis[[#All],[Quarter]], 0))) /( COUNTIFS(amazon_prime_users[Year], U2078, amazon_prime_users[Quarter], V2078))</f>
        <v>48.335656649616368</v>
      </c>
    </row>
    <row r="2079" spans="1:23" x14ac:dyDescent="0.3">
      <c r="A2079" s="2">
        <v>2078</v>
      </c>
      <c r="B2079" t="s">
        <v>8101</v>
      </c>
      <c r="C2079" t="s">
        <v>8102</v>
      </c>
      <c r="D2079" t="s">
        <v>8103</v>
      </c>
      <c r="E2079" s="3">
        <v>31614</v>
      </c>
      <c r="F2079" t="s">
        <v>43</v>
      </c>
      <c r="G2079" t="s">
        <v>8104</v>
      </c>
      <c r="H2079" s="1">
        <v>47383</v>
      </c>
      <c r="I2079" s="1">
        <v>47748</v>
      </c>
      <c r="J2079" t="s">
        <v>24</v>
      </c>
      <c r="K2079" t="s">
        <v>52</v>
      </c>
      <c r="L2079" t="s">
        <v>53</v>
      </c>
      <c r="M2079" t="s">
        <v>59</v>
      </c>
      <c r="N2079" t="s">
        <v>45</v>
      </c>
      <c r="O2079" t="s">
        <v>61</v>
      </c>
      <c r="P2079" t="s">
        <v>39</v>
      </c>
      <c r="Q2079" t="s">
        <v>54</v>
      </c>
      <c r="R2079">
        <v>4.8</v>
      </c>
      <c r="S2079">
        <v>10</v>
      </c>
      <c r="T2079">
        <f t="shared" si="96"/>
        <v>365</v>
      </c>
      <c r="U2079" t="str">
        <f t="shared" si="97"/>
        <v>2029</v>
      </c>
      <c r="V2079" t="str">
        <f t="shared" si="98"/>
        <v>3</v>
      </c>
      <c r="W2079" s="10" cm="1">
        <f t="array" ref="W2079">(INDEX(clv_analysis[[#All],[Customer Lifetime Value]], MATCH(TEXT(U2079, "0")&amp;V2079, TEXT(clv_analysis[[#All],[Year]], "0")&amp;clv_analysis[[#All],[Quarter]], 0))) /( COUNTIFS(amazon_prime_users[Year], U2079, amazon_prime_users[Quarter], V2079))</f>
        <v>48.335656649616368</v>
      </c>
    </row>
    <row r="2080" spans="1:23" x14ac:dyDescent="0.3">
      <c r="A2080" s="2">
        <v>2079</v>
      </c>
      <c r="B2080" t="s">
        <v>8105</v>
      </c>
      <c r="C2080" t="s">
        <v>8106</v>
      </c>
      <c r="D2080" t="s">
        <v>8107</v>
      </c>
      <c r="E2080" s="3">
        <v>36307</v>
      </c>
      <c r="F2080" t="s">
        <v>22</v>
      </c>
      <c r="G2080" t="s">
        <v>8108</v>
      </c>
      <c r="H2080" s="1">
        <v>47384</v>
      </c>
      <c r="I2080" s="1">
        <v>47749</v>
      </c>
      <c r="J2080" t="s">
        <v>24</v>
      </c>
      <c r="K2080" t="s">
        <v>37</v>
      </c>
      <c r="L2080" t="s">
        <v>26</v>
      </c>
      <c r="M2080" t="s">
        <v>27</v>
      </c>
      <c r="N2080" t="s">
        <v>60</v>
      </c>
      <c r="O2080" t="s">
        <v>46</v>
      </c>
      <c r="P2080" t="s">
        <v>30</v>
      </c>
      <c r="Q2080" t="s">
        <v>47</v>
      </c>
      <c r="R2080">
        <v>3.6</v>
      </c>
      <c r="S2080">
        <v>9</v>
      </c>
      <c r="T2080">
        <f t="shared" si="96"/>
        <v>365</v>
      </c>
      <c r="U2080" t="str">
        <f t="shared" si="97"/>
        <v>2029</v>
      </c>
      <c r="V2080" t="str">
        <f t="shared" si="98"/>
        <v>3</v>
      </c>
      <c r="W2080" s="10" cm="1">
        <f t="array" ref="W2080">(INDEX(clv_analysis[[#All],[Customer Lifetime Value]], MATCH(TEXT(U2080, "0")&amp;V2080, TEXT(clv_analysis[[#All],[Year]], "0")&amp;clv_analysis[[#All],[Quarter]], 0))) /( COUNTIFS(amazon_prime_users[Year], U2080, amazon_prime_users[Quarter], V2080))</f>
        <v>48.335656649616368</v>
      </c>
    </row>
    <row r="2081" spans="1:23" x14ac:dyDescent="0.3">
      <c r="A2081" s="2">
        <v>2080</v>
      </c>
      <c r="B2081" t="s">
        <v>8109</v>
      </c>
      <c r="C2081" t="s">
        <v>8110</v>
      </c>
      <c r="D2081" t="s">
        <v>8111</v>
      </c>
      <c r="E2081" s="3">
        <v>18152</v>
      </c>
      <c r="F2081" t="s">
        <v>22</v>
      </c>
      <c r="G2081" t="s">
        <v>8112</v>
      </c>
      <c r="H2081" s="1">
        <v>47385</v>
      </c>
      <c r="I2081" s="1">
        <v>47750</v>
      </c>
      <c r="J2081" t="s">
        <v>24</v>
      </c>
      <c r="K2081" t="s">
        <v>37</v>
      </c>
      <c r="L2081" t="s">
        <v>26</v>
      </c>
      <c r="M2081" t="s">
        <v>27</v>
      </c>
      <c r="N2081" t="s">
        <v>60</v>
      </c>
      <c r="O2081" t="s">
        <v>38</v>
      </c>
      <c r="P2081" t="s">
        <v>39</v>
      </c>
      <c r="Q2081" t="s">
        <v>54</v>
      </c>
      <c r="R2081">
        <v>4.5999999999999996</v>
      </c>
      <c r="S2081">
        <v>9</v>
      </c>
      <c r="T2081">
        <f t="shared" si="96"/>
        <v>365</v>
      </c>
      <c r="U2081" t="str">
        <f t="shared" si="97"/>
        <v>2029</v>
      </c>
      <c r="V2081" t="str">
        <f t="shared" si="98"/>
        <v>3</v>
      </c>
      <c r="W2081" s="10" cm="1">
        <f t="array" ref="W2081">(INDEX(clv_analysis[[#All],[Customer Lifetime Value]], MATCH(TEXT(U2081, "0")&amp;V2081, TEXT(clv_analysis[[#All],[Year]], "0")&amp;clv_analysis[[#All],[Quarter]], 0))) /( COUNTIFS(amazon_prime_users[Year], U2081, amazon_prime_users[Quarter], V2081))</f>
        <v>48.335656649616368</v>
      </c>
    </row>
    <row r="2082" spans="1:23" x14ac:dyDescent="0.3">
      <c r="A2082" s="2">
        <v>2081</v>
      </c>
      <c r="B2082" t="s">
        <v>8113</v>
      </c>
      <c r="C2082" t="s">
        <v>8114</v>
      </c>
      <c r="D2082" t="s">
        <v>8115</v>
      </c>
      <c r="E2082" s="3">
        <v>36354</v>
      </c>
      <c r="F2082" t="s">
        <v>22</v>
      </c>
      <c r="G2082" t="s">
        <v>8116</v>
      </c>
      <c r="H2082" s="1">
        <v>47386</v>
      </c>
      <c r="I2082" s="1">
        <v>47751</v>
      </c>
      <c r="J2082" t="s">
        <v>36</v>
      </c>
      <c r="K2082" t="s">
        <v>37</v>
      </c>
      <c r="L2082" t="s">
        <v>53</v>
      </c>
      <c r="M2082" t="s">
        <v>59</v>
      </c>
      <c r="N2082" t="s">
        <v>45</v>
      </c>
      <c r="O2082" t="s">
        <v>61</v>
      </c>
      <c r="P2082" t="s">
        <v>30</v>
      </c>
      <c r="Q2082" t="s">
        <v>31</v>
      </c>
      <c r="R2082">
        <v>4.3</v>
      </c>
      <c r="S2082">
        <v>4</v>
      </c>
      <c r="T2082">
        <f t="shared" si="96"/>
        <v>365</v>
      </c>
      <c r="U2082" t="str">
        <f t="shared" si="97"/>
        <v>2029</v>
      </c>
      <c r="V2082" t="str">
        <f t="shared" si="98"/>
        <v>3</v>
      </c>
      <c r="W2082" s="10" cm="1">
        <f t="array" ref="W2082">(INDEX(clv_analysis[[#All],[Customer Lifetime Value]], MATCH(TEXT(U2082, "0")&amp;V2082, TEXT(clv_analysis[[#All],[Year]], "0")&amp;clv_analysis[[#All],[Quarter]], 0))) /( COUNTIFS(amazon_prime_users[Year], U2082, amazon_prime_users[Quarter], V2082))</f>
        <v>48.335656649616368</v>
      </c>
    </row>
    <row r="2083" spans="1:23" x14ac:dyDescent="0.3">
      <c r="A2083" s="2">
        <v>2082</v>
      </c>
      <c r="B2083" t="s">
        <v>8117</v>
      </c>
      <c r="C2083" t="s">
        <v>8118</v>
      </c>
      <c r="D2083" t="s">
        <v>8119</v>
      </c>
      <c r="E2083" s="3">
        <v>17127</v>
      </c>
      <c r="F2083" t="s">
        <v>43</v>
      </c>
      <c r="G2083" t="s">
        <v>8120</v>
      </c>
      <c r="H2083" s="1">
        <v>47387</v>
      </c>
      <c r="I2083" s="1">
        <v>47752</v>
      </c>
      <c r="J2083" t="s">
        <v>24</v>
      </c>
      <c r="K2083" t="s">
        <v>52</v>
      </c>
      <c r="L2083" t="s">
        <v>26</v>
      </c>
      <c r="M2083" t="s">
        <v>27</v>
      </c>
      <c r="N2083" t="s">
        <v>45</v>
      </c>
      <c r="O2083" t="s">
        <v>67</v>
      </c>
      <c r="P2083" t="s">
        <v>30</v>
      </c>
      <c r="Q2083" t="s">
        <v>31</v>
      </c>
      <c r="R2083">
        <v>4.0999999999999996</v>
      </c>
      <c r="S2083">
        <v>10</v>
      </c>
      <c r="T2083">
        <f t="shared" si="96"/>
        <v>365</v>
      </c>
      <c r="U2083" t="str">
        <f t="shared" si="97"/>
        <v>2029</v>
      </c>
      <c r="V2083" t="str">
        <f t="shared" si="98"/>
        <v>3</v>
      </c>
      <c r="W2083" s="10" cm="1">
        <f t="array" ref="W2083">(INDEX(clv_analysis[[#All],[Customer Lifetime Value]], MATCH(TEXT(U2083, "0")&amp;V2083, TEXT(clv_analysis[[#All],[Year]], "0")&amp;clv_analysis[[#All],[Quarter]], 0))) /( COUNTIFS(amazon_prime_users[Year], U2083, amazon_prime_users[Quarter], V2083))</f>
        <v>48.335656649616368</v>
      </c>
    </row>
    <row r="2084" spans="1:23" x14ac:dyDescent="0.3">
      <c r="A2084" s="2">
        <v>2083</v>
      </c>
      <c r="B2084" t="s">
        <v>8121</v>
      </c>
      <c r="C2084" t="s">
        <v>8122</v>
      </c>
      <c r="D2084" t="s">
        <v>8123</v>
      </c>
      <c r="E2084" s="3">
        <v>35859</v>
      </c>
      <c r="F2084" t="s">
        <v>22</v>
      </c>
      <c r="G2084" t="s">
        <v>8124</v>
      </c>
      <c r="H2084" s="1">
        <v>47388</v>
      </c>
      <c r="I2084" s="1">
        <v>47753</v>
      </c>
      <c r="J2084" t="s">
        <v>24</v>
      </c>
      <c r="K2084" t="s">
        <v>52</v>
      </c>
      <c r="L2084" t="s">
        <v>53</v>
      </c>
      <c r="M2084" t="s">
        <v>27</v>
      </c>
      <c r="N2084" t="s">
        <v>60</v>
      </c>
      <c r="O2084" t="s">
        <v>114</v>
      </c>
      <c r="P2084" t="s">
        <v>39</v>
      </c>
      <c r="Q2084" t="s">
        <v>31</v>
      </c>
      <c r="R2084">
        <v>5</v>
      </c>
      <c r="S2084">
        <v>0</v>
      </c>
      <c r="T2084">
        <f t="shared" si="96"/>
        <v>365</v>
      </c>
      <c r="U2084" t="str">
        <f t="shared" si="97"/>
        <v>2029</v>
      </c>
      <c r="V2084" t="str">
        <f t="shared" si="98"/>
        <v>3</v>
      </c>
      <c r="W2084" s="10" cm="1">
        <f t="array" ref="W2084">(INDEX(clv_analysis[[#All],[Customer Lifetime Value]], MATCH(TEXT(U2084, "0")&amp;V2084, TEXT(clv_analysis[[#All],[Year]], "0")&amp;clv_analysis[[#All],[Quarter]], 0))) /( COUNTIFS(amazon_prime_users[Year], U2084, amazon_prime_users[Quarter], V2084))</f>
        <v>48.335656649616368</v>
      </c>
    </row>
    <row r="2085" spans="1:23" x14ac:dyDescent="0.3">
      <c r="A2085" s="2">
        <v>2084</v>
      </c>
      <c r="B2085" t="s">
        <v>8125</v>
      </c>
      <c r="C2085" t="s">
        <v>8126</v>
      </c>
      <c r="D2085" t="s">
        <v>8127</v>
      </c>
      <c r="E2085" s="3">
        <v>27824</v>
      </c>
      <c r="F2085" t="s">
        <v>22</v>
      </c>
      <c r="G2085" t="s">
        <v>8128</v>
      </c>
      <c r="H2085" s="1">
        <v>47389</v>
      </c>
      <c r="I2085" s="1">
        <v>47754</v>
      </c>
      <c r="J2085" t="s">
        <v>24</v>
      </c>
      <c r="K2085" t="s">
        <v>37</v>
      </c>
      <c r="L2085" t="s">
        <v>53</v>
      </c>
      <c r="M2085" t="s">
        <v>66</v>
      </c>
      <c r="N2085" t="s">
        <v>28</v>
      </c>
      <c r="O2085" t="s">
        <v>38</v>
      </c>
      <c r="P2085" t="s">
        <v>39</v>
      </c>
      <c r="Q2085" t="s">
        <v>54</v>
      </c>
      <c r="R2085">
        <v>4.5999999999999996</v>
      </c>
      <c r="S2085">
        <v>6</v>
      </c>
      <c r="T2085">
        <f t="shared" si="96"/>
        <v>365</v>
      </c>
      <c r="U2085" t="str">
        <f t="shared" si="97"/>
        <v>2029</v>
      </c>
      <c r="V2085" t="str">
        <f t="shared" si="98"/>
        <v>3</v>
      </c>
      <c r="W2085" s="10" cm="1">
        <f t="array" ref="W2085">(INDEX(clv_analysis[[#All],[Customer Lifetime Value]], MATCH(TEXT(U2085, "0")&amp;V2085, TEXT(clv_analysis[[#All],[Year]], "0")&amp;clv_analysis[[#All],[Quarter]], 0))) /( COUNTIFS(amazon_prime_users[Year], U2085, amazon_prime_users[Quarter], V2085))</f>
        <v>48.335656649616368</v>
      </c>
    </row>
    <row r="2086" spans="1:23" x14ac:dyDescent="0.3">
      <c r="A2086" s="2">
        <v>2085</v>
      </c>
      <c r="B2086" t="s">
        <v>8129</v>
      </c>
      <c r="C2086" t="s">
        <v>8130</v>
      </c>
      <c r="D2086" t="s">
        <v>8131</v>
      </c>
      <c r="E2086" s="3">
        <v>33175</v>
      </c>
      <c r="F2086" t="s">
        <v>43</v>
      </c>
      <c r="G2086" t="s">
        <v>8132</v>
      </c>
      <c r="H2086" s="1">
        <v>47390</v>
      </c>
      <c r="I2086" s="1">
        <v>47755</v>
      </c>
      <c r="J2086" t="s">
        <v>36</v>
      </c>
      <c r="K2086" t="s">
        <v>37</v>
      </c>
      <c r="L2086" t="s">
        <v>53</v>
      </c>
      <c r="M2086" t="s">
        <v>59</v>
      </c>
      <c r="N2086" t="s">
        <v>45</v>
      </c>
      <c r="O2086" t="s">
        <v>114</v>
      </c>
      <c r="P2086" t="s">
        <v>68</v>
      </c>
      <c r="Q2086" t="s">
        <v>31</v>
      </c>
      <c r="R2086">
        <v>4.5999999999999996</v>
      </c>
      <c r="S2086">
        <v>9</v>
      </c>
      <c r="T2086">
        <f t="shared" si="96"/>
        <v>365</v>
      </c>
      <c r="U2086" t="str">
        <f t="shared" si="97"/>
        <v>2029</v>
      </c>
      <c r="V2086" t="str">
        <f t="shared" si="98"/>
        <v>3</v>
      </c>
      <c r="W2086" s="10" cm="1">
        <f t="array" ref="W2086">(INDEX(clv_analysis[[#All],[Customer Lifetime Value]], MATCH(TEXT(U2086, "0")&amp;V2086, TEXT(clv_analysis[[#All],[Year]], "0")&amp;clv_analysis[[#All],[Quarter]], 0))) /( COUNTIFS(amazon_prime_users[Year], U2086, amazon_prime_users[Quarter], V2086))</f>
        <v>48.335656649616368</v>
      </c>
    </row>
    <row r="2087" spans="1:23" x14ac:dyDescent="0.3">
      <c r="A2087" s="2">
        <v>2086</v>
      </c>
      <c r="B2087" t="s">
        <v>8133</v>
      </c>
      <c r="C2087" t="s">
        <v>8134</v>
      </c>
      <c r="D2087" t="s">
        <v>8135</v>
      </c>
      <c r="E2087" s="3">
        <v>22532</v>
      </c>
      <c r="F2087" t="s">
        <v>22</v>
      </c>
      <c r="G2087" t="s">
        <v>6000</v>
      </c>
      <c r="H2087" s="1">
        <v>47391</v>
      </c>
      <c r="I2087" s="1">
        <v>47756</v>
      </c>
      <c r="J2087" t="s">
        <v>24</v>
      </c>
      <c r="K2087" t="s">
        <v>37</v>
      </c>
      <c r="L2087" t="s">
        <v>53</v>
      </c>
      <c r="M2087" t="s">
        <v>66</v>
      </c>
      <c r="N2087" t="s">
        <v>60</v>
      </c>
      <c r="O2087" t="s">
        <v>61</v>
      </c>
      <c r="P2087" t="s">
        <v>68</v>
      </c>
      <c r="Q2087" t="s">
        <v>54</v>
      </c>
      <c r="R2087">
        <v>3.7</v>
      </c>
      <c r="S2087">
        <v>1</v>
      </c>
      <c r="T2087">
        <f t="shared" si="96"/>
        <v>365</v>
      </c>
      <c r="U2087" t="str">
        <f t="shared" si="97"/>
        <v>2029</v>
      </c>
      <c r="V2087" t="str">
        <f t="shared" si="98"/>
        <v>3</v>
      </c>
      <c r="W2087" s="10" cm="1">
        <f t="array" ref="W2087">(INDEX(clv_analysis[[#All],[Customer Lifetime Value]], MATCH(TEXT(U2087, "0")&amp;V2087, TEXT(clv_analysis[[#All],[Year]], "0")&amp;clv_analysis[[#All],[Quarter]], 0))) /( COUNTIFS(amazon_prime_users[Year], U2087, amazon_prime_users[Quarter], V2087))</f>
        <v>48.335656649616368</v>
      </c>
    </row>
    <row r="2088" spans="1:23" x14ac:dyDescent="0.3">
      <c r="A2088" s="2">
        <v>2087</v>
      </c>
      <c r="B2088" t="s">
        <v>8136</v>
      </c>
      <c r="C2088" t="s">
        <v>8137</v>
      </c>
      <c r="D2088" t="s">
        <v>8138</v>
      </c>
      <c r="E2088" s="3">
        <v>26876</v>
      </c>
      <c r="F2088" t="s">
        <v>22</v>
      </c>
      <c r="G2088" t="s">
        <v>8139</v>
      </c>
      <c r="H2088" s="1">
        <v>47392</v>
      </c>
      <c r="I2088" s="1">
        <v>47757</v>
      </c>
      <c r="J2088" t="s">
        <v>24</v>
      </c>
      <c r="K2088" t="s">
        <v>37</v>
      </c>
      <c r="L2088" t="s">
        <v>53</v>
      </c>
      <c r="M2088" t="s">
        <v>59</v>
      </c>
      <c r="N2088" t="s">
        <v>28</v>
      </c>
      <c r="O2088" t="s">
        <v>61</v>
      </c>
      <c r="P2088" t="s">
        <v>39</v>
      </c>
      <c r="Q2088" t="s">
        <v>54</v>
      </c>
      <c r="R2088">
        <v>4.4000000000000004</v>
      </c>
      <c r="S2088">
        <v>1</v>
      </c>
      <c r="T2088">
        <f t="shared" si="96"/>
        <v>365</v>
      </c>
      <c r="U2088" t="str">
        <f t="shared" si="97"/>
        <v>2029</v>
      </c>
      <c r="V2088" t="str">
        <f t="shared" si="98"/>
        <v>4</v>
      </c>
      <c r="W2088" s="10" cm="1">
        <f t="array" ref="W2088">(INDEX(clv_analysis[[#All],[Customer Lifetime Value]], MATCH(TEXT(U2088, "0")&amp;V2088, TEXT(clv_analysis[[#All],[Year]], "0")&amp;clv_analysis[[#All],[Quarter]], 0))) /( COUNTIFS(amazon_prime_users[Year], U2088, amazon_prime_users[Quarter], V2088))</f>
        <v>37.68853607262303</v>
      </c>
    </row>
    <row r="2089" spans="1:23" x14ac:dyDescent="0.3">
      <c r="A2089" s="2">
        <v>2088</v>
      </c>
      <c r="B2089" t="s">
        <v>8140</v>
      </c>
      <c r="C2089" t="s">
        <v>8141</v>
      </c>
      <c r="D2089" t="s">
        <v>8142</v>
      </c>
      <c r="E2089" s="3">
        <v>31394</v>
      </c>
      <c r="F2089" t="s">
        <v>43</v>
      </c>
      <c r="G2089" t="s">
        <v>8143</v>
      </c>
      <c r="H2089" s="1">
        <v>47393</v>
      </c>
      <c r="I2089" s="1">
        <v>47758</v>
      </c>
      <c r="J2089" t="s">
        <v>24</v>
      </c>
      <c r="K2089" t="s">
        <v>52</v>
      </c>
      <c r="L2089" t="s">
        <v>26</v>
      </c>
      <c r="M2089" t="s">
        <v>66</v>
      </c>
      <c r="N2089" t="s">
        <v>28</v>
      </c>
      <c r="O2089" t="s">
        <v>73</v>
      </c>
      <c r="P2089" t="s">
        <v>68</v>
      </c>
      <c r="Q2089" t="s">
        <v>54</v>
      </c>
      <c r="R2089">
        <v>4.2</v>
      </c>
      <c r="S2089">
        <v>1</v>
      </c>
      <c r="T2089">
        <f t="shared" si="96"/>
        <v>365</v>
      </c>
      <c r="U2089" t="str">
        <f t="shared" si="97"/>
        <v>2029</v>
      </c>
      <c r="V2089" t="str">
        <f t="shared" si="98"/>
        <v>4</v>
      </c>
      <c r="W2089" s="10" cm="1">
        <f t="array" ref="W2089">(INDEX(clv_analysis[[#All],[Customer Lifetime Value]], MATCH(TEXT(U2089, "0")&amp;V2089, TEXT(clv_analysis[[#All],[Year]], "0")&amp;clv_analysis[[#All],[Quarter]], 0))) /( COUNTIFS(amazon_prime_users[Year], U2089, amazon_prime_users[Quarter], V2089))</f>
        <v>37.68853607262303</v>
      </c>
    </row>
    <row r="2090" spans="1:23" x14ac:dyDescent="0.3">
      <c r="A2090" s="2">
        <v>2089</v>
      </c>
      <c r="B2090" t="s">
        <v>8144</v>
      </c>
      <c r="C2090" t="s">
        <v>8145</v>
      </c>
      <c r="D2090" t="s">
        <v>8146</v>
      </c>
      <c r="E2090" s="3">
        <v>16680</v>
      </c>
      <c r="F2090" t="s">
        <v>43</v>
      </c>
      <c r="G2090" t="s">
        <v>8147</v>
      </c>
      <c r="H2090" s="1">
        <v>47394</v>
      </c>
      <c r="I2090" s="1">
        <v>47759</v>
      </c>
      <c r="J2090" t="s">
        <v>36</v>
      </c>
      <c r="K2090" t="s">
        <v>37</v>
      </c>
      <c r="L2090" t="s">
        <v>53</v>
      </c>
      <c r="M2090" t="s">
        <v>66</v>
      </c>
      <c r="N2090" t="s">
        <v>45</v>
      </c>
      <c r="O2090" t="s">
        <v>46</v>
      </c>
      <c r="P2090" t="s">
        <v>39</v>
      </c>
      <c r="Q2090" t="s">
        <v>54</v>
      </c>
      <c r="R2090">
        <v>4.7</v>
      </c>
      <c r="S2090">
        <v>8</v>
      </c>
      <c r="T2090">
        <f t="shared" si="96"/>
        <v>365</v>
      </c>
      <c r="U2090" t="str">
        <f t="shared" si="97"/>
        <v>2029</v>
      </c>
      <c r="V2090" t="str">
        <f t="shared" si="98"/>
        <v>4</v>
      </c>
      <c r="W2090" s="10" cm="1">
        <f t="array" ref="W2090">(INDEX(clv_analysis[[#All],[Customer Lifetime Value]], MATCH(TEXT(U2090, "0")&amp;V2090, TEXT(clv_analysis[[#All],[Year]], "0")&amp;clv_analysis[[#All],[Quarter]], 0))) /( COUNTIFS(amazon_prime_users[Year], U2090, amazon_prime_users[Quarter], V2090))</f>
        <v>37.68853607262303</v>
      </c>
    </row>
    <row r="2091" spans="1:23" x14ac:dyDescent="0.3">
      <c r="A2091" s="2">
        <v>2090</v>
      </c>
      <c r="B2091" t="s">
        <v>8148</v>
      </c>
      <c r="C2091" t="s">
        <v>8149</v>
      </c>
      <c r="D2091" t="s">
        <v>8150</v>
      </c>
      <c r="E2091" s="3">
        <v>19580</v>
      </c>
      <c r="F2091" t="s">
        <v>43</v>
      </c>
      <c r="G2091" t="s">
        <v>8151</v>
      </c>
      <c r="H2091" s="1">
        <v>47395</v>
      </c>
      <c r="I2091" s="1">
        <v>47760</v>
      </c>
      <c r="J2091" t="s">
        <v>24</v>
      </c>
      <c r="K2091" t="s">
        <v>25</v>
      </c>
      <c r="L2091" t="s">
        <v>26</v>
      </c>
      <c r="M2091" t="s">
        <v>66</v>
      </c>
      <c r="N2091" t="s">
        <v>45</v>
      </c>
      <c r="O2091" t="s">
        <v>29</v>
      </c>
      <c r="P2091" t="s">
        <v>68</v>
      </c>
      <c r="Q2091" t="s">
        <v>47</v>
      </c>
      <c r="R2091">
        <v>3.4</v>
      </c>
      <c r="S2091">
        <v>3</v>
      </c>
      <c r="T2091">
        <f t="shared" si="96"/>
        <v>365</v>
      </c>
      <c r="U2091" t="str">
        <f t="shared" si="97"/>
        <v>2029</v>
      </c>
      <c r="V2091" t="str">
        <f t="shared" si="98"/>
        <v>4</v>
      </c>
      <c r="W2091" s="10" cm="1">
        <f t="array" ref="W2091">(INDEX(clv_analysis[[#All],[Customer Lifetime Value]], MATCH(TEXT(U2091, "0")&amp;V2091, TEXT(clv_analysis[[#All],[Year]], "0")&amp;clv_analysis[[#All],[Quarter]], 0))) /( COUNTIFS(amazon_prime_users[Year], U2091, amazon_prime_users[Quarter], V2091))</f>
        <v>37.68853607262303</v>
      </c>
    </row>
    <row r="2092" spans="1:23" x14ac:dyDescent="0.3">
      <c r="A2092" s="2">
        <v>2091</v>
      </c>
      <c r="B2092" t="s">
        <v>8152</v>
      </c>
      <c r="C2092" t="s">
        <v>8153</v>
      </c>
      <c r="D2092" t="s">
        <v>8154</v>
      </c>
      <c r="E2092" s="3">
        <v>33959</v>
      </c>
      <c r="F2092" t="s">
        <v>22</v>
      </c>
      <c r="G2092" t="s">
        <v>8155</v>
      </c>
      <c r="H2092" s="4">
        <v>47396</v>
      </c>
      <c r="I2092" s="1">
        <v>47761</v>
      </c>
      <c r="J2092" t="s">
        <v>36</v>
      </c>
      <c r="K2092" t="s">
        <v>37</v>
      </c>
      <c r="L2092" t="s">
        <v>53</v>
      </c>
      <c r="M2092" t="s">
        <v>66</v>
      </c>
      <c r="N2092" t="s">
        <v>28</v>
      </c>
      <c r="O2092" t="s">
        <v>114</v>
      </c>
      <c r="P2092" t="s">
        <v>30</v>
      </c>
      <c r="Q2092" t="s">
        <v>47</v>
      </c>
      <c r="R2092">
        <v>4.7</v>
      </c>
      <c r="S2092">
        <v>9</v>
      </c>
      <c r="T2092">
        <f t="shared" si="96"/>
        <v>365</v>
      </c>
      <c r="U2092" t="str">
        <f t="shared" si="97"/>
        <v>2029</v>
      </c>
      <c r="V2092" t="str">
        <f t="shared" si="98"/>
        <v>4</v>
      </c>
      <c r="W2092" s="10" cm="1">
        <f t="array" ref="W2092">(INDEX(clv_analysis[[#All],[Customer Lifetime Value]], MATCH(TEXT(U2092, "0")&amp;V2092, TEXT(clv_analysis[[#All],[Year]], "0")&amp;clv_analysis[[#All],[Quarter]], 0))) /( COUNTIFS(amazon_prime_users[Year], U2092, amazon_prime_users[Quarter], V2092))</f>
        <v>37.68853607262303</v>
      </c>
    </row>
    <row r="2093" spans="1:23" x14ac:dyDescent="0.3">
      <c r="A2093" s="2">
        <v>2092</v>
      </c>
      <c r="B2093" t="s">
        <v>8156</v>
      </c>
      <c r="C2093" t="s">
        <v>8157</v>
      </c>
      <c r="D2093" t="s">
        <v>8158</v>
      </c>
      <c r="E2093" s="3">
        <v>15331</v>
      </c>
      <c r="F2093" t="s">
        <v>22</v>
      </c>
      <c r="G2093" t="s">
        <v>8159</v>
      </c>
      <c r="H2093" s="4">
        <v>47397</v>
      </c>
      <c r="I2093" s="1">
        <v>47762</v>
      </c>
      <c r="J2093" t="s">
        <v>24</v>
      </c>
      <c r="K2093" t="s">
        <v>25</v>
      </c>
      <c r="L2093" t="s">
        <v>53</v>
      </c>
      <c r="M2093" t="s">
        <v>59</v>
      </c>
      <c r="N2093" t="s">
        <v>45</v>
      </c>
      <c r="O2093" t="s">
        <v>38</v>
      </c>
      <c r="P2093" t="s">
        <v>30</v>
      </c>
      <c r="Q2093" t="s">
        <v>47</v>
      </c>
      <c r="R2093">
        <v>3.9</v>
      </c>
      <c r="S2093">
        <v>9</v>
      </c>
      <c r="T2093">
        <f t="shared" si="96"/>
        <v>365</v>
      </c>
      <c r="U2093" t="str">
        <f t="shared" si="97"/>
        <v>2029</v>
      </c>
      <c r="V2093" t="str">
        <f t="shared" si="98"/>
        <v>4</v>
      </c>
      <c r="W2093" s="10" cm="1">
        <f t="array" ref="W2093">(INDEX(clv_analysis[[#All],[Customer Lifetime Value]], MATCH(TEXT(U2093, "0")&amp;V2093, TEXT(clv_analysis[[#All],[Year]], "0")&amp;clv_analysis[[#All],[Quarter]], 0))) /( COUNTIFS(amazon_prime_users[Year], U2093, amazon_prime_users[Quarter], V2093))</f>
        <v>37.68853607262303</v>
      </c>
    </row>
    <row r="2094" spans="1:23" x14ac:dyDescent="0.3">
      <c r="A2094" s="2">
        <v>2093</v>
      </c>
      <c r="B2094" t="s">
        <v>8160</v>
      </c>
      <c r="C2094" t="s">
        <v>8161</v>
      </c>
      <c r="D2094" t="s">
        <v>8162</v>
      </c>
      <c r="E2094" s="3">
        <v>35906</v>
      </c>
      <c r="F2094" t="s">
        <v>43</v>
      </c>
      <c r="G2094" t="s">
        <v>8163</v>
      </c>
      <c r="H2094" s="4">
        <v>47398</v>
      </c>
      <c r="I2094" s="1">
        <v>47763</v>
      </c>
      <c r="J2094" t="s">
        <v>36</v>
      </c>
      <c r="K2094" t="s">
        <v>52</v>
      </c>
      <c r="L2094" t="s">
        <v>26</v>
      </c>
      <c r="M2094" t="s">
        <v>59</v>
      </c>
      <c r="N2094" t="s">
        <v>60</v>
      </c>
      <c r="O2094" t="s">
        <v>114</v>
      </c>
      <c r="P2094" t="s">
        <v>68</v>
      </c>
      <c r="Q2094" t="s">
        <v>47</v>
      </c>
      <c r="R2094">
        <v>3.2</v>
      </c>
      <c r="S2094">
        <v>4</v>
      </c>
      <c r="T2094">
        <f t="shared" si="96"/>
        <v>365</v>
      </c>
      <c r="U2094" t="str">
        <f t="shared" si="97"/>
        <v>2029</v>
      </c>
      <c r="V2094" t="str">
        <f t="shared" si="98"/>
        <v>4</v>
      </c>
      <c r="W2094" s="10" cm="1">
        <f t="array" ref="W2094">(INDEX(clv_analysis[[#All],[Customer Lifetime Value]], MATCH(TEXT(U2094, "0")&amp;V2094, TEXT(clv_analysis[[#All],[Year]], "0")&amp;clv_analysis[[#All],[Quarter]], 0))) /( COUNTIFS(amazon_prime_users[Year], U2094, amazon_prime_users[Quarter], V2094))</f>
        <v>37.68853607262303</v>
      </c>
    </row>
    <row r="2095" spans="1:23" x14ac:dyDescent="0.3">
      <c r="A2095" s="2">
        <v>2094</v>
      </c>
      <c r="B2095" t="s">
        <v>8164</v>
      </c>
      <c r="C2095" t="s">
        <v>8165</v>
      </c>
      <c r="D2095" t="s">
        <v>8166</v>
      </c>
      <c r="E2095" s="3">
        <v>35050</v>
      </c>
      <c r="F2095" t="s">
        <v>22</v>
      </c>
      <c r="G2095" t="s">
        <v>8167</v>
      </c>
      <c r="H2095" s="4">
        <v>47399</v>
      </c>
      <c r="I2095" s="1">
        <v>47764</v>
      </c>
      <c r="J2095" t="s">
        <v>36</v>
      </c>
      <c r="K2095" t="s">
        <v>52</v>
      </c>
      <c r="L2095" t="s">
        <v>26</v>
      </c>
      <c r="M2095" t="s">
        <v>59</v>
      </c>
      <c r="N2095" t="s">
        <v>45</v>
      </c>
      <c r="O2095" t="s">
        <v>114</v>
      </c>
      <c r="P2095" t="s">
        <v>68</v>
      </c>
      <c r="Q2095" t="s">
        <v>47</v>
      </c>
      <c r="R2095">
        <v>4.9000000000000004</v>
      </c>
      <c r="S2095">
        <v>0</v>
      </c>
      <c r="T2095">
        <f t="shared" si="96"/>
        <v>365</v>
      </c>
      <c r="U2095" t="str">
        <f t="shared" si="97"/>
        <v>2029</v>
      </c>
      <c r="V2095" t="str">
        <f t="shared" si="98"/>
        <v>4</v>
      </c>
      <c r="W2095" s="10" cm="1">
        <f t="array" ref="W2095">(INDEX(clv_analysis[[#All],[Customer Lifetime Value]], MATCH(TEXT(U2095, "0")&amp;V2095, TEXT(clv_analysis[[#All],[Year]], "0")&amp;clv_analysis[[#All],[Quarter]], 0))) /( COUNTIFS(amazon_prime_users[Year], U2095, amazon_prime_users[Quarter], V2095))</f>
        <v>37.68853607262303</v>
      </c>
    </row>
    <row r="2096" spans="1:23" x14ac:dyDescent="0.3">
      <c r="A2096" s="2">
        <v>2095</v>
      </c>
      <c r="B2096" t="s">
        <v>8168</v>
      </c>
      <c r="C2096" t="s">
        <v>8169</v>
      </c>
      <c r="D2096" t="s">
        <v>8170</v>
      </c>
      <c r="E2096" s="3">
        <v>17469</v>
      </c>
      <c r="F2096" t="s">
        <v>43</v>
      </c>
      <c r="G2096" t="s">
        <v>8171</v>
      </c>
      <c r="H2096" s="4">
        <v>47400</v>
      </c>
      <c r="I2096" s="1">
        <v>47765</v>
      </c>
      <c r="J2096" t="s">
        <v>24</v>
      </c>
      <c r="K2096" t="s">
        <v>52</v>
      </c>
      <c r="L2096" t="s">
        <v>26</v>
      </c>
      <c r="M2096" t="s">
        <v>59</v>
      </c>
      <c r="N2096" t="s">
        <v>60</v>
      </c>
      <c r="O2096" t="s">
        <v>61</v>
      </c>
      <c r="P2096" t="s">
        <v>30</v>
      </c>
      <c r="Q2096" t="s">
        <v>47</v>
      </c>
      <c r="R2096">
        <v>3</v>
      </c>
      <c r="S2096">
        <v>6</v>
      </c>
      <c r="T2096">
        <f t="shared" si="96"/>
        <v>365</v>
      </c>
      <c r="U2096" t="str">
        <f t="shared" si="97"/>
        <v>2029</v>
      </c>
      <c r="V2096" t="str">
        <f t="shared" si="98"/>
        <v>4</v>
      </c>
      <c r="W2096" s="10" cm="1">
        <f t="array" ref="W2096">(INDEX(clv_analysis[[#All],[Customer Lifetime Value]], MATCH(TEXT(U2096, "0")&amp;V2096, TEXT(clv_analysis[[#All],[Year]], "0")&amp;clv_analysis[[#All],[Quarter]], 0))) /( COUNTIFS(amazon_prime_users[Year], U2096, amazon_prime_users[Quarter], V2096))</f>
        <v>37.68853607262303</v>
      </c>
    </row>
    <row r="2097" spans="1:23" x14ac:dyDescent="0.3">
      <c r="A2097" s="2">
        <v>2096</v>
      </c>
      <c r="B2097" t="s">
        <v>8172</v>
      </c>
      <c r="C2097" t="s">
        <v>8173</v>
      </c>
      <c r="D2097" t="s">
        <v>8174</v>
      </c>
      <c r="E2097" s="3">
        <v>37514</v>
      </c>
      <c r="F2097" t="s">
        <v>43</v>
      </c>
      <c r="G2097" t="s">
        <v>8175</v>
      </c>
      <c r="H2097" s="4">
        <v>47401</v>
      </c>
      <c r="I2097" s="1">
        <v>47766</v>
      </c>
      <c r="J2097" t="s">
        <v>36</v>
      </c>
      <c r="K2097" t="s">
        <v>25</v>
      </c>
      <c r="L2097" t="s">
        <v>26</v>
      </c>
      <c r="M2097" t="s">
        <v>27</v>
      </c>
      <c r="N2097" t="s">
        <v>45</v>
      </c>
      <c r="O2097" t="s">
        <v>46</v>
      </c>
      <c r="P2097" t="s">
        <v>68</v>
      </c>
      <c r="Q2097" t="s">
        <v>54</v>
      </c>
      <c r="R2097">
        <v>4.5</v>
      </c>
      <c r="S2097">
        <v>9</v>
      </c>
      <c r="T2097">
        <f t="shared" si="96"/>
        <v>365</v>
      </c>
      <c r="U2097" t="str">
        <f t="shared" si="97"/>
        <v>2029</v>
      </c>
      <c r="V2097" t="str">
        <f t="shared" si="98"/>
        <v>4</v>
      </c>
      <c r="W2097" s="10" cm="1">
        <f t="array" ref="W2097">(INDEX(clv_analysis[[#All],[Customer Lifetime Value]], MATCH(TEXT(U2097, "0")&amp;V2097, TEXT(clv_analysis[[#All],[Year]], "0")&amp;clv_analysis[[#All],[Quarter]], 0))) /( COUNTIFS(amazon_prime_users[Year], U2097, amazon_prime_users[Quarter], V2097))</f>
        <v>37.68853607262303</v>
      </c>
    </row>
    <row r="2098" spans="1:23" x14ac:dyDescent="0.3">
      <c r="A2098" s="2">
        <v>2097</v>
      </c>
      <c r="B2098" t="s">
        <v>8176</v>
      </c>
      <c r="C2098" t="s">
        <v>8177</v>
      </c>
      <c r="D2098" t="s">
        <v>8178</v>
      </c>
      <c r="E2098" s="3">
        <v>18291</v>
      </c>
      <c r="F2098" t="s">
        <v>43</v>
      </c>
      <c r="G2098" t="s">
        <v>8179</v>
      </c>
      <c r="H2098" s="4">
        <v>47402</v>
      </c>
      <c r="I2098" s="1">
        <v>47767</v>
      </c>
      <c r="J2098" t="s">
        <v>36</v>
      </c>
      <c r="K2098" t="s">
        <v>25</v>
      </c>
      <c r="L2098" t="s">
        <v>26</v>
      </c>
      <c r="M2098" t="s">
        <v>27</v>
      </c>
      <c r="N2098" t="s">
        <v>28</v>
      </c>
      <c r="O2098" t="s">
        <v>114</v>
      </c>
      <c r="P2098" t="s">
        <v>39</v>
      </c>
      <c r="Q2098" t="s">
        <v>31</v>
      </c>
      <c r="R2098">
        <v>5</v>
      </c>
      <c r="S2098">
        <v>7</v>
      </c>
      <c r="T2098">
        <f t="shared" si="96"/>
        <v>365</v>
      </c>
      <c r="U2098" t="str">
        <f t="shared" si="97"/>
        <v>2029</v>
      </c>
      <c r="V2098" t="str">
        <f t="shared" si="98"/>
        <v>4</v>
      </c>
      <c r="W2098" s="10" cm="1">
        <f t="array" ref="W2098">(INDEX(clv_analysis[[#All],[Customer Lifetime Value]], MATCH(TEXT(U2098, "0")&amp;V2098, TEXT(clv_analysis[[#All],[Year]], "0")&amp;clv_analysis[[#All],[Quarter]], 0))) /( COUNTIFS(amazon_prime_users[Year], U2098, amazon_prime_users[Quarter], V2098))</f>
        <v>37.68853607262303</v>
      </c>
    </row>
    <row r="2099" spans="1:23" x14ac:dyDescent="0.3">
      <c r="A2099" s="2">
        <v>2098</v>
      </c>
      <c r="B2099" t="s">
        <v>8180</v>
      </c>
      <c r="C2099" t="s">
        <v>8181</v>
      </c>
      <c r="D2099" t="s">
        <v>8182</v>
      </c>
      <c r="E2099" s="3">
        <v>35394</v>
      </c>
      <c r="F2099" t="s">
        <v>43</v>
      </c>
      <c r="G2099" t="s">
        <v>8183</v>
      </c>
      <c r="H2099" s="4">
        <v>47403</v>
      </c>
      <c r="I2099" s="1">
        <v>47768</v>
      </c>
      <c r="J2099" t="s">
        <v>36</v>
      </c>
      <c r="K2099" t="s">
        <v>52</v>
      </c>
      <c r="L2099" t="s">
        <v>26</v>
      </c>
      <c r="M2099" t="s">
        <v>66</v>
      </c>
      <c r="N2099" t="s">
        <v>60</v>
      </c>
      <c r="O2099" t="s">
        <v>61</v>
      </c>
      <c r="P2099" t="s">
        <v>30</v>
      </c>
      <c r="Q2099" t="s">
        <v>31</v>
      </c>
      <c r="R2099">
        <v>3.6</v>
      </c>
      <c r="S2099">
        <v>8</v>
      </c>
      <c r="T2099">
        <f t="shared" si="96"/>
        <v>365</v>
      </c>
      <c r="U2099" t="str">
        <f t="shared" si="97"/>
        <v>2029</v>
      </c>
      <c r="V2099" t="str">
        <f t="shared" si="98"/>
        <v>4</v>
      </c>
      <c r="W2099" s="10" cm="1">
        <f t="array" ref="W2099">(INDEX(clv_analysis[[#All],[Customer Lifetime Value]], MATCH(TEXT(U2099, "0")&amp;V2099, TEXT(clv_analysis[[#All],[Year]], "0")&amp;clv_analysis[[#All],[Quarter]], 0))) /( COUNTIFS(amazon_prime_users[Year], U2099, amazon_prime_users[Quarter], V2099))</f>
        <v>37.68853607262303</v>
      </c>
    </row>
    <row r="2100" spans="1:23" x14ac:dyDescent="0.3">
      <c r="A2100" s="2">
        <v>2099</v>
      </c>
      <c r="B2100" t="s">
        <v>8184</v>
      </c>
      <c r="C2100" t="s">
        <v>8185</v>
      </c>
      <c r="D2100" t="s">
        <v>8186</v>
      </c>
      <c r="E2100" s="3">
        <v>36162</v>
      </c>
      <c r="F2100" t="s">
        <v>43</v>
      </c>
      <c r="G2100" t="s">
        <v>8187</v>
      </c>
      <c r="H2100" s="4">
        <v>47404</v>
      </c>
      <c r="I2100" s="1">
        <v>47769</v>
      </c>
      <c r="J2100" t="s">
        <v>24</v>
      </c>
      <c r="K2100" t="s">
        <v>25</v>
      </c>
      <c r="L2100" t="s">
        <v>26</v>
      </c>
      <c r="M2100" t="s">
        <v>27</v>
      </c>
      <c r="N2100" t="s">
        <v>45</v>
      </c>
      <c r="O2100" t="s">
        <v>67</v>
      </c>
      <c r="P2100" t="s">
        <v>68</v>
      </c>
      <c r="Q2100" t="s">
        <v>47</v>
      </c>
      <c r="R2100">
        <v>4.4000000000000004</v>
      </c>
      <c r="S2100">
        <v>6</v>
      </c>
      <c r="T2100">
        <f t="shared" si="96"/>
        <v>365</v>
      </c>
      <c r="U2100" t="str">
        <f t="shared" si="97"/>
        <v>2029</v>
      </c>
      <c r="V2100" t="str">
        <f t="shared" si="98"/>
        <v>4</v>
      </c>
      <c r="W2100" s="10" cm="1">
        <f t="array" ref="W2100">(INDEX(clv_analysis[[#All],[Customer Lifetime Value]], MATCH(TEXT(U2100, "0")&amp;V2100, TEXT(clv_analysis[[#All],[Year]], "0")&amp;clv_analysis[[#All],[Quarter]], 0))) /( COUNTIFS(amazon_prime_users[Year], U2100, amazon_prime_users[Quarter], V2100))</f>
        <v>37.68853607262303</v>
      </c>
    </row>
    <row r="2101" spans="1:23" x14ac:dyDescent="0.3">
      <c r="A2101" s="2">
        <v>2100</v>
      </c>
      <c r="B2101" t="s">
        <v>8188</v>
      </c>
      <c r="C2101" t="s">
        <v>8189</v>
      </c>
      <c r="D2101" t="s">
        <v>8190</v>
      </c>
      <c r="E2101" s="3">
        <v>25782</v>
      </c>
      <c r="F2101" t="s">
        <v>43</v>
      </c>
      <c r="G2101" t="s">
        <v>8191</v>
      </c>
      <c r="H2101" s="4">
        <v>47405</v>
      </c>
      <c r="I2101" s="1">
        <v>47770</v>
      </c>
      <c r="J2101" t="s">
        <v>36</v>
      </c>
      <c r="K2101" t="s">
        <v>52</v>
      </c>
      <c r="L2101" t="s">
        <v>26</v>
      </c>
      <c r="M2101" t="s">
        <v>66</v>
      </c>
      <c r="N2101" t="s">
        <v>28</v>
      </c>
      <c r="O2101" t="s">
        <v>61</v>
      </c>
      <c r="P2101" t="s">
        <v>30</v>
      </c>
      <c r="Q2101" t="s">
        <v>31</v>
      </c>
      <c r="R2101">
        <v>4.7</v>
      </c>
      <c r="S2101">
        <v>4</v>
      </c>
      <c r="T2101">
        <f t="shared" si="96"/>
        <v>365</v>
      </c>
      <c r="U2101" t="str">
        <f t="shared" si="97"/>
        <v>2029</v>
      </c>
      <c r="V2101" t="str">
        <f t="shared" si="98"/>
        <v>4</v>
      </c>
      <c r="W2101" s="10" cm="1">
        <f t="array" ref="W2101">(INDEX(clv_analysis[[#All],[Customer Lifetime Value]], MATCH(TEXT(U2101, "0")&amp;V2101, TEXT(clv_analysis[[#All],[Year]], "0")&amp;clv_analysis[[#All],[Quarter]], 0))) /( COUNTIFS(amazon_prime_users[Year], U2101, amazon_prime_users[Quarter], V2101))</f>
        <v>37.68853607262303</v>
      </c>
    </row>
    <row r="2102" spans="1:23" x14ac:dyDescent="0.3">
      <c r="A2102" s="2">
        <v>2101</v>
      </c>
      <c r="B2102" t="s">
        <v>8192</v>
      </c>
      <c r="C2102" t="s">
        <v>8193</v>
      </c>
      <c r="D2102" t="s">
        <v>8194</v>
      </c>
      <c r="E2102" s="3">
        <v>22136</v>
      </c>
      <c r="F2102" t="s">
        <v>22</v>
      </c>
      <c r="G2102" t="s">
        <v>8195</v>
      </c>
      <c r="H2102" s="4">
        <v>47406</v>
      </c>
      <c r="I2102" s="1">
        <v>47771</v>
      </c>
      <c r="J2102" t="s">
        <v>24</v>
      </c>
      <c r="K2102" t="s">
        <v>52</v>
      </c>
      <c r="L2102" t="s">
        <v>53</v>
      </c>
      <c r="M2102" t="s">
        <v>59</v>
      </c>
      <c r="N2102" t="s">
        <v>60</v>
      </c>
      <c r="O2102" t="s">
        <v>38</v>
      </c>
      <c r="P2102" t="s">
        <v>68</v>
      </c>
      <c r="Q2102" t="s">
        <v>54</v>
      </c>
      <c r="R2102">
        <v>3.3</v>
      </c>
      <c r="S2102">
        <v>9</v>
      </c>
      <c r="T2102">
        <f t="shared" si="96"/>
        <v>365</v>
      </c>
      <c r="U2102" t="str">
        <f t="shared" si="97"/>
        <v>2029</v>
      </c>
      <c r="V2102" t="str">
        <f t="shared" si="98"/>
        <v>4</v>
      </c>
      <c r="W2102" s="10" cm="1">
        <f t="array" ref="W2102">(INDEX(clv_analysis[[#All],[Customer Lifetime Value]], MATCH(TEXT(U2102, "0")&amp;V2102, TEXT(clv_analysis[[#All],[Year]], "0")&amp;clv_analysis[[#All],[Quarter]], 0))) /( COUNTIFS(amazon_prime_users[Year], U2102, amazon_prime_users[Quarter], V2102))</f>
        <v>37.68853607262303</v>
      </c>
    </row>
    <row r="2103" spans="1:23" x14ac:dyDescent="0.3">
      <c r="A2103" s="2">
        <v>2102</v>
      </c>
      <c r="B2103" t="s">
        <v>8196</v>
      </c>
      <c r="C2103" t="s">
        <v>8197</v>
      </c>
      <c r="D2103" t="s">
        <v>8198</v>
      </c>
      <c r="E2103" s="3">
        <v>38219</v>
      </c>
      <c r="F2103" t="s">
        <v>43</v>
      </c>
      <c r="G2103" t="s">
        <v>8199</v>
      </c>
      <c r="H2103" s="4">
        <v>47407</v>
      </c>
      <c r="I2103" s="1">
        <v>47772</v>
      </c>
      <c r="J2103" t="s">
        <v>24</v>
      </c>
      <c r="K2103" t="s">
        <v>37</v>
      </c>
      <c r="L2103" t="s">
        <v>26</v>
      </c>
      <c r="M2103" t="s">
        <v>59</v>
      </c>
      <c r="N2103" t="s">
        <v>28</v>
      </c>
      <c r="O2103" t="s">
        <v>46</v>
      </c>
      <c r="P2103" t="s">
        <v>39</v>
      </c>
      <c r="Q2103" t="s">
        <v>31</v>
      </c>
      <c r="R2103">
        <v>4.3</v>
      </c>
      <c r="S2103">
        <v>0</v>
      </c>
      <c r="T2103">
        <f t="shared" si="96"/>
        <v>365</v>
      </c>
      <c r="U2103" t="str">
        <f t="shared" si="97"/>
        <v>2029</v>
      </c>
      <c r="V2103" t="str">
        <f t="shared" si="98"/>
        <v>4</v>
      </c>
      <c r="W2103" s="10" cm="1">
        <f t="array" ref="W2103">(INDEX(clv_analysis[[#All],[Customer Lifetime Value]], MATCH(TEXT(U2103, "0")&amp;V2103, TEXT(clv_analysis[[#All],[Year]], "0")&amp;clv_analysis[[#All],[Quarter]], 0))) /( COUNTIFS(amazon_prime_users[Year], U2103, amazon_prime_users[Quarter], V2103))</f>
        <v>37.68853607262303</v>
      </c>
    </row>
    <row r="2104" spans="1:23" x14ac:dyDescent="0.3">
      <c r="A2104" s="2">
        <v>2103</v>
      </c>
      <c r="B2104" t="s">
        <v>8200</v>
      </c>
      <c r="C2104" t="s">
        <v>8201</v>
      </c>
      <c r="D2104" t="s">
        <v>8202</v>
      </c>
      <c r="E2104" s="3">
        <v>14262</v>
      </c>
      <c r="F2104" t="s">
        <v>43</v>
      </c>
      <c r="G2104" t="s">
        <v>8203</v>
      </c>
      <c r="H2104" s="4">
        <v>47408</v>
      </c>
      <c r="I2104" s="1">
        <v>47773</v>
      </c>
      <c r="J2104" t="s">
        <v>24</v>
      </c>
      <c r="K2104" t="s">
        <v>37</v>
      </c>
      <c r="L2104" t="s">
        <v>53</v>
      </c>
      <c r="M2104" t="s">
        <v>27</v>
      </c>
      <c r="N2104" t="s">
        <v>45</v>
      </c>
      <c r="O2104" t="s">
        <v>29</v>
      </c>
      <c r="P2104" t="s">
        <v>39</v>
      </c>
      <c r="Q2104" t="s">
        <v>47</v>
      </c>
      <c r="R2104">
        <v>4.8</v>
      </c>
      <c r="S2104">
        <v>8</v>
      </c>
      <c r="T2104">
        <f t="shared" si="96"/>
        <v>365</v>
      </c>
      <c r="U2104" t="str">
        <f t="shared" si="97"/>
        <v>2029</v>
      </c>
      <c r="V2104" t="str">
        <f t="shared" si="98"/>
        <v>4</v>
      </c>
      <c r="W2104" s="10" cm="1">
        <f t="array" ref="W2104">(INDEX(clv_analysis[[#All],[Customer Lifetime Value]], MATCH(TEXT(U2104, "0")&amp;V2104, TEXT(clv_analysis[[#All],[Year]], "0")&amp;clv_analysis[[#All],[Quarter]], 0))) /( COUNTIFS(amazon_prime_users[Year], U2104, amazon_prime_users[Quarter], V2104))</f>
        <v>37.68853607262303</v>
      </c>
    </row>
    <row r="2105" spans="1:23" x14ac:dyDescent="0.3">
      <c r="A2105" s="2">
        <v>2104</v>
      </c>
      <c r="B2105" t="s">
        <v>8204</v>
      </c>
      <c r="C2105" t="s">
        <v>8205</v>
      </c>
      <c r="D2105" t="s">
        <v>8206</v>
      </c>
      <c r="E2105" s="3">
        <v>35629</v>
      </c>
      <c r="F2105" t="s">
        <v>43</v>
      </c>
      <c r="G2105" t="s">
        <v>7691</v>
      </c>
      <c r="H2105" s="4">
        <v>47409</v>
      </c>
      <c r="I2105" s="1">
        <v>47774</v>
      </c>
      <c r="J2105" t="s">
        <v>36</v>
      </c>
      <c r="K2105" t="s">
        <v>52</v>
      </c>
      <c r="L2105" t="s">
        <v>26</v>
      </c>
      <c r="M2105" t="s">
        <v>59</v>
      </c>
      <c r="N2105" t="s">
        <v>60</v>
      </c>
      <c r="O2105" t="s">
        <v>38</v>
      </c>
      <c r="P2105" t="s">
        <v>39</v>
      </c>
      <c r="Q2105" t="s">
        <v>54</v>
      </c>
      <c r="R2105">
        <v>4.0999999999999996</v>
      </c>
      <c r="S2105">
        <v>2</v>
      </c>
      <c r="T2105">
        <f t="shared" si="96"/>
        <v>365</v>
      </c>
      <c r="U2105" t="str">
        <f t="shared" si="97"/>
        <v>2029</v>
      </c>
      <c r="V2105" t="str">
        <f t="shared" si="98"/>
        <v>4</v>
      </c>
      <c r="W2105" s="10" cm="1">
        <f t="array" ref="W2105">(INDEX(clv_analysis[[#All],[Customer Lifetime Value]], MATCH(TEXT(U2105, "0")&amp;V2105, TEXT(clv_analysis[[#All],[Year]], "0")&amp;clv_analysis[[#All],[Quarter]], 0))) /( COUNTIFS(amazon_prime_users[Year], U2105, amazon_prime_users[Quarter], V2105))</f>
        <v>37.68853607262303</v>
      </c>
    </row>
    <row r="2106" spans="1:23" x14ac:dyDescent="0.3">
      <c r="A2106" s="2">
        <v>2105</v>
      </c>
      <c r="B2106" t="s">
        <v>8207</v>
      </c>
      <c r="C2106" t="s">
        <v>8208</v>
      </c>
      <c r="D2106" t="s">
        <v>8209</v>
      </c>
      <c r="E2106" s="3">
        <v>28307</v>
      </c>
      <c r="F2106" t="s">
        <v>43</v>
      </c>
      <c r="G2106" t="s">
        <v>8210</v>
      </c>
      <c r="H2106" s="4">
        <v>47410</v>
      </c>
      <c r="I2106" s="1">
        <v>47775</v>
      </c>
      <c r="J2106" t="s">
        <v>24</v>
      </c>
      <c r="K2106" t="s">
        <v>37</v>
      </c>
      <c r="L2106" t="s">
        <v>26</v>
      </c>
      <c r="M2106" t="s">
        <v>27</v>
      </c>
      <c r="N2106" t="s">
        <v>60</v>
      </c>
      <c r="O2106" t="s">
        <v>114</v>
      </c>
      <c r="P2106" t="s">
        <v>30</v>
      </c>
      <c r="Q2106" t="s">
        <v>31</v>
      </c>
      <c r="R2106">
        <v>4.8</v>
      </c>
      <c r="S2106">
        <v>9</v>
      </c>
      <c r="T2106">
        <f t="shared" si="96"/>
        <v>365</v>
      </c>
      <c r="U2106" t="str">
        <f t="shared" si="97"/>
        <v>2029</v>
      </c>
      <c r="V2106" t="str">
        <f t="shared" si="98"/>
        <v>4</v>
      </c>
      <c r="W2106" s="10" cm="1">
        <f t="array" ref="W2106">(INDEX(clv_analysis[[#All],[Customer Lifetime Value]], MATCH(TEXT(U2106, "0")&amp;V2106, TEXT(clv_analysis[[#All],[Year]], "0")&amp;clv_analysis[[#All],[Quarter]], 0))) /( COUNTIFS(amazon_prime_users[Year], U2106, amazon_prime_users[Quarter], V2106))</f>
        <v>37.68853607262303</v>
      </c>
    </row>
    <row r="2107" spans="1:23" x14ac:dyDescent="0.3">
      <c r="A2107" s="2">
        <v>2106</v>
      </c>
      <c r="B2107" t="s">
        <v>8211</v>
      </c>
      <c r="C2107" t="s">
        <v>8212</v>
      </c>
      <c r="D2107" t="s">
        <v>8213</v>
      </c>
      <c r="E2107" s="3">
        <v>29867</v>
      </c>
      <c r="F2107" t="s">
        <v>43</v>
      </c>
      <c r="G2107" t="s">
        <v>8214</v>
      </c>
      <c r="H2107" s="4">
        <v>47411</v>
      </c>
      <c r="I2107" s="1">
        <v>47776</v>
      </c>
      <c r="J2107" t="s">
        <v>24</v>
      </c>
      <c r="K2107" t="s">
        <v>25</v>
      </c>
      <c r="L2107" t="s">
        <v>53</v>
      </c>
      <c r="M2107" t="s">
        <v>27</v>
      </c>
      <c r="N2107" t="s">
        <v>60</v>
      </c>
      <c r="O2107" t="s">
        <v>67</v>
      </c>
      <c r="P2107" t="s">
        <v>30</v>
      </c>
      <c r="Q2107" t="s">
        <v>31</v>
      </c>
      <c r="R2107">
        <v>3.5</v>
      </c>
      <c r="S2107">
        <v>0</v>
      </c>
      <c r="T2107">
        <f t="shared" si="96"/>
        <v>365</v>
      </c>
      <c r="U2107" t="str">
        <f t="shared" si="97"/>
        <v>2029</v>
      </c>
      <c r="V2107" t="str">
        <f t="shared" si="98"/>
        <v>4</v>
      </c>
      <c r="W2107" s="10" cm="1">
        <f t="array" ref="W2107">(INDEX(clv_analysis[[#All],[Customer Lifetime Value]], MATCH(TEXT(U2107, "0")&amp;V2107, TEXT(clv_analysis[[#All],[Year]], "0")&amp;clv_analysis[[#All],[Quarter]], 0))) /( COUNTIFS(amazon_prime_users[Year], U2107, amazon_prime_users[Quarter], V2107))</f>
        <v>37.68853607262303</v>
      </c>
    </row>
    <row r="2108" spans="1:23" x14ac:dyDescent="0.3">
      <c r="A2108" s="2">
        <v>2107</v>
      </c>
      <c r="B2108" t="s">
        <v>8215</v>
      </c>
      <c r="C2108" t="s">
        <v>8216</v>
      </c>
      <c r="D2108" t="s">
        <v>8217</v>
      </c>
      <c r="E2108" s="3">
        <v>29290</v>
      </c>
      <c r="F2108" t="s">
        <v>22</v>
      </c>
      <c r="G2108" t="s">
        <v>8218</v>
      </c>
      <c r="H2108" s="4">
        <v>47412</v>
      </c>
      <c r="I2108" s="1">
        <v>47777</v>
      </c>
      <c r="J2108" t="s">
        <v>24</v>
      </c>
      <c r="K2108" t="s">
        <v>37</v>
      </c>
      <c r="L2108" t="s">
        <v>26</v>
      </c>
      <c r="M2108" t="s">
        <v>27</v>
      </c>
      <c r="N2108" t="s">
        <v>60</v>
      </c>
      <c r="O2108" t="s">
        <v>114</v>
      </c>
      <c r="P2108" t="s">
        <v>39</v>
      </c>
      <c r="Q2108" t="s">
        <v>54</v>
      </c>
      <c r="R2108">
        <v>3.5</v>
      </c>
      <c r="S2108">
        <v>0</v>
      </c>
      <c r="T2108">
        <f t="shared" si="96"/>
        <v>365</v>
      </c>
      <c r="U2108" t="str">
        <f t="shared" si="97"/>
        <v>2029</v>
      </c>
      <c r="V2108" t="str">
        <f t="shared" si="98"/>
        <v>4</v>
      </c>
      <c r="W2108" s="10" cm="1">
        <f t="array" ref="W2108">(INDEX(clv_analysis[[#All],[Customer Lifetime Value]], MATCH(TEXT(U2108, "0")&amp;V2108, TEXT(clv_analysis[[#All],[Year]], "0")&amp;clv_analysis[[#All],[Quarter]], 0))) /( COUNTIFS(amazon_prime_users[Year], U2108, amazon_prime_users[Quarter], V2108))</f>
        <v>37.68853607262303</v>
      </c>
    </row>
    <row r="2109" spans="1:23" x14ac:dyDescent="0.3">
      <c r="A2109" s="2">
        <v>2108</v>
      </c>
      <c r="B2109" t="s">
        <v>8219</v>
      </c>
      <c r="C2109" t="s">
        <v>8220</v>
      </c>
      <c r="D2109" t="s">
        <v>8221</v>
      </c>
      <c r="E2109" s="3">
        <v>27463</v>
      </c>
      <c r="F2109" t="s">
        <v>43</v>
      </c>
      <c r="G2109" t="s">
        <v>8222</v>
      </c>
      <c r="H2109" s="4">
        <v>47413</v>
      </c>
      <c r="I2109" s="1">
        <v>47778</v>
      </c>
      <c r="J2109" t="s">
        <v>36</v>
      </c>
      <c r="K2109" t="s">
        <v>52</v>
      </c>
      <c r="L2109" t="s">
        <v>53</v>
      </c>
      <c r="M2109" t="s">
        <v>66</v>
      </c>
      <c r="N2109" t="s">
        <v>28</v>
      </c>
      <c r="O2109" t="s">
        <v>46</v>
      </c>
      <c r="P2109" t="s">
        <v>39</v>
      </c>
      <c r="Q2109" t="s">
        <v>47</v>
      </c>
      <c r="R2109">
        <v>3.7</v>
      </c>
      <c r="S2109">
        <v>5</v>
      </c>
      <c r="T2109">
        <f t="shared" si="96"/>
        <v>365</v>
      </c>
      <c r="U2109" t="str">
        <f t="shared" si="97"/>
        <v>2029</v>
      </c>
      <c r="V2109" t="str">
        <f t="shared" si="98"/>
        <v>4</v>
      </c>
      <c r="W2109" s="10" cm="1">
        <f t="array" ref="W2109">(INDEX(clv_analysis[[#All],[Customer Lifetime Value]], MATCH(TEXT(U2109, "0")&amp;V2109, TEXT(clv_analysis[[#All],[Year]], "0")&amp;clv_analysis[[#All],[Quarter]], 0))) /( COUNTIFS(amazon_prime_users[Year], U2109, amazon_prime_users[Quarter], V2109))</f>
        <v>37.68853607262303</v>
      </c>
    </row>
    <row r="2110" spans="1:23" x14ac:dyDescent="0.3">
      <c r="A2110" s="2">
        <v>2109</v>
      </c>
      <c r="B2110" t="s">
        <v>8223</v>
      </c>
      <c r="C2110" t="s">
        <v>8224</v>
      </c>
      <c r="D2110" t="s">
        <v>8225</v>
      </c>
      <c r="E2110" s="3">
        <v>26971</v>
      </c>
      <c r="F2110" t="s">
        <v>22</v>
      </c>
      <c r="G2110" t="s">
        <v>8226</v>
      </c>
      <c r="H2110" s="4">
        <v>47414</v>
      </c>
      <c r="I2110" s="1">
        <v>47779</v>
      </c>
      <c r="J2110" t="s">
        <v>24</v>
      </c>
      <c r="K2110" t="s">
        <v>52</v>
      </c>
      <c r="L2110" t="s">
        <v>53</v>
      </c>
      <c r="M2110" t="s">
        <v>59</v>
      </c>
      <c r="N2110" t="s">
        <v>28</v>
      </c>
      <c r="O2110" t="s">
        <v>46</v>
      </c>
      <c r="P2110" t="s">
        <v>30</v>
      </c>
      <c r="Q2110" t="s">
        <v>31</v>
      </c>
      <c r="R2110">
        <v>3.1</v>
      </c>
      <c r="S2110">
        <v>2</v>
      </c>
      <c r="T2110">
        <f t="shared" si="96"/>
        <v>365</v>
      </c>
      <c r="U2110" t="str">
        <f t="shared" si="97"/>
        <v>2029</v>
      </c>
      <c r="V2110" t="str">
        <f t="shared" si="98"/>
        <v>4</v>
      </c>
      <c r="W2110" s="10" cm="1">
        <f t="array" ref="W2110">(INDEX(clv_analysis[[#All],[Customer Lifetime Value]], MATCH(TEXT(U2110, "0")&amp;V2110, TEXT(clv_analysis[[#All],[Year]], "0")&amp;clv_analysis[[#All],[Quarter]], 0))) /( COUNTIFS(amazon_prime_users[Year], U2110, amazon_prime_users[Quarter], V2110))</f>
        <v>37.68853607262303</v>
      </c>
    </row>
    <row r="2111" spans="1:23" x14ac:dyDescent="0.3">
      <c r="A2111" s="2">
        <v>2110</v>
      </c>
      <c r="B2111" t="s">
        <v>8227</v>
      </c>
      <c r="C2111" t="s">
        <v>8228</v>
      </c>
      <c r="D2111" t="s">
        <v>8229</v>
      </c>
      <c r="E2111" s="3">
        <v>23702</v>
      </c>
      <c r="F2111" t="s">
        <v>43</v>
      </c>
      <c r="G2111" t="s">
        <v>8230</v>
      </c>
      <c r="H2111" s="4">
        <v>47415</v>
      </c>
      <c r="I2111" s="1">
        <v>47780</v>
      </c>
      <c r="J2111" t="s">
        <v>36</v>
      </c>
      <c r="K2111" t="s">
        <v>25</v>
      </c>
      <c r="L2111" t="s">
        <v>26</v>
      </c>
      <c r="M2111" t="s">
        <v>59</v>
      </c>
      <c r="N2111" t="s">
        <v>45</v>
      </c>
      <c r="O2111" t="s">
        <v>46</v>
      </c>
      <c r="P2111" t="s">
        <v>30</v>
      </c>
      <c r="Q2111" t="s">
        <v>54</v>
      </c>
      <c r="R2111">
        <v>3.8</v>
      </c>
      <c r="S2111">
        <v>4</v>
      </c>
      <c r="T2111">
        <f t="shared" si="96"/>
        <v>365</v>
      </c>
      <c r="U2111" t="str">
        <f t="shared" si="97"/>
        <v>2029</v>
      </c>
      <c r="V2111" t="str">
        <f t="shared" si="98"/>
        <v>4</v>
      </c>
      <c r="W2111" s="10" cm="1">
        <f t="array" ref="W2111">(INDEX(clv_analysis[[#All],[Customer Lifetime Value]], MATCH(TEXT(U2111, "0")&amp;V2111, TEXT(clv_analysis[[#All],[Year]], "0")&amp;clv_analysis[[#All],[Quarter]], 0))) /( COUNTIFS(amazon_prime_users[Year], U2111, amazon_prime_users[Quarter], V2111))</f>
        <v>37.68853607262303</v>
      </c>
    </row>
    <row r="2112" spans="1:23" x14ac:dyDescent="0.3">
      <c r="A2112" s="2">
        <v>2111</v>
      </c>
      <c r="B2112" t="s">
        <v>8231</v>
      </c>
      <c r="C2112" t="s">
        <v>8232</v>
      </c>
      <c r="D2112" t="s">
        <v>8233</v>
      </c>
      <c r="E2112" s="3">
        <v>24307</v>
      </c>
      <c r="F2112" t="s">
        <v>43</v>
      </c>
      <c r="G2112" t="s">
        <v>1065</v>
      </c>
      <c r="H2112" s="4">
        <v>47416</v>
      </c>
      <c r="I2112" s="1">
        <v>47781</v>
      </c>
      <c r="J2112" t="s">
        <v>36</v>
      </c>
      <c r="K2112" t="s">
        <v>52</v>
      </c>
      <c r="L2112" t="s">
        <v>26</v>
      </c>
      <c r="M2112" t="s">
        <v>59</v>
      </c>
      <c r="N2112" t="s">
        <v>45</v>
      </c>
      <c r="O2112" t="s">
        <v>61</v>
      </c>
      <c r="P2112" t="s">
        <v>68</v>
      </c>
      <c r="Q2112" t="s">
        <v>31</v>
      </c>
      <c r="R2112">
        <v>3.4</v>
      </c>
      <c r="S2112">
        <v>3</v>
      </c>
      <c r="T2112">
        <f t="shared" si="96"/>
        <v>365</v>
      </c>
      <c r="U2112" t="str">
        <f t="shared" si="97"/>
        <v>2029</v>
      </c>
      <c r="V2112" t="str">
        <f t="shared" si="98"/>
        <v>4</v>
      </c>
      <c r="W2112" s="10" cm="1">
        <f t="array" ref="W2112">(INDEX(clv_analysis[[#All],[Customer Lifetime Value]], MATCH(TEXT(U2112, "0")&amp;V2112, TEXT(clv_analysis[[#All],[Year]], "0")&amp;clv_analysis[[#All],[Quarter]], 0))) /( COUNTIFS(amazon_prime_users[Year], U2112, amazon_prime_users[Quarter], V2112))</f>
        <v>37.68853607262303</v>
      </c>
    </row>
    <row r="2113" spans="1:23" x14ac:dyDescent="0.3">
      <c r="A2113" s="2">
        <v>2112</v>
      </c>
      <c r="B2113" t="s">
        <v>8234</v>
      </c>
      <c r="C2113" t="s">
        <v>8235</v>
      </c>
      <c r="D2113" t="s">
        <v>8236</v>
      </c>
      <c r="E2113" s="3">
        <v>31372</v>
      </c>
      <c r="F2113" t="s">
        <v>43</v>
      </c>
      <c r="G2113" t="s">
        <v>8237</v>
      </c>
      <c r="H2113" s="4">
        <v>47417</v>
      </c>
      <c r="I2113" s="1">
        <v>47782</v>
      </c>
      <c r="J2113" t="s">
        <v>36</v>
      </c>
      <c r="K2113" t="s">
        <v>25</v>
      </c>
      <c r="L2113" t="s">
        <v>53</v>
      </c>
      <c r="M2113" t="s">
        <v>66</v>
      </c>
      <c r="N2113" t="s">
        <v>28</v>
      </c>
      <c r="O2113" t="s">
        <v>61</v>
      </c>
      <c r="P2113" t="s">
        <v>68</v>
      </c>
      <c r="Q2113" t="s">
        <v>47</v>
      </c>
      <c r="R2113">
        <v>3.1</v>
      </c>
      <c r="S2113">
        <v>10</v>
      </c>
      <c r="T2113">
        <f t="shared" si="96"/>
        <v>365</v>
      </c>
      <c r="U2113" t="str">
        <f t="shared" si="97"/>
        <v>2029</v>
      </c>
      <c r="V2113" t="str">
        <f t="shared" si="98"/>
        <v>4</v>
      </c>
      <c r="W2113" s="10" cm="1">
        <f t="array" ref="W2113">(INDEX(clv_analysis[[#All],[Customer Lifetime Value]], MATCH(TEXT(U2113, "0")&amp;V2113, TEXT(clv_analysis[[#All],[Year]], "0")&amp;clv_analysis[[#All],[Quarter]], 0))) /( COUNTIFS(amazon_prime_users[Year], U2113, amazon_prime_users[Quarter], V2113))</f>
        <v>37.68853607262303</v>
      </c>
    </row>
    <row r="2114" spans="1:23" x14ac:dyDescent="0.3">
      <c r="A2114" s="2">
        <v>2113</v>
      </c>
      <c r="B2114" t="s">
        <v>8238</v>
      </c>
      <c r="C2114" t="s">
        <v>8239</v>
      </c>
      <c r="D2114" t="s">
        <v>8240</v>
      </c>
      <c r="E2114" s="3">
        <v>18515</v>
      </c>
      <c r="F2114" t="s">
        <v>43</v>
      </c>
      <c r="G2114" t="s">
        <v>8241</v>
      </c>
      <c r="H2114" s="4">
        <v>47418</v>
      </c>
      <c r="I2114" s="1">
        <v>47783</v>
      </c>
      <c r="J2114" t="s">
        <v>24</v>
      </c>
      <c r="K2114" t="s">
        <v>52</v>
      </c>
      <c r="L2114" t="s">
        <v>26</v>
      </c>
      <c r="M2114" t="s">
        <v>66</v>
      </c>
      <c r="N2114" t="s">
        <v>45</v>
      </c>
      <c r="O2114" t="s">
        <v>61</v>
      </c>
      <c r="P2114" t="s">
        <v>68</v>
      </c>
      <c r="Q2114" t="s">
        <v>47</v>
      </c>
      <c r="R2114">
        <v>4.2</v>
      </c>
      <c r="S2114">
        <v>8</v>
      </c>
      <c r="T2114">
        <f t="shared" ref="T2114:T2177" si="99">I2114-H2114</f>
        <v>365</v>
      </c>
      <c r="U2114" t="str">
        <f t="shared" ref="U2114:U2177" si="100">IF(YEAR(H2114)=2024, "2024",
 IF(YEAR(H2114)=2025, "2025",
 IF(YEAR(H2114)=2026, "2026",
 IF(YEAR(H2114)=2027, "2027",
 IF(YEAR(H2114)=2028, "2028",
 IF(YEAR(H2114)=2029, "2029",
 IF(YEAR(H2114)=2030, "2030", "")))))))</f>
        <v>2029</v>
      </c>
      <c r="V2114" t="str">
        <f t="shared" ref="V2114:V2177" si="101">IF(MONTH(H2114)&lt;=3, "1", IF(MONTH(H2114)&lt;=6, "2", IF(MONTH(H2114)&lt;=9, "3", "4")))</f>
        <v>4</v>
      </c>
      <c r="W2114" s="10" cm="1">
        <f t="array" ref="W2114">(INDEX(clv_analysis[[#All],[Customer Lifetime Value]], MATCH(TEXT(U2114, "0")&amp;V2114, TEXT(clv_analysis[[#All],[Year]], "0")&amp;clv_analysis[[#All],[Quarter]], 0))) /( COUNTIFS(amazon_prime_users[Year], U2114, amazon_prime_users[Quarter], V2114))</f>
        <v>37.68853607262303</v>
      </c>
    </row>
    <row r="2115" spans="1:23" x14ac:dyDescent="0.3">
      <c r="A2115" s="2">
        <v>2114</v>
      </c>
      <c r="B2115" t="s">
        <v>8242</v>
      </c>
      <c r="C2115" t="s">
        <v>8243</v>
      </c>
      <c r="D2115" t="s">
        <v>8244</v>
      </c>
      <c r="E2115" s="3">
        <v>12181</v>
      </c>
      <c r="F2115" t="s">
        <v>43</v>
      </c>
      <c r="G2115" t="s">
        <v>8245</v>
      </c>
      <c r="H2115" s="4">
        <v>47419</v>
      </c>
      <c r="I2115" s="1">
        <v>47784</v>
      </c>
      <c r="J2115" t="s">
        <v>36</v>
      </c>
      <c r="K2115" t="s">
        <v>52</v>
      </c>
      <c r="L2115" t="s">
        <v>26</v>
      </c>
      <c r="M2115" t="s">
        <v>66</v>
      </c>
      <c r="N2115" t="s">
        <v>60</v>
      </c>
      <c r="O2115" t="s">
        <v>73</v>
      </c>
      <c r="P2115" t="s">
        <v>68</v>
      </c>
      <c r="Q2115" t="s">
        <v>31</v>
      </c>
      <c r="R2115">
        <v>4.5</v>
      </c>
      <c r="S2115">
        <v>5</v>
      </c>
      <c r="T2115">
        <f t="shared" si="99"/>
        <v>365</v>
      </c>
      <c r="U2115" t="str">
        <f t="shared" si="100"/>
        <v>2029</v>
      </c>
      <c r="V2115" t="str">
        <f t="shared" si="101"/>
        <v>4</v>
      </c>
      <c r="W2115" s="10" cm="1">
        <f t="array" ref="W2115">(INDEX(clv_analysis[[#All],[Customer Lifetime Value]], MATCH(TEXT(U2115, "0")&amp;V2115, TEXT(clv_analysis[[#All],[Year]], "0")&amp;clv_analysis[[#All],[Quarter]], 0))) /( COUNTIFS(amazon_prime_users[Year], U2115, amazon_prime_users[Quarter], V2115))</f>
        <v>37.68853607262303</v>
      </c>
    </row>
    <row r="2116" spans="1:23" x14ac:dyDescent="0.3">
      <c r="A2116" s="2">
        <v>2115</v>
      </c>
      <c r="B2116" t="s">
        <v>8246</v>
      </c>
      <c r="C2116" t="s">
        <v>8247</v>
      </c>
      <c r="D2116" t="s">
        <v>8248</v>
      </c>
      <c r="E2116" s="3">
        <v>20109</v>
      </c>
      <c r="F2116" t="s">
        <v>43</v>
      </c>
      <c r="G2116" t="s">
        <v>8249</v>
      </c>
      <c r="H2116" s="4">
        <v>47420</v>
      </c>
      <c r="I2116" s="1">
        <v>47785</v>
      </c>
      <c r="J2116" t="s">
        <v>36</v>
      </c>
      <c r="K2116" t="s">
        <v>25</v>
      </c>
      <c r="L2116" t="s">
        <v>26</v>
      </c>
      <c r="M2116" t="s">
        <v>27</v>
      </c>
      <c r="N2116" t="s">
        <v>28</v>
      </c>
      <c r="O2116" t="s">
        <v>61</v>
      </c>
      <c r="P2116" t="s">
        <v>30</v>
      </c>
      <c r="Q2116" t="s">
        <v>54</v>
      </c>
      <c r="R2116">
        <v>4.8</v>
      </c>
      <c r="S2116">
        <v>0</v>
      </c>
      <c r="T2116">
        <f t="shared" si="99"/>
        <v>365</v>
      </c>
      <c r="U2116" t="str">
        <f t="shared" si="100"/>
        <v>2029</v>
      </c>
      <c r="V2116" t="str">
        <f t="shared" si="101"/>
        <v>4</v>
      </c>
      <c r="W2116" s="10" cm="1">
        <f t="array" ref="W2116">(INDEX(clv_analysis[[#All],[Customer Lifetime Value]], MATCH(TEXT(U2116, "0")&amp;V2116, TEXT(clv_analysis[[#All],[Year]], "0")&amp;clv_analysis[[#All],[Quarter]], 0))) /( COUNTIFS(amazon_prime_users[Year], U2116, amazon_prime_users[Quarter], V2116))</f>
        <v>37.68853607262303</v>
      </c>
    </row>
    <row r="2117" spans="1:23" x14ac:dyDescent="0.3">
      <c r="A2117" s="2">
        <v>2116</v>
      </c>
      <c r="B2117" t="s">
        <v>8250</v>
      </c>
      <c r="C2117" t="s">
        <v>8251</v>
      </c>
      <c r="D2117" t="s">
        <v>8252</v>
      </c>
      <c r="E2117" s="3">
        <v>36507</v>
      </c>
      <c r="F2117" t="s">
        <v>22</v>
      </c>
      <c r="G2117" t="s">
        <v>8253</v>
      </c>
      <c r="H2117" s="4">
        <v>47421</v>
      </c>
      <c r="I2117" s="1">
        <v>47786</v>
      </c>
      <c r="J2117" t="s">
        <v>36</v>
      </c>
      <c r="K2117" t="s">
        <v>52</v>
      </c>
      <c r="L2117" t="s">
        <v>26</v>
      </c>
      <c r="M2117" t="s">
        <v>59</v>
      </c>
      <c r="N2117" t="s">
        <v>45</v>
      </c>
      <c r="O2117" t="s">
        <v>38</v>
      </c>
      <c r="P2117" t="s">
        <v>68</v>
      </c>
      <c r="Q2117" t="s">
        <v>54</v>
      </c>
      <c r="R2117">
        <v>4</v>
      </c>
      <c r="S2117">
        <v>10</v>
      </c>
      <c r="T2117">
        <f t="shared" si="99"/>
        <v>365</v>
      </c>
      <c r="U2117" t="str">
        <f t="shared" si="100"/>
        <v>2029</v>
      </c>
      <c r="V2117" t="str">
        <f t="shared" si="101"/>
        <v>4</v>
      </c>
      <c r="W2117" s="10" cm="1">
        <f t="array" ref="W2117">(INDEX(clv_analysis[[#All],[Customer Lifetime Value]], MATCH(TEXT(U2117, "0")&amp;V2117, TEXT(clv_analysis[[#All],[Year]], "0")&amp;clv_analysis[[#All],[Quarter]], 0))) /( COUNTIFS(amazon_prime_users[Year], U2117, amazon_prime_users[Quarter], V2117))</f>
        <v>37.68853607262303</v>
      </c>
    </row>
    <row r="2118" spans="1:23" x14ac:dyDescent="0.3">
      <c r="A2118" s="2">
        <v>2117</v>
      </c>
      <c r="B2118" t="s">
        <v>8254</v>
      </c>
      <c r="C2118" t="s">
        <v>8255</v>
      </c>
      <c r="D2118" t="s">
        <v>8256</v>
      </c>
      <c r="E2118" s="3">
        <v>13822</v>
      </c>
      <c r="F2118" t="s">
        <v>43</v>
      </c>
      <c r="G2118" t="s">
        <v>8257</v>
      </c>
      <c r="H2118" s="4">
        <v>47422</v>
      </c>
      <c r="I2118" s="1">
        <v>47787</v>
      </c>
      <c r="J2118" t="s">
        <v>36</v>
      </c>
      <c r="K2118" t="s">
        <v>52</v>
      </c>
      <c r="L2118" t="s">
        <v>26</v>
      </c>
      <c r="M2118" t="s">
        <v>59</v>
      </c>
      <c r="N2118" t="s">
        <v>45</v>
      </c>
      <c r="O2118" t="s">
        <v>46</v>
      </c>
      <c r="P2118" t="s">
        <v>68</v>
      </c>
      <c r="Q2118" t="s">
        <v>31</v>
      </c>
      <c r="R2118">
        <v>3.8</v>
      </c>
      <c r="S2118">
        <v>4</v>
      </c>
      <c r="T2118">
        <f t="shared" si="99"/>
        <v>365</v>
      </c>
      <c r="U2118" t="str">
        <f t="shared" si="100"/>
        <v>2029</v>
      </c>
      <c r="V2118" t="str">
        <f t="shared" si="101"/>
        <v>4</v>
      </c>
      <c r="W2118" s="10" cm="1">
        <f t="array" ref="W2118">(INDEX(clv_analysis[[#All],[Customer Lifetime Value]], MATCH(TEXT(U2118, "0")&amp;V2118, TEXT(clv_analysis[[#All],[Year]], "0")&amp;clv_analysis[[#All],[Quarter]], 0))) /( COUNTIFS(amazon_prime_users[Year], U2118, amazon_prime_users[Quarter], V2118))</f>
        <v>37.68853607262303</v>
      </c>
    </row>
    <row r="2119" spans="1:23" x14ac:dyDescent="0.3">
      <c r="A2119" s="2">
        <v>2118</v>
      </c>
      <c r="B2119" t="s">
        <v>8258</v>
      </c>
      <c r="C2119" t="s">
        <v>8259</v>
      </c>
      <c r="D2119" t="s">
        <v>8260</v>
      </c>
      <c r="E2119" s="3">
        <v>30292</v>
      </c>
      <c r="F2119" t="s">
        <v>22</v>
      </c>
      <c r="G2119" t="s">
        <v>8261</v>
      </c>
      <c r="H2119" s="4">
        <v>47423</v>
      </c>
      <c r="I2119" s="1">
        <v>47788</v>
      </c>
      <c r="J2119" t="s">
        <v>24</v>
      </c>
      <c r="K2119" t="s">
        <v>37</v>
      </c>
      <c r="L2119" t="s">
        <v>53</v>
      </c>
      <c r="M2119" t="s">
        <v>27</v>
      </c>
      <c r="N2119" t="s">
        <v>45</v>
      </c>
      <c r="O2119" t="s">
        <v>73</v>
      </c>
      <c r="P2119" t="s">
        <v>30</v>
      </c>
      <c r="Q2119" t="s">
        <v>54</v>
      </c>
      <c r="R2119">
        <v>4.5999999999999996</v>
      </c>
      <c r="S2119">
        <v>5</v>
      </c>
      <c r="T2119">
        <f t="shared" si="99"/>
        <v>365</v>
      </c>
      <c r="U2119" t="str">
        <f t="shared" si="100"/>
        <v>2029</v>
      </c>
      <c r="V2119" t="str">
        <f t="shared" si="101"/>
        <v>4</v>
      </c>
      <c r="W2119" s="10" cm="1">
        <f t="array" ref="W2119">(INDEX(clv_analysis[[#All],[Customer Lifetime Value]], MATCH(TEXT(U2119, "0")&amp;V2119, TEXT(clv_analysis[[#All],[Year]], "0")&amp;clv_analysis[[#All],[Quarter]], 0))) /( COUNTIFS(amazon_prime_users[Year], U2119, amazon_prime_users[Quarter], V2119))</f>
        <v>37.68853607262303</v>
      </c>
    </row>
    <row r="2120" spans="1:23" x14ac:dyDescent="0.3">
      <c r="A2120" s="2">
        <v>2119</v>
      </c>
      <c r="B2120" t="s">
        <v>8262</v>
      </c>
      <c r="C2120" t="s">
        <v>8263</v>
      </c>
      <c r="D2120" t="s">
        <v>8264</v>
      </c>
      <c r="E2120" s="3">
        <v>17134</v>
      </c>
      <c r="F2120" t="s">
        <v>22</v>
      </c>
      <c r="G2120" t="s">
        <v>8265</v>
      </c>
      <c r="H2120" s="4">
        <v>47424</v>
      </c>
      <c r="I2120" s="1">
        <v>47789</v>
      </c>
      <c r="J2120" t="s">
        <v>24</v>
      </c>
      <c r="K2120" t="s">
        <v>25</v>
      </c>
      <c r="L2120" t="s">
        <v>26</v>
      </c>
      <c r="M2120" t="s">
        <v>27</v>
      </c>
      <c r="N2120" t="s">
        <v>45</v>
      </c>
      <c r="O2120" t="s">
        <v>114</v>
      </c>
      <c r="P2120" t="s">
        <v>68</v>
      </c>
      <c r="Q2120" t="s">
        <v>31</v>
      </c>
      <c r="R2120">
        <v>4.5999999999999996</v>
      </c>
      <c r="S2120">
        <v>1</v>
      </c>
      <c r="T2120">
        <f t="shared" si="99"/>
        <v>365</v>
      </c>
      <c r="U2120" t="str">
        <f t="shared" si="100"/>
        <v>2029</v>
      </c>
      <c r="V2120" t="str">
        <f t="shared" si="101"/>
        <v>4</v>
      </c>
      <c r="W2120" s="10" cm="1">
        <f t="array" ref="W2120">(INDEX(clv_analysis[[#All],[Customer Lifetime Value]], MATCH(TEXT(U2120, "0")&amp;V2120, TEXT(clv_analysis[[#All],[Year]], "0")&amp;clv_analysis[[#All],[Quarter]], 0))) /( COUNTIFS(amazon_prime_users[Year], U2120, amazon_prime_users[Quarter], V2120))</f>
        <v>37.68853607262303</v>
      </c>
    </row>
    <row r="2121" spans="1:23" x14ac:dyDescent="0.3">
      <c r="A2121" s="2">
        <v>2120</v>
      </c>
      <c r="B2121" t="s">
        <v>8266</v>
      </c>
      <c r="C2121" t="s">
        <v>8267</v>
      </c>
      <c r="D2121" t="s">
        <v>8268</v>
      </c>
      <c r="E2121" s="3">
        <v>34221</v>
      </c>
      <c r="F2121" t="s">
        <v>43</v>
      </c>
      <c r="G2121" t="s">
        <v>4346</v>
      </c>
      <c r="H2121" s="4">
        <v>47425</v>
      </c>
      <c r="I2121" s="1">
        <v>47790</v>
      </c>
      <c r="J2121" t="s">
        <v>24</v>
      </c>
      <c r="K2121" t="s">
        <v>52</v>
      </c>
      <c r="L2121" t="s">
        <v>53</v>
      </c>
      <c r="M2121" t="s">
        <v>66</v>
      </c>
      <c r="N2121" t="s">
        <v>45</v>
      </c>
      <c r="O2121" t="s">
        <v>29</v>
      </c>
      <c r="P2121" t="s">
        <v>30</v>
      </c>
      <c r="Q2121" t="s">
        <v>31</v>
      </c>
      <c r="R2121">
        <v>5</v>
      </c>
      <c r="S2121">
        <v>7</v>
      </c>
      <c r="T2121">
        <f t="shared" si="99"/>
        <v>365</v>
      </c>
      <c r="U2121" t="str">
        <f t="shared" si="100"/>
        <v>2029</v>
      </c>
      <c r="V2121" t="str">
        <f t="shared" si="101"/>
        <v>4</v>
      </c>
      <c r="W2121" s="10" cm="1">
        <f t="array" ref="W2121">(INDEX(clv_analysis[[#All],[Customer Lifetime Value]], MATCH(TEXT(U2121, "0")&amp;V2121, TEXT(clv_analysis[[#All],[Year]], "0")&amp;clv_analysis[[#All],[Quarter]], 0))) /( COUNTIFS(amazon_prime_users[Year], U2121, amazon_prime_users[Quarter], V2121))</f>
        <v>37.68853607262303</v>
      </c>
    </row>
    <row r="2122" spans="1:23" x14ac:dyDescent="0.3">
      <c r="A2122" s="2">
        <v>2121</v>
      </c>
      <c r="B2122" t="s">
        <v>8269</v>
      </c>
      <c r="C2122" t="s">
        <v>8270</v>
      </c>
      <c r="D2122" t="s">
        <v>8271</v>
      </c>
      <c r="E2122" s="3">
        <v>22859</v>
      </c>
      <c r="F2122" t="s">
        <v>43</v>
      </c>
      <c r="G2122" t="s">
        <v>8272</v>
      </c>
      <c r="H2122" s="4">
        <v>47426</v>
      </c>
      <c r="I2122" s="1">
        <v>47791</v>
      </c>
      <c r="J2122" t="s">
        <v>24</v>
      </c>
      <c r="K2122" t="s">
        <v>25</v>
      </c>
      <c r="L2122" t="s">
        <v>26</v>
      </c>
      <c r="M2122" t="s">
        <v>27</v>
      </c>
      <c r="N2122" t="s">
        <v>60</v>
      </c>
      <c r="O2122" t="s">
        <v>114</v>
      </c>
      <c r="P2122" t="s">
        <v>68</v>
      </c>
      <c r="Q2122" t="s">
        <v>31</v>
      </c>
      <c r="R2122">
        <v>4.3</v>
      </c>
      <c r="S2122">
        <v>2</v>
      </c>
      <c r="T2122">
        <f t="shared" si="99"/>
        <v>365</v>
      </c>
      <c r="U2122" t="str">
        <f t="shared" si="100"/>
        <v>2029</v>
      </c>
      <c r="V2122" t="str">
        <f t="shared" si="101"/>
        <v>4</v>
      </c>
      <c r="W2122" s="10" cm="1">
        <f t="array" ref="W2122">(INDEX(clv_analysis[[#All],[Customer Lifetime Value]], MATCH(TEXT(U2122, "0")&amp;V2122, TEXT(clv_analysis[[#All],[Year]], "0")&amp;clv_analysis[[#All],[Quarter]], 0))) /( COUNTIFS(amazon_prime_users[Year], U2122, amazon_prime_users[Quarter], V2122))</f>
        <v>37.68853607262303</v>
      </c>
    </row>
    <row r="2123" spans="1:23" x14ac:dyDescent="0.3">
      <c r="A2123" s="2">
        <v>2122</v>
      </c>
      <c r="B2123" t="s">
        <v>8273</v>
      </c>
      <c r="C2123" t="s">
        <v>8274</v>
      </c>
      <c r="D2123" t="s">
        <v>8275</v>
      </c>
      <c r="E2123" s="3">
        <v>14415</v>
      </c>
      <c r="F2123" t="s">
        <v>43</v>
      </c>
      <c r="G2123" t="s">
        <v>8276</v>
      </c>
      <c r="H2123" s="4">
        <v>47427</v>
      </c>
      <c r="I2123" s="1">
        <v>47792</v>
      </c>
      <c r="J2123" t="s">
        <v>36</v>
      </c>
      <c r="K2123" t="s">
        <v>52</v>
      </c>
      <c r="L2123" t="s">
        <v>53</v>
      </c>
      <c r="M2123" t="s">
        <v>66</v>
      </c>
      <c r="N2123" t="s">
        <v>28</v>
      </c>
      <c r="O2123" t="s">
        <v>38</v>
      </c>
      <c r="P2123" t="s">
        <v>39</v>
      </c>
      <c r="Q2123" t="s">
        <v>47</v>
      </c>
      <c r="R2123">
        <v>4.5</v>
      </c>
      <c r="S2123">
        <v>3</v>
      </c>
      <c r="T2123">
        <f t="shared" si="99"/>
        <v>365</v>
      </c>
      <c r="U2123" t="str">
        <f t="shared" si="100"/>
        <v>2029</v>
      </c>
      <c r="V2123" t="str">
        <f t="shared" si="101"/>
        <v>4</v>
      </c>
      <c r="W2123" s="10" cm="1">
        <f t="array" ref="W2123">(INDEX(clv_analysis[[#All],[Customer Lifetime Value]], MATCH(TEXT(U2123, "0")&amp;V2123, TEXT(clv_analysis[[#All],[Year]], "0")&amp;clv_analysis[[#All],[Quarter]], 0))) /( COUNTIFS(amazon_prime_users[Year], U2123, amazon_prime_users[Quarter], V2123))</f>
        <v>37.68853607262303</v>
      </c>
    </row>
    <row r="2124" spans="1:23" x14ac:dyDescent="0.3">
      <c r="A2124" s="2">
        <v>2123</v>
      </c>
      <c r="B2124" t="s">
        <v>8277</v>
      </c>
      <c r="C2124" t="s">
        <v>8278</v>
      </c>
      <c r="D2124" t="s">
        <v>8279</v>
      </c>
      <c r="E2124" s="3">
        <v>14262</v>
      </c>
      <c r="F2124" t="s">
        <v>22</v>
      </c>
      <c r="G2124" t="s">
        <v>8280</v>
      </c>
      <c r="H2124" s="4">
        <v>47428</v>
      </c>
      <c r="I2124" s="1">
        <v>47793</v>
      </c>
      <c r="J2124" t="s">
        <v>36</v>
      </c>
      <c r="K2124" t="s">
        <v>25</v>
      </c>
      <c r="L2124" t="s">
        <v>26</v>
      </c>
      <c r="M2124" t="s">
        <v>59</v>
      </c>
      <c r="N2124" t="s">
        <v>45</v>
      </c>
      <c r="O2124" t="s">
        <v>38</v>
      </c>
      <c r="P2124" t="s">
        <v>30</v>
      </c>
      <c r="Q2124" t="s">
        <v>47</v>
      </c>
      <c r="R2124">
        <v>4.4000000000000004</v>
      </c>
      <c r="S2124">
        <v>7</v>
      </c>
      <c r="T2124">
        <f t="shared" si="99"/>
        <v>365</v>
      </c>
      <c r="U2124" t="str">
        <f t="shared" si="100"/>
        <v>2029</v>
      </c>
      <c r="V2124" t="str">
        <f t="shared" si="101"/>
        <v>4</v>
      </c>
      <c r="W2124" s="10" cm="1">
        <f t="array" ref="W2124">(INDEX(clv_analysis[[#All],[Customer Lifetime Value]], MATCH(TEXT(U2124, "0")&amp;V2124, TEXT(clv_analysis[[#All],[Year]], "0")&amp;clv_analysis[[#All],[Quarter]], 0))) /( COUNTIFS(amazon_prime_users[Year], U2124, amazon_prime_users[Quarter], V2124))</f>
        <v>37.68853607262303</v>
      </c>
    </row>
    <row r="2125" spans="1:23" x14ac:dyDescent="0.3">
      <c r="A2125" s="2">
        <v>2124</v>
      </c>
      <c r="B2125" t="s">
        <v>8281</v>
      </c>
      <c r="C2125" t="s">
        <v>8282</v>
      </c>
      <c r="D2125" t="s">
        <v>8283</v>
      </c>
      <c r="E2125" s="3">
        <v>31759</v>
      </c>
      <c r="F2125" t="s">
        <v>22</v>
      </c>
      <c r="G2125" t="s">
        <v>8284</v>
      </c>
      <c r="H2125" s="4">
        <v>47429</v>
      </c>
      <c r="I2125" s="1">
        <v>47794</v>
      </c>
      <c r="J2125" t="s">
        <v>24</v>
      </c>
      <c r="K2125" t="s">
        <v>25</v>
      </c>
      <c r="L2125" t="s">
        <v>26</v>
      </c>
      <c r="M2125" t="s">
        <v>27</v>
      </c>
      <c r="N2125" t="s">
        <v>60</v>
      </c>
      <c r="O2125" t="s">
        <v>73</v>
      </c>
      <c r="P2125" t="s">
        <v>30</v>
      </c>
      <c r="Q2125" t="s">
        <v>31</v>
      </c>
      <c r="R2125">
        <v>3.1</v>
      </c>
      <c r="S2125">
        <v>6</v>
      </c>
      <c r="T2125">
        <f t="shared" si="99"/>
        <v>365</v>
      </c>
      <c r="U2125" t="str">
        <f t="shared" si="100"/>
        <v>2029</v>
      </c>
      <c r="V2125" t="str">
        <f t="shared" si="101"/>
        <v>4</v>
      </c>
      <c r="W2125" s="10" cm="1">
        <f t="array" ref="W2125">(INDEX(clv_analysis[[#All],[Customer Lifetime Value]], MATCH(TEXT(U2125, "0")&amp;V2125, TEXT(clv_analysis[[#All],[Year]], "0")&amp;clv_analysis[[#All],[Quarter]], 0))) /( COUNTIFS(amazon_prime_users[Year], U2125, amazon_prime_users[Quarter], V2125))</f>
        <v>37.68853607262303</v>
      </c>
    </row>
    <row r="2126" spans="1:23" x14ac:dyDescent="0.3">
      <c r="A2126" s="2">
        <v>2125</v>
      </c>
      <c r="B2126" t="s">
        <v>8285</v>
      </c>
      <c r="C2126" t="s">
        <v>8286</v>
      </c>
      <c r="D2126" t="s">
        <v>8287</v>
      </c>
      <c r="E2126" s="3">
        <v>27167</v>
      </c>
      <c r="F2126" t="s">
        <v>22</v>
      </c>
      <c r="G2126" t="s">
        <v>8288</v>
      </c>
      <c r="H2126" s="4">
        <v>47430</v>
      </c>
      <c r="I2126" s="1">
        <v>47795</v>
      </c>
      <c r="J2126" t="s">
        <v>24</v>
      </c>
      <c r="K2126" t="s">
        <v>52</v>
      </c>
      <c r="L2126" t="s">
        <v>53</v>
      </c>
      <c r="M2126" t="s">
        <v>27</v>
      </c>
      <c r="N2126" t="s">
        <v>60</v>
      </c>
      <c r="O2126" t="s">
        <v>29</v>
      </c>
      <c r="P2126" t="s">
        <v>68</v>
      </c>
      <c r="Q2126" t="s">
        <v>47</v>
      </c>
      <c r="R2126">
        <v>3.1</v>
      </c>
      <c r="S2126">
        <v>0</v>
      </c>
      <c r="T2126">
        <f t="shared" si="99"/>
        <v>365</v>
      </c>
      <c r="U2126" t="str">
        <f t="shared" si="100"/>
        <v>2029</v>
      </c>
      <c r="V2126" t="str">
        <f t="shared" si="101"/>
        <v>4</v>
      </c>
      <c r="W2126" s="10" cm="1">
        <f t="array" ref="W2126">(INDEX(clv_analysis[[#All],[Customer Lifetime Value]], MATCH(TEXT(U2126, "0")&amp;V2126, TEXT(clv_analysis[[#All],[Year]], "0")&amp;clv_analysis[[#All],[Quarter]], 0))) /( COUNTIFS(amazon_prime_users[Year], U2126, amazon_prime_users[Quarter], V2126))</f>
        <v>37.68853607262303</v>
      </c>
    </row>
    <row r="2127" spans="1:23" x14ac:dyDescent="0.3">
      <c r="A2127" s="2">
        <v>2126</v>
      </c>
      <c r="B2127" t="s">
        <v>8289</v>
      </c>
      <c r="C2127" t="s">
        <v>8290</v>
      </c>
      <c r="D2127" t="s">
        <v>8291</v>
      </c>
      <c r="E2127" s="3">
        <v>30593</v>
      </c>
      <c r="F2127" t="s">
        <v>43</v>
      </c>
      <c r="G2127" t="s">
        <v>8292</v>
      </c>
      <c r="H2127" s="4">
        <v>47431</v>
      </c>
      <c r="I2127" s="1">
        <v>47796</v>
      </c>
      <c r="J2127" t="s">
        <v>24</v>
      </c>
      <c r="K2127" t="s">
        <v>37</v>
      </c>
      <c r="L2127" t="s">
        <v>53</v>
      </c>
      <c r="M2127" t="s">
        <v>59</v>
      </c>
      <c r="N2127" t="s">
        <v>28</v>
      </c>
      <c r="O2127" t="s">
        <v>114</v>
      </c>
      <c r="P2127" t="s">
        <v>39</v>
      </c>
      <c r="Q2127" t="s">
        <v>47</v>
      </c>
      <c r="R2127">
        <v>3.3</v>
      </c>
      <c r="S2127">
        <v>1</v>
      </c>
      <c r="T2127">
        <f t="shared" si="99"/>
        <v>365</v>
      </c>
      <c r="U2127" t="str">
        <f t="shared" si="100"/>
        <v>2029</v>
      </c>
      <c r="V2127" t="str">
        <f t="shared" si="101"/>
        <v>4</v>
      </c>
      <c r="W2127" s="10" cm="1">
        <f t="array" ref="W2127">(INDEX(clv_analysis[[#All],[Customer Lifetime Value]], MATCH(TEXT(U2127, "0")&amp;V2127, TEXT(clv_analysis[[#All],[Year]], "0")&amp;clv_analysis[[#All],[Quarter]], 0))) /( COUNTIFS(amazon_prime_users[Year], U2127, amazon_prime_users[Quarter], V2127))</f>
        <v>37.68853607262303</v>
      </c>
    </row>
    <row r="2128" spans="1:23" x14ac:dyDescent="0.3">
      <c r="A2128" s="2">
        <v>2127</v>
      </c>
      <c r="B2128" t="s">
        <v>8293</v>
      </c>
      <c r="C2128" t="s">
        <v>8294</v>
      </c>
      <c r="D2128" t="s">
        <v>8295</v>
      </c>
      <c r="E2128" s="3">
        <v>14671</v>
      </c>
      <c r="F2128" t="s">
        <v>43</v>
      </c>
      <c r="G2128" t="s">
        <v>8296</v>
      </c>
      <c r="H2128" s="4">
        <v>47432</v>
      </c>
      <c r="I2128" s="1">
        <v>47797</v>
      </c>
      <c r="J2128" t="s">
        <v>24</v>
      </c>
      <c r="K2128" t="s">
        <v>25</v>
      </c>
      <c r="L2128" t="s">
        <v>53</v>
      </c>
      <c r="M2128" t="s">
        <v>27</v>
      </c>
      <c r="N2128" t="s">
        <v>45</v>
      </c>
      <c r="O2128" t="s">
        <v>114</v>
      </c>
      <c r="P2128" t="s">
        <v>68</v>
      </c>
      <c r="Q2128" t="s">
        <v>31</v>
      </c>
      <c r="R2128">
        <v>3.6</v>
      </c>
      <c r="S2128">
        <v>1</v>
      </c>
      <c r="T2128">
        <f t="shared" si="99"/>
        <v>365</v>
      </c>
      <c r="U2128" t="str">
        <f t="shared" si="100"/>
        <v>2029</v>
      </c>
      <c r="V2128" t="str">
        <f t="shared" si="101"/>
        <v>4</v>
      </c>
      <c r="W2128" s="10" cm="1">
        <f t="array" ref="W2128">(INDEX(clv_analysis[[#All],[Customer Lifetime Value]], MATCH(TEXT(U2128, "0")&amp;V2128, TEXT(clv_analysis[[#All],[Year]], "0")&amp;clv_analysis[[#All],[Quarter]], 0))) /( COUNTIFS(amazon_prime_users[Year], U2128, amazon_prime_users[Quarter], V2128))</f>
        <v>37.68853607262303</v>
      </c>
    </row>
    <row r="2129" spans="1:23" x14ac:dyDescent="0.3">
      <c r="A2129" s="2">
        <v>2128</v>
      </c>
      <c r="B2129" t="s">
        <v>8297</v>
      </c>
      <c r="C2129" t="s">
        <v>8298</v>
      </c>
      <c r="D2129" t="s">
        <v>1024</v>
      </c>
      <c r="E2129" s="3">
        <v>29303</v>
      </c>
      <c r="F2129" t="s">
        <v>22</v>
      </c>
      <c r="G2129" t="s">
        <v>8299</v>
      </c>
      <c r="H2129" s="4">
        <v>47433</v>
      </c>
      <c r="I2129" s="1">
        <v>47798</v>
      </c>
      <c r="J2129" t="s">
        <v>36</v>
      </c>
      <c r="K2129" t="s">
        <v>52</v>
      </c>
      <c r="L2129" t="s">
        <v>53</v>
      </c>
      <c r="M2129" t="s">
        <v>66</v>
      </c>
      <c r="N2129" t="s">
        <v>60</v>
      </c>
      <c r="O2129" t="s">
        <v>29</v>
      </c>
      <c r="P2129" t="s">
        <v>68</v>
      </c>
      <c r="Q2129" t="s">
        <v>31</v>
      </c>
      <c r="R2129">
        <v>4.3</v>
      </c>
      <c r="S2129">
        <v>9</v>
      </c>
      <c r="T2129">
        <f t="shared" si="99"/>
        <v>365</v>
      </c>
      <c r="U2129" t="str">
        <f t="shared" si="100"/>
        <v>2029</v>
      </c>
      <c r="V2129" t="str">
        <f t="shared" si="101"/>
        <v>4</v>
      </c>
      <c r="W2129" s="10" cm="1">
        <f t="array" ref="W2129">(INDEX(clv_analysis[[#All],[Customer Lifetime Value]], MATCH(TEXT(U2129, "0")&amp;V2129, TEXT(clv_analysis[[#All],[Year]], "0")&amp;clv_analysis[[#All],[Quarter]], 0))) /( COUNTIFS(amazon_prime_users[Year], U2129, amazon_prime_users[Quarter], V2129))</f>
        <v>37.68853607262303</v>
      </c>
    </row>
    <row r="2130" spans="1:23" x14ac:dyDescent="0.3">
      <c r="A2130" s="2">
        <v>2129</v>
      </c>
      <c r="B2130" t="s">
        <v>8300</v>
      </c>
      <c r="C2130" t="s">
        <v>7733</v>
      </c>
      <c r="D2130" t="s">
        <v>7734</v>
      </c>
      <c r="E2130" s="3">
        <v>33068</v>
      </c>
      <c r="F2130" t="s">
        <v>22</v>
      </c>
      <c r="G2130" t="s">
        <v>8301</v>
      </c>
      <c r="H2130" s="4">
        <v>47434</v>
      </c>
      <c r="I2130" s="1">
        <v>47799</v>
      </c>
      <c r="J2130" t="s">
        <v>24</v>
      </c>
      <c r="K2130" t="s">
        <v>25</v>
      </c>
      <c r="L2130" t="s">
        <v>26</v>
      </c>
      <c r="M2130" t="s">
        <v>27</v>
      </c>
      <c r="N2130" t="s">
        <v>60</v>
      </c>
      <c r="O2130" t="s">
        <v>29</v>
      </c>
      <c r="P2130" t="s">
        <v>39</v>
      </c>
      <c r="Q2130" t="s">
        <v>54</v>
      </c>
      <c r="R2130">
        <v>4.3</v>
      </c>
      <c r="S2130">
        <v>10</v>
      </c>
      <c r="T2130">
        <f t="shared" si="99"/>
        <v>365</v>
      </c>
      <c r="U2130" t="str">
        <f t="shared" si="100"/>
        <v>2029</v>
      </c>
      <c r="V2130" t="str">
        <f t="shared" si="101"/>
        <v>4</v>
      </c>
      <c r="W2130" s="10" cm="1">
        <f t="array" ref="W2130">(INDEX(clv_analysis[[#All],[Customer Lifetime Value]], MATCH(TEXT(U2130, "0")&amp;V2130, TEXT(clv_analysis[[#All],[Year]], "0")&amp;clv_analysis[[#All],[Quarter]], 0))) /( COUNTIFS(amazon_prime_users[Year], U2130, amazon_prime_users[Quarter], V2130))</f>
        <v>37.68853607262303</v>
      </c>
    </row>
    <row r="2131" spans="1:23" x14ac:dyDescent="0.3">
      <c r="A2131" s="2">
        <v>2130</v>
      </c>
      <c r="B2131" t="s">
        <v>8302</v>
      </c>
      <c r="C2131" t="s">
        <v>8303</v>
      </c>
      <c r="D2131" t="s">
        <v>8304</v>
      </c>
      <c r="E2131" s="3">
        <v>20587</v>
      </c>
      <c r="F2131" t="s">
        <v>22</v>
      </c>
      <c r="G2131" t="s">
        <v>5570</v>
      </c>
      <c r="H2131" s="4">
        <v>47435</v>
      </c>
      <c r="I2131" s="1">
        <v>47800</v>
      </c>
      <c r="J2131" t="s">
        <v>36</v>
      </c>
      <c r="K2131" t="s">
        <v>37</v>
      </c>
      <c r="L2131" t="s">
        <v>26</v>
      </c>
      <c r="M2131" t="s">
        <v>27</v>
      </c>
      <c r="N2131" t="s">
        <v>60</v>
      </c>
      <c r="O2131" t="s">
        <v>73</v>
      </c>
      <c r="P2131" t="s">
        <v>30</v>
      </c>
      <c r="Q2131" t="s">
        <v>47</v>
      </c>
      <c r="R2131">
        <v>3</v>
      </c>
      <c r="S2131">
        <v>4</v>
      </c>
      <c r="T2131">
        <f t="shared" si="99"/>
        <v>365</v>
      </c>
      <c r="U2131" t="str">
        <f t="shared" si="100"/>
        <v>2029</v>
      </c>
      <c r="V2131" t="str">
        <f t="shared" si="101"/>
        <v>4</v>
      </c>
      <c r="W2131" s="10" cm="1">
        <f t="array" ref="W2131">(INDEX(clv_analysis[[#All],[Customer Lifetime Value]], MATCH(TEXT(U2131, "0")&amp;V2131, TEXT(clv_analysis[[#All],[Year]], "0")&amp;clv_analysis[[#All],[Quarter]], 0))) /( COUNTIFS(amazon_prime_users[Year], U2131, amazon_prime_users[Quarter], V2131))</f>
        <v>37.68853607262303</v>
      </c>
    </row>
    <row r="2132" spans="1:23" x14ac:dyDescent="0.3">
      <c r="A2132" s="2">
        <v>2131</v>
      </c>
      <c r="B2132" t="s">
        <v>7185</v>
      </c>
      <c r="C2132" t="s">
        <v>8305</v>
      </c>
      <c r="D2132" t="s">
        <v>8306</v>
      </c>
      <c r="E2132" s="3">
        <v>14751</v>
      </c>
      <c r="F2132" t="s">
        <v>22</v>
      </c>
      <c r="G2132" t="s">
        <v>8307</v>
      </c>
      <c r="H2132" s="4">
        <v>47436</v>
      </c>
      <c r="I2132" s="1">
        <v>47801</v>
      </c>
      <c r="J2132" t="s">
        <v>36</v>
      </c>
      <c r="K2132" t="s">
        <v>25</v>
      </c>
      <c r="L2132" t="s">
        <v>53</v>
      </c>
      <c r="M2132" t="s">
        <v>59</v>
      </c>
      <c r="N2132" t="s">
        <v>60</v>
      </c>
      <c r="O2132" t="s">
        <v>38</v>
      </c>
      <c r="P2132" t="s">
        <v>39</v>
      </c>
      <c r="Q2132" t="s">
        <v>54</v>
      </c>
      <c r="R2132">
        <v>3.3</v>
      </c>
      <c r="S2132">
        <v>5</v>
      </c>
      <c r="T2132">
        <f t="shared" si="99"/>
        <v>365</v>
      </c>
      <c r="U2132" t="str">
        <f t="shared" si="100"/>
        <v>2029</v>
      </c>
      <c r="V2132" t="str">
        <f t="shared" si="101"/>
        <v>4</v>
      </c>
      <c r="W2132" s="10" cm="1">
        <f t="array" ref="W2132">(INDEX(clv_analysis[[#All],[Customer Lifetime Value]], MATCH(TEXT(U2132, "0")&amp;V2132, TEXT(clv_analysis[[#All],[Year]], "0")&amp;clv_analysis[[#All],[Quarter]], 0))) /( COUNTIFS(amazon_prime_users[Year], U2132, amazon_prime_users[Quarter], V2132))</f>
        <v>37.68853607262303</v>
      </c>
    </row>
    <row r="2133" spans="1:23" x14ac:dyDescent="0.3">
      <c r="A2133" s="2">
        <v>2132</v>
      </c>
      <c r="B2133" t="s">
        <v>8308</v>
      </c>
      <c r="C2133" t="s">
        <v>8309</v>
      </c>
      <c r="D2133" t="s">
        <v>8310</v>
      </c>
      <c r="E2133" s="3">
        <v>30583</v>
      </c>
      <c r="F2133" t="s">
        <v>22</v>
      </c>
      <c r="G2133" t="s">
        <v>8311</v>
      </c>
      <c r="H2133" s="4">
        <v>47437</v>
      </c>
      <c r="I2133" s="1">
        <v>47802</v>
      </c>
      <c r="J2133" t="s">
        <v>24</v>
      </c>
      <c r="K2133" t="s">
        <v>52</v>
      </c>
      <c r="L2133" t="s">
        <v>26</v>
      </c>
      <c r="M2133" t="s">
        <v>59</v>
      </c>
      <c r="N2133" t="s">
        <v>60</v>
      </c>
      <c r="O2133" t="s">
        <v>67</v>
      </c>
      <c r="P2133" t="s">
        <v>30</v>
      </c>
      <c r="Q2133" t="s">
        <v>31</v>
      </c>
      <c r="R2133">
        <v>4.8</v>
      </c>
      <c r="S2133">
        <v>8</v>
      </c>
      <c r="T2133">
        <f t="shared" si="99"/>
        <v>365</v>
      </c>
      <c r="U2133" t="str">
        <f t="shared" si="100"/>
        <v>2029</v>
      </c>
      <c r="V2133" t="str">
        <f t="shared" si="101"/>
        <v>4</v>
      </c>
      <c r="W2133" s="10" cm="1">
        <f t="array" ref="W2133">(INDEX(clv_analysis[[#All],[Customer Lifetime Value]], MATCH(TEXT(U2133, "0")&amp;V2133, TEXT(clv_analysis[[#All],[Year]], "0")&amp;clv_analysis[[#All],[Quarter]], 0))) /( COUNTIFS(amazon_prime_users[Year], U2133, amazon_prime_users[Quarter], V2133))</f>
        <v>37.68853607262303</v>
      </c>
    </row>
    <row r="2134" spans="1:23" x14ac:dyDescent="0.3">
      <c r="A2134" s="2">
        <v>2133</v>
      </c>
      <c r="B2134" t="s">
        <v>8312</v>
      </c>
      <c r="C2134" t="s">
        <v>8313</v>
      </c>
      <c r="D2134" t="s">
        <v>8314</v>
      </c>
      <c r="E2134" s="3">
        <v>23794</v>
      </c>
      <c r="F2134" t="s">
        <v>43</v>
      </c>
      <c r="G2134" t="s">
        <v>8315</v>
      </c>
      <c r="H2134" s="4">
        <v>47438</v>
      </c>
      <c r="I2134" s="1">
        <v>47803</v>
      </c>
      <c r="J2134" t="s">
        <v>24</v>
      </c>
      <c r="K2134" t="s">
        <v>52</v>
      </c>
      <c r="L2134" t="s">
        <v>26</v>
      </c>
      <c r="M2134" t="s">
        <v>66</v>
      </c>
      <c r="N2134" t="s">
        <v>28</v>
      </c>
      <c r="O2134" t="s">
        <v>114</v>
      </c>
      <c r="P2134" t="s">
        <v>68</v>
      </c>
      <c r="Q2134" t="s">
        <v>47</v>
      </c>
      <c r="R2134">
        <v>4.9000000000000004</v>
      </c>
      <c r="S2134">
        <v>3</v>
      </c>
      <c r="T2134">
        <f t="shared" si="99"/>
        <v>365</v>
      </c>
      <c r="U2134" t="str">
        <f t="shared" si="100"/>
        <v>2029</v>
      </c>
      <c r="V2134" t="str">
        <f t="shared" si="101"/>
        <v>4</v>
      </c>
      <c r="W2134" s="10" cm="1">
        <f t="array" ref="W2134">(INDEX(clv_analysis[[#All],[Customer Lifetime Value]], MATCH(TEXT(U2134, "0")&amp;V2134, TEXT(clv_analysis[[#All],[Year]], "0")&amp;clv_analysis[[#All],[Quarter]], 0))) /( COUNTIFS(amazon_prime_users[Year], U2134, amazon_prime_users[Quarter], V2134))</f>
        <v>37.68853607262303</v>
      </c>
    </row>
    <row r="2135" spans="1:23" x14ac:dyDescent="0.3">
      <c r="A2135" s="2">
        <v>2134</v>
      </c>
      <c r="B2135" t="s">
        <v>8316</v>
      </c>
      <c r="C2135" t="s">
        <v>8317</v>
      </c>
      <c r="D2135" t="s">
        <v>8318</v>
      </c>
      <c r="E2135" s="3">
        <v>12566</v>
      </c>
      <c r="F2135" t="s">
        <v>22</v>
      </c>
      <c r="G2135" t="s">
        <v>8319</v>
      </c>
      <c r="H2135" s="4">
        <v>47439</v>
      </c>
      <c r="I2135" s="1">
        <v>47804</v>
      </c>
      <c r="J2135" t="s">
        <v>36</v>
      </c>
      <c r="K2135" t="s">
        <v>37</v>
      </c>
      <c r="L2135" t="s">
        <v>53</v>
      </c>
      <c r="M2135" t="s">
        <v>59</v>
      </c>
      <c r="N2135" t="s">
        <v>60</v>
      </c>
      <c r="O2135" t="s">
        <v>114</v>
      </c>
      <c r="P2135" t="s">
        <v>39</v>
      </c>
      <c r="Q2135" t="s">
        <v>31</v>
      </c>
      <c r="R2135">
        <v>4.5</v>
      </c>
      <c r="S2135">
        <v>8</v>
      </c>
      <c r="T2135">
        <f t="shared" si="99"/>
        <v>365</v>
      </c>
      <c r="U2135" t="str">
        <f t="shared" si="100"/>
        <v>2029</v>
      </c>
      <c r="V2135" t="str">
        <f t="shared" si="101"/>
        <v>4</v>
      </c>
      <c r="W2135" s="10" cm="1">
        <f t="array" ref="W2135">(INDEX(clv_analysis[[#All],[Customer Lifetime Value]], MATCH(TEXT(U2135, "0")&amp;V2135, TEXT(clv_analysis[[#All],[Year]], "0")&amp;clv_analysis[[#All],[Quarter]], 0))) /( COUNTIFS(amazon_prime_users[Year], U2135, amazon_prime_users[Quarter], V2135))</f>
        <v>37.68853607262303</v>
      </c>
    </row>
    <row r="2136" spans="1:23" x14ac:dyDescent="0.3">
      <c r="A2136" s="2">
        <v>2135</v>
      </c>
      <c r="B2136" t="s">
        <v>8320</v>
      </c>
      <c r="C2136" t="s">
        <v>8321</v>
      </c>
      <c r="D2136" t="s">
        <v>8322</v>
      </c>
      <c r="E2136" s="3">
        <v>20451</v>
      </c>
      <c r="F2136" t="s">
        <v>22</v>
      </c>
      <c r="G2136" t="s">
        <v>8323</v>
      </c>
      <c r="H2136" s="4">
        <v>47440</v>
      </c>
      <c r="I2136" s="1">
        <v>47805</v>
      </c>
      <c r="J2136" t="s">
        <v>24</v>
      </c>
      <c r="K2136" t="s">
        <v>25</v>
      </c>
      <c r="L2136" t="s">
        <v>53</v>
      </c>
      <c r="M2136" t="s">
        <v>27</v>
      </c>
      <c r="N2136" t="s">
        <v>45</v>
      </c>
      <c r="O2136" t="s">
        <v>29</v>
      </c>
      <c r="P2136" t="s">
        <v>68</v>
      </c>
      <c r="Q2136" t="s">
        <v>54</v>
      </c>
      <c r="R2136">
        <v>3.3</v>
      </c>
      <c r="S2136">
        <v>2</v>
      </c>
      <c r="T2136">
        <f t="shared" si="99"/>
        <v>365</v>
      </c>
      <c r="U2136" t="str">
        <f t="shared" si="100"/>
        <v>2029</v>
      </c>
      <c r="V2136" t="str">
        <f t="shared" si="101"/>
        <v>4</v>
      </c>
      <c r="W2136" s="10" cm="1">
        <f t="array" ref="W2136">(INDEX(clv_analysis[[#All],[Customer Lifetime Value]], MATCH(TEXT(U2136, "0")&amp;V2136, TEXT(clv_analysis[[#All],[Year]], "0")&amp;clv_analysis[[#All],[Quarter]], 0))) /( COUNTIFS(amazon_prime_users[Year], U2136, amazon_prime_users[Quarter], V2136))</f>
        <v>37.68853607262303</v>
      </c>
    </row>
    <row r="2137" spans="1:23" x14ac:dyDescent="0.3">
      <c r="A2137" s="2">
        <v>2136</v>
      </c>
      <c r="B2137" t="s">
        <v>8324</v>
      </c>
      <c r="C2137" t="s">
        <v>8325</v>
      </c>
      <c r="D2137" t="s">
        <v>8326</v>
      </c>
      <c r="E2137" s="3">
        <v>13811</v>
      </c>
      <c r="F2137" t="s">
        <v>43</v>
      </c>
      <c r="G2137" t="s">
        <v>8327</v>
      </c>
      <c r="H2137" s="4">
        <v>47441</v>
      </c>
      <c r="I2137" s="1">
        <v>47806</v>
      </c>
      <c r="J2137" t="s">
        <v>36</v>
      </c>
      <c r="K2137" t="s">
        <v>37</v>
      </c>
      <c r="L2137" t="s">
        <v>53</v>
      </c>
      <c r="M2137" t="s">
        <v>27</v>
      </c>
      <c r="N2137" t="s">
        <v>45</v>
      </c>
      <c r="O2137" t="s">
        <v>46</v>
      </c>
      <c r="P2137" t="s">
        <v>39</v>
      </c>
      <c r="Q2137" t="s">
        <v>47</v>
      </c>
      <c r="R2137">
        <v>3.8</v>
      </c>
      <c r="S2137">
        <v>1</v>
      </c>
      <c r="T2137">
        <f t="shared" si="99"/>
        <v>365</v>
      </c>
      <c r="U2137" t="str">
        <f t="shared" si="100"/>
        <v>2029</v>
      </c>
      <c r="V2137" t="str">
        <f t="shared" si="101"/>
        <v>4</v>
      </c>
      <c r="W2137" s="10" cm="1">
        <f t="array" ref="W2137">(INDEX(clv_analysis[[#All],[Customer Lifetime Value]], MATCH(TEXT(U2137, "0")&amp;V2137, TEXT(clv_analysis[[#All],[Year]], "0")&amp;clv_analysis[[#All],[Quarter]], 0))) /( COUNTIFS(amazon_prime_users[Year], U2137, amazon_prime_users[Quarter], V2137))</f>
        <v>37.68853607262303</v>
      </c>
    </row>
    <row r="2138" spans="1:23" x14ac:dyDescent="0.3">
      <c r="A2138" s="2">
        <v>2137</v>
      </c>
      <c r="B2138" t="s">
        <v>8328</v>
      </c>
      <c r="C2138" t="s">
        <v>8329</v>
      </c>
      <c r="D2138" t="s">
        <v>8330</v>
      </c>
      <c r="E2138" s="3">
        <v>17487</v>
      </c>
      <c r="F2138" t="s">
        <v>22</v>
      </c>
      <c r="G2138" t="s">
        <v>8331</v>
      </c>
      <c r="H2138" s="4">
        <v>47442</v>
      </c>
      <c r="I2138" s="1">
        <v>47807</v>
      </c>
      <c r="J2138" t="s">
        <v>24</v>
      </c>
      <c r="K2138" t="s">
        <v>37</v>
      </c>
      <c r="L2138" t="s">
        <v>53</v>
      </c>
      <c r="M2138" t="s">
        <v>27</v>
      </c>
      <c r="N2138" t="s">
        <v>45</v>
      </c>
      <c r="O2138" t="s">
        <v>61</v>
      </c>
      <c r="P2138" t="s">
        <v>68</v>
      </c>
      <c r="Q2138" t="s">
        <v>31</v>
      </c>
      <c r="R2138">
        <v>3.8</v>
      </c>
      <c r="S2138">
        <v>0</v>
      </c>
      <c r="T2138">
        <f t="shared" si="99"/>
        <v>365</v>
      </c>
      <c r="U2138" t="str">
        <f t="shared" si="100"/>
        <v>2029</v>
      </c>
      <c r="V2138" t="str">
        <f t="shared" si="101"/>
        <v>4</v>
      </c>
      <c r="W2138" s="10" cm="1">
        <f t="array" ref="W2138">(INDEX(clv_analysis[[#All],[Customer Lifetime Value]], MATCH(TEXT(U2138, "0")&amp;V2138, TEXT(clv_analysis[[#All],[Year]], "0")&amp;clv_analysis[[#All],[Quarter]], 0))) /( COUNTIFS(amazon_prime_users[Year], U2138, amazon_prime_users[Quarter], V2138))</f>
        <v>37.68853607262303</v>
      </c>
    </row>
    <row r="2139" spans="1:23" x14ac:dyDescent="0.3">
      <c r="A2139" s="2">
        <v>2138</v>
      </c>
      <c r="B2139" t="s">
        <v>8332</v>
      </c>
      <c r="C2139" t="s">
        <v>8333</v>
      </c>
      <c r="D2139" t="s">
        <v>8334</v>
      </c>
      <c r="E2139" s="3">
        <v>35726</v>
      </c>
      <c r="F2139" t="s">
        <v>22</v>
      </c>
      <c r="G2139" t="s">
        <v>4091</v>
      </c>
      <c r="H2139" s="4">
        <v>47443</v>
      </c>
      <c r="I2139" s="1">
        <v>47808</v>
      </c>
      <c r="J2139" t="s">
        <v>24</v>
      </c>
      <c r="K2139" t="s">
        <v>52</v>
      </c>
      <c r="L2139" t="s">
        <v>26</v>
      </c>
      <c r="M2139" t="s">
        <v>66</v>
      </c>
      <c r="N2139" t="s">
        <v>60</v>
      </c>
      <c r="O2139" t="s">
        <v>73</v>
      </c>
      <c r="P2139" t="s">
        <v>39</v>
      </c>
      <c r="Q2139" t="s">
        <v>47</v>
      </c>
      <c r="R2139">
        <v>3.7</v>
      </c>
      <c r="S2139">
        <v>4</v>
      </c>
      <c r="T2139">
        <f t="shared" si="99"/>
        <v>365</v>
      </c>
      <c r="U2139" t="str">
        <f t="shared" si="100"/>
        <v>2029</v>
      </c>
      <c r="V2139" t="str">
        <f t="shared" si="101"/>
        <v>4</v>
      </c>
      <c r="W2139" s="10" cm="1">
        <f t="array" ref="W2139">(INDEX(clv_analysis[[#All],[Customer Lifetime Value]], MATCH(TEXT(U2139, "0")&amp;V2139, TEXT(clv_analysis[[#All],[Year]], "0")&amp;clv_analysis[[#All],[Quarter]], 0))) /( COUNTIFS(amazon_prime_users[Year], U2139, amazon_prime_users[Quarter], V2139))</f>
        <v>37.68853607262303</v>
      </c>
    </row>
    <row r="2140" spans="1:23" x14ac:dyDescent="0.3">
      <c r="A2140" s="2">
        <v>2139</v>
      </c>
      <c r="B2140" t="s">
        <v>8335</v>
      </c>
      <c r="C2140" t="s">
        <v>8336</v>
      </c>
      <c r="D2140" t="s">
        <v>8337</v>
      </c>
      <c r="E2140" s="3">
        <v>23894</v>
      </c>
      <c r="F2140" t="s">
        <v>43</v>
      </c>
      <c r="G2140" t="s">
        <v>8338</v>
      </c>
      <c r="H2140" s="4">
        <v>47444</v>
      </c>
      <c r="I2140" s="1">
        <v>47809</v>
      </c>
      <c r="J2140" t="s">
        <v>24</v>
      </c>
      <c r="K2140" t="s">
        <v>37</v>
      </c>
      <c r="L2140" t="s">
        <v>26</v>
      </c>
      <c r="M2140" t="s">
        <v>66</v>
      </c>
      <c r="N2140" t="s">
        <v>45</v>
      </c>
      <c r="O2140" t="s">
        <v>38</v>
      </c>
      <c r="P2140" t="s">
        <v>39</v>
      </c>
      <c r="Q2140" t="s">
        <v>31</v>
      </c>
      <c r="R2140">
        <v>5</v>
      </c>
      <c r="S2140">
        <v>2</v>
      </c>
      <c r="T2140">
        <f t="shared" si="99"/>
        <v>365</v>
      </c>
      <c r="U2140" t="str">
        <f t="shared" si="100"/>
        <v>2029</v>
      </c>
      <c r="V2140" t="str">
        <f t="shared" si="101"/>
        <v>4</v>
      </c>
      <c r="W2140" s="10" cm="1">
        <f t="array" ref="W2140">(INDEX(clv_analysis[[#All],[Customer Lifetime Value]], MATCH(TEXT(U2140, "0")&amp;V2140, TEXT(clv_analysis[[#All],[Year]], "0")&amp;clv_analysis[[#All],[Quarter]], 0))) /( COUNTIFS(amazon_prime_users[Year], U2140, amazon_prime_users[Quarter], V2140))</f>
        <v>37.68853607262303</v>
      </c>
    </row>
    <row r="2141" spans="1:23" x14ac:dyDescent="0.3">
      <c r="A2141" s="2">
        <v>2140</v>
      </c>
      <c r="B2141" t="s">
        <v>8339</v>
      </c>
      <c r="C2141" t="s">
        <v>8340</v>
      </c>
      <c r="D2141" t="s">
        <v>8341</v>
      </c>
      <c r="E2141" s="3">
        <v>22489</v>
      </c>
      <c r="F2141" t="s">
        <v>43</v>
      </c>
      <c r="G2141" t="s">
        <v>8342</v>
      </c>
      <c r="H2141" s="4">
        <v>47445</v>
      </c>
      <c r="I2141" s="1">
        <v>47810</v>
      </c>
      <c r="J2141" t="s">
        <v>36</v>
      </c>
      <c r="K2141" t="s">
        <v>52</v>
      </c>
      <c r="L2141" t="s">
        <v>53</v>
      </c>
      <c r="M2141" t="s">
        <v>66</v>
      </c>
      <c r="N2141" t="s">
        <v>28</v>
      </c>
      <c r="O2141" t="s">
        <v>61</v>
      </c>
      <c r="P2141" t="s">
        <v>68</v>
      </c>
      <c r="Q2141" t="s">
        <v>47</v>
      </c>
      <c r="R2141">
        <v>4.4000000000000004</v>
      </c>
      <c r="S2141">
        <v>3</v>
      </c>
      <c r="T2141">
        <f t="shared" si="99"/>
        <v>365</v>
      </c>
      <c r="U2141" t="str">
        <f t="shared" si="100"/>
        <v>2029</v>
      </c>
      <c r="V2141" t="str">
        <f t="shared" si="101"/>
        <v>4</v>
      </c>
      <c r="W2141" s="10" cm="1">
        <f t="array" ref="W2141">(INDEX(clv_analysis[[#All],[Customer Lifetime Value]], MATCH(TEXT(U2141, "0")&amp;V2141, TEXT(clv_analysis[[#All],[Year]], "0")&amp;clv_analysis[[#All],[Quarter]], 0))) /( COUNTIFS(amazon_prime_users[Year], U2141, amazon_prime_users[Quarter], V2141))</f>
        <v>37.68853607262303</v>
      </c>
    </row>
    <row r="2142" spans="1:23" x14ac:dyDescent="0.3">
      <c r="A2142" s="2">
        <v>2141</v>
      </c>
      <c r="B2142" t="s">
        <v>8343</v>
      </c>
      <c r="C2142" t="s">
        <v>8344</v>
      </c>
      <c r="D2142" t="s">
        <v>8345</v>
      </c>
      <c r="E2142" s="3">
        <v>34874</v>
      </c>
      <c r="F2142" t="s">
        <v>43</v>
      </c>
      <c r="G2142" t="s">
        <v>4619</v>
      </c>
      <c r="H2142" s="4">
        <v>47446</v>
      </c>
      <c r="I2142" s="1">
        <v>47811</v>
      </c>
      <c r="J2142" t="s">
        <v>24</v>
      </c>
      <c r="K2142" t="s">
        <v>37</v>
      </c>
      <c r="L2142" t="s">
        <v>26</v>
      </c>
      <c r="M2142" t="s">
        <v>66</v>
      </c>
      <c r="N2142" t="s">
        <v>28</v>
      </c>
      <c r="O2142" t="s">
        <v>114</v>
      </c>
      <c r="P2142" t="s">
        <v>39</v>
      </c>
      <c r="Q2142" t="s">
        <v>47</v>
      </c>
      <c r="R2142">
        <v>4.7</v>
      </c>
      <c r="S2142">
        <v>1</v>
      </c>
      <c r="T2142">
        <f t="shared" si="99"/>
        <v>365</v>
      </c>
      <c r="U2142" t="str">
        <f t="shared" si="100"/>
        <v>2029</v>
      </c>
      <c r="V2142" t="str">
        <f t="shared" si="101"/>
        <v>4</v>
      </c>
      <c r="W2142" s="10" cm="1">
        <f t="array" ref="W2142">(INDEX(clv_analysis[[#All],[Customer Lifetime Value]], MATCH(TEXT(U2142, "0")&amp;V2142, TEXT(clv_analysis[[#All],[Year]], "0")&amp;clv_analysis[[#All],[Quarter]], 0))) /( COUNTIFS(amazon_prime_users[Year], U2142, amazon_prime_users[Quarter], V2142))</f>
        <v>37.68853607262303</v>
      </c>
    </row>
    <row r="2143" spans="1:23" x14ac:dyDescent="0.3">
      <c r="A2143" s="2">
        <v>2142</v>
      </c>
      <c r="B2143" t="s">
        <v>8346</v>
      </c>
      <c r="C2143" t="s">
        <v>8347</v>
      </c>
      <c r="D2143" t="s">
        <v>8348</v>
      </c>
      <c r="E2143" s="3">
        <v>35990</v>
      </c>
      <c r="F2143" t="s">
        <v>43</v>
      </c>
      <c r="G2143" t="s">
        <v>8349</v>
      </c>
      <c r="H2143" s="4">
        <v>47447</v>
      </c>
      <c r="I2143" s="1">
        <v>47812</v>
      </c>
      <c r="J2143" t="s">
        <v>24</v>
      </c>
      <c r="K2143" t="s">
        <v>25</v>
      </c>
      <c r="L2143" t="s">
        <v>26</v>
      </c>
      <c r="M2143" t="s">
        <v>59</v>
      </c>
      <c r="N2143" t="s">
        <v>60</v>
      </c>
      <c r="O2143" t="s">
        <v>38</v>
      </c>
      <c r="P2143" t="s">
        <v>30</v>
      </c>
      <c r="Q2143" t="s">
        <v>54</v>
      </c>
      <c r="R2143">
        <v>3.2</v>
      </c>
      <c r="S2143">
        <v>5</v>
      </c>
      <c r="T2143">
        <f t="shared" si="99"/>
        <v>365</v>
      </c>
      <c r="U2143" t="str">
        <f t="shared" si="100"/>
        <v>2029</v>
      </c>
      <c r="V2143" t="str">
        <f t="shared" si="101"/>
        <v>4</v>
      </c>
      <c r="W2143" s="10" cm="1">
        <f t="array" ref="W2143">(INDEX(clv_analysis[[#All],[Customer Lifetime Value]], MATCH(TEXT(U2143, "0")&amp;V2143, TEXT(clv_analysis[[#All],[Year]], "0")&amp;clv_analysis[[#All],[Quarter]], 0))) /( COUNTIFS(amazon_prime_users[Year], U2143, amazon_prime_users[Quarter], V2143))</f>
        <v>37.68853607262303</v>
      </c>
    </row>
    <row r="2144" spans="1:23" x14ac:dyDescent="0.3">
      <c r="A2144" s="2">
        <v>2143</v>
      </c>
      <c r="B2144" t="s">
        <v>8350</v>
      </c>
      <c r="C2144" t="s">
        <v>8351</v>
      </c>
      <c r="D2144" t="s">
        <v>8352</v>
      </c>
      <c r="E2144" s="3">
        <v>36434</v>
      </c>
      <c r="F2144" t="s">
        <v>22</v>
      </c>
      <c r="G2144" t="s">
        <v>8353</v>
      </c>
      <c r="H2144" s="4">
        <v>47448</v>
      </c>
      <c r="I2144" s="1">
        <v>47813</v>
      </c>
      <c r="J2144" t="s">
        <v>24</v>
      </c>
      <c r="K2144" t="s">
        <v>37</v>
      </c>
      <c r="L2144" t="s">
        <v>53</v>
      </c>
      <c r="M2144" t="s">
        <v>59</v>
      </c>
      <c r="N2144" t="s">
        <v>28</v>
      </c>
      <c r="O2144" t="s">
        <v>38</v>
      </c>
      <c r="P2144" t="s">
        <v>68</v>
      </c>
      <c r="Q2144" t="s">
        <v>31</v>
      </c>
      <c r="R2144">
        <v>3</v>
      </c>
      <c r="S2144">
        <v>0</v>
      </c>
      <c r="T2144">
        <f t="shared" si="99"/>
        <v>365</v>
      </c>
      <c r="U2144" t="str">
        <f t="shared" si="100"/>
        <v>2029</v>
      </c>
      <c r="V2144" t="str">
        <f t="shared" si="101"/>
        <v>4</v>
      </c>
      <c r="W2144" s="10" cm="1">
        <f t="array" ref="W2144">(INDEX(clv_analysis[[#All],[Customer Lifetime Value]], MATCH(TEXT(U2144, "0")&amp;V2144, TEXT(clv_analysis[[#All],[Year]], "0")&amp;clv_analysis[[#All],[Quarter]], 0))) /( COUNTIFS(amazon_prime_users[Year], U2144, amazon_prime_users[Quarter], V2144))</f>
        <v>37.68853607262303</v>
      </c>
    </row>
    <row r="2145" spans="1:23" x14ac:dyDescent="0.3">
      <c r="A2145" s="2">
        <v>2144</v>
      </c>
      <c r="B2145" t="s">
        <v>8354</v>
      </c>
      <c r="C2145" t="s">
        <v>8355</v>
      </c>
      <c r="D2145" t="s">
        <v>8356</v>
      </c>
      <c r="E2145" s="3">
        <v>33097</v>
      </c>
      <c r="F2145" t="s">
        <v>43</v>
      </c>
      <c r="G2145" t="s">
        <v>3515</v>
      </c>
      <c r="H2145" s="4">
        <v>47449</v>
      </c>
      <c r="I2145" s="1">
        <v>47814</v>
      </c>
      <c r="J2145" t="s">
        <v>36</v>
      </c>
      <c r="K2145" t="s">
        <v>52</v>
      </c>
      <c r="L2145" t="s">
        <v>26</v>
      </c>
      <c r="M2145" t="s">
        <v>59</v>
      </c>
      <c r="N2145" t="s">
        <v>60</v>
      </c>
      <c r="O2145" t="s">
        <v>46</v>
      </c>
      <c r="P2145" t="s">
        <v>30</v>
      </c>
      <c r="Q2145" t="s">
        <v>31</v>
      </c>
      <c r="R2145">
        <v>3.1</v>
      </c>
      <c r="S2145">
        <v>0</v>
      </c>
      <c r="T2145">
        <f t="shared" si="99"/>
        <v>365</v>
      </c>
      <c r="U2145" t="str">
        <f t="shared" si="100"/>
        <v>2029</v>
      </c>
      <c r="V2145" t="str">
        <f t="shared" si="101"/>
        <v>4</v>
      </c>
      <c r="W2145" s="10" cm="1">
        <f t="array" ref="W2145">(INDEX(clv_analysis[[#All],[Customer Lifetime Value]], MATCH(TEXT(U2145, "0")&amp;V2145, TEXT(clv_analysis[[#All],[Year]], "0")&amp;clv_analysis[[#All],[Quarter]], 0))) /( COUNTIFS(amazon_prime_users[Year], U2145, amazon_prime_users[Quarter], V2145))</f>
        <v>37.68853607262303</v>
      </c>
    </row>
    <row r="2146" spans="1:23" x14ac:dyDescent="0.3">
      <c r="A2146" s="2">
        <v>2145</v>
      </c>
      <c r="B2146" t="s">
        <v>8357</v>
      </c>
      <c r="C2146" t="s">
        <v>8358</v>
      </c>
      <c r="D2146" t="s">
        <v>8359</v>
      </c>
      <c r="E2146" s="3">
        <v>31810</v>
      </c>
      <c r="F2146" t="s">
        <v>43</v>
      </c>
      <c r="G2146" t="s">
        <v>8360</v>
      </c>
      <c r="H2146" s="4">
        <v>47450</v>
      </c>
      <c r="I2146" s="1">
        <v>47815</v>
      </c>
      <c r="J2146" t="s">
        <v>24</v>
      </c>
      <c r="K2146" t="s">
        <v>52</v>
      </c>
      <c r="L2146" t="s">
        <v>26</v>
      </c>
      <c r="M2146" t="s">
        <v>27</v>
      </c>
      <c r="N2146" t="s">
        <v>45</v>
      </c>
      <c r="O2146" t="s">
        <v>67</v>
      </c>
      <c r="P2146" t="s">
        <v>30</v>
      </c>
      <c r="Q2146" t="s">
        <v>31</v>
      </c>
      <c r="R2146">
        <v>3.4</v>
      </c>
      <c r="S2146">
        <v>0</v>
      </c>
      <c r="T2146">
        <f t="shared" si="99"/>
        <v>365</v>
      </c>
      <c r="U2146" t="str">
        <f t="shared" si="100"/>
        <v>2029</v>
      </c>
      <c r="V2146" t="str">
        <f t="shared" si="101"/>
        <v>4</v>
      </c>
      <c r="W2146" s="10" cm="1">
        <f t="array" ref="W2146">(INDEX(clv_analysis[[#All],[Customer Lifetime Value]], MATCH(TEXT(U2146, "0")&amp;V2146, TEXT(clv_analysis[[#All],[Year]], "0")&amp;clv_analysis[[#All],[Quarter]], 0))) /( COUNTIFS(amazon_prime_users[Year], U2146, amazon_prime_users[Quarter], V2146))</f>
        <v>37.68853607262303</v>
      </c>
    </row>
    <row r="2147" spans="1:23" x14ac:dyDescent="0.3">
      <c r="A2147" s="2">
        <v>2146</v>
      </c>
      <c r="B2147" t="s">
        <v>8361</v>
      </c>
      <c r="C2147" t="s">
        <v>8362</v>
      </c>
      <c r="D2147" t="s">
        <v>8363</v>
      </c>
      <c r="E2147" s="3">
        <v>24520</v>
      </c>
      <c r="F2147" t="s">
        <v>22</v>
      </c>
      <c r="G2147" t="s">
        <v>8364</v>
      </c>
      <c r="H2147" s="4">
        <v>47451</v>
      </c>
      <c r="I2147" s="1">
        <v>47816</v>
      </c>
      <c r="J2147" t="s">
        <v>36</v>
      </c>
      <c r="K2147" t="s">
        <v>37</v>
      </c>
      <c r="L2147" t="s">
        <v>53</v>
      </c>
      <c r="M2147" t="s">
        <v>59</v>
      </c>
      <c r="N2147" t="s">
        <v>28</v>
      </c>
      <c r="O2147" t="s">
        <v>38</v>
      </c>
      <c r="P2147" t="s">
        <v>30</v>
      </c>
      <c r="Q2147" t="s">
        <v>54</v>
      </c>
      <c r="R2147">
        <v>4.3</v>
      </c>
      <c r="S2147">
        <v>6</v>
      </c>
      <c r="T2147">
        <f t="shared" si="99"/>
        <v>365</v>
      </c>
      <c r="U2147" t="str">
        <f t="shared" si="100"/>
        <v>2029</v>
      </c>
      <c r="V2147" t="str">
        <f t="shared" si="101"/>
        <v>4</v>
      </c>
      <c r="W2147" s="10" cm="1">
        <f t="array" ref="W2147">(INDEX(clv_analysis[[#All],[Customer Lifetime Value]], MATCH(TEXT(U2147, "0")&amp;V2147, TEXT(clv_analysis[[#All],[Year]], "0")&amp;clv_analysis[[#All],[Quarter]], 0))) /( COUNTIFS(amazon_prime_users[Year], U2147, amazon_prime_users[Quarter], V2147))</f>
        <v>37.68853607262303</v>
      </c>
    </row>
    <row r="2148" spans="1:23" x14ac:dyDescent="0.3">
      <c r="A2148" s="2">
        <v>2147</v>
      </c>
      <c r="B2148" t="s">
        <v>8365</v>
      </c>
      <c r="C2148" t="s">
        <v>8366</v>
      </c>
      <c r="D2148" t="s">
        <v>8367</v>
      </c>
      <c r="E2148" s="3">
        <v>18270</v>
      </c>
      <c r="F2148" t="s">
        <v>43</v>
      </c>
      <c r="G2148" t="s">
        <v>3406</v>
      </c>
      <c r="H2148" s="4">
        <v>47452</v>
      </c>
      <c r="I2148" s="1">
        <v>47817</v>
      </c>
      <c r="J2148" t="s">
        <v>36</v>
      </c>
      <c r="K2148" t="s">
        <v>37</v>
      </c>
      <c r="L2148" t="s">
        <v>26</v>
      </c>
      <c r="M2148" t="s">
        <v>59</v>
      </c>
      <c r="N2148" t="s">
        <v>28</v>
      </c>
      <c r="O2148" t="s">
        <v>61</v>
      </c>
      <c r="P2148" t="s">
        <v>68</v>
      </c>
      <c r="Q2148" t="s">
        <v>47</v>
      </c>
      <c r="R2148">
        <v>3.6</v>
      </c>
      <c r="S2148">
        <v>4</v>
      </c>
      <c r="T2148">
        <f t="shared" si="99"/>
        <v>365</v>
      </c>
      <c r="U2148" t="str">
        <f t="shared" si="100"/>
        <v>2029</v>
      </c>
      <c r="V2148" t="str">
        <f t="shared" si="101"/>
        <v>4</v>
      </c>
      <c r="W2148" s="10" cm="1">
        <f t="array" ref="W2148">(INDEX(clv_analysis[[#All],[Customer Lifetime Value]], MATCH(TEXT(U2148, "0")&amp;V2148, TEXT(clv_analysis[[#All],[Year]], "0")&amp;clv_analysis[[#All],[Quarter]], 0))) /( COUNTIFS(amazon_prime_users[Year], U2148, amazon_prime_users[Quarter], V2148))</f>
        <v>37.68853607262303</v>
      </c>
    </row>
    <row r="2149" spans="1:23" x14ac:dyDescent="0.3">
      <c r="A2149" s="2">
        <v>2148</v>
      </c>
      <c r="B2149" t="s">
        <v>8368</v>
      </c>
      <c r="C2149" t="s">
        <v>8369</v>
      </c>
      <c r="D2149" t="s">
        <v>8370</v>
      </c>
      <c r="E2149" s="3">
        <v>25587</v>
      </c>
      <c r="F2149" t="s">
        <v>43</v>
      </c>
      <c r="G2149" t="s">
        <v>8371</v>
      </c>
      <c r="H2149" s="4">
        <v>47453</v>
      </c>
      <c r="I2149" s="1">
        <v>47818</v>
      </c>
      <c r="J2149" t="s">
        <v>24</v>
      </c>
      <c r="K2149" t="s">
        <v>37</v>
      </c>
      <c r="L2149" t="s">
        <v>26</v>
      </c>
      <c r="M2149" t="s">
        <v>27</v>
      </c>
      <c r="N2149" t="s">
        <v>45</v>
      </c>
      <c r="O2149" t="s">
        <v>67</v>
      </c>
      <c r="P2149" t="s">
        <v>30</v>
      </c>
      <c r="Q2149" t="s">
        <v>47</v>
      </c>
      <c r="R2149">
        <v>3.7</v>
      </c>
      <c r="S2149">
        <v>10</v>
      </c>
      <c r="T2149">
        <f t="shared" si="99"/>
        <v>365</v>
      </c>
      <c r="U2149" t="str">
        <f t="shared" si="100"/>
        <v>2029</v>
      </c>
      <c r="V2149" t="str">
        <f t="shared" si="101"/>
        <v>4</v>
      </c>
      <c r="W2149" s="10" cm="1">
        <f t="array" ref="W2149">(INDEX(clv_analysis[[#All],[Customer Lifetime Value]], MATCH(TEXT(U2149, "0")&amp;V2149, TEXT(clv_analysis[[#All],[Year]], "0")&amp;clv_analysis[[#All],[Quarter]], 0))) /( COUNTIFS(amazon_prime_users[Year], U2149, amazon_prime_users[Quarter], V2149))</f>
        <v>37.68853607262303</v>
      </c>
    </row>
    <row r="2150" spans="1:23" x14ac:dyDescent="0.3">
      <c r="A2150" s="2">
        <v>2149</v>
      </c>
      <c r="B2150" t="s">
        <v>8372</v>
      </c>
      <c r="C2150" t="s">
        <v>8373</v>
      </c>
      <c r="D2150" t="s">
        <v>8374</v>
      </c>
      <c r="E2150" s="3">
        <v>37958</v>
      </c>
      <c r="F2150" t="s">
        <v>43</v>
      </c>
      <c r="G2150" t="s">
        <v>8375</v>
      </c>
      <c r="H2150" s="4">
        <v>47454</v>
      </c>
      <c r="I2150" s="1">
        <v>47819</v>
      </c>
      <c r="J2150" t="s">
        <v>24</v>
      </c>
      <c r="K2150" t="s">
        <v>52</v>
      </c>
      <c r="L2150" t="s">
        <v>53</v>
      </c>
      <c r="M2150" t="s">
        <v>66</v>
      </c>
      <c r="N2150" t="s">
        <v>45</v>
      </c>
      <c r="O2150" t="s">
        <v>61</v>
      </c>
      <c r="P2150" t="s">
        <v>39</v>
      </c>
      <c r="Q2150" t="s">
        <v>31</v>
      </c>
      <c r="R2150">
        <v>4.9000000000000004</v>
      </c>
      <c r="S2150">
        <v>3</v>
      </c>
      <c r="T2150">
        <f t="shared" si="99"/>
        <v>365</v>
      </c>
      <c r="U2150" t="str">
        <f t="shared" si="100"/>
        <v>2029</v>
      </c>
      <c r="V2150" t="str">
        <f t="shared" si="101"/>
        <v>4</v>
      </c>
      <c r="W2150" s="10" cm="1">
        <f t="array" ref="W2150">(INDEX(clv_analysis[[#All],[Customer Lifetime Value]], MATCH(TEXT(U2150, "0")&amp;V2150, TEXT(clv_analysis[[#All],[Year]], "0")&amp;clv_analysis[[#All],[Quarter]], 0))) /( COUNTIFS(amazon_prime_users[Year], U2150, amazon_prime_users[Quarter], V2150))</f>
        <v>37.68853607262303</v>
      </c>
    </row>
    <row r="2151" spans="1:23" x14ac:dyDescent="0.3">
      <c r="A2151" s="2">
        <v>2150</v>
      </c>
      <c r="B2151" t="s">
        <v>8376</v>
      </c>
      <c r="C2151" t="s">
        <v>8377</v>
      </c>
      <c r="D2151" t="s">
        <v>8378</v>
      </c>
      <c r="E2151" s="3">
        <v>35998</v>
      </c>
      <c r="F2151" t="s">
        <v>22</v>
      </c>
      <c r="G2151" t="s">
        <v>8379</v>
      </c>
      <c r="H2151" s="4">
        <v>47455</v>
      </c>
      <c r="I2151" s="1">
        <v>47820</v>
      </c>
      <c r="J2151" t="s">
        <v>24</v>
      </c>
      <c r="K2151" t="s">
        <v>25</v>
      </c>
      <c r="L2151" t="s">
        <v>53</v>
      </c>
      <c r="M2151" t="s">
        <v>59</v>
      </c>
      <c r="N2151" t="s">
        <v>45</v>
      </c>
      <c r="O2151" t="s">
        <v>38</v>
      </c>
      <c r="P2151" t="s">
        <v>30</v>
      </c>
      <c r="Q2151" t="s">
        <v>31</v>
      </c>
      <c r="R2151">
        <v>4.7</v>
      </c>
      <c r="S2151">
        <v>5</v>
      </c>
      <c r="T2151">
        <f t="shared" si="99"/>
        <v>365</v>
      </c>
      <c r="U2151" t="str">
        <f t="shared" si="100"/>
        <v>2029</v>
      </c>
      <c r="V2151" t="str">
        <f t="shared" si="101"/>
        <v>4</v>
      </c>
      <c r="W2151" s="10" cm="1">
        <f t="array" ref="W2151">(INDEX(clv_analysis[[#All],[Customer Lifetime Value]], MATCH(TEXT(U2151, "0")&amp;V2151, TEXT(clv_analysis[[#All],[Year]], "0")&amp;clv_analysis[[#All],[Quarter]], 0))) /( COUNTIFS(amazon_prime_users[Year], U2151, amazon_prime_users[Quarter], V2151))</f>
        <v>37.68853607262303</v>
      </c>
    </row>
    <row r="2152" spans="1:23" x14ac:dyDescent="0.3">
      <c r="A2152" s="2">
        <v>2151</v>
      </c>
      <c r="B2152" t="s">
        <v>8380</v>
      </c>
      <c r="C2152" t="s">
        <v>8381</v>
      </c>
      <c r="D2152" t="s">
        <v>8382</v>
      </c>
      <c r="E2152" s="3">
        <v>28924</v>
      </c>
      <c r="F2152" t="s">
        <v>43</v>
      </c>
      <c r="G2152" t="s">
        <v>3590</v>
      </c>
      <c r="H2152" s="4">
        <v>47456</v>
      </c>
      <c r="I2152" s="1">
        <v>47821</v>
      </c>
      <c r="J2152" t="s">
        <v>36</v>
      </c>
      <c r="K2152" t="s">
        <v>25</v>
      </c>
      <c r="L2152" t="s">
        <v>53</v>
      </c>
      <c r="M2152" t="s">
        <v>66</v>
      </c>
      <c r="N2152" t="s">
        <v>28</v>
      </c>
      <c r="O2152" t="s">
        <v>67</v>
      </c>
      <c r="P2152" t="s">
        <v>68</v>
      </c>
      <c r="Q2152" t="s">
        <v>31</v>
      </c>
      <c r="R2152">
        <v>3.5</v>
      </c>
      <c r="S2152">
        <v>0</v>
      </c>
      <c r="T2152">
        <f t="shared" si="99"/>
        <v>365</v>
      </c>
      <c r="U2152" t="str">
        <f t="shared" si="100"/>
        <v>2029</v>
      </c>
      <c r="V2152" t="str">
        <f t="shared" si="101"/>
        <v>4</v>
      </c>
      <c r="W2152" s="10" cm="1">
        <f t="array" ref="W2152">(INDEX(clv_analysis[[#All],[Customer Lifetime Value]], MATCH(TEXT(U2152, "0")&amp;V2152, TEXT(clv_analysis[[#All],[Year]], "0")&amp;clv_analysis[[#All],[Quarter]], 0))) /( COUNTIFS(amazon_prime_users[Year], U2152, amazon_prime_users[Quarter], V2152))</f>
        <v>37.68853607262303</v>
      </c>
    </row>
    <row r="2153" spans="1:23" x14ac:dyDescent="0.3">
      <c r="A2153" s="2">
        <v>2152</v>
      </c>
      <c r="B2153" t="s">
        <v>8383</v>
      </c>
      <c r="C2153" t="s">
        <v>8384</v>
      </c>
      <c r="D2153" t="s">
        <v>6745</v>
      </c>
      <c r="E2153" s="3">
        <v>34908</v>
      </c>
      <c r="F2153" t="s">
        <v>43</v>
      </c>
      <c r="G2153" t="s">
        <v>8385</v>
      </c>
      <c r="H2153" s="4">
        <v>47457</v>
      </c>
      <c r="I2153" s="1">
        <v>47822</v>
      </c>
      <c r="J2153" t="s">
        <v>24</v>
      </c>
      <c r="K2153" t="s">
        <v>37</v>
      </c>
      <c r="L2153" t="s">
        <v>53</v>
      </c>
      <c r="M2153" t="s">
        <v>66</v>
      </c>
      <c r="N2153" t="s">
        <v>28</v>
      </c>
      <c r="O2153" t="s">
        <v>67</v>
      </c>
      <c r="P2153" t="s">
        <v>30</v>
      </c>
      <c r="Q2153" t="s">
        <v>54</v>
      </c>
      <c r="R2153">
        <v>4.2</v>
      </c>
      <c r="S2153">
        <v>0</v>
      </c>
      <c r="T2153">
        <f t="shared" si="99"/>
        <v>365</v>
      </c>
      <c r="U2153" t="str">
        <f t="shared" si="100"/>
        <v>2029</v>
      </c>
      <c r="V2153" t="str">
        <f t="shared" si="101"/>
        <v>4</v>
      </c>
      <c r="W2153" s="10" cm="1">
        <f t="array" ref="W2153">(INDEX(clv_analysis[[#All],[Customer Lifetime Value]], MATCH(TEXT(U2153, "0")&amp;V2153, TEXT(clv_analysis[[#All],[Year]], "0")&amp;clv_analysis[[#All],[Quarter]], 0))) /( COUNTIFS(amazon_prime_users[Year], U2153, amazon_prime_users[Quarter], V2153))</f>
        <v>37.68853607262303</v>
      </c>
    </row>
    <row r="2154" spans="1:23" x14ac:dyDescent="0.3">
      <c r="A2154" s="2">
        <v>2153</v>
      </c>
      <c r="B2154" t="s">
        <v>8386</v>
      </c>
      <c r="C2154" t="s">
        <v>8387</v>
      </c>
      <c r="D2154" t="s">
        <v>8388</v>
      </c>
      <c r="E2154" s="3">
        <v>34620</v>
      </c>
      <c r="F2154" t="s">
        <v>43</v>
      </c>
      <c r="G2154" t="s">
        <v>8389</v>
      </c>
      <c r="H2154" s="4">
        <v>47458</v>
      </c>
      <c r="I2154" s="1">
        <v>47823</v>
      </c>
      <c r="J2154" t="s">
        <v>24</v>
      </c>
      <c r="K2154" t="s">
        <v>25</v>
      </c>
      <c r="L2154" t="s">
        <v>26</v>
      </c>
      <c r="M2154" t="s">
        <v>27</v>
      </c>
      <c r="N2154" t="s">
        <v>45</v>
      </c>
      <c r="O2154" t="s">
        <v>67</v>
      </c>
      <c r="P2154" t="s">
        <v>39</v>
      </c>
      <c r="Q2154" t="s">
        <v>54</v>
      </c>
      <c r="R2154">
        <v>3.1</v>
      </c>
      <c r="S2154">
        <v>8</v>
      </c>
      <c r="T2154">
        <f t="shared" si="99"/>
        <v>365</v>
      </c>
      <c r="U2154" t="str">
        <f t="shared" si="100"/>
        <v>2029</v>
      </c>
      <c r="V2154" t="str">
        <f t="shared" si="101"/>
        <v>4</v>
      </c>
      <c r="W2154" s="10" cm="1">
        <f t="array" ref="W2154">(INDEX(clv_analysis[[#All],[Customer Lifetime Value]], MATCH(TEXT(U2154, "0")&amp;V2154, TEXT(clv_analysis[[#All],[Year]], "0")&amp;clv_analysis[[#All],[Quarter]], 0))) /( COUNTIFS(amazon_prime_users[Year], U2154, amazon_prime_users[Quarter], V2154))</f>
        <v>37.68853607262303</v>
      </c>
    </row>
    <row r="2155" spans="1:23" x14ac:dyDescent="0.3">
      <c r="A2155" s="2">
        <v>2154</v>
      </c>
      <c r="B2155" t="s">
        <v>8390</v>
      </c>
      <c r="C2155" t="s">
        <v>8391</v>
      </c>
      <c r="D2155" t="s">
        <v>8392</v>
      </c>
      <c r="E2155" s="3">
        <v>20368</v>
      </c>
      <c r="F2155" t="s">
        <v>22</v>
      </c>
      <c r="G2155" t="s">
        <v>8393</v>
      </c>
      <c r="H2155" s="4">
        <v>47459</v>
      </c>
      <c r="I2155" s="1">
        <v>47824</v>
      </c>
      <c r="J2155" t="s">
        <v>24</v>
      </c>
      <c r="K2155" t="s">
        <v>25</v>
      </c>
      <c r="L2155" t="s">
        <v>53</v>
      </c>
      <c r="M2155" t="s">
        <v>27</v>
      </c>
      <c r="N2155" t="s">
        <v>28</v>
      </c>
      <c r="O2155" t="s">
        <v>29</v>
      </c>
      <c r="P2155" t="s">
        <v>68</v>
      </c>
      <c r="Q2155" t="s">
        <v>47</v>
      </c>
      <c r="R2155">
        <v>4.3</v>
      </c>
      <c r="S2155">
        <v>10</v>
      </c>
      <c r="T2155">
        <f t="shared" si="99"/>
        <v>365</v>
      </c>
      <c r="U2155" t="str">
        <f t="shared" si="100"/>
        <v>2029</v>
      </c>
      <c r="V2155" t="str">
        <f t="shared" si="101"/>
        <v>4</v>
      </c>
      <c r="W2155" s="10" cm="1">
        <f t="array" ref="W2155">(INDEX(clv_analysis[[#All],[Customer Lifetime Value]], MATCH(TEXT(U2155, "0")&amp;V2155, TEXT(clv_analysis[[#All],[Year]], "0")&amp;clv_analysis[[#All],[Quarter]], 0))) /( COUNTIFS(amazon_prime_users[Year], U2155, amazon_prime_users[Quarter], V2155))</f>
        <v>37.68853607262303</v>
      </c>
    </row>
    <row r="2156" spans="1:23" x14ac:dyDescent="0.3">
      <c r="A2156" s="2">
        <v>2155</v>
      </c>
      <c r="B2156" t="s">
        <v>8394</v>
      </c>
      <c r="C2156" t="s">
        <v>8395</v>
      </c>
      <c r="D2156" t="s">
        <v>8396</v>
      </c>
      <c r="E2156" s="3">
        <v>18138</v>
      </c>
      <c r="F2156" t="s">
        <v>43</v>
      </c>
      <c r="G2156" t="s">
        <v>604</v>
      </c>
      <c r="H2156" s="4">
        <v>47460</v>
      </c>
      <c r="I2156" s="1">
        <v>47825</v>
      </c>
      <c r="J2156" t="s">
        <v>24</v>
      </c>
      <c r="K2156" t="s">
        <v>25</v>
      </c>
      <c r="L2156" t="s">
        <v>26</v>
      </c>
      <c r="M2156" t="s">
        <v>66</v>
      </c>
      <c r="N2156" t="s">
        <v>28</v>
      </c>
      <c r="O2156" t="s">
        <v>38</v>
      </c>
      <c r="P2156" t="s">
        <v>39</v>
      </c>
      <c r="Q2156" t="s">
        <v>47</v>
      </c>
      <c r="R2156">
        <v>4.9000000000000004</v>
      </c>
      <c r="S2156">
        <v>4</v>
      </c>
      <c r="T2156">
        <f t="shared" si="99"/>
        <v>365</v>
      </c>
      <c r="U2156" t="str">
        <f t="shared" si="100"/>
        <v>2029</v>
      </c>
      <c r="V2156" t="str">
        <f t="shared" si="101"/>
        <v>4</v>
      </c>
      <c r="W2156" s="10" cm="1">
        <f t="array" ref="W2156">(INDEX(clv_analysis[[#All],[Customer Lifetime Value]], MATCH(TEXT(U2156, "0")&amp;V2156, TEXT(clv_analysis[[#All],[Year]], "0")&amp;clv_analysis[[#All],[Quarter]], 0))) /( COUNTIFS(amazon_prime_users[Year], U2156, amazon_prime_users[Quarter], V2156))</f>
        <v>37.68853607262303</v>
      </c>
    </row>
    <row r="2157" spans="1:23" x14ac:dyDescent="0.3">
      <c r="A2157" s="2">
        <v>2156</v>
      </c>
      <c r="B2157" t="s">
        <v>8397</v>
      </c>
      <c r="C2157" t="s">
        <v>8398</v>
      </c>
      <c r="D2157" t="s">
        <v>8399</v>
      </c>
      <c r="E2157" s="3">
        <v>30691</v>
      </c>
      <c r="F2157" t="s">
        <v>22</v>
      </c>
      <c r="G2157" t="s">
        <v>8400</v>
      </c>
      <c r="H2157" s="4">
        <v>47461</v>
      </c>
      <c r="I2157" s="1">
        <v>47826</v>
      </c>
      <c r="J2157" t="s">
        <v>36</v>
      </c>
      <c r="K2157" t="s">
        <v>37</v>
      </c>
      <c r="L2157" t="s">
        <v>53</v>
      </c>
      <c r="M2157" t="s">
        <v>27</v>
      </c>
      <c r="N2157" t="s">
        <v>45</v>
      </c>
      <c r="O2157" t="s">
        <v>114</v>
      </c>
      <c r="P2157" t="s">
        <v>30</v>
      </c>
      <c r="Q2157" t="s">
        <v>31</v>
      </c>
      <c r="R2157">
        <v>4.0999999999999996</v>
      </c>
      <c r="S2157">
        <v>3</v>
      </c>
      <c r="T2157">
        <f t="shared" si="99"/>
        <v>365</v>
      </c>
      <c r="U2157" t="str">
        <f t="shared" si="100"/>
        <v>2029</v>
      </c>
      <c r="V2157" t="str">
        <f t="shared" si="101"/>
        <v>4</v>
      </c>
      <c r="W2157" s="10" cm="1">
        <f t="array" ref="W2157">(INDEX(clv_analysis[[#All],[Customer Lifetime Value]], MATCH(TEXT(U2157, "0")&amp;V2157, TEXT(clv_analysis[[#All],[Year]], "0")&amp;clv_analysis[[#All],[Quarter]], 0))) /( COUNTIFS(amazon_prime_users[Year], U2157, amazon_prime_users[Quarter], V2157))</f>
        <v>37.68853607262303</v>
      </c>
    </row>
    <row r="2158" spans="1:23" x14ac:dyDescent="0.3">
      <c r="A2158" s="2">
        <v>2157</v>
      </c>
      <c r="B2158" t="s">
        <v>8401</v>
      </c>
      <c r="C2158" t="s">
        <v>8402</v>
      </c>
      <c r="D2158" t="s">
        <v>8403</v>
      </c>
      <c r="E2158" s="3">
        <v>24420</v>
      </c>
      <c r="F2158" t="s">
        <v>43</v>
      </c>
      <c r="G2158" t="s">
        <v>8404</v>
      </c>
      <c r="H2158" s="4">
        <v>47462</v>
      </c>
      <c r="I2158" s="1">
        <v>47827</v>
      </c>
      <c r="J2158" t="s">
        <v>24</v>
      </c>
      <c r="K2158" t="s">
        <v>25</v>
      </c>
      <c r="L2158" t="s">
        <v>53</v>
      </c>
      <c r="M2158" t="s">
        <v>59</v>
      </c>
      <c r="N2158" t="s">
        <v>28</v>
      </c>
      <c r="O2158" t="s">
        <v>114</v>
      </c>
      <c r="P2158" t="s">
        <v>39</v>
      </c>
      <c r="Q2158" t="s">
        <v>31</v>
      </c>
      <c r="R2158">
        <v>3.3</v>
      </c>
      <c r="S2158">
        <v>4</v>
      </c>
      <c r="T2158">
        <f t="shared" si="99"/>
        <v>365</v>
      </c>
      <c r="U2158" t="str">
        <f t="shared" si="100"/>
        <v>2029</v>
      </c>
      <c r="V2158" t="str">
        <f t="shared" si="101"/>
        <v>4</v>
      </c>
      <c r="W2158" s="10" cm="1">
        <f t="array" ref="W2158">(INDEX(clv_analysis[[#All],[Customer Lifetime Value]], MATCH(TEXT(U2158, "0")&amp;V2158, TEXT(clv_analysis[[#All],[Year]], "0")&amp;clv_analysis[[#All],[Quarter]], 0))) /( COUNTIFS(amazon_prime_users[Year], U2158, amazon_prime_users[Quarter], V2158))</f>
        <v>37.68853607262303</v>
      </c>
    </row>
    <row r="2159" spans="1:23" x14ac:dyDescent="0.3">
      <c r="A2159" s="2">
        <v>2158</v>
      </c>
      <c r="B2159" t="s">
        <v>8405</v>
      </c>
      <c r="C2159" t="s">
        <v>8406</v>
      </c>
      <c r="D2159" t="s">
        <v>8407</v>
      </c>
      <c r="E2159" s="3">
        <v>21031</v>
      </c>
      <c r="F2159" t="s">
        <v>22</v>
      </c>
      <c r="G2159" t="s">
        <v>8408</v>
      </c>
      <c r="H2159" s="4">
        <v>47463</v>
      </c>
      <c r="I2159" s="1">
        <v>47828</v>
      </c>
      <c r="J2159" t="s">
        <v>36</v>
      </c>
      <c r="K2159" t="s">
        <v>25</v>
      </c>
      <c r="L2159" t="s">
        <v>26</v>
      </c>
      <c r="M2159" t="s">
        <v>27</v>
      </c>
      <c r="N2159" t="s">
        <v>45</v>
      </c>
      <c r="O2159" t="s">
        <v>61</v>
      </c>
      <c r="P2159" t="s">
        <v>68</v>
      </c>
      <c r="Q2159" t="s">
        <v>31</v>
      </c>
      <c r="R2159">
        <v>4.2</v>
      </c>
      <c r="S2159">
        <v>7</v>
      </c>
      <c r="T2159">
        <f t="shared" si="99"/>
        <v>365</v>
      </c>
      <c r="U2159" t="str">
        <f t="shared" si="100"/>
        <v>2029</v>
      </c>
      <c r="V2159" t="str">
        <f t="shared" si="101"/>
        <v>4</v>
      </c>
      <c r="W2159" s="10" cm="1">
        <f t="array" ref="W2159">(INDEX(clv_analysis[[#All],[Customer Lifetime Value]], MATCH(TEXT(U2159, "0")&amp;V2159, TEXT(clv_analysis[[#All],[Year]], "0")&amp;clv_analysis[[#All],[Quarter]], 0))) /( COUNTIFS(amazon_prime_users[Year], U2159, amazon_prime_users[Quarter], V2159))</f>
        <v>37.68853607262303</v>
      </c>
    </row>
    <row r="2160" spans="1:23" x14ac:dyDescent="0.3">
      <c r="A2160" s="2">
        <v>2159</v>
      </c>
      <c r="B2160" t="s">
        <v>8409</v>
      </c>
      <c r="C2160" t="s">
        <v>8410</v>
      </c>
      <c r="D2160" t="s">
        <v>8411</v>
      </c>
      <c r="E2160" s="3">
        <v>17064</v>
      </c>
      <c r="F2160" t="s">
        <v>22</v>
      </c>
      <c r="G2160" t="s">
        <v>8412</v>
      </c>
      <c r="H2160" s="4">
        <v>47464</v>
      </c>
      <c r="I2160" s="1">
        <v>47829</v>
      </c>
      <c r="J2160" t="s">
        <v>36</v>
      </c>
      <c r="K2160" t="s">
        <v>52</v>
      </c>
      <c r="L2160" t="s">
        <v>53</v>
      </c>
      <c r="M2160" t="s">
        <v>27</v>
      </c>
      <c r="N2160" t="s">
        <v>60</v>
      </c>
      <c r="O2160" t="s">
        <v>67</v>
      </c>
      <c r="P2160" t="s">
        <v>68</v>
      </c>
      <c r="Q2160" t="s">
        <v>47</v>
      </c>
      <c r="R2160">
        <v>4.3</v>
      </c>
      <c r="S2160">
        <v>1</v>
      </c>
      <c r="T2160">
        <f t="shared" si="99"/>
        <v>365</v>
      </c>
      <c r="U2160" t="str">
        <f t="shared" si="100"/>
        <v>2029</v>
      </c>
      <c r="V2160" t="str">
        <f t="shared" si="101"/>
        <v>4</v>
      </c>
      <c r="W2160" s="10" cm="1">
        <f t="array" ref="W2160">(INDEX(clv_analysis[[#All],[Customer Lifetime Value]], MATCH(TEXT(U2160, "0")&amp;V2160, TEXT(clv_analysis[[#All],[Year]], "0")&amp;clv_analysis[[#All],[Quarter]], 0))) /( COUNTIFS(amazon_prime_users[Year], U2160, amazon_prime_users[Quarter], V2160))</f>
        <v>37.68853607262303</v>
      </c>
    </row>
    <row r="2161" spans="1:23" x14ac:dyDescent="0.3">
      <c r="A2161" s="2">
        <v>2160</v>
      </c>
      <c r="B2161" t="s">
        <v>8413</v>
      </c>
      <c r="C2161" t="s">
        <v>8414</v>
      </c>
      <c r="D2161" t="s">
        <v>8415</v>
      </c>
      <c r="E2161" s="3">
        <v>13615</v>
      </c>
      <c r="F2161" t="s">
        <v>43</v>
      </c>
      <c r="G2161" t="s">
        <v>8416</v>
      </c>
      <c r="H2161" s="4">
        <v>47465</v>
      </c>
      <c r="I2161" s="1">
        <v>47830</v>
      </c>
      <c r="J2161" t="s">
        <v>24</v>
      </c>
      <c r="K2161" t="s">
        <v>25</v>
      </c>
      <c r="L2161" t="s">
        <v>26</v>
      </c>
      <c r="M2161" t="s">
        <v>27</v>
      </c>
      <c r="N2161" t="s">
        <v>28</v>
      </c>
      <c r="O2161" t="s">
        <v>46</v>
      </c>
      <c r="P2161" t="s">
        <v>39</v>
      </c>
      <c r="Q2161" t="s">
        <v>31</v>
      </c>
      <c r="R2161">
        <v>4.4000000000000004</v>
      </c>
      <c r="S2161">
        <v>1</v>
      </c>
      <c r="T2161">
        <f t="shared" si="99"/>
        <v>365</v>
      </c>
      <c r="U2161" t="str">
        <f t="shared" si="100"/>
        <v>2029</v>
      </c>
      <c r="V2161" t="str">
        <f t="shared" si="101"/>
        <v>4</v>
      </c>
      <c r="W2161" s="10" cm="1">
        <f t="array" ref="W2161">(INDEX(clv_analysis[[#All],[Customer Lifetime Value]], MATCH(TEXT(U2161, "0")&amp;V2161, TEXT(clv_analysis[[#All],[Year]], "0")&amp;clv_analysis[[#All],[Quarter]], 0))) /( COUNTIFS(amazon_prime_users[Year], U2161, amazon_prime_users[Quarter], V2161))</f>
        <v>37.68853607262303</v>
      </c>
    </row>
    <row r="2162" spans="1:23" x14ac:dyDescent="0.3">
      <c r="A2162" s="2">
        <v>2161</v>
      </c>
      <c r="B2162" t="s">
        <v>8417</v>
      </c>
      <c r="C2162" t="s">
        <v>8418</v>
      </c>
      <c r="D2162" t="s">
        <v>8419</v>
      </c>
      <c r="E2162" s="3">
        <v>35554</v>
      </c>
      <c r="F2162" t="s">
        <v>43</v>
      </c>
      <c r="G2162" t="s">
        <v>8420</v>
      </c>
      <c r="H2162" s="4">
        <v>47466</v>
      </c>
      <c r="I2162" s="1">
        <v>47831</v>
      </c>
      <c r="J2162" t="s">
        <v>24</v>
      </c>
      <c r="K2162" t="s">
        <v>37</v>
      </c>
      <c r="L2162" t="s">
        <v>53</v>
      </c>
      <c r="M2162" t="s">
        <v>59</v>
      </c>
      <c r="N2162" t="s">
        <v>28</v>
      </c>
      <c r="O2162" t="s">
        <v>67</v>
      </c>
      <c r="P2162" t="s">
        <v>68</v>
      </c>
      <c r="Q2162" t="s">
        <v>31</v>
      </c>
      <c r="R2162">
        <v>4.8</v>
      </c>
      <c r="S2162">
        <v>5</v>
      </c>
      <c r="T2162">
        <f t="shared" si="99"/>
        <v>365</v>
      </c>
      <c r="U2162" t="str">
        <f t="shared" si="100"/>
        <v>2029</v>
      </c>
      <c r="V2162" t="str">
        <f t="shared" si="101"/>
        <v>4</v>
      </c>
      <c r="W2162" s="10" cm="1">
        <f t="array" ref="W2162">(INDEX(clv_analysis[[#All],[Customer Lifetime Value]], MATCH(TEXT(U2162, "0")&amp;V2162, TEXT(clv_analysis[[#All],[Year]], "0")&amp;clv_analysis[[#All],[Quarter]], 0))) /( COUNTIFS(amazon_prime_users[Year], U2162, amazon_prime_users[Quarter], V2162))</f>
        <v>37.68853607262303</v>
      </c>
    </row>
    <row r="2163" spans="1:23" x14ac:dyDescent="0.3">
      <c r="A2163" s="2">
        <v>2162</v>
      </c>
      <c r="B2163" t="s">
        <v>8421</v>
      </c>
      <c r="C2163" t="s">
        <v>8422</v>
      </c>
      <c r="D2163" t="s">
        <v>8423</v>
      </c>
      <c r="E2163" s="3">
        <v>21443</v>
      </c>
      <c r="F2163" t="s">
        <v>43</v>
      </c>
      <c r="G2163" t="s">
        <v>8424</v>
      </c>
      <c r="H2163" s="4">
        <v>47467</v>
      </c>
      <c r="I2163" s="1">
        <v>47832</v>
      </c>
      <c r="J2163" t="s">
        <v>36</v>
      </c>
      <c r="K2163" t="s">
        <v>37</v>
      </c>
      <c r="L2163" t="s">
        <v>26</v>
      </c>
      <c r="M2163" t="s">
        <v>27</v>
      </c>
      <c r="N2163" t="s">
        <v>60</v>
      </c>
      <c r="O2163" t="s">
        <v>61</v>
      </c>
      <c r="P2163" t="s">
        <v>39</v>
      </c>
      <c r="Q2163" t="s">
        <v>47</v>
      </c>
      <c r="R2163">
        <v>4</v>
      </c>
      <c r="S2163">
        <v>7</v>
      </c>
      <c r="T2163">
        <f t="shared" si="99"/>
        <v>365</v>
      </c>
      <c r="U2163" t="str">
        <f t="shared" si="100"/>
        <v>2029</v>
      </c>
      <c r="V2163" t="str">
        <f t="shared" si="101"/>
        <v>4</v>
      </c>
      <c r="W2163" s="10" cm="1">
        <f t="array" ref="W2163">(INDEX(clv_analysis[[#All],[Customer Lifetime Value]], MATCH(TEXT(U2163, "0")&amp;V2163, TEXT(clv_analysis[[#All],[Year]], "0")&amp;clv_analysis[[#All],[Quarter]], 0))) /( COUNTIFS(amazon_prime_users[Year], U2163, amazon_prime_users[Quarter], V2163))</f>
        <v>37.68853607262303</v>
      </c>
    </row>
    <row r="2164" spans="1:23" x14ac:dyDescent="0.3">
      <c r="A2164" s="2">
        <v>2163</v>
      </c>
      <c r="B2164" t="s">
        <v>8425</v>
      </c>
      <c r="C2164" t="s">
        <v>8426</v>
      </c>
      <c r="D2164" t="s">
        <v>8427</v>
      </c>
      <c r="E2164" s="3">
        <v>29241</v>
      </c>
      <c r="F2164" t="s">
        <v>43</v>
      </c>
      <c r="G2164" t="s">
        <v>8428</v>
      </c>
      <c r="H2164" s="4">
        <v>47468</v>
      </c>
      <c r="I2164" s="1">
        <v>47833</v>
      </c>
      <c r="J2164" t="s">
        <v>36</v>
      </c>
      <c r="K2164" t="s">
        <v>37</v>
      </c>
      <c r="L2164" t="s">
        <v>53</v>
      </c>
      <c r="M2164" t="s">
        <v>59</v>
      </c>
      <c r="N2164" t="s">
        <v>28</v>
      </c>
      <c r="O2164" t="s">
        <v>38</v>
      </c>
      <c r="P2164" t="s">
        <v>39</v>
      </c>
      <c r="Q2164" t="s">
        <v>54</v>
      </c>
      <c r="R2164">
        <v>3.8</v>
      </c>
      <c r="S2164">
        <v>3</v>
      </c>
      <c r="T2164">
        <f t="shared" si="99"/>
        <v>365</v>
      </c>
      <c r="U2164" t="str">
        <f t="shared" si="100"/>
        <v>2029</v>
      </c>
      <c r="V2164" t="str">
        <f t="shared" si="101"/>
        <v>4</v>
      </c>
      <c r="W2164" s="10" cm="1">
        <f t="array" ref="W2164">(INDEX(clv_analysis[[#All],[Customer Lifetime Value]], MATCH(TEXT(U2164, "0")&amp;V2164, TEXT(clv_analysis[[#All],[Year]], "0")&amp;clv_analysis[[#All],[Quarter]], 0))) /( COUNTIFS(amazon_prime_users[Year], U2164, amazon_prime_users[Quarter], V2164))</f>
        <v>37.68853607262303</v>
      </c>
    </row>
    <row r="2165" spans="1:23" x14ac:dyDescent="0.3">
      <c r="A2165" s="2">
        <v>2164</v>
      </c>
      <c r="B2165" t="s">
        <v>845</v>
      </c>
      <c r="C2165" t="s">
        <v>8429</v>
      </c>
      <c r="D2165" t="s">
        <v>8430</v>
      </c>
      <c r="E2165" s="3">
        <v>20480</v>
      </c>
      <c r="F2165" t="s">
        <v>43</v>
      </c>
      <c r="G2165" t="s">
        <v>8431</v>
      </c>
      <c r="H2165" s="4">
        <v>47469</v>
      </c>
      <c r="I2165" s="1">
        <v>47834</v>
      </c>
      <c r="J2165" t="s">
        <v>24</v>
      </c>
      <c r="K2165" t="s">
        <v>52</v>
      </c>
      <c r="L2165" t="s">
        <v>26</v>
      </c>
      <c r="M2165" t="s">
        <v>27</v>
      </c>
      <c r="N2165" t="s">
        <v>60</v>
      </c>
      <c r="O2165" t="s">
        <v>114</v>
      </c>
      <c r="P2165" t="s">
        <v>30</v>
      </c>
      <c r="Q2165" t="s">
        <v>54</v>
      </c>
      <c r="R2165">
        <v>4.3</v>
      </c>
      <c r="S2165">
        <v>5</v>
      </c>
      <c r="T2165">
        <f t="shared" si="99"/>
        <v>365</v>
      </c>
      <c r="U2165" t="str">
        <f t="shared" si="100"/>
        <v>2029</v>
      </c>
      <c r="V2165" t="str">
        <f t="shared" si="101"/>
        <v>4</v>
      </c>
      <c r="W2165" s="10" cm="1">
        <f t="array" ref="W2165">(INDEX(clv_analysis[[#All],[Customer Lifetime Value]], MATCH(TEXT(U2165, "0")&amp;V2165, TEXT(clv_analysis[[#All],[Year]], "0")&amp;clv_analysis[[#All],[Quarter]], 0))) /( COUNTIFS(amazon_prime_users[Year], U2165, amazon_prime_users[Quarter], V2165))</f>
        <v>37.68853607262303</v>
      </c>
    </row>
    <row r="2166" spans="1:23" x14ac:dyDescent="0.3">
      <c r="A2166" s="2">
        <v>2165</v>
      </c>
      <c r="B2166" t="s">
        <v>8432</v>
      </c>
      <c r="C2166" t="s">
        <v>8433</v>
      </c>
      <c r="D2166" t="s">
        <v>8434</v>
      </c>
      <c r="E2166" s="3">
        <v>26680</v>
      </c>
      <c r="F2166" t="s">
        <v>43</v>
      </c>
      <c r="G2166" t="s">
        <v>8435</v>
      </c>
      <c r="H2166" s="4">
        <v>47470</v>
      </c>
      <c r="I2166" s="1">
        <v>47835</v>
      </c>
      <c r="J2166" t="s">
        <v>36</v>
      </c>
      <c r="K2166" t="s">
        <v>37</v>
      </c>
      <c r="L2166" t="s">
        <v>26</v>
      </c>
      <c r="M2166" t="s">
        <v>66</v>
      </c>
      <c r="N2166" t="s">
        <v>45</v>
      </c>
      <c r="O2166" t="s">
        <v>67</v>
      </c>
      <c r="P2166" t="s">
        <v>39</v>
      </c>
      <c r="Q2166" t="s">
        <v>54</v>
      </c>
      <c r="R2166">
        <v>4.3</v>
      </c>
      <c r="S2166">
        <v>0</v>
      </c>
      <c r="T2166">
        <f t="shared" si="99"/>
        <v>365</v>
      </c>
      <c r="U2166" t="str">
        <f t="shared" si="100"/>
        <v>2029</v>
      </c>
      <c r="V2166" t="str">
        <f t="shared" si="101"/>
        <v>4</v>
      </c>
      <c r="W2166" s="10" cm="1">
        <f t="array" ref="W2166">(INDEX(clv_analysis[[#All],[Customer Lifetime Value]], MATCH(TEXT(U2166, "0")&amp;V2166, TEXT(clv_analysis[[#All],[Year]], "0")&amp;clv_analysis[[#All],[Quarter]], 0))) /( COUNTIFS(amazon_prime_users[Year], U2166, amazon_prime_users[Quarter], V2166))</f>
        <v>37.68853607262303</v>
      </c>
    </row>
    <row r="2167" spans="1:23" x14ac:dyDescent="0.3">
      <c r="A2167" s="2">
        <v>2166</v>
      </c>
      <c r="B2167" t="s">
        <v>8436</v>
      </c>
      <c r="C2167" t="s">
        <v>8437</v>
      </c>
      <c r="D2167" t="s">
        <v>8438</v>
      </c>
      <c r="E2167" s="3">
        <v>21238</v>
      </c>
      <c r="F2167" t="s">
        <v>22</v>
      </c>
      <c r="G2167" t="s">
        <v>8439</v>
      </c>
      <c r="H2167" s="4">
        <v>47471</v>
      </c>
      <c r="I2167" s="1">
        <v>47836</v>
      </c>
      <c r="J2167" t="s">
        <v>36</v>
      </c>
      <c r="K2167" t="s">
        <v>25</v>
      </c>
      <c r="L2167" t="s">
        <v>53</v>
      </c>
      <c r="M2167" t="s">
        <v>66</v>
      </c>
      <c r="N2167" t="s">
        <v>45</v>
      </c>
      <c r="O2167" t="s">
        <v>114</v>
      </c>
      <c r="P2167" t="s">
        <v>68</v>
      </c>
      <c r="Q2167" t="s">
        <v>47</v>
      </c>
      <c r="R2167">
        <v>4.8</v>
      </c>
      <c r="S2167">
        <v>4</v>
      </c>
      <c r="T2167">
        <f t="shared" si="99"/>
        <v>365</v>
      </c>
      <c r="U2167" t="str">
        <f t="shared" si="100"/>
        <v>2029</v>
      </c>
      <c r="V2167" t="str">
        <f t="shared" si="101"/>
        <v>4</v>
      </c>
      <c r="W2167" s="10" cm="1">
        <f t="array" ref="W2167">(INDEX(clv_analysis[[#All],[Customer Lifetime Value]], MATCH(TEXT(U2167, "0")&amp;V2167, TEXT(clv_analysis[[#All],[Year]], "0")&amp;clv_analysis[[#All],[Quarter]], 0))) /( COUNTIFS(amazon_prime_users[Year], U2167, amazon_prime_users[Quarter], V2167))</f>
        <v>37.68853607262303</v>
      </c>
    </row>
    <row r="2168" spans="1:23" x14ac:dyDescent="0.3">
      <c r="A2168" s="2">
        <v>2167</v>
      </c>
      <c r="B2168" t="s">
        <v>8440</v>
      </c>
      <c r="C2168" t="s">
        <v>8441</v>
      </c>
      <c r="D2168" t="s">
        <v>8442</v>
      </c>
      <c r="E2168" s="3">
        <v>14633</v>
      </c>
      <c r="F2168" t="s">
        <v>22</v>
      </c>
      <c r="G2168" t="s">
        <v>4119</v>
      </c>
      <c r="H2168" s="4">
        <v>47472</v>
      </c>
      <c r="I2168" s="1">
        <v>47837</v>
      </c>
      <c r="J2168" t="s">
        <v>36</v>
      </c>
      <c r="K2168" t="s">
        <v>52</v>
      </c>
      <c r="L2168" t="s">
        <v>26</v>
      </c>
      <c r="M2168" t="s">
        <v>59</v>
      </c>
      <c r="N2168" t="s">
        <v>45</v>
      </c>
      <c r="O2168" t="s">
        <v>73</v>
      </c>
      <c r="P2168" t="s">
        <v>68</v>
      </c>
      <c r="Q2168" t="s">
        <v>47</v>
      </c>
      <c r="R2168">
        <v>4.9000000000000004</v>
      </c>
      <c r="S2168">
        <v>6</v>
      </c>
      <c r="T2168">
        <f t="shared" si="99"/>
        <v>365</v>
      </c>
      <c r="U2168" t="str">
        <f t="shared" si="100"/>
        <v>2029</v>
      </c>
      <c r="V2168" t="str">
        <f t="shared" si="101"/>
        <v>4</v>
      </c>
      <c r="W2168" s="10" cm="1">
        <f t="array" ref="W2168">(INDEX(clv_analysis[[#All],[Customer Lifetime Value]], MATCH(TEXT(U2168, "0")&amp;V2168, TEXT(clv_analysis[[#All],[Year]], "0")&amp;clv_analysis[[#All],[Quarter]], 0))) /( COUNTIFS(amazon_prime_users[Year], U2168, amazon_prime_users[Quarter], V2168))</f>
        <v>37.68853607262303</v>
      </c>
    </row>
    <row r="2169" spans="1:23" x14ac:dyDescent="0.3">
      <c r="A2169" s="2">
        <v>2168</v>
      </c>
      <c r="B2169" t="s">
        <v>8443</v>
      </c>
      <c r="C2169" t="s">
        <v>8444</v>
      </c>
      <c r="D2169" t="s">
        <v>8445</v>
      </c>
      <c r="E2169" s="3">
        <v>38273</v>
      </c>
      <c r="F2169" t="s">
        <v>43</v>
      </c>
      <c r="G2169" t="s">
        <v>8446</v>
      </c>
      <c r="H2169" s="4">
        <v>47473</v>
      </c>
      <c r="I2169" s="1">
        <v>47838</v>
      </c>
      <c r="J2169" t="s">
        <v>24</v>
      </c>
      <c r="K2169" t="s">
        <v>25</v>
      </c>
      <c r="L2169" t="s">
        <v>53</v>
      </c>
      <c r="M2169" t="s">
        <v>59</v>
      </c>
      <c r="N2169" t="s">
        <v>60</v>
      </c>
      <c r="O2169" t="s">
        <v>29</v>
      </c>
      <c r="P2169" t="s">
        <v>39</v>
      </c>
      <c r="Q2169" t="s">
        <v>47</v>
      </c>
      <c r="R2169">
        <v>3.7</v>
      </c>
      <c r="S2169">
        <v>0</v>
      </c>
      <c r="T2169">
        <f t="shared" si="99"/>
        <v>365</v>
      </c>
      <c r="U2169" t="str">
        <f t="shared" si="100"/>
        <v>2029</v>
      </c>
      <c r="V2169" t="str">
        <f t="shared" si="101"/>
        <v>4</v>
      </c>
      <c r="W2169" s="10" cm="1">
        <f t="array" ref="W2169">(INDEX(clv_analysis[[#All],[Customer Lifetime Value]], MATCH(TEXT(U2169, "0")&amp;V2169, TEXT(clv_analysis[[#All],[Year]], "0")&amp;clv_analysis[[#All],[Quarter]], 0))) /( COUNTIFS(amazon_prime_users[Year], U2169, amazon_prime_users[Quarter], V2169))</f>
        <v>37.68853607262303</v>
      </c>
    </row>
    <row r="2170" spans="1:23" x14ac:dyDescent="0.3">
      <c r="A2170" s="2">
        <v>2169</v>
      </c>
      <c r="B2170" t="s">
        <v>2825</v>
      </c>
      <c r="C2170" t="s">
        <v>8447</v>
      </c>
      <c r="D2170" t="s">
        <v>8448</v>
      </c>
      <c r="E2170" s="3">
        <v>29156</v>
      </c>
      <c r="F2170" t="s">
        <v>22</v>
      </c>
      <c r="G2170" t="s">
        <v>8449</v>
      </c>
      <c r="H2170" s="4">
        <v>47474</v>
      </c>
      <c r="I2170" s="1">
        <v>47839</v>
      </c>
      <c r="J2170" t="s">
        <v>24</v>
      </c>
      <c r="K2170" t="s">
        <v>25</v>
      </c>
      <c r="L2170" t="s">
        <v>26</v>
      </c>
      <c r="M2170" t="s">
        <v>59</v>
      </c>
      <c r="N2170" t="s">
        <v>28</v>
      </c>
      <c r="O2170" t="s">
        <v>38</v>
      </c>
      <c r="P2170" t="s">
        <v>30</v>
      </c>
      <c r="Q2170" t="s">
        <v>31</v>
      </c>
      <c r="R2170">
        <v>3.3</v>
      </c>
      <c r="S2170">
        <v>0</v>
      </c>
      <c r="T2170">
        <f t="shared" si="99"/>
        <v>365</v>
      </c>
      <c r="U2170" t="str">
        <f t="shared" si="100"/>
        <v>2029</v>
      </c>
      <c r="V2170" t="str">
        <f t="shared" si="101"/>
        <v>4</v>
      </c>
      <c r="W2170" s="10" cm="1">
        <f t="array" ref="W2170">(INDEX(clv_analysis[[#All],[Customer Lifetime Value]], MATCH(TEXT(U2170, "0")&amp;V2170, TEXT(clv_analysis[[#All],[Year]], "0")&amp;clv_analysis[[#All],[Quarter]], 0))) /( COUNTIFS(amazon_prime_users[Year], U2170, amazon_prime_users[Quarter], V2170))</f>
        <v>37.68853607262303</v>
      </c>
    </row>
    <row r="2171" spans="1:23" x14ac:dyDescent="0.3">
      <c r="A2171" s="2">
        <v>2170</v>
      </c>
      <c r="B2171" t="s">
        <v>8450</v>
      </c>
      <c r="C2171" t="s">
        <v>8451</v>
      </c>
      <c r="D2171" t="s">
        <v>8452</v>
      </c>
      <c r="E2171" s="3">
        <v>34878</v>
      </c>
      <c r="F2171" t="s">
        <v>43</v>
      </c>
      <c r="G2171" t="s">
        <v>8453</v>
      </c>
      <c r="H2171" s="4">
        <v>47475</v>
      </c>
      <c r="I2171" s="1">
        <v>47840</v>
      </c>
      <c r="J2171" t="s">
        <v>36</v>
      </c>
      <c r="K2171" t="s">
        <v>25</v>
      </c>
      <c r="L2171" t="s">
        <v>53</v>
      </c>
      <c r="M2171" t="s">
        <v>66</v>
      </c>
      <c r="N2171" t="s">
        <v>45</v>
      </c>
      <c r="O2171" t="s">
        <v>114</v>
      </c>
      <c r="P2171" t="s">
        <v>30</v>
      </c>
      <c r="Q2171" t="s">
        <v>31</v>
      </c>
      <c r="R2171">
        <v>4.3</v>
      </c>
      <c r="S2171">
        <v>8</v>
      </c>
      <c r="T2171">
        <f t="shared" si="99"/>
        <v>365</v>
      </c>
      <c r="U2171" t="str">
        <f t="shared" si="100"/>
        <v>2029</v>
      </c>
      <c r="V2171" t="str">
        <f t="shared" si="101"/>
        <v>4</v>
      </c>
      <c r="W2171" s="10" cm="1">
        <f t="array" ref="W2171">(INDEX(clv_analysis[[#All],[Customer Lifetime Value]], MATCH(TEXT(U2171, "0")&amp;V2171, TEXT(clv_analysis[[#All],[Year]], "0")&amp;clv_analysis[[#All],[Quarter]], 0))) /( COUNTIFS(amazon_prime_users[Year], U2171, amazon_prime_users[Quarter], V2171))</f>
        <v>37.68853607262303</v>
      </c>
    </row>
    <row r="2172" spans="1:23" x14ac:dyDescent="0.3">
      <c r="A2172" s="2">
        <v>2171</v>
      </c>
      <c r="B2172" t="s">
        <v>8454</v>
      </c>
      <c r="C2172" t="s">
        <v>8455</v>
      </c>
      <c r="D2172" t="s">
        <v>8456</v>
      </c>
      <c r="E2172" s="3">
        <v>32366</v>
      </c>
      <c r="F2172" t="s">
        <v>22</v>
      </c>
      <c r="G2172" t="s">
        <v>8457</v>
      </c>
      <c r="H2172" s="4">
        <v>47476</v>
      </c>
      <c r="I2172" s="1">
        <v>47841</v>
      </c>
      <c r="J2172" t="s">
        <v>36</v>
      </c>
      <c r="K2172" t="s">
        <v>25</v>
      </c>
      <c r="L2172" t="s">
        <v>53</v>
      </c>
      <c r="M2172" t="s">
        <v>27</v>
      </c>
      <c r="N2172" t="s">
        <v>45</v>
      </c>
      <c r="O2172" t="s">
        <v>67</v>
      </c>
      <c r="P2172" t="s">
        <v>68</v>
      </c>
      <c r="Q2172" t="s">
        <v>54</v>
      </c>
      <c r="R2172">
        <v>4</v>
      </c>
      <c r="S2172">
        <v>10</v>
      </c>
      <c r="T2172">
        <f t="shared" si="99"/>
        <v>365</v>
      </c>
      <c r="U2172" t="str">
        <f t="shared" si="100"/>
        <v>2029</v>
      </c>
      <c r="V2172" t="str">
        <f t="shared" si="101"/>
        <v>4</v>
      </c>
      <c r="W2172" s="10" cm="1">
        <f t="array" ref="W2172">(INDEX(clv_analysis[[#All],[Customer Lifetime Value]], MATCH(TEXT(U2172, "0")&amp;V2172, TEXT(clv_analysis[[#All],[Year]], "0")&amp;clv_analysis[[#All],[Quarter]], 0))) /( COUNTIFS(amazon_prime_users[Year], U2172, amazon_prime_users[Quarter], V2172))</f>
        <v>37.68853607262303</v>
      </c>
    </row>
    <row r="2173" spans="1:23" x14ac:dyDescent="0.3">
      <c r="A2173" s="2">
        <v>2172</v>
      </c>
      <c r="B2173" t="s">
        <v>8458</v>
      </c>
      <c r="C2173" t="s">
        <v>8459</v>
      </c>
      <c r="D2173" t="s">
        <v>8460</v>
      </c>
      <c r="E2173" s="3">
        <v>22781</v>
      </c>
      <c r="F2173" t="s">
        <v>22</v>
      </c>
      <c r="G2173" t="s">
        <v>8461</v>
      </c>
      <c r="H2173" s="4">
        <v>47477</v>
      </c>
      <c r="I2173" s="1">
        <v>47842</v>
      </c>
      <c r="J2173" t="s">
        <v>24</v>
      </c>
      <c r="K2173" t="s">
        <v>52</v>
      </c>
      <c r="L2173" t="s">
        <v>26</v>
      </c>
      <c r="M2173" t="s">
        <v>27</v>
      </c>
      <c r="N2173" t="s">
        <v>45</v>
      </c>
      <c r="O2173" t="s">
        <v>61</v>
      </c>
      <c r="P2173" t="s">
        <v>30</v>
      </c>
      <c r="Q2173" t="s">
        <v>47</v>
      </c>
      <c r="R2173">
        <v>4.8</v>
      </c>
      <c r="S2173">
        <v>10</v>
      </c>
      <c r="T2173">
        <f t="shared" si="99"/>
        <v>365</v>
      </c>
      <c r="U2173" t="str">
        <f t="shared" si="100"/>
        <v>2029</v>
      </c>
      <c r="V2173" t="str">
        <f t="shared" si="101"/>
        <v>4</v>
      </c>
      <c r="W2173" s="10" cm="1">
        <f t="array" ref="W2173">(INDEX(clv_analysis[[#All],[Customer Lifetime Value]], MATCH(TEXT(U2173, "0")&amp;V2173, TEXT(clv_analysis[[#All],[Year]], "0")&amp;clv_analysis[[#All],[Quarter]], 0))) /( COUNTIFS(amazon_prime_users[Year], U2173, amazon_prime_users[Quarter], V2173))</f>
        <v>37.68853607262303</v>
      </c>
    </row>
    <row r="2174" spans="1:23" x14ac:dyDescent="0.3">
      <c r="A2174" s="2">
        <v>2173</v>
      </c>
      <c r="B2174" t="s">
        <v>8462</v>
      </c>
      <c r="C2174" t="s">
        <v>8463</v>
      </c>
      <c r="D2174" t="s">
        <v>8464</v>
      </c>
      <c r="E2174" s="3">
        <v>37529</v>
      </c>
      <c r="F2174" t="s">
        <v>43</v>
      </c>
      <c r="G2174" t="s">
        <v>8465</v>
      </c>
      <c r="H2174" s="4">
        <v>47478</v>
      </c>
      <c r="I2174" s="1">
        <v>47843</v>
      </c>
      <c r="J2174" t="s">
        <v>24</v>
      </c>
      <c r="K2174" t="s">
        <v>37</v>
      </c>
      <c r="L2174" t="s">
        <v>53</v>
      </c>
      <c r="M2174" t="s">
        <v>66</v>
      </c>
      <c r="N2174" t="s">
        <v>28</v>
      </c>
      <c r="O2174" t="s">
        <v>29</v>
      </c>
      <c r="P2174" t="s">
        <v>30</v>
      </c>
      <c r="Q2174" t="s">
        <v>47</v>
      </c>
      <c r="R2174">
        <v>3.7</v>
      </c>
      <c r="S2174">
        <v>1</v>
      </c>
      <c r="T2174">
        <f t="shared" si="99"/>
        <v>365</v>
      </c>
      <c r="U2174" t="str">
        <f t="shared" si="100"/>
        <v>2029</v>
      </c>
      <c r="V2174" t="str">
        <f t="shared" si="101"/>
        <v>4</v>
      </c>
      <c r="W2174" s="10" cm="1">
        <f t="array" ref="W2174">(INDEX(clv_analysis[[#All],[Customer Lifetime Value]], MATCH(TEXT(U2174, "0")&amp;V2174, TEXT(clv_analysis[[#All],[Year]], "0")&amp;clv_analysis[[#All],[Quarter]], 0))) /( COUNTIFS(amazon_prime_users[Year], U2174, amazon_prime_users[Quarter], V2174))</f>
        <v>37.68853607262303</v>
      </c>
    </row>
    <row r="2175" spans="1:23" x14ac:dyDescent="0.3">
      <c r="A2175" s="2">
        <v>2174</v>
      </c>
      <c r="B2175" t="s">
        <v>8466</v>
      </c>
      <c r="C2175" t="s">
        <v>8467</v>
      </c>
      <c r="D2175" t="s">
        <v>8468</v>
      </c>
      <c r="E2175" s="3">
        <v>24672</v>
      </c>
      <c r="F2175" t="s">
        <v>43</v>
      </c>
      <c r="G2175" t="s">
        <v>8469</v>
      </c>
      <c r="H2175" s="4">
        <v>47479</v>
      </c>
      <c r="I2175" s="1">
        <v>47844</v>
      </c>
      <c r="J2175" t="s">
        <v>36</v>
      </c>
      <c r="K2175" t="s">
        <v>25</v>
      </c>
      <c r="L2175" t="s">
        <v>26</v>
      </c>
      <c r="M2175" t="s">
        <v>27</v>
      </c>
      <c r="N2175" t="s">
        <v>60</v>
      </c>
      <c r="O2175" t="s">
        <v>46</v>
      </c>
      <c r="P2175" t="s">
        <v>30</v>
      </c>
      <c r="Q2175" t="s">
        <v>31</v>
      </c>
      <c r="R2175">
        <v>4.5999999999999996</v>
      </c>
      <c r="S2175">
        <v>10</v>
      </c>
      <c r="T2175">
        <f t="shared" si="99"/>
        <v>365</v>
      </c>
      <c r="U2175" t="str">
        <f t="shared" si="100"/>
        <v>2029</v>
      </c>
      <c r="V2175" t="str">
        <f t="shared" si="101"/>
        <v>4</v>
      </c>
      <c r="W2175" s="10" cm="1">
        <f t="array" ref="W2175">(INDEX(clv_analysis[[#All],[Customer Lifetime Value]], MATCH(TEXT(U2175, "0")&amp;V2175, TEXT(clv_analysis[[#All],[Year]], "0")&amp;clv_analysis[[#All],[Quarter]], 0))) /( COUNTIFS(amazon_prime_users[Year], U2175, amazon_prime_users[Quarter], V2175))</f>
        <v>37.68853607262303</v>
      </c>
    </row>
    <row r="2176" spans="1:23" x14ac:dyDescent="0.3">
      <c r="A2176" s="2">
        <v>2175</v>
      </c>
      <c r="B2176" t="s">
        <v>8470</v>
      </c>
      <c r="C2176" t="s">
        <v>8471</v>
      </c>
      <c r="D2176" t="s">
        <v>8472</v>
      </c>
      <c r="E2176" s="3">
        <v>32845</v>
      </c>
      <c r="F2176" t="s">
        <v>22</v>
      </c>
      <c r="G2176" t="s">
        <v>8473</v>
      </c>
      <c r="H2176" s="4">
        <v>47480</v>
      </c>
      <c r="I2176" s="1">
        <v>47845</v>
      </c>
      <c r="J2176" t="s">
        <v>36</v>
      </c>
      <c r="K2176" t="s">
        <v>52</v>
      </c>
      <c r="L2176" t="s">
        <v>26</v>
      </c>
      <c r="M2176" t="s">
        <v>59</v>
      </c>
      <c r="N2176" t="s">
        <v>28</v>
      </c>
      <c r="O2176" t="s">
        <v>29</v>
      </c>
      <c r="P2176" t="s">
        <v>39</v>
      </c>
      <c r="Q2176" t="s">
        <v>31</v>
      </c>
      <c r="R2176">
        <v>4.0999999999999996</v>
      </c>
      <c r="S2176">
        <v>0</v>
      </c>
      <c r="T2176">
        <f t="shared" si="99"/>
        <v>365</v>
      </c>
      <c r="U2176" t="str">
        <f t="shared" si="100"/>
        <v>2029</v>
      </c>
      <c r="V2176" t="str">
        <f t="shared" si="101"/>
        <v>4</v>
      </c>
      <c r="W2176" s="10" cm="1">
        <f t="array" ref="W2176">(INDEX(clv_analysis[[#All],[Customer Lifetime Value]], MATCH(TEXT(U2176, "0")&amp;V2176, TEXT(clv_analysis[[#All],[Year]], "0")&amp;clv_analysis[[#All],[Quarter]], 0))) /( COUNTIFS(amazon_prime_users[Year], U2176, amazon_prime_users[Quarter], V2176))</f>
        <v>37.68853607262303</v>
      </c>
    </row>
    <row r="2177" spans="1:23" x14ac:dyDescent="0.3">
      <c r="A2177" s="2">
        <v>2176</v>
      </c>
      <c r="B2177" t="s">
        <v>8474</v>
      </c>
      <c r="C2177" t="s">
        <v>8475</v>
      </c>
      <c r="D2177" t="s">
        <v>8476</v>
      </c>
      <c r="E2177" s="3">
        <v>14531</v>
      </c>
      <c r="F2177" t="s">
        <v>43</v>
      </c>
      <c r="G2177" t="s">
        <v>8477</v>
      </c>
      <c r="H2177" s="4">
        <v>47481</v>
      </c>
      <c r="I2177" s="1">
        <v>47846</v>
      </c>
      <c r="J2177" t="s">
        <v>24</v>
      </c>
      <c r="K2177" t="s">
        <v>52</v>
      </c>
      <c r="L2177" t="s">
        <v>53</v>
      </c>
      <c r="M2177" t="s">
        <v>59</v>
      </c>
      <c r="N2177" t="s">
        <v>28</v>
      </c>
      <c r="O2177" t="s">
        <v>67</v>
      </c>
      <c r="P2177" t="s">
        <v>39</v>
      </c>
      <c r="Q2177" t="s">
        <v>54</v>
      </c>
      <c r="R2177">
        <v>4.4000000000000004</v>
      </c>
      <c r="S2177">
        <v>8</v>
      </c>
      <c r="T2177">
        <f t="shared" si="99"/>
        <v>365</v>
      </c>
      <c r="U2177" t="str">
        <f t="shared" si="100"/>
        <v>2029</v>
      </c>
      <c r="V2177" t="str">
        <f t="shared" si="101"/>
        <v>4</v>
      </c>
      <c r="W2177" s="10" cm="1">
        <f t="array" ref="W2177">(INDEX(clv_analysis[[#All],[Customer Lifetime Value]], MATCH(TEXT(U2177, "0")&amp;V2177, TEXT(clv_analysis[[#All],[Year]], "0")&amp;clv_analysis[[#All],[Quarter]], 0))) /( COUNTIFS(amazon_prime_users[Year], U2177, amazon_prime_users[Quarter], V2177))</f>
        <v>37.68853607262303</v>
      </c>
    </row>
    <row r="2178" spans="1:23" x14ac:dyDescent="0.3">
      <c r="A2178" s="2">
        <v>2177</v>
      </c>
      <c r="B2178" t="s">
        <v>8478</v>
      </c>
      <c r="C2178" t="s">
        <v>8479</v>
      </c>
      <c r="D2178" t="s">
        <v>8480</v>
      </c>
      <c r="E2178" s="3">
        <v>15597</v>
      </c>
      <c r="F2178" t="s">
        <v>43</v>
      </c>
      <c r="G2178" t="s">
        <v>8481</v>
      </c>
      <c r="H2178" s="4">
        <v>47482</v>
      </c>
      <c r="I2178" s="1">
        <v>47847</v>
      </c>
      <c r="J2178" t="s">
        <v>36</v>
      </c>
      <c r="K2178" t="s">
        <v>25</v>
      </c>
      <c r="L2178" t="s">
        <v>53</v>
      </c>
      <c r="M2178" t="s">
        <v>66</v>
      </c>
      <c r="N2178" t="s">
        <v>60</v>
      </c>
      <c r="O2178" t="s">
        <v>67</v>
      </c>
      <c r="P2178" t="s">
        <v>39</v>
      </c>
      <c r="Q2178" t="s">
        <v>31</v>
      </c>
      <c r="R2178">
        <v>4.5</v>
      </c>
      <c r="S2178">
        <v>5</v>
      </c>
      <c r="T2178">
        <f t="shared" ref="T2178:T2241" si="102">I2178-H2178</f>
        <v>365</v>
      </c>
      <c r="U2178" t="str">
        <f t="shared" ref="U2178:U2241" si="103">IF(YEAR(H2178)=2024, "2024",
 IF(YEAR(H2178)=2025, "2025",
 IF(YEAR(H2178)=2026, "2026",
 IF(YEAR(H2178)=2027, "2027",
 IF(YEAR(H2178)=2028, "2028",
 IF(YEAR(H2178)=2029, "2029",
 IF(YEAR(H2178)=2030, "2030", "")))))))</f>
        <v>2029</v>
      </c>
      <c r="V2178" t="str">
        <f t="shared" ref="V2178:V2241" si="104">IF(MONTH(H2178)&lt;=3, "1", IF(MONTH(H2178)&lt;=6, "2", IF(MONTH(H2178)&lt;=9, "3", "4")))</f>
        <v>4</v>
      </c>
      <c r="W2178" s="10" cm="1">
        <f t="array" ref="W2178">(INDEX(clv_analysis[[#All],[Customer Lifetime Value]], MATCH(TEXT(U2178, "0")&amp;V2178, TEXT(clv_analysis[[#All],[Year]], "0")&amp;clv_analysis[[#All],[Quarter]], 0))) /( COUNTIFS(amazon_prime_users[Year], U2178, amazon_prime_users[Quarter], V2178))</f>
        <v>37.68853607262303</v>
      </c>
    </row>
    <row r="2179" spans="1:23" x14ac:dyDescent="0.3">
      <c r="A2179" s="2">
        <v>2178</v>
      </c>
      <c r="B2179" t="s">
        <v>8482</v>
      </c>
      <c r="C2179" t="s">
        <v>8483</v>
      </c>
      <c r="D2179" t="s">
        <v>8484</v>
      </c>
      <c r="E2179" s="3">
        <v>12830</v>
      </c>
      <c r="F2179" t="s">
        <v>43</v>
      </c>
      <c r="G2179" t="s">
        <v>8485</v>
      </c>
      <c r="H2179" s="4">
        <v>47483</v>
      </c>
      <c r="I2179" s="1">
        <v>47848</v>
      </c>
      <c r="J2179" t="s">
        <v>24</v>
      </c>
      <c r="K2179" t="s">
        <v>25</v>
      </c>
      <c r="L2179" t="s">
        <v>26</v>
      </c>
      <c r="M2179" t="s">
        <v>27</v>
      </c>
      <c r="N2179" t="s">
        <v>28</v>
      </c>
      <c r="O2179" t="s">
        <v>38</v>
      </c>
      <c r="P2179" t="s">
        <v>68</v>
      </c>
      <c r="Q2179" t="s">
        <v>47</v>
      </c>
      <c r="R2179">
        <v>4.5999999999999996</v>
      </c>
      <c r="S2179">
        <v>2</v>
      </c>
      <c r="T2179">
        <f t="shared" si="102"/>
        <v>365</v>
      </c>
      <c r="U2179" t="str">
        <f t="shared" si="103"/>
        <v>2029</v>
      </c>
      <c r="V2179" t="str">
        <f t="shared" si="104"/>
        <v>4</v>
      </c>
      <c r="W2179" s="10" cm="1">
        <f t="array" ref="W2179">(INDEX(clv_analysis[[#All],[Customer Lifetime Value]], MATCH(TEXT(U2179, "0")&amp;V2179, TEXT(clv_analysis[[#All],[Year]], "0")&amp;clv_analysis[[#All],[Quarter]], 0))) /( COUNTIFS(amazon_prime_users[Year], U2179, amazon_prime_users[Quarter], V2179))</f>
        <v>37.68853607262303</v>
      </c>
    </row>
    <row r="2180" spans="1:23" x14ac:dyDescent="0.3">
      <c r="A2180" s="2">
        <v>2179</v>
      </c>
      <c r="B2180" t="s">
        <v>8486</v>
      </c>
      <c r="C2180" t="s">
        <v>8487</v>
      </c>
      <c r="D2180" t="s">
        <v>8488</v>
      </c>
      <c r="E2180" s="3">
        <v>27109</v>
      </c>
      <c r="F2180" t="s">
        <v>22</v>
      </c>
      <c r="G2180" t="s">
        <v>8489</v>
      </c>
      <c r="H2180" s="4">
        <v>47484</v>
      </c>
      <c r="I2180" s="1">
        <v>47849</v>
      </c>
      <c r="J2180" t="s">
        <v>36</v>
      </c>
      <c r="K2180" t="s">
        <v>52</v>
      </c>
      <c r="L2180" t="s">
        <v>53</v>
      </c>
      <c r="M2180" t="s">
        <v>27</v>
      </c>
      <c r="N2180" t="s">
        <v>60</v>
      </c>
      <c r="O2180" t="s">
        <v>67</v>
      </c>
      <c r="P2180" t="s">
        <v>68</v>
      </c>
      <c r="Q2180" t="s">
        <v>31</v>
      </c>
      <c r="R2180">
        <v>4.2</v>
      </c>
      <c r="S2180">
        <v>7</v>
      </c>
      <c r="T2180">
        <f t="shared" si="102"/>
        <v>365</v>
      </c>
      <c r="U2180" t="str">
        <f t="shared" si="103"/>
        <v>2030</v>
      </c>
      <c r="V2180" t="str">
        <f t="shared" si="104"/>
        <v>1</v>
      </c>
      <c r="W2180" s="10" cm="1">
        <f t="array" ref="W2180">(INDEX(clv_analysis[[#All],[Customer Lifetime Value]], MATCH(TEXT(U2180, "0")&amp;V2180, TEXT(clv_analysis[[#All],[Year]], "0")&amp;clv_analysis[[#All],[Quarter]], 0))) /( COUNTIFS(amazon_prime_users[Year], U2180, amazon_prime_users[Quarter], V2180))</f>
        <v>164.35998851435707</v>
      </c>
    </row>
    <row r="2181" spans="1:23" x14ac:dyDescent="0.3">
      <c r="A2181" s="2">
        <v>2180</v>
      </c>
      <c r="B2181" t="s">
        <v>8490</v>
      </c>
      <c r="C2181" t="s">
        <v>8491</v>
      </c>
      <c r="D2181" t="s">
        <v>8492</v>
      </c>
      <c r="E2181" s="3">
        <v>27997</v>
      </c>
      <c r="F2181" t="s">
        <v>43</v>
      </c>
      <c r="G2181" t="s">
        <v>8493</v>
      </c>
      <c r="H2181" s="4">
        <v>47485</v>
      </c>
      <c r="I2181" s="1">
        <v>47850</v>
      </c>
      <c r="J2181" t="s">
        <v>36</v>
      </c>
      <c r="K2181" t="s">
        <v>25</v>
      </c>
      <c r="L2181" t="s">
        <v>53</v>
      </c>
      <c r="M2181" t="s">
        <v>59</v>
      </c>
      <c r="N2181" t="s">
        <v>28</v>
      </c>
      <c r="O2181" t="s">
        <v>29</v>
      </c>
      <c r="P2181" t="s">
        <v>39</v>
      </c>
      <c r="Q2181" t="s">
        <v>47</v>
      </c>
      <c r="R2181">
        <v>4.4000000000000004</v>
      </c>
      <c r="S2181">
        <v>5</v>
      </c>
      <c r="T2181">
        <f t="shared" si="102"/>
        <v>365</v>
      </c>
      <c r="U2181" t="str">
        <f t="shared" si="103"/>
        <v>2030</v>
      </c>
      <c r="V2181" t="str">
        <f t="shared" si="104"/>
        <v>1</v>
      </c>
      <c r="W2181" s="10" cm="1">
        <f t="array" ref="W2181">(INDEX(clv_analysis[[#All],[Customer Lifetime Value]], MATCH(TEXT(U2181, "0")&amp;V2181, TEXT(clv_analysis[[#All],[Year]], "0")&amp;clv_analysis[[#All],[Quarter]], 0))) /( COUNTIFS(amazon_prime_users[Year], U2181, amazon_prime_users[Quarter], V2181))</f>
        <v>164.35998851435707</v>
      </c>
    </row>
    <row r="2182" spans="1:23" x14ac:dyDescent="0.3">
      <c r="A2182" s="2">
        <v>2181</v>
      </c>
      <c r="B2182" t="s">
        <v>8494</v>
      </c>
      <c r="C2182" t="s">
        <v>8495</v>
      </c>
      <c r="D2182" t="s">
        <v>8496</v>
      </c>
      <c r="E2182" s="3">
        <v>36048</v>
      </c>
      <c r="F2182" t="s">
        <v>22</v>
      </c>
      <c r="G2182" t="s">
        <v>8497</v>
      </c>
      <c r="H2182" s="4">
        <v>47486</v>
      </c>
      <c r="I2182" s="1">
        <v>47851</v>
      </c>
      <c r="J2182" t="s">
        <v>24</v>
      </c>
      <c r="K2182" t="s">
        <v>37</v>
      </c>
      <c r="L2182" t="s">
        <v>53</v>
      </c>
      <c r="M2182" t="s">
        <v>27</v>
      </c>
      <c r="N2182" t="s">
        <v>28</v>
      </c>
      <c r="O2182" t="s">
        <v>46</v>
      </c>
      <c r="P2182" t="s">
        <v>30</v>
      </c>
      <c r="Q2182" t="s">
        <v>47</v>
      </c>
      <c r="R2182">
        <v>4.0999999999999996</v>
      </c>
      <c r="S2182">
        <v>4</v>
      </c>
      <c r="T2182">
        <f t="shared" si="102"/>
        <v>365</v>
      </c>
      <c r="U2182" t="str">
        <f t="shared" si="103"/>
        <v>2030</v>
      </c>
      <c r="V2182" t="str">
        <f t="shared" si="104"/>
        <v>1</v>
      </c>
      <c r="W2182" s="10" cm="1">
        <f t="array" ref="W2182">(INDEX(clv_analysis[[#All],[Customer Lifetime Value]], MATCH(TEXT(U2182, "0")&amp;V2182, TEXT(clv_analysis[[#All],[Year]], "0")&amp;clv_analysis[[#All],[Quarter]], 0))) /( COUNTIFS(amazon_prime_users[Year], U2182, amazon_prime_users[Quarter], V2182))</f>
        <v>164.35998851435707</v>
      </c>
    </row>
    <row r="2183" spans="1:23" x14ac:dyDescent="0.3">
      <c r="A2183" s="2">
        <v>2182</v>
      </c>
      <c r="B2183" t="s">
        <v>8498</v>
      </c>
      <c r="C2183" t="s">
        <v>8499</v>
      </c>
      <c r="D2183" t="s">
        <v>8500</v>
      </c>
      <c r="E2183" s="3">
        <v>30964</v>
      </c>
      <c r="F2183" t="s">
        <v>22</v>
      </c>
      <c r="G2183" t="s">
        <v>8501</v>
      </c>
      <c r="H2183" s="4">
        <v>47487</v>
      </c>
      <c r="I2183" s="1">
        <v>47852</v>
      </c>
      <c r="J2183" t="s">
        <v>36</v>
      </c>
      <c r="K2183" t="s">
        <v>37</v>
      </c>
      <c r="L2183" t="s">
        <v>26</v>
      </c>
      <c r="M2183" t="s">
        <v>59</v>
      </c>
      <c r="N2183" t="s">
        <v>28</v>
      </c>
      <c r="O2183" t="s">
        <v>38</v>
      </c>
      <c r="P2183" t="s">
        <v>30</v>
      </c>
      <c r="Q2183" t="s">
        <v>47</v>
      </c>
      <c r="R2183">
        <v>3.3</v>
      </c>
      <c r="S2183">
        <v>9</v>
      </c>
      <c r="T2183">
        <f t="shared" si="102"/>
        <v>365</v>
      </c>
      <c r="U2183" t="str">
        <f t="shared" si="103"/>
        <v>2030</v>
      </c>
      <c r="V2183" t="str">
        <f t="shared" si="104"/>
        <v>1</v>
      </c>
      <c r="W2183" s="10" cm="1">
        <f t="array" ref="W2183">(INDEX(clv_analysis[[#All],[Customer Lifetime Value]], MATCH(TEXT(U2183, "0")&amp;V2183, TEXT(clv_analysis[[#All],[Year]], "0")&amp;clv_analysis[[#All],[Quarter]], 0))) /( COUNTIFS(amazon_prime_users[Year], U2183, amazon_prime_users[Quarter], V2183))</f>
        <v>164.35998851435707</v>
      </c>
    </row>
    <row r="2184" spans="1:23" x14ac:dyDescent="0.3">
      <c r="A2184" s="2">
        <v>2183</v>
      </c>
      <c r="B2184" t="s">
        <v>8502</v>
      </c>
      <c r="C2184" t="s">
        <v>8503</v>
      </c>
      <c r="D2184" t="s">
        <v>8504</v>
      </c>
      <c r="E2184" s="3">
        <v>30448</v>
      </c>
      <c r="F2184" t="s">
        <v>43</v>
      </c>
      <c r="G2184" t="s">
        <v>8505</v>
      </c>
      <c r="H2184" s="4">
        <v>47488</v>
      </c>
      <c r="I2184" s="1">
        <v>47853</v>
      </c>
      <c r="J2184" t="s">
        <v>36</v>
      </c>
      <c r="K2184" t="s">
        <v>37</v>
      </c>
      <c r="L2184" t="s">
        <v>26</v>
      </c>
      <c r="M2184" t="s">
        <v>27</v>
      </c>
      <c r="N2184" t="s">
        <v>60</v>
      </c>
      <c r="O2184" t="s">
        <v>67</v>
      </c>
      <c r="P2184" t="s">
        <v>30</v>
      </c>
      <c r="Q2184" t="s">
        <v>47</v>
      </c>
      <c r="R2184">
        <v>4.0999999999999996</v>
      </c>
      <c r="S2184">
        <v>1</v>
      </c>
      <c r="T2184">
        <f t="shared" si="102"/>
        <v>365</v>
      </c>
      <c r="U2184" t="str">
        <f t="shared" si="103"/>
        <v>2030</v>
      </c>
      <c r="V2184" t="str">
        <f t="shared" si="104"/>
        <v>1</v>
      </c>
      <c r="W2184" s="10" cm="1">
        <f t="array" ref="W2184">(INDEX(clv_analysis[[#All],[Customer Lifetime Value]], MATCH(TEXT(U2184, "0")&amp;V2184, TEXT(clv_analysis[[#All],[Year]], "0")&amp;clv_analysis[[#All],[Quarter]], 0))) /( COUNTIFS(amazon_prime_users[Year], U2184, amazon_prime_users[Quarter], V2184))</f>
        <v>164.35998851435707</v>
      </c>
    </row>
    <row r="2185" spans="1:23" x14ac:dyDescent="0.3">
      <c r="A2185" s="2">
        <v>2184</v>
      </c>
      <c r="B2185" t="s">
        <v>8506</v>
      </c>
      <c r="C2185" t="s">
        <v>8507</v>
      </c>
      <c r="D2185" t="s">
        <v>8508</v>
      </c>
      <c r="E2185" s="3">
        <v>24286</v>
      </c>
      <c r="F2185" t="s">
        <v>22</v>
      </c>
      <c r="G2185" t="s">
        <v>8509</v>
      </c>
      <c r="H2185" s="4">
        <v>47489</v>
      </c>
      <c r="I2185" s="1">
        <v>47854</v>
      </c>
      <c r="J2185" t="s">
        <v>36</v>
      </c>
      <c r="K2185" t="s">
        <v>25</v>
      </c>
      <c r="L2185" t="s">
        <v>26</v>
      </c>
      <c r="M2185" t="s">
        <v>59</v>
      </c>
      <c r="N2185" t="s">
        <v>60</v>
      </c>
      <c r="O2185" t="s">
        <v>67</v>
      </c>
      <c r="P2185" t="s">
        <v>68</v>
      </c>
      <c r="Q2185" t="s">
        <v>31</v>
      </c>
      <c r="R2185">
        <v>4.5</v>
      </c>
      <c r="S2185">
        <v>10</v>
      </c>
      <c r="T2185">
        <f t="shared" si="102"/>
        <v>365</v>
      </c>
      <c r="U2185" t="str">
        <f t="shared" si="103"/>
        <v>2030</v>
      </c>
      <c r="V2185" t="str">
        <f t="shared" si="104"/>
        <v>1</v>
      </c>
      <c r="W2185" s="10" cm="1">
        <f t="array" ref="W2185">(INDEX(clv_analysis[[#All],[Customer Lifetime Value]], MATCH(TEXT(U2185, "0")&amp;V2185, TEXT(clv_analysis[[#All],[Year]], "0")&amp;clv_analysis[[#All],[Quarter]], 0))) /( COUNTIFS(amazon_prime_users[Year], U2185, amazon_prime_users[Quarter], V2185))</f>
        <v>164.35998851435707</v>
      </c>
    </row>
    <row r="2186" spans="1:23" x14ac:dyDescent="0.3">
      <c r="A2186" s="2">
        <v>2185</v>
      </c>
      <c r="B2186" t="s">
        <v>8510</v>
      </c>
      <c r="C2186" t="s">
        <v>7388</v>
      </c>
      <c r="D2186" t="s">
        <v>7389</v>
      </c>
      <c r="E2186" s="3">
        <v>24435</v>
      </c>
      <c r="F2186" t="s">
        <v>22</v>
      </c>
      <c r="G2186" t="s">
        <v>2424</v>
      </c>
      <c r="H2186" s="4">
        <v>47490</v>
      </c>
      <c r="I2186" s="1">
        <v>47855</v>
      </c>
      <c r="J2186" t="s">
        <v>24</v>
      </c>
      <c r="K2186" t="s">
        <v>37</v>
      </c>
      <c r="L2186" t="s">
        <v>53</v>
      </c>
      <c r="M2186" t="s">
        <v>27</v>
      </c>
      <c r="N2186" t="s">
        <v>28</v>
      </c>
      <c r="O2186" t="s">
        <v>46</v>
      </c>
      <c r="P2186" t="s">
        <v>39</v>
      </c>
      <c r="Q2186" t="s">
        <v>47</v>
      </c>
      <c r="R2186">
        <v>4.5</v>
      </c>
      <c r="S2186">
        <v>8</v>
      </c>
      <c r="T2186">
        <f t="shared" si="102"/>
        <v>365</v>
      </c>
      <c r="U2186" t="str">
        <f t="shared" si="103"/>
        <v>2030</v>
      </c>
      <c r="V2186" t="str">
        <f t="shared" si="104"/>
        <v>1</v>
      </c>
      <c r="W2186" s="10" cm="1">
        <f t="array" ref="W2186">(INDEX(clv_analysis[[#All],[Customer Lifetime Value]], MATCH(TEXT(U2186, "0")&amp;V2186, TEXT(clv_analysis[[#All],[Year]], "0")&amp;clv_analysis[[#All],[Quarter]], 0))) /( COUNTIFS(amazon_prime_users[Year], U2186, amazon_prime_users[Quarter], V2186))</f>
        <v>164.35998851435707</v>
      </c>
    </row>
    <row r="2187" spans="1:23" x14ac:dyDescent="0.3">
      <c r="A2187" s="2">
        <v>2186</v>
      </c>
      <c r="B2187" t="s">
        <v>8511</v>
      </c>
      <c r="C2187" t="s">
        <v>8512</v>
      </c>
      <c r="D2187" t="s">
        <v>8513</v>
      </c>
      <c r="E2187" s="3">
        <v>23288</v>
      </c>
      <c r="F2187" t="s">
        <v>43</v>
      </c>
      <c r="G2187" t="s">
        <v>8514</v>
      </c>
      <c r="H2187" s="4">
        <v>47491</v>
      </c>
      <c r="I2187" s="1">
        <v>47856</v>
      </c>
      <c r="J2187" t="s">
        <v>24</v>
      </c>
      <c r="K2187" t="s">
        <v>52</v>
      </c>
      <c r="L2187" t="s">
        <v>26</v>
      </c>
      <c r="M2187" t="s">
        <v>59</v>
      </c>
      <c r="N2187" t="s">
        <v>45</v>
      </c>
      <c r="O2187" t="s">
        <v>29</v>
      </c>
      <c r="P2187" t="s">
        <v>39</v>
      </c>
      <c r="Q2187" t="s">
        <v>31</v>
      </c>
      <c r="R2187">
        <v>4.0999999999999996</v>
      </c>
      <c r="S2187">
        <v>3</v>
      </c>
      <c r="T2187">
        <f t="shared" si="102"/>
        <v>365</v>
      </c>
      <c r="U2187" t="str">
        <f t="shared" si="103"/>
        <v>2030</v>
      </c>
      <c r="V2187" t="str">
        <f t="shared" si="104"/>
        <v>1</v>
      </c>
      <c r="W2187" s="10" cm="1">
        <f t="array" ref="W2187">(INDEX(clv_analysis[[#All],[Customer Lifetime Value]], MATCH(TEXT(U2187, "0")&amp;V2187, TEXT(clv_analysis[[#All],[Year]], "0")&amp;clv_analysis[[#All],[Quarter]], 0))) /( COUNTIFS(amazon_prime_users[Year], U2187, amazon_prime_users[Quarter], V2187))</f>
        <v>164.35998851435707</v>
      </c>
    </row>
    <row r="2188" spans="1:23" x14ac:dyDescent="0.3">
      <c r="A2188" s="2">
        <v>2187</v>
      </c>
      <c r="B2188" t="s">
        <v>8515</v>
      </c>
      <c r="C2188" t="s">
        <v>8516</v>
      </c>
      <c r="D2188" t="s">
        <v>8517</v>
      </c>
      <c r="E2188" s="3">
        <v>14342</v>
      </c>
      <c r="F2188" t="s">
        <v>43</v>
      </c>
      <c r="G2188" t="s">
        <v>8518</v>
      </c>
      <c r="H2188" s="4">
        <v>47492</v>
      </c>
      <c r="I2188" s="1">
        <v>47857</v>
      </c>
      <c r="J2188" t="s">
        <v>24</v>
      </c>
      <c r="K2188" t="s">
        <v>52</v>
      </c>
      <c r="L2188" t="s">
        <v>53</v>
      </c>
      <c r="M2188" t="s">
        <v>59</v>
      </c>
      <c r="N2188" t="s">
        <v>28</v>
      </c>
      <c r="O2188" t="s">
        <v>29</v>
      </c>
      <c r="P2188" t="s">
        <v>30</v>
      </c>
      <c r="Q2188" t="s">
        <v>54</v>
      </c>
      <c r="R2188">
        <v>4.9000000000000004</v>
      </c>
      <c r="S2188">
        <v>0</v>
      </c>
      <c r="T2188">
        <f t="shared" si="102"/>
        <v>365</v>
      </c>
      <c r="U2188" t="str">
        <f t="shared" si="103"/>
        <v>2030</v>
      </c>
      <c r="V2188" t="str">
        <f t="shared" si="104"/>
        <v>1</v>
      </c>
      <c r="W2188" s="10" cm="1">
        <f t="array" ref="W2188">(INDEX(clv_analysis[[#All],[Customer Lifetime Value]], MATCH(TEXT(U2188, "0")&amp;V2188, TEXT(clv_analysis[[#All],[Year]], "0")&amp;clv_analysis[[#All],[Quarter]], 0))) /( COUNTIFS(amazon_prime_users[Year], U2188, amazon_prime_users[Quarter], V2188))</f>
        <v>164.35998851435707</v>
      </c>
    </row>
    <row r="2189" spans="1:23" x14ac:dyDescent="0.3">
      <c r="A2189" s="2">
        <v>2188</v>
      </c>
      <c r="B2189" t="s">
        <v>8519</v>
      </c>
      <c r="C2189" t="s">
        <v>8520</v>
      </c>
      <c r="D2189" t="s">
        <v>8521</v>
      </c>
      <c r="E2189" s="3">
        <v>17205</v>
      </c>
      <c r="F2189" t="s">
        <v>22</v>
      </c>
      <c r="G2189" t="s">
        <v>8522</v>
      </c>
      <c r="H2189" s="4">
        <v>47493</v>
      </c>
      <c r="I2189" s="1">
        <v>47858</v>
      </c>
      <c r="J2189" t="s">
        <v>36</v>
      </c>
      <c r="K2189" t="s">
        <v>37</v>
      </c>
      <c r="L2189" t="s">
        <v>53</v>
      </c>
      <c r="M2189" t="s">
        <v>27</v>
      </c>
      <c r="N2189" t="s">
        <v>45</v>
      </c>
      <c r="O2189" t="s">
        <v>67</v>
      </c>
      <c r="P2189" t="s">
        <v>30</v>
      </c>
      <c r="Q2189" t="s">
        <v>54</v>
      </c>
      <c r="R2189">
        <v>4.5999999999999996</v>
      </c>
      <c r="S2189">
        <v>0</v>
      </c>
      <c r="T2189">
        <f t="shared" si="102"/>
        <v>365</v>
      </c>
      <c r="U2189" t="str">
        <f t="shared" si="103"/>
        <v>2030</v>
      </c>
      <c r="V2189" t="str">
        <f t="shared" si="104"/>
        <v>1</v>
      </c>
      <c r="W2189" s="10" cm="1">
        <f t="array" ref="W2189">(INDEX(clv_analysis[[#All],[Customer Lifetime Value]], MATCH(TEXT(U2189, "0")&amp;V2189, TEXT(clv_analysis[[#All],[Year]], "0")&amp;clv_analysis[[#All],[Quarter]], 0))) /( COUNTIFS(amazon_prime_users[Year], U2189, amazon_prime_users[Quarter], V2189))</f>
        <v>164.35998851435707</v>
      </c>
    </row>
    <row r="2190" spans="1:23" x14ac:dyDescent="0.3">
      <c r="A2190" s="2">
        <v>2189</v>
      </c>
      <c r="B2190" t="s">
        <v>8523</v>
      </c>
      <c r="C2190" t="s">
        <v>8524</v>
      </c>
      <c r="D2190" t="s">
        <v>8525</v>
      </c>
      <c r="E2190" s="3">
        <v>19354</v>
      </c>
      <c r="F2190" t="s">
        <v>43</v>
      </c>
      <c r="G2190" t="s">
        <v>8526</v>
      </c>
      <c r="H2190" s="4">
        <v>47494</v>
      </c>
      <c r="I2190" s="1">
        <v>47859</v>
      </c>
      <c r="J2190" t="s">
        <v>24</v>
      </c>
      <c r="K2190" t="s">
        <v>25</v>
      </c>
      <c r="L2190" t="s">
        <v>53</v>
      </c>
      <c r="M2190" t="s">
        <v>59</v>
      </c>
      <c r="N2190" t="s">
        <v>28</v>
      </c>
      <c r="O2190" t="s">
        <v>114</v>
      </c>
      <c r="P2190" t="s">
        <v>39</v>
      </c>
      <c r="Q2190" t="s">
        <v>31</v>
      </c>
      <c r="R2190">
        <v>4.4000000000000004</v>
      </c>
      <c r="S2190">
        <v>0</v>
      </c>
      <c r="T2190">
        <f t="shared" si="102"/>
        <v>365</v>
      </c>
      <c r="U2190" t="str">
        <f t="shared" si="103"/>
        <v>2030</v>
      </c>
      <c r="V2190" t="str">
        <f t="shared" si="104"/>
        <v>1</v>
      </c>
      <c r="W2190" s="10" cm="1">
        <f t="array" ref="W2190">(INDEX(clv_analysis[[#All],[Customer Lifetime Value]], MATCH(TEXT(U2190, "0")&amp;V2190, TEXT(clv_analysis[[#All],[Year]], "0")&amp;clv_analysis[[#All],[Quarter]], 0))) /( COUNTIFS(amazon_prime_users[Year], U2190, amazon_prime_users[Quarter], V2190))</f>
        <v>164.35998851435707</v>
      </c>
    </row>
    <row r="2191" spans="1:23" x14ac:dyDescent="0.3">
      <c r="A2191" s="2">
        <v>2190</v>
      </c>
      <c r="B2191" t="s">
        <v>8527</v>
      </c>
      <c r="C2191" t="s">
        <v>8528</v>
      </c>
      <c r="D2191" t="s">
        <v>8529</v>
      </c>
      <c r="E2191" s="3">
        <v>17150</v>
      </c>
      <c r="F2191" t="s">
        <v>22</v>
      </c>
      <c r="G2191" t="s">
        <v>8530</v>
      </c>
      <c r="H2191" s="4">
        <v>47495</v>
      </c>
      <c r="I2191" s="1">
        <v>47860</v>
      </c>
      <c r="J2191" t="s">
        <v>24</v>
      </c>
      <c r="K2191" t="s">
        <v>52</v>
      </c>
      <c r="L2191" t="s">
        <v>26</v>
      </c>
      <c r="M2191" t="s">
        <v>27</v>
      </c>
      <c r="N2191" t="s">
        <v>28</v>
      </c>
      <c r="O2191" t="s">
        <v>61</v>
      </c>
      <c r="P2191" t="s">
        <v>39</v>
      </c>
      <c r="Q2191" t="s">
        <v>47</v>
      </c>
      <c r="R2191">
        <v>3</v>
      </c>
      <c r="S2191">
        <v>8</v>
      </c>
      <c r="T2191">
        <f t="shared" si="102"/>
        <v>365</v>
      </c>
      <c r="U2191" t="str">
        <f t="shared" si="103"/>
        <v>2030</v>
      </c>
      <c r="V2191" t="str">
        <f t="shared" si="104"/>
        <v>1</v>
      </c>
      <c r="W2191" s="10" cm="1">
        <f t="array" ref="W2191">(INDEX(clv_analysis[[#All],[Customer Lifetime Value]], MATCH(TEXT(U2191, "0")&amp;V2191, TEXT(clv_analysis[[#All],[Year]], "0")&amp;clv_analysis[[#All],[Quarter]], 0))) /( COUNTIFS(amazon_prime_users[Year], U2191, amazon_prime_users[Quarter], V2191))</f>
        <v>164.35998851435707</v>
      </c>
    </row>
    <row r="2192" spans="1:23" x14ac:dyDescent="0.3">
      <c r="A2192" s="2">
        <v>2191</v>
      </c>
      <c r="B2192" t="s">
        <v>8531</v>
      </c>
      <c r="C2192" t="s">
        <v>8532</v>
      </c>
      <c r="D2192" t="s">
        <v>8533</v>
      </c>
      <c r="E2192" s="3">
        <v>33321</v>
      </c>
      <c r="F2192" t="s">
        <v>22</v>
      </c>
      <c r="G2192" t="s">
        <v>8534</v>
      </c>
      <c r="H2192" s="4">
        <v>47496</v>
      </c>
      <c r="I2192" s="1">
        <v>47861</v>
      </c>
      <c r="J2192" t="s">
        <v>36</v>
      </c>
      <c r="K2192" t="s">
        <v>37</v>
      </c>
      <c r="L2192" t="s">
        <v>26</v>
      </c>
      <c r="M2192" t="s">
        <v>66</v>
      </c>
      <c r="N2192" t="s">
        <v>28</v>
      </c>
      <c r="O2192" t="s">
        <v>29</v>
      </c>
      <c r="P2192" t="s">
        <v>30</v>
      </c>
      <c r="Q2192" t="s">
        <v>54</v>
      </c>
      <c r="R2192">
        <v>4</v>
      </c>
      <c r="S2192">
        <v>7</v>
      </c>
      <c r="T2192">
        <f t="shared" si="102"/>
        <v>365</v>
      </c>
      <c r="U2192" t="str">
        <f t="shared" si="103"/>
        <v>2030</v>
      </c>
      <c r="V2192" t="str">
        <f t="shared" si="104"/>
        <v>1</v>
      </c>
      <c r="W2192" s="10" cm="1">
        <f t="array" ref="W2192">(INDEX(clv_analysis[[#All],[Customer Lifetime Value]], MATCH(TEXT(U2192, "0")&amp;V2192, TEXT(clv_analysis[[#All],[Year]], "0")&amp;clv_analysis[[#All],[Quarter]], 0))) /( COUNTIFS(amazon_prime_users[Year], U2192, amazon_prime_users[Quarter], V2192))</f>
        <v>164.35998851435707</v>
      </c>
    </row>
    <row r="2193" spans="1:23" x14ac:dyDescent="0.3">
      <c r="A2193" s="2">
        <v>2192</v>
      </c>
      <c r="B2193" t="s">
        <v>8535</v>
      </c>
      <c r="C2193" t="s">
        <v>8536</v>
      </c>
      <c r="D2193" t="s">
        <v>8537</v>
      </c>
      <c r="E2193" s="3">
        <v>12243</v>
      </c>
      <c r="F2193" t="s">
        <v>22</v>
      </c>
      <c r="G2193" t="s">
        <v>8538</v>
      </c>
      <c r="H2193" s="4">
        <v>47497</v>
      </c>
      <c r="I2193" s="1">
        <v>47862</v>
      </c>
      <c r="J2193" t="s">
        <v>36</v>
      </c>
      <c r="K2193" t="s">
        <v>52</v>
      </c>
      <c r="L2193" t="s">
        <v>26</v>
      </c>
      <c r="M2193" t="s">
        <v>66</v>
      </c>
      <c r="N2193" t="s">
        <v>45</v>
      </c>
      <c r="O2193" t="s">
        <v>29</v>
      </c>
      <c r="P2193" t="s">
        <v>68</v>
      </c>
      <c r="Q2193" t="s">
        <v>54</v>
      </c>
      <c r="R2193">
        <v>3.7</v>
      </c>
      <c r="S2193">
        <v>3</v>
      </c>
      <c r="T2193">
        <f t="shared" si="102"/>
        <v>365</v>
      </c>
      <c r="U2193" t="str">
        <f t="shared" si="103"/>
        <v>2030</v>
      </c>
      <c r="V2193" t="str">
        <f t="shared" si="104"/>
        <v>1</v>
      </c>
      <c r="W2193" s="10" cm="1">
        <f t="array" ref="W2193">(INDEX(clv_analysis[[#All],[Customer Lifetime Value]], MATCH(TEXT(U2193, "0")&amp;V2193, TEXT(clv_analysis[[#All],[Year]], "0")&amp;clv_analysis[[#All],[Quarter]], 0))) /( COUNTIFS(amazon_prime_users[Year], U2193, amazon_prime_users[Quarter], V2193))</f>
        <v>164.35998851435707</v>
      </c>
    </row>
    <row r="2194" spans="1:23" x14ac:dyDescent="0.3">
      <c r="A2194" s="2">
        <v>2193</v>
      </c>
      <c r="B2194" t="s">
        <v>8539</v>
      </c>
      <c r="C2194" t="s">
        <v>8540</v>
      </c>
      <c r="D2194" t="s">
        <v>8541</v>
      </c>
      <c r="E2194" s="3">
        <v>35160</v>
      </c>
      <c r="F2194" t="s">
        <v>43</v>
      </c>
      <c r="G2194" t="s">
        <v>8542</v>
      </c>
      <c r="H2194" s="4">
        <v>47498</v>
      </c>
      <c r="I2194" s="1">
        <v>47863</v>
      </c>
      <c r="J2194" t="s">
        <v>36</v>
      </c>
      <c r="K2194" t="s">
        <v>52</v>
      </c>
      <c r="L2194" t="s">
        <v>26</v>
      </c>
      <c r="M2194" t="s">
        <v>59</v>
      </c>
      <c r="N2194" t="s">
        <v>28</v>
      </c>
      <c r="O2194" t="s">
        <v>67</v>
      </c>
      <c r="P2194" t="s">
        <v>39</v>
      </c>
      <c r="Q2194" t="s">
        <v>31</v>
      </c>
      <c r="R2194">
        <v>4.7</v>
      </c>
      <c r="S2194">
        <v>9</v>
      </c>
      <c r="T2194">
        <f t="shared" si="102"/>
        <v>365</v>
      </c>
      <c r="U2194" t="str">
        <f t="shared" si="103"/>
        <v>2030</v>
      </c>
      <c r="V2194" t="str">
        <f t="shared" si="104"/>
        <v>1</v>
      </c>
      <c r="W2194" s="10" cm="1">
        <f t="array" ref="W2194">(INDEX(clv_analysis[[#All],[Customer Lifetime Value]], MATCH(TEXT(U2194, "0")&amp;V2194, TEXT(clv_analysis[[#All],[Year]], "0")&amp;clv_analysis[[#All],[Quarter]], 0))) /( COUNTIFS(amazon_prime_users[Year], U2194, amazon_prime_users[Quarter], V2194))</f>
        <v>164.35998851435707</v>
      </c>
    </row>
    <row r="2195" spans="1:23" x14ac:dyDescent="0.3">
      <c r="A2195" s="2">
        <v>2194</v>
      </c>
      <c r="B2195" t="s">
        <v>8543</v>
      </c>
      <c r="C2195" t="s">
        <v>8544</v>
      </c>
      <c r="D2195" t="s">
        <v>8545</v>
      </c>
      <c r="E2195" s="3">
        <v>38338</v>
      </c>
      <c r="F2195" t="s">
        <v>22</v>
      </c>
      <c r="G2195" t="s">
        <v>8546</v>
      </c>
      <c r="H2195" s="4">
        <v>47499</v>
      </c>
      <c r="I2195" s="1">
        <v>47864</v>
      </c>
      <c r="J2195" t="s">
        <v>36</v>
      </c>
      <c r="K2195" t="s">
        <v>37</v>
      </c>
      <c r="L2195" t="s">
        <v>53</v>
      </c>
      <c r="M2195" t="s">
        <v>27</v>
      </c>
      <c r="N2195" t="s">
        <v>45</v>
      </c>
      <c r="O2195" t="s">
        <v>38</v>
      </c>
      <c r="P2195" t="s">
        <v>39</v>
      </c>
      <c r="Q2195" t="s">
        <v>47</v>
      </c>
      <c r="R2195">
        <v>3.6</v>
      </c>
      <c r="S2195">
        <v>5</v>
      </c>
      <c r="T2195">
        <f t="shared" si="102"/>
        <v>365</v>
      </c>
      <c r="U2195" t="str">
        <f t="shared" si="103"/>
        <v>2030</v>
      </c>
      <c r="V2195" t="str">
        <f t="shared" si="104"/>
        <v>1</v>
      </c>
      <c r="W2195" s="10" cm="1">
        <f t="array" ref="W2195">(INDEX(clv_analysis[[#All],[Customer Lifetime Value]], MATCH(TEXT(U2195, "0")&amp;V2195, TEXT(clv_analysis[[#All],[Year]], "0")&amp;clv_analysis[[#All],[Quarter]], 0))) /( COUNTIFS(amazon_prime_users[Year], U2195, amazon_prime_users[Quarter], V2195))</f>
        <v>164.35998851435707</v>
      </c>
    </row>
    <row r="2196" spans="1:23" x14ac:dyDescent="0.3">
      <c r="A2196" s="2">
        <v>2195</v>
      </c>
      <c r="B2196" t="s">
        <v>8547</v>
      </c>
      <c r="C2196" t="s">
        <v>8548</v>
      </c>
      <c r="D2196" t="s">
        <v>8549</v>
      </c>
      <c r="E2196" s="3">
        <v>25064</v>
      </c>
      <c r="F2196" t="s">
        <v>43</v>
      </c>
      <c r="G2196" t="s">
        <v>8550</v>
      </c>
      <c r="H2196" s="4">
        <v>47500</v>
      </c>
      <c r="I2196" s="1">
        <v>47865</v>
      </c>
      <c r="J2196" t="s">
        <v>24</v>
      </c>
      <c r="K2196" t="s">
        <v>52</v>
      </c>
      <c r="L2196" t="s">
        <v>53</v>
      </c>
      <c r="M2196" t="s">
        <v>27</v>
      </c>
      <c r="N2196" t="s">
        <v>45</v>
      </c>
      <c r="O2196" t="s">
        <v>114</v>
      </c>
      <c r="P2196" t="s">
        <v>39</v>
      </c>
      <c r="Q2196" t="s">
        <v>54</v>
      </c>
      <c r="R2196">
        <v>4.7</v>
      </c>
      <c r="S2196">
        <v>3</v>
      </c>
      <c r="T2196">
        <f t="shared" si="102"/>
        <v>365</v>
      </c>
      <c r="U2196" t="str">
        <f t="shared" si="103"/>
        <v>2030</v>
      </c>
      <c r="V2196" t="str">
        <f t="shared" si="104"/>
        <v>1</v>
      </c>
      <c r="W2196" s="10" cm="1">
        <f t="array" ref="W2196">(INDEX(clv_analysis[[#All],[Customer Lifetime Value]], MATCH(TEXT(U2196, "0")&amp;V2196, TEXT(clv_analysis[[#All],[Year]], "0")&amp;clv_analysis[[#All],[Quarter]], 0))) /( COUNTIFS(amazon_prime_users[Year], U2196, amazon_prime_users[Quarter], V2196))</f>
        <v>164.35998851435707</v>
      </c>
    </row>
    <row r="2197" spans="1:23" x14ac:dyDescent="0.3">
      <c r="A2197" s="2">
        <v>2196</v>
      </c>
      <c r="B2197" t="s">
        <v>8551</v>
      </c>
      <c r="C2197" t="s">
        <v>8552</v>
      </c>
      <c r="D2197" t="s">
        <v>8553</v>
      </c>
      <c r="E2197" s="3">
        <v>29863</v>
      </c>
      <c r="F2197" t="s">
        <v>22</v>
      </c>
      <c r="G2197" t="s">
        <v>8554</v>
      </c>
      <c r="H2197" s="4">
        <v>47501</v>
      </c>
      <c r="I2197" s="1">
        <v>47866</v>
      </c>
      <c r="J2197" t="s">
        <v>36</v>
      </c>
      <c r="K2197" t="s">
        <v>52</v>
      </c>
      <c r="L2197" t="s">
        <v>53</v>
      </c>
      <c r="M2197" t="s">
        <v>66</v>
      </c>
      <c r="N2197" t="s">
        <v>60</v>
      </c>
      <c r="O2197" t="s">
        <v>29</v>
      </c>
      <c r="P2197" t="s">
        <v>39</v>
      </c>
      <c r="Q2197" t="s">
        <v>47</v>
      </c>
      <c r="R2197">
        <v>3.4</v>
      </c>
      <c r="S2197">
        <v>3</v>
      </c>
      <c r="T2197">
        <f t="shared" si="102"/>
        <v>365</v>
      </c>
      <c r="U2197" t="str">
        <f t="shared" si="103"/>
        <v>2030</v>
      </c>
      <c r="V2197" t="str">
        <f t="shared" si="104"/>
        <v>1</v>
      </c>
      <c r="W2197" s="10" cm="1">
        <f t="array" ref="W2197">(INDEX(clv_analysis[[#All],[Customer Lifetime Value]], MATCH(TEXT(U2197, "0")&amp;V2197, TEXT(clv_analysis[[#All],[Year]], "0")&amp;clv_analysis[[#All],[Quarter]], 0))) /( COUNTIFS(amazon_prime_users[Year], U2197, amazon_prime_users[Quarter], V2197))</f>
        <v>164.35998851435707</v>
      </c>
    </row>
    <row r="2198" spans="1:23" x14ac:dyDescent="0.3">
      <c r="A2198" s="2">
        <v>2197</v>
      </c>
      <c r="B2198" t="s">
        <v>8555</v>
      </c>
      <c r="C2198" t="s">
        <v>8556</v>
      </c>
      <c r="D2198" t="s">
        <v>8557</v>
      </c>
      <c r="E2198" s="3">
        <v>28576</v>
      </c>
      <c r="F2198" t="s">
        <v>22</v>
      </c>
      <c r="G2198" t="s">
        <v>8558</v>
      </c>
      <c r="H2198" s="4">
        <v>47502</v>
      </c>
      <c r="I2198" s="1">
        <v>47867</v>
      </c>
      <c r="J2198" t="s">
        <v>36</v>
      </c>
      <c r="K2198" t="s">
        <v>25</v>
      </c>
      <c r="L2198" t="s">
        <v>26</v>
      </c>
      <c r="M2198" t="s">
        <v>66</v>
      </c>
      <c r="N2198" t="s">
        <v>60</v>
      </c>
      <c r="O2198" t="s">
        <v>114</v>
      </c>
      <c r="P2198" t="s">
        <v>39</v>
      </c>
      <c r="Q2198" t="s">
        <v>47</v>
      </c>
      <c r="R2198">
        <v>3.4</v>
      </c>
      <c r="S2198">
        <v>6</v>
      </c>
      <c r="T2198">
        <f t="shared" si="102"/>
        <v>365</v>
      </c>
      <c r="U2198" t="str">
        <f t="shared" si="103"/>
        <v>2030</v>
      </c>
      <c r="V2198" t="str">
        <f t="shared" si="104"/>
        <v>1</v>
      </c>
      <c r="W2198" s="10" cm="1">
        <f t="array" ref="W2198">(INDEX(clv_analysis[[#All],[Customer Lifetime Value]], MATCH(TEXT(U2198, "0")&amp;V2198, TEXT(clv_analysis[[#All],[Year]], "0")&amp;clv_analysis[[#All],[Quarter]], 0))) /( COUNTIFS(amazon_prime_users[Year], U2198, amazon_prime_users[Quarter], V2198))</f>
        <v>164.35998851435707</v>
      </c>
    </row>
    <row r="2199" spans="1:23" x14ac:dyDescent="0.3">
      <c r="A2199" s="2">
        <v>2198</v>
      </c>
      <c r="B2199" t="s">
        <v>8559</v>
      </c>
      <c r="C2199" t="s">
        <v>8560</v>
      </c>
      <c r="D2199" t="s">
        <v>8561</v>
      </c>
      <c r="E2199" s="3">
        <v>35086</v>
      </c>
      <c r="F2199" t="s">
        <v>22</v>
      </c>
      <c r="G2199" t="s">
        <v>8562</v>
      </c>
      <c r="H2199" s="4">
        <v>47503</v>
      </c>
      <c r="I2199" s="1">
        <v>47868</v>
      </c>
      <c r="J2199" t="s">
        <v>36</v>
      </c>
      <c r="K2199" t="s">
        <v>25</v>
      </c>
      <c r="L2199" t="s">
        <v>53</v>
      </c>
      <c r="M2199" t="s">
        <v>66</v>
      </c>
      <c r="N2199" t="s">
        <v>45</v>
      </c>
      <c r="O2199" t="s">
        <v>67</v>
      </c>
      <c r="P2199" t="s">
        <v>68</v>
      </c>
      <c r="Q2199" t="s">
        <v>31</v>
      </c>
      <c r="R2199">
        <v>4.2</v>
      </c>
      <c r="S2199">
        <v>8</v>
      </c>
      <c r="T2199">
        <f t="shared" si="102"/>
        <v>365</v>
      </c>
      <c r="U2199" t="str">
        <f t="shared" si="103"/>
        <v>2030</v>
      </c>
      <c r="V2199" t="str">
        <f t="shared" si="104"/>
        <v>1</v>
      </c>
      <c r="W2199" s="10" cm="1">
        <f t="array" ref="W2199">(INDEX(clv_analysis[[#All],[Customer Lifetime Value]], MATCH(TEXT(U2199, "0")&amp;V2199, TEXT(clv_analysis[[#All],[Year]], "0")&amp;clv_analysis[[#All],[Quarter]], 0))) /( COUNTIFS(amazon_prime_users[Year], U2199, amazon_prime_users[Quarter], V2199))</f>
        <v>164.35998851435707</v>
      </c>
    </row>
    <row r="2200" spans="1:23" x14ac:dyDescent="0.3">
      <c r="A2200" s="2">
        <v>2199</v>
      </c>
      <c r="B2200" t="s">
        <v>8563</v>
      </c>
      <c r="C2200" t="s">
        <v>8564</v>
      </c>
      <c r="D2200" t="s">
        <v>8565</v>
      </c>
      <c r="E2200" s="3">
        <v>17299</v>
      </c>
      <c r="F2200" t="s">
        <v>22</v>
      </c>
      <c r="G2200" t="s">
        <v>8566</v>
      </c>
      <c r="H2200" s="4">
        <v>47504</v>
      </c>
      <c r="I2200" s="1">
        <v>47869</v>
      </c>
      <c r="J2200" t="s">
        <v>36</v>
      </c>
      <c r="K2200" t="s">
        <v>25</v>
      </c>
      <c r="L2200" t="s">
        <v>53</v>
      </c>
      <c r="M2200" t="s">
        <v>27</v>
      </c>
      <c r="N2200" t="s">
        <v>45</v>
      </c>
      <c r="O2200" t="s">
        <v>114</v>
      </c>
      <c r="P2200" t="s">
        <v>68</v>
      </c>
      <c r="Q2200" t="s">
        <v>54</v>
      </c>
      <c r="R2200">
        <v>4.2</v>
      </c>
      <c r="S2200">
        <v>8</v>
      </c>
      <c r="T2200">
        <f t="shared" si="102"/>
        <v>365</v>
      </c>
      <c r="U2200" t="str">
        <f t="shared" si="103"/>
        <v>2030</v>
      </c>
      <c r="V2200" t="str">
        <f t="shared" si="104"/>
        <v>1</v>
      </c>
      <c r="W2200" s="10" cm="1">
        <f t="array" ref="W2200">(INDEX(clv_analysis[[#All],[Customer Lifetime Value]], MATCH(TEXT(U2200, "0")&amp;V2200, TEXT(clv_analysis[[#All],[Year]], "0")&amp;clv_analysis[[#All],[Quarter]], 0))) /( COUNTIFS(amazon_prime_users[Year], U2200, amazon_prime_users[Quarter], V2200))</f>
        <v>164.35998851435707</v>
      </c>
    </row>
    <row r="2201" spans="1:23" x14ac:dyDescent="0.3">
      <c r="A2201" s="2">
        <v>2200</v>
      </c>
      <c r="B2201" t="s">
        <v>8567</v>
      </c>
      <c r="C2201" t="s">
        <v>8568</v>
      </c>
      <c r="D2201" t="s">
        <v>8569</v>
      </c>
      <c r="E2201" s="3">
        <v>32342</v>
      </c>
      <c r="F2201" t="s">
        <v>22</v>
      </c>
      <c r="G2201" t="s">
        <v>8570</v>
      </c>
      <c r="H2201" s="4">
        <v>47505</v>
      </c>
      <c r="I2201" s="1">
        <v>47870</v>
      </c>
      <c r="J2201" t="s">
        <v>24</v>
      </c>
      <c r="K2201" t="s">
        <v>52</v>
      </c>
      <c r="L2201" t="s">
        <v>26</v>
      </c>
      <c r="M2201" t="s">
        <v>66</v>
      </c>
      <c r="N2201" t="s">
        <v>45</v>
      </c>
      <c r="O2201" t="s">
        <v>61</v>
      </c>
      <c r="P2201" t="s">
        <v>39</v>
      </c>
      <c r="Q2201" t="s">
        <v>54</v>
      </c>
      <c r="R2201">
        <v>3</v>
      </c>
      <c r="S2201">
        <v>8</v>
      </c>
      <c r="T2201">
        <f t="shared" si="102"/>
        <v>365</v>
      </c>
      <c r="U2201" t="str">
        <f t="shared" si="103"/>
        <v>2030</v>
      </c>
      <c r="V2201" t="str">
        <f t="shared" si="104"/>
        <v>1</v>
      </c>
      <c r="W2201" s="10" cm="1">
        <f t="array" ref="W2201">(INDEX(clv_analysis[[#All],[Customer Lifetime Value]], MATCH(TEXT(U2201, "0")&amp;V2201, TEXT(clv_analysis[[#All],[Year]], "0")&amp;clv_analysis[[#All],[Quarter]], 0))) /( COUNTIFS(amazon_prime_users[Year], U2201, amazon_prime_users[Quarter], V2201))</f>
        <v>164.35998851435707</v>
      </c>
    </row>
    <row r="2202" spans="1:23" x14ac:dyDescent="0.3">
      <c r="A2202" s="2">
        <v>2201</v>
      </c>
      <c r="B2202" t="s">
        <v>8571</v>
      </c>
      <c r="C2202" t="s">
        <v>8572</v>
      </c>
      <c r="D2202" t="s">
        <v>8573</v>
      </c>
      <c r="E2202" s="3">
        <v>23951</v>
      </c>
      <c r="F2202" t="s">
        <v>22</v>
      </c>
      <c r="G2202" t="s">
        <v>8574</v>
      </c>
      <c r="H2202" s="4">
        <v>47506</v>
      </c>
      <c r="I2202" s="1">
        <v>47871</v>
      </c>
      <c r="J2202" t="s">
        <v>36</v>
      </c>
      <c r="K2202" t="s">
        <v>52</v>
      </c>
      <c r="L2202" t="s">
        <v>53</v>
      </c>
      <c r="M2202" t="s">
        <v>27</v>
      </c>
      <c r="N2202" t="s">
        <v>60</v>
      </c>
      <c r="O2202" t="s">
        <v>114</v>
      </c>
      <c r="P2202" t="s">
        <v>39</v>
      </c>
      <c r="Q2202" t="s">
        <v>31</v>
      </c>
      <c r="R2202">
        <v>4.5999999999999996</v>
      </c>
      <c r="S2202">
        <v>5</v>
      </c>
      <c r="T2202">
        <f t="shared" si="102"/>
        <v>365</v>
      </c>
      <c r="U2202" t="str">
        <f t="shared" si="103"/>
        <v>2030</v>
      </c>
      <c r="V2202" t="str">
        <f t="shared" si="104"/>
        <v>1</v>
      </c>
      <c r="W2202" s="10" cm="1">
        <f t="array" ref="W2202">(INDEX(clv_analysis[[#All],[Customer Lifetime Value]], MATCH(TEXT(U2202, "0")&amp;V2202, TEXT(clv_analysis[[#All],[Year]], "0")&amp;clv_analysis[[#All],[Quarter]], 0))) /( COUNTIFS(amazon_prime_users[Year], U2202, amazon_prime_users[Quarter], V2202))</f>
        <v>164.35998851435707</v>
      </c>
    </row>
    <row r="2203" spans="1:23" x14ac:dyDescent="0.3">
      <c r="A2203" s="2">
        <v>2202</v>
      </c>
      <c r="B2203" t="s">
        <v>8575</v>
      </c>
      <c r="C2203" t="s">
        <v>8576</v>
      </c>
      <c r="D2203" t="s">
        <v>8577</v>
      </c>
      <c r="E2203" s="3">
        <v>19031</v>
      </c>
      <c r="F2203" t="s">
        <v>22</v>
      </c>
      <c r="G2203" t="s">
        <v>4553</v>
      </c>
      <c r="H2203" s="4">
        <v>47507</v>
      </c>
      <c r="I2203" s="1">
        <v>47872</v>
      </c>
      <c r="J2203" t="s">
        <v>36</v>
      </c>
      <c r="K2203" t="s">
        <v>37</v>
      </c>
      <c r="L2203" t="s">
        <v>26</v>
      </c>
      <c r="M2203" t="s">
        <v>59</v>
      </c>
      <c r="N2203" t="s">
        <v>60</v>
      </c>
      <c r="O2203" t="s">
        <v>61</v>
      </c>
      <c r="P2203" t="s">
        <v>30</v>
      </c>
      <c r="Q2203" t="s">
        <v>54</v>
      </c>
      <c r="R2203">
        <v>4.8</v>
      </c>
      <c r="S2203">
        <v>0</v>
      </c>
      <c r="T2203">
        <f t="shared" si="102"/>
        <v>365</v>
      </c>
      <c r="U2203" t="str">
        <f t="shared" si="103"/>
        <v>2030</v>
      </c>
      <c r="V2203" t="str">
        <f t="shared" si="104"/>
        <v>1</v>
      </c>
      <c r="W2203" s="10" cm="1">
        <f t="array" ref="W2203">(INDEX(clv_analysis[[#All],[Customer Lifetime Value]], MATCH(TEXT(U2203, "0")&amp;V2203, TEXT(clv_analysis[[#All],[Year]], "0")&amp;clv_analysis[[#All],[Quarter]], 0))) /( COUNTIFS(amazon_prime_users[Year], U2203, amazon_prime_users[Quarter], V2203))</f>
        <v>164.35998851435707</v>
      </c>
    </row>
    <row r="2204" spans="1:23" x14ac:dyDescent="0.3">
      <c r="A2204" s="2">
        <v>2203</v>
      </c>
      <c r="B2204" t="s">
        <v>8578</v>
      </c>
      <c r="C2204" t="s">
        <v>8579</v>
      </c>
      <c r="D2204" t="s">
        <v>8580</v>
      </c>
      <c r="E2204" s="3">
        <v>33828</v>
      </c>
      <c r="F2204" t="s">
        <v>43</v>
      </c>
      <c r="G2204" t="s">
        <v>8581</v>
      </c>
      <c r="H2204" s="4">
        <v>47508</v>
      </c>
      <c r="I2204" s="1">
        <v>47873</v>
      </c>
      <c r="J2204" t="s">
        <v>36</v>
      </c>
      <c r="K2204" t="s">
        <v>25</v>
      </c>
      <c r="L2204" t="s">
        <v>53</v>
      </c>
      <c r="M2204" t="s">
        <v>27</v>
      </c>
      <c r="N2204" t="s">
        <v>45</v>
      </c>
      <c r="O2204" t="s">
        <v>46</v>
      </c>
      <c r="P2204" t="s">
        <v>68</v>
      </c>
      <c r="Q2204" t="s">
        <v>31</v>
      </c>
      <c r="R2204">
        <v>3.9</v>
      </c>
      <c r="S2204">
        <v>6</v>
      </c>
      <c r="T2204">
        <f t="shared" si="102"/>
        <v>365</v>
      </c>
      <c r="U2204" t="str">
        <f t="shared" si="103"/>
        <v>2030</v>
      </c>
      <c r="V2204" t="str">
        <f t="shared" si="104"/>
        <v>1</v>
      </c>
      <c r="W2204" s="10" cm="1">
        <f t="array" ref="W2204">(INDEX(clv_analysis[[#All],[Customer Lifetime Value]], MATCH(TEXT(U2204, "0")&amp;V2204, TEXT(clv_analysis[[#All],[Year]], "0")&amp;clv_analysis[[#All],[Quarter]], 0))) /( COUNTIFS(amazon_prime_users[Year], U2204, amazon_prime_users[Quarter], V2204))</f>
        <v>164.35998851435707</v>
      </c>
    </row>
    <row r="2205" spans="1:23" x14ac:dyDescent="0.3">
      <c r="A2205" s="2">
        <v>2204</v>
      </c>
      <c r="B2205" t="s">
        <v>8582</v>
      </c>
      <c r="C2205" t="s">
        <v>8583</v>
      </c>
      <c r="D2205" t="s">
        <v>8584</v>
      </c>
      <c r="E2205" s="3">
        <v>25245</v>
      </c>
      <c r="F2205" t="s">
        <v>43</v>
      </c>
      <c r="G2205" t="s">
        <v>8585</v>
      </c>
      <c r="H2205" s="4">
        <v>47509</v>
      </c>
      <c r="I2205" s="1">
        <v>47874</v>
      </c>
      <c r="J2205" t="s">
        <v>24</v>
      </c>
      <c r="K2205" t="s">
        <v>52</v>
      </c>
      <c r="L2205" t="s">
        <v>26</v>
      </c>
      <c r="M2205" t="s">
        <v>59</v>
      </c>
      <c r="N2205" t="s">
        <v>60</v>
      </c>
      <c r="O2205" t="s">
        <v>46</v>
      </c>
      <c r="P2205" t="s">
        <v>68</v>
      </c>
      <c r="Q2205" t="s">
        <v>54</v>
      </c>
      <c r="R2205">
        <v>4.9000000000000004</v>
      </c>
      <c r="S2205">
        <v>5</v>
      </c>
      <c r="T2205">
        <f t="shared" si="102"/>
        <v>365</v>
      </c>
      <c r="U2205" t="str">
        <f t="shared" si="103"/>
        <v>2030</v>
      </c>
      <c r="V2205" t="str">
        <f t="shared" si="104"/>
        <v>1</v>
      </c>
      <c r="W2205" s="10" cm="1">
        <f t="array" ref="W2205">(INDEX(clv_analysis[[#All],[Customer Lifetime Value]], MATCH(TEXT(U2205, "0")&amp;V2205, TEXT(clv_analysis[[#All],[Year]], "0")&amp;clv_analysis[[#All],[Quarter]], 0))) /( COUNTIFS(amazon_prime_users[Year], U2205, amazon_prime_users[Quarter], V2205))</f>
        <v>164.35998851435707</v>
      </c>
    </row>
    <row r="2206" spans="1:23" x14ac:dyDescent="0.3">
      <c r="A2206" s="2">
        <v>2205</v>
      </c>
      <c r="B2206" t="s">
        <v>8586</v>
      </c>
      <c r="C2206" t="s">
        <v>8587</v>
      </c>
      <c r="D2206" t="s">
        <v>8588</v>
      </c>
      <c r="E2206" s="3">
        <v>36843</v>
      </c>
      <c r="F2206" t="s">
        <v>43</v>
      </c>
      <c r="G2206" t="s">
        <v>8589</v>
      </c>
      <c r="H2206" s="4">
        <v>47510</v>
      </c>
      <c r="I2206" s="1">
        <v>47875</v>
      </c>
      <c r="J2206" t="s">
        <v>24</v>
      </c>
      <c r="K2206" t="s">
        <v>52</v>
      </c>
      <c r="L2206" t="s">
        <v>53</v>
      </c>
      <c r="M2206" t="s">
        <v>27</v>
      </c>
      <c r="N2206" t="s">
        <v>45</v>
      </c>
      <c r="O2206" t="s">
        <v>73</v>
      </c>
      <c r="P2206" t="s">
        <v>30</v>
      </c>
      <c r="Q2206" t="s">
        <v>31</v>
      </c>
      <c r="R2206">
        <v>3.5</v>
      </c>
      <c r="S2206">
        <v>3</v>
      </c>
      <c r="T2206">
        <f t="shared" si="102"/>
        <v>365</v>
      </c>
      <c r="U2206" t="str">
        <f t="shared" si="103"/>
        <v>2030</v>
      </c>
      <c r="V2206" t="str">
        <f t="shared" si="104"/>
        <v>1</v>
      </c>
      <c r="W2206" s="10" cm="1">
        <f t="array" ref="W2206">(INDEX(clv_analysis[[#All],[Customer Lifetime Value]], MATCH(TEXT(U2206, "0")&amp;V2206, TEXT(clv_analysis[[#All],[Year]], "0")&amp;clv_analysis[[#All],[Quarter]], 0))) /( COUNTIFS(amazon_prime_users[Year], U2206, amazon_prime_users[Quarter], V2206))</f>
        <v>164.35998851435707</v>
      </c>
    </row>
    <row r="2207" spans="1:23" x14ac:dyDescent="0.3">
      <c r="A2207" s="2">
        <v>2206</v>
      </c>
      <c r="B2207" t="s">
        <v>8590</v>
      </c>
      <c r="C2207" t="s">
        <v>8591</v>
      </c>
      <c r="D2207" t="s">
        <v>8592</v>
      </c>
      <c r="E2207" s="3">
        <v>27928</v>
      </c>
      <c r="F2207" t="s">
        <v>43</v>
      </c>
      <c r="G2207" t="s">
        <v>8593</v>
      </c>
      <c r="H2207" s="4">
        <v>47511</v>
      </c>
      <c r="I2207" s="1">
        <v>47876</v>
      </c>
      <c r="J2207" t="s">
        <v>36</v>
      </c>
      <c r="K2207" t="s">
        <v>25</v>
      </c>
      <c r="L2207" t="s">
        <v>26</v>
      </c>
      <c r="M2207" t="s">
        <v>27</v>
      </c>
      <c r="N2207" t="s">
        <v>60</v>
      </c>
      <c r="O2207" t="s">
        <v>67</v>
      </c>
      <c r="P2207" t="s">
        <v>39</v>
      </c>
      <c r="Q2207" t="s">
        <v>54</v>
      </c>
      <c r="R2207">
        <v>3.5</v>
      </c>
      <c r="S2207">
        <v>6</v>
      </c>
      <c r="T2207">
        <f t="shared" si="102"/>
        <v>365</v>
      </c>
      <c r="U2207" t="str">
        <f t="shared" si="103"/>
        <v>2030</v>
      </c>
      <c r="V2207" t="str">
        <f t="shared" si="104"/>
        <v>1</v>
      </c>
      <c r="W2207" s="10" cm="1">
        <f t="array" ref="W2207">(INDEX(clv_analysis[[#All],[Customer Lifetime Value]], MATCH(TEXT(U2207, "0")&amp;V2207, TEXT(clv_analysis[[#All],[Year]], "0")&amp;clv_analysis[[#All],[Quarter]], 0))) /( COUNTIFS(amazon_prime_users[Year], U2207, amazon_prime_users[Quarter], V2207))</f>
        <v>164.35998851435707</v>
      </c>
    </row>
    <row r="2208" spans="1:23" x14ac:dyDescent="0.3">
      <c r="A2208" s="2">
        <v>2207</v>
      </c>
      <c r="B2208" t="s">
        <v>8594</v>
      </c>
      <c r="C2208" t="s">
        <v>8595</v>
      </c>
      <c r="D2208" t="s">
        <v>8596</v>
      </c>
      <c r="E2208" s="3">
        <v>37621</v>
      </c>
      <c r="F2208" t="s">
        <v>43</v>
      </c>
      <c r="G2208" t="s">
        <v>5726</v>
      </c>
      <c r="H2208" s="4">
        <v>47512</v>
      </c>
      <c r="I2208" s="1">
        <v>47877</v>
      </c>
      <c r="J2208" t="s">
        <v>36</v>
      </c>
      <c r="K2208" t="s">
        <v>25</v>
      </c>
      <c r="L2208" t="s">
        <v>26</v>
      </c>
      <c r="M2208" t="s">
        <v>66</v>
      </c>
      <c r="N2208" t="s">
        <v>45</v>
      </c>
      <c r="O2208" t="s">
        <v>73</v>
      </c>
      <c r="P2208" t="s">
        <v>39</v>
      </c>
      <c r="Q2208" t="s">
        <v>54</v>
      </c>
      <c r="R2208">
        <v>4.3</v>
      </c>
      <c r="S2208">
        <v>5</v>
      </c>
      <c r="T2208">
        <f t="shared" si="102"/>
        <v>365</v>
      </c>
      <c r="U2208" t="str">
        <f t="shared" si="103"/>
        <v>2030</v>
      </c>
      <c r="V2208" t="str">
        <f t="shared" si="104"/>
        <v>1</v>
      </c>
      <c r="W2208" s="10" cm="1">
        <f t="array" ref="W2208">(INDEX(clv_analysis[[#All],[Customer Lifetime Value]], MATCH(TEXT(U2208, "0")&amp;V2208, TEXT(clv_analysis[[#All],[Year]], "0")&amp;clv_analysis[[#All],[Quarter]], 0))) /( COUNTIFS(amazon_prime_users[Year], U2208, amazon_prime_users[Quarter], V2208))</f>
        <v>164.35998851435707</v>
      </c>
    </row>
    <row r="2209" spans="1:23" x14ac:dyDescent="0.3">
      <c r="A2209" s="2">
        <v>2208</v>
      </c>
      <c r="B2209" t="s">
        <v>8597</v>
      </c>
      <c r="C2209" t="s">
        <v>8598</v>
      </c>
      <c r="D2209" t="s">
        <v>8599</v>
      </c>
      <c r="E2209" s="3">
        <v>23653</v>
      </c>
      <c r="F2209" t="s">
        <v>43</v>
      </c>
      <c r="G2209" t="s">
        <v>8600</v>
      </c>
      <c r="H2209" s="4">
        <v>47513</v>
      </c>
      <c r="I2209" s="1">
        <v>47878</v>
      </c>
      <c r="J2209" t="s">
        <v>24</v>
      </c>
      <c r="K2209" t="s">
        <v>37</v>
      </c>
      <c r="L2209" t="s">
        <v>26</v>
      </c>
      <c r="M2209" t="s">
        <v>27</v>
      </c>
      <c r="N2209" t="s">
        <v>28</v>
      </c>
      <c r="O2209" t="s">
        <v>29</v>
      </c>
      <c r="P2209" t="s">
        <v>39</v>
      </c>
      <c r="Q2209" t="s">
        <v>54</v>
      </c>
      <c r="R2209">
        <v>4.5</v>
      </c>
      <c r="S2209">
        <v>1</v>
      </c>
      <c r="T2209">
        <f t="shared" si="102"/>
        <v>365</v>
      </c>
      <c r="U2209" t="str">
        <f t="shared" si="103"/>
        <v>2030</v>
      </c>
      <c r="V2209" t="str">
        <f t="shared" si="104"/>
        <v>1</v>
      </c>
      <c r="W2209" s="10" cm="1">
        <f t="array" ref="W2209">(INDEX(clv_analysis[[#All],[Customer Lifetime Value]], MATCH(TEXT(U2209, "0")&amp;V2209, TEXT(clv_analysis[[#All],[Year]], "0")&amp;clv_analysis[[#All],[Quarter]], 0))) /( COUNTIFS(amazon_prime_users[Year], U2209, amazon_prime_users[Quarter], V2209))</f>
        <v>164.35998851435707</v>
      </c>
    </row>
    <row r="2210" spans="1:23" x14ac:dyDescent="0.3">
      <c r="A2210" s="2">
        <v>2209</v>
      </c>
      <c r="B2210" t="s">
        <v>8601</v>
      </c>
      <c r="C2210" t="s">
        <v>8602</v>
      </c>
      <c r="D2210" t="s">
        <v>8603</v>
      </c>
      <c r="E2210" s="3">
        <v>21914</v>
      </c>
      <c r="F2210" t="s">
        <v>43</v>
      </c>
      <c r="G2210" t="s">
        <v>8604</v>
      </c>
      <c r="H2210" s="4">
        <v>47514</v>
      </c>
      <c r="I2210" s="1">
        <v>47879</v>
      </c>
      <c r="J2210" t="s">
        <v>24</v>
      </c>
      <c r="K2210" t="s">
        <v>37</v>
      </c>
      <c r="L2210" t="s">
        <v>26</v>
      </c>
      <c r="M2210" t="s">
        <v>59</v>
      </c>
      <c r="N2210" t="s">
        <v>60</v>
      </c>
      <c r="O2210" t="s">
        <v>29</v>
      </c>
      <c r="P2210" t="s">
        <v>30</v>
      </c>
      <c r="Q2210" t="s">
        <v>47</v>
      </c>
      <c r="R2210">
        <v>3.8</v>
      </c>
      <c r="S2210">
        <v>10</v>
      </c>
      <c r="T2210">
        <f t="shared" si="102"/>
        <v>365</v>
      </c>
      <c r="U2210" t="str">
        <f t="shared" si="103"/>
        <v>2030</v>
      </c>
      <c r="V2210" t="str">
        <f t="shared" si="104"/>
        <v>1</v>
      </c>
      <c r="W2210" s="10" cm="1">
        <f t="array" ref="W2210">(INDEX(clv_analysis[[#All],[Customer Lifetime Value]], MATCH(TEXT(U2210, "0")&amp;V2210, TEXT(clv_analysis[[#All],[Year]], "0")&amp;clv_analysis[[#All],[Quarter]], 0))) /( COUNTIFS(amazon_prime_users[Year], U2210, amazon_prime_users[Quarter], V2210))</f>
        <v>164.35998851435707</v>
      </c>
    </row>
    <row r="2211" spans="1:23" x14ac:dyDescent="0.3">
      <c r="A2211" s="2">
        <v>2210</v>
      </c>
      <c r="B2211" t="s">
        <v>8605</v>
      </c>
      <c r="C2211" t="s">
        <v>8606</v>
      </c>
      <c r="D2211" t="s">
        <v>8607</v>
      </c>
      <c r="E2211" s="3">
        <v>36896</v>
      </c>
      <c r="F2211" t="s">
        <v>22</v>
      </c>
      <c r="G2211" t="s">
        <v>8608</v>
      </c>
      <c r="H2211" s="4">
        <v>47515</v>
      </c>
      <c r="I2211" s="1">
        <v>47880</v>
      </c>
      <c r="J2211" t="s">
        <v>36</v>
      </c>
      <c r="K2211" t="s">
        <v>25</v>
      </c>
      <c r="L2211" t="s">
        <v>53</v>
      </c>
      <c r="M2211" t="s">
        <v>59</v>
      </c>
      <c r="N2211" t="s">
        <v>60</v>
      </c>
      <c r="O2211" t="s">
        <v>46</v>
      </c>
      <c r="P2211" t="s">
        <v>39</v>
      </c>
      <c r="Q2211" t="s">
        <v>47</v>
      </c>
      <c r="R2211">
        <v>4.4000000000000004</v>
      </c>
      <c r="S2211">
        <v>8</v>
      </c>
      <c r="T2211">
        <f t="shared" si="102"/>
        <v>365</v>
      </c>
      <c r="U2211" t="str">
        <f t="shared" si="103"/>
        <v>2030</v>
      </c>
      <c r="V2211" t="str">
        <f t="shared" si="104"/>
        <v>1</v>
      </c>
      <c r="W2211" s="10" cm="1">
        <f t="array" ref="W2211">(INDEX(clv_analysis[[#All],[Customer Lifetime Value]], MATCH(TEXT(U2211, "0")&amp;V2211, TEXT(clv_analysis[[#All],[Year]], "0")&amp;clv_analysis[[#All],[Quarter]], 0))) /( COUNTIFS(amazon_prime_users[Year], U2211, amazon_prime_users[Quarter], V2211))</f>
        <v>164.35998851435707</v>
      </c>
    </row>
    <row r="2212" spans="1:23" x14ac:dyDescent="0.3">
      <c r="A2212" s="2">
        <v>2211</v>
      </c>
      <c r="B2212" t="s">
        <v>8609</v>
      </c>
      <c r="C2212" t="s">
        <v>8610</v>
      </c>
      <c r="D2212" t="s">
        <v>8611</v>
      </c>
      <c r="E2212" s="3">
        <v>12212</v>
      </c>
      <c r="F2212" t="s">
        <v>43</v>
      </c>
      <c r="G2212" t="s">
        <v>8612</v>
      </c>
      <c r="H2212" s="4">
        <v>47516</v>
      </c>
      <c r="I2212" s="1">
        <v>47881</v>
      </c>
      <c r="J2212" t="s">
        <v>36</v>
      </c>
      <c r="K2212" t="s">
        <v>52</v>
      </c>
      <c r="L2212" t="s">
        <v>26</v>
      </c>
      <c r="M2212" t="s">
        <v>27</v>
      </c>
      <c r="N2212" t="s">
        <v>60</v>
      </c>
      <c r="O2212" t="s">
        <v>73</v>
      </c>
      <c r="P2212" t="s">
        <v>68</v>
      </c>
      <c r="Q2212" t="s">
        <v>31</v>
      </c>
      <c r="R2212">
        <v>3.4</v>
      </c>
      <c r="S2212">
        <v>8</v>
      </c>
      <c r="T2212">
        <f t="shared" si="102"/>
        <v>365</v>
      </c>
      <c r="U2212" t="str">
        <f t="shared" si="103"/>
        <v>2030</v>
      </c>
      <c r="V2212" t="str">
        <f t="shared" si="104"/>
        <v>1</v>
      </c>
      <c r="W2212" s="10" cm="1">
        <f t="array" ref="W2212">(INDEX(clv_analysis[[#All],[Customer Lifetime Value]], MATCH(TEXT(U2212, "0")&amp;V2212, TEXT(clv_analysis[[#All],[Year]], "0")&amp;clv_analysis[[#All],[Quarter]], 0))) /( COUNTIFS(amazon_prime_users[Year], U2212, amazon_prime_users[Quarter], V2212))</f>
        <v>164.35998851435707</v>
      </c>
    </row>
    <row r="2213" spans="1:23" x14ac:dyDescent="0.3">
      <c r="A2213" s="2">
        <v>2212</v>
      </c>
      <c r="B2213" t="s">
        <v>8613</v>
      </c>
      <c r="C2213" t="s">
        <v>8614</v>
      </c>
      <c r="D2213" t="s">
        <v>8615</v>
      </c>
      <c r="E2213" s="3">
        <v>34762</v>
      </c>
      <c r="F2213" t="s">
        <v>22</v>
      </c>
      <c r="G2213" t="s">
        <v>8616</v>
      </c>
      <c r="H2213" s="4">
        <v>47517</v>
      </c>
      <c r="I2213" s="1">
        <v>47882</v>
      </c>
      <c r="J2213" t="s">
        <v>24</v>
      </c>
      <c r="K2213" t="s">
        <v>25</v>
      </c>
      <c r="L2213" t="s">
        <v>53</v>
      </c>
      <c r="M2213" t="s">
        <v>27</v>
      </c>
      <c r="N2213" t="s">
        <v>28</v>
      </c>
      <c r="O2213" t="s">
        <v>29</v>
      </c>
      <c r="P2213" t="s">
        <v>68</v>
      </c>
      <c r="Q2213" t="s">
        <v>54</v>
      </c>
      <c r="R2213">
        <v>4.9000000000000004</v>
      </c>
      <c r="S2213">
        <v>10</v>
      </c>
      <c r="T2213">
        <f t="shared" si="102"/>
        <v>365</v>
      </c>
      <c r="U2213" t="str">
        <f t="shared" si="103"/>
        <v>2030</v>
      </c>
      <c r="V2213" t="str">
        <f t="shared" si="104"/>
        <v>1</v>
      </c>
      <c r="W2213" s="10" cm="1">
        <f t="array" ref="W2213">(INDEX(clv_analysis[[#All],[Customer Lifetime Value]], MATCH(TEXT(U2213, "0")&amp;V2213, TEXT(clv_analysis[[#All],[Year]], "0")&amp;clv_analysis[[#All],[Quarter]], 0))) /( COUNTIFS(amazon_prime_users[Year], U2213, amazon_prime_users[Quarter], V2213))</f>
        <v>164.35998851435707</v>
      </c>
    </row>
    <row r="2214" spans="1:23" x14ac:dyDescent="0.3">
      <c r="A2214" s="2">
        <v>2213</v>
      </c>
      <c r="B2214" t="s">
        <v>8617</v>
      </c>
      <c r="C2214" t="s">
        <v>8618</v>
      </c>
      <c r="D2214" t="s">
        <v>8619</v>
      </c>
      <c r="E2214" s="3">
        <v>33803</v>
      </c>
      <c r="F2214" t="s">
        <v>22</v>
      </c>
      <c r="G2214" t="s">
        <v>8620</v>
      </c>
      <c r="H2214" s="4">
        <v>47518</v>
      </c>
      <c r="I2214" s="1">
        <v>47883</v>
      </c>
      <c r="J2214" t="s">
        <v>24</v>
      </c>
      <c r="K2214" t="s">
        <v>25</v>
      </c>
      <c r="L2214" t="s">
        <v>26</v>
      </c>
      <c r="M2214" t="s">
        <v>66</v>
      </c>
      <c r="N2214" t="s">
        <v>28</v>
      </c>
      <c r="O2214" t="s">
        <v>46</v>
      </c>
      <c r="P2214" t="s">
        <v>68</v>
      </c>
      <c r="Q2214" t="s">
        <v>54</v>
      </c>
      <c r="R2214">
        <v>4.3</v>
      </c>
      <c r="S2214">
        <v>6</v>
      </c>
      <c r="T2214">
        <f t="shared" si="102"/>
        <v>365</v>
      </c>
      <c r="U2214" t="str">
        <f t="shared" si="103"/>
        <v>2030</v>
      </c>
      <c r="V2214" t="str">
        <f t="shared" si="104"/>
        <v>1</v>
      </c>
      <c r="W2214" s="10" cm="1">
        <f t="array" ref="W2214">(INDEX(clv_analysis[[#All],[Customer Lifetime Value]], MATCH(TEXT(U2214, "0")&amp;V2214, TEXT(clv_analysis[[#All],[Year]], "0")&amp;clv_analysis[[#All],[Quarter]], 0))) /( COUNTIFS(amazon_prime_users[Year], U2214, amazon_prime_users[Quarter], V2214))</f>
        <v>164.35998851435707</v>
      </c>
    </row>
    <row r="2215" spans="1:23" x14ac:dyDescent="0.3">
      <c r="A2215" s="2">
        <v>2214</v>
      </c>
      <c r="B2215" t="s">
        <v>8621</v>
      </c>
      <c r="C2215" t="s">
        <v>8622</v>
      </c>
      <c r="D2215" t="s">
        <v>8623</v>
      </c>
      <c r="E2215" s="3">
        <v>30572</v>
      </c>
      <c r="F2215" t="s">
        <v>22</v>
      </c>
      <c r="G2215" t="s">
        <v>8624</v>
      </c>
      <c r="H2215" s="4">
        <v>47519</v>
      </c>
      <c r="I2215" s="1">
        <v>47884</v>
      </c>
      <c r="J2215" t="s">
        <v>24</v>
      </c>
      <c r="K2215" t="s">
        <v>25</v>
      </c>
      <c r="L2215" t="s">
        <v>53</v>
      </c>
      <c r="M2215" t="s">
        <v>27</v>
      </c>
      <c r="N2215" t="s">
        <v>60</v>
      </c>
      <c r="O2215" t="s">
        <v>67</v>
      </c>
      <c r="P2215" t="s">
        <v>68</v>
      </c>
      <c r="Q2215" t="s">
        <v>54</v>
      </c>
      <c r="R2215">
        <v>4.5</v>
      </c>
      <c r="S2215">
        <v>0</v>
      </c>
      <c r="T2215">
        <f t="shared" si="102"/>
        <v>365</v>
      </c>
      <c r="U2215" t="str">
        <f t="shared" si="103"/>
        <v>2030</v>
      </c>
      <c r="V2215" t="str">
        <f t="shared" si="104"/>
        <v>1</v>
      </c>
      <c r="W2215" s="10" cm="1">
        <f t="array" ref="W2215">(INDEX(clv_analysis[[#All],[Customer Lifetime Value]], MATCH(TEXT(U2215, "0")&amp;V2215, TEXT(clv_analysis[[#All],[Year]], "0")&amp;clv_analysis[[#All],[Quarter]], 0))) /( COUNTIFS(amazon_prime_users[Year], U2215, amazon_prime_users[Quarter], V2215))</f>
        <v>164.35998851435707</v>
      </c>
    </row>
    <row r="2216" spans="1:23" x14ac:dyDescent="0.3">
      <c r="A2216" s="2">
        <v>2215</v>
      </c>
      <c r="B2216" t="s">
        <v>8625</v>
      </c>
      <c r="C2216" t="s">
        <v>8626</v>
      </c>
      <c r="D2216" t="s">
        <v>8627</v>
      </c>
      <c r="E2216" s="3">
        <v>29587</v>
      </c>
      <c r="F2216" t="s">
        <v>22</v>
      </c>
      <c r="G2216" t="s">
        <v>8628</v>
      </c>
      <c r="H2216" s="4">
        <v>47520</v>
      </c>
      <c r="I2216" s="1">
        <v>47885</v>
      </c>
      <c r="J2216" t="s">
        <v>36</v>
      </c>
      <c r="K2216" t="s">
        <v>52</v>
      </c>
      <c r="L2216" t="s">
        <v>53</v>
      </c>
      <c r="M2216" t="s">
        <v>27</v>
      </c>
      <c r="N2216" t="s">
        <v>28</v>
      </c>
      <c r="O2216" t="s">
        <v>114</v>
      </c>
      <c r="P2216" t="s">
        <v>68</v>
      </c>
      <c r="Q2216" t="s">
        <v>31</v>
      </c>
      <c r="R2216">
        <v>4.8</v>
      </c>
      <c r="S2216">
        <v>1</v>
      </c>
      <c r="T2216">
        <f t="shared" si="102"/>
        <v>365</v>
      </c>
      <c r="U2216" t="str">
        <f t="shared" si="103"/>
        <v>2030</v>
      </c>
      <c r="V2216" t="str">
        <f t="shared" si="104"/>
        <v>1</v>
      </c>
      <c r="W2216" s="10" cm="1">
        <f t="array" ref="W2216">(INDEX(clv_analysis[[#All],[Customer Lifetime Value]], MATCH(TEXT(U2216, "0")&amp;V2216, TEXT(clv_analysis[[#All],[Year]], "0")&amp;clv_analysis[[#All],[Quarter]], 0))) /( COUNTIFS(amazon_prime_users[Year], U2216, amazon_prime_users[Quarter], V2216))</f>
        <v>164.35998851435707</v>
      </c>
    </row>
    <row r="2217" spans="1:23" x14ac:dyDescent="0.3">
      <c r="A2217" s="2">
        <v>2216</v>
      </c>
      <c r="B2217" t="s">
        <v>8629</v>
      </c>
      <c r="C2217" t="s">
        <v>8630</v>
      </c>
      <c r="D2217" t="s">
        <v>8631</v>
      </c>
      <c r="E2217" s="3">
        <v>33252</v>
      </c>
      <c r="F2217" t="s">
        <v>22</v>
      </c>
      <c r="G2217" t="s">
        <v>1460</v>
      </c>
      <c r="H2217" s="4">
        <v>47521</v>
      </c>
      <c r="I2217" s="1">
        <v>47886</v>
      </c>
      <c r="J2217" t="s">
        <v>36</v>
      </c>
      <c r="K2217" t="s">
        <v>52</v>
      </c>
      <c r="L2217" t="s">
        <v>26</v>
      </c>
      <c r="M2217" t="s">
        <v>27</v>
      </c>
      <c r="N2217" t="s">
        <v>45</v>
      </c>
      <c r="O2217" t="s">
        <v>73</v>
      </c>
      <c r="P2217" t="s">
        <v>39</v>
      </c>
      <c r="Q2217" t="s">
        <v>31</v>
      </c>
      <c r="R2217">
        <v>3</v>
      </c>
      <c r="S2217">
        <v>4</v>
      </c>
      <c r="T2217">
        <f t="shared" si="102"/>
        <v>365</v>
      </c>
      <c r="U2217" t="str">
        <f t="shared" si="103"/>
        <v>2030</v>
      </c>
      <c r="V2217" t="str">
        <f t="shared" si="104"/>
        <v>1</v>
      </c>
      <c r="W2217" s="10" cm="1">
        <f t="array" ref="W2217">(INDEX(clv_analysis[[#All],[Customer Lifetime Value]], MATCH(TEXT(U2217, "0")&amp;V2217, TEXT(clv_analysis[[#All],[Year]], "0")&amp;clv_analysis[[#All],[Quarter]], 0))) /( COUNTIFS(amazon_prime_users[Year], U2217, amazon_prime_users[Quarter], V2217))</f>
        <v>164.35998851435707</v>
      </c>
    </row>
    <row r="2218" spans="1:23" x14ac:dyDescent="0.3">
      <c r="A2218" s="2">
        <v>2217</v>
      </c>
      <c r="B2218" t="s">
        <v>8632</v>
      </c>
      <c r="C2218" t="s">
        <v>8633</v>
      </c>
      <c r="D2218" t="s">
        <v>8634</v>
      </c>
      <c r="E2218" s="3">
        <v>21407</v>
      </c>
      <c r="F2218" t="s">
        <v>43</v>
      </c>
      <c r="G2218" t="s">
        <v>8635</v>
      </c>
      <c r="H2218" s="4">
        <v>47522</v>
      </c>
      <c r="I2218" s="1">
        <v>47887</v>
      </c>
      <c r="J2218" t="s">
        <v>36</v>
      </c>
      <c r="K2218" t="s">
        <v>25</v>
      </c>
      <c r="L2218" t="s">
        <v>26</v>
      </c>
      <c r="M2218" t="s">
        <v>27</v>
      </c>
      <c r="N2218" t="s">
        <v>45</v>
      </c>
      <c r="O2218" t="s">
        <v>114</v>
      </c>
      <c r="P2218" t="s">
        <v>68</v>
      </c>
      <c r="Q2218" t="s">
        <v>47</v>
      </c>
      <c r="R2218">
        <v>4.5999999999999996</v>
      </c>
      <c r="S2218">
        <v>8</v>
      </c>
      <c r="T2218">
        <f t="shared" si="102"/>
        <v>365</v>
      </c>
      <c r="U2218" t="str">
        <f t="shared" si="103"/>
        <v>2030</v>
      </c>
      <c r="V2218" t="str">
        <f t="shared" si="104"/>
        <v>1</v>
      </c>
      <c r="W2218" s="10" cm="1">
        <f t="array" ref="W2218">(INDEX(clv_analysis[[#All],[Customer Lifetime Value]], MATCH(TEXT(U2218, "0")&amp;V2218, TEXT(clv_analysis[[#All],[Year]], "0")&amp;clv_analysis[[#All],[Quarter]], 0))) /( COUNTIFS(amazon_prime_users[Year], U2218, amazon_prime_users[Quarter], V2218))</f>
        <v>164.35998851435707</v>
      </c>
    </row>
    <row r="2219" spans="1:23" x14ac:dyDescent="0.3">
      <c r="A2219" s="2">
        <v>2218</v>
      </c>
      <c r="B2219" t="s">
        <v>8636</v>
      </c>
      <c r="C2219" t="s">
        <v>8637</v>
      </c>
      <c r="D2219" t="s">
        <v>8638</v>
      </c>
      <c r="E2219" s="3">
        <v>25973</v>
      </c>
      <c r="F2219" t="s">
        <v>22</v>
      </c>
      <c r="G2219" t="s">
        <v>6183</v>
      </c>
      <c r="H2219" s="4">
        <v>47523</v>
      </c>
      <c r="I2219" s="1">
        <v>47888</v>
      </c>
      <c r="J2219" t="s">
        <v>36</v>
      </c>
      <c r="K2219" t="s">
        <v>25</v>
      </c>
      <c r="L2219" t="s">
        <v>26</v>
      </c>
      <c r="M2219" t="s">
        <v>27</v>
      </c>
      <c r="N2219" t="s">
        <v>28</v>
      </c>
      <c r="O2219" t="s">
        <v>46</v>
      </c>
      <c r="P2219" t="s">
        <v>39</v>
      </c>
      <c r="Q2219" t="s">
        <v>54</v>
      </c>
      <c r="R2219">
        <v>4.3</v>
      </c>
      <c r="S2219">
        <v>5</v>
      </c>
      <c r="T2219">
        <f t="shared" si="102"/>
        <v>365</v>
      </c>
      <c r="U2219" t="str">
        <f t="shared" si="103"/>
        <v>2030</v>
      </c>
      <c r="V2219" t="str">
        <f t="shared" si="104"/>
        <v>1</v>
      </c>
      <c r="W2219" s="10" cm="1">
        <f t="array" ref="W2219">(INDEX(clv_analysis[[#All],[Customer Lifetime Value]], MATCH(TEXT(U2219, "0")&amp;V2219, TEXT(clv_analysis[[#All],[Year]], "0")&amp;clv_analysis[[#All],[Quarter]], 0))) /( COUNTIFS(amazon_prime_users[Year], U2219, amazon_prime_users[Quarter], V2219))</f>
        <v>164.35998851435707</v>
      </c>
    </row>
    <row r="2220" spans="1:23" x14ac:dyDescent="0.3">
      <c r="A2220" s="2">
        <v>2219</v>
      </c>
      <c r="B2220" t="s">
        <v>8639</v>
      </c>
      <c r="C2220" t="s">
        <v>8640</v>
      </c>
      <c r="D2220" t="s">
        <v>8641</v>
      </c>
      <c r="E2220" s="3">
        <v>16617</v>
      </c>
      <c r="F2220" t="s">
        <v>22</v>
      </c>
      <c r="G2220" t="s">
        <v>8642</v>
      </c>
      <c r="H2220" s="4">
        <v>47524</v>
      </c>
      <c r="I2220" s="1">
        <v>47889</v>
      </c>
      <c r="J2220" t="s">
        <v>24</v>
      </c>
      <c r="K2220" t="s">
        <v>37</v>
      </c>
      <c r="L2220" t="s">
        <v>53</v>
      </c>
      <c r="M2220" t="s">
        <v>27</v>
      </c>
      <c r="N2220" t="s">
        <v>45</v>
      </c>
      <c r="O2220" t="s">
        <v>29</v>
      </c>
      <c r="P2220" t="s">
        <v>30</v>
      </c>
      <c r="Q2220" t="s">
        <v>47</v>
      </c>
      <c r="R2220">
        <v>3.4</v>
      </c>
      <c r="S2220">
        <v>9</v>
      </c>
      <c r="T2220">
        <f t="shared" si="102"/>
        <v>365</v>
      </c>
      <c r="U2220" t="str">
        <f t="shared" si="103"/>
        <v>2030</v>
      </c>
      <c r="V2220" t="str">
        <f t="shared" si="104"/>
        <v>1</v>
      </c>
      <c r="W2220" s="10" cm="1">
        <f t="array" ref="W2220">(INDEX(clv_analysis[[#All],[Customer Lifetime Value]], MATCH(TEXT(U2220, "0")&amp;V2220, TEXT(clv_analysis[[#All],[Year]], "0")&amp;clv_analysis[[#All],[Quarter]], 0))) /( COUNTIFS(amazon_prime_users[Year], U2220, amazon_prime_users[Quarter], V2220))</f>
        <v>164.35998851435707</v>
      </c>
    </row>
    <row r="2221" spans="1:23" x14ac:dyDescent="0.3">
      <c r="A2221" s="2">
        <v>2220</v>
      </c>
      <c r="B2221" t="s">
        <v>8643</v>
      </c>
      <c r="C2221" t="s">
        <v>8644</v>
      </c>
      <c r="D2221" t="s">
        <v>8645</v>
      </c>
      <c r="E2221" s="3">
        <v>20126</v>
      </c>
      <c r="F2221" t="s">
        <v>22</v>
      </c>
      <c r="G2221" t="s">
        <v>8646</v>
      </c>
      <c r="H2221" s="4">
        <v>47525</v>
      </c>
      <c r="I2221" s="1">
        <v>47890</v>
      </c>
      <c r="J2221" t="s">
        <v>36</v>
      </c>
      <c r="K2221" t="s">
        <v>37</v>
      </c>
      <c r="L2221" t="s">
        <v>26</v>
      </c>
      <c r="M2221" t="s">
        <v>66</v>
      </c>
      <c r="N2221" t="s">
        <v>60</v>
      </c>
      <c r="O2221" t="s">
        <v>114</v>
      </c>
      <c r="P2221" t="s">
        <v>68</v>
      </c>
      <c r="Q2221" t="s">
        <v>31</v>
      </c>
      <c r="R2221">
        <v>4.7</v>
      </c>
      <c r="S2221">
        <v>10</v>
      </c>
      <c r="T2221">
        <f t="shared" si="102"/>
        <v>365</v>
      </c>
      <c r="U2221" t="str">
        <f t="shared" si="103"/>
        <v>2030</v>
      </c>
      <c r="V2221" t="str">
        <f t="shared" si="104"/>
        <v>1</v>
      </c>
      <c r="W2221" s="10" cm="1">
        <f t="array" ref="W2221">(INDEX(clv_analysis[[#All],[Customer Lifetime Value]], MATCH(TEXT(U2221, "0")&amp;V2221, TEXT(clv_analysis[[#All],[Year]], "0")&amp;clv_analysis[[#All],[Quarter]], 0))) /( COUNTIFS(amazon_prime_users[Year], U2221, amazon_prime_users[Quarter], V2221))</f>
        <v>164.35998851435707</v>
      </c>
    </row>
    <row r="2222" spans="1:23" x14ac:dyDescent="0.3">
      <c r="A2222" s="2">
        <v>2221</v>
      </c>
      <c r="B2222" t="s">
        <v>8647</v>
      </c>
      <c r="C2222" t="s">
        <v>8648</v>
      </c>
      <c r="D2222" t="s">
        <v>8649</v>
      </c>
      <c r="E2222" s="3">
        <v>32877</v>
      </c>
      <c r="F2222" t="s">
        <v>43</v>
      </c>
      <c r="G2222" t="s">
        <v>8650</v>
      </c>
      <c r="H2222" s="4">
        <v>47526</v>
      </c>
      <c r="I2222" s="1">
        <v>47891</v>
      </c>
      <c r="J2222" t="s">
        <v>24</v>
      </c>
      <c r="K2222" t="s">
        <v>37</v>
      </c>
      <c r="L2222" t="s">
        <v>53</v>
      </c>
      <c r="M2222" t="s">
        <v>27</v>
      </c>
      <c r="N2222" t="s">
        <v>60</v>
      </c>
      <c r="O2222" t="s">
        <v>61</v>
      </c>
      <c r="P2222" t="s">
        <v>39</v>
      </c>
      <c r="Q2222" t="s">
        <v>47</v>
      </c>
      <c r="R2222">
        <v>4.7</v>
      </c>
      <c r="S2222">
        <v>3</v>
      </c>
      <c r="T2222">
        <f t="shared" si="102"/>
        <v>365</v>
      </c>
      <c r="U2222" t="str">
        <f t="shared" si="103"/>
        <v>2030</v>
      </c>
      <c r="V2222" t="str">
        <f t="shared" si="104"/>
        <v>1</v>
      </c>
      <c r="W2222" s="10" cm="1">
        <f t="array" ref="W2222">(INDEX(clv_analysis[[#All],[Customer Lifetime Value]], MATCH(TEXT(U2222, "0")&amp;V2222, TEXT(clv_analysis[[#All],[Year]], "0")&amp;clv_analysis[[#All],[Quarter]], 0))) /( COUNTIFS(amazon_prime_users[Year], U2222, amazon_prime_users[Quarter], V2222))</f>
        <v>164.35998851435707</v>
      </c>
    </row>
    <row r="2223" spans="1:23" x14ac:dyDescent="0.3">
      <c r="A2223" s="2">
        <v>2222</v>
      </c>
      <c r="B2223" t="s">
        <v>8651</v>
      </c>
      <c r="C2223" t="s">
        <v>8652</v>
      </c>
      <c r="D2223" t="s">
        <v>8653</v>
      </c>
      <c r="E2223" s="3">
        <v>18648</v>
      </c>
      <c r="F2223" t="s">
        <v>22</v>
      </c>
      <c r="G2223" t="s">
        <v>8654</v>
      </c>
      <c r="H2223" s="4">
        <v>47527</v>
      </c>
      <c r="I2223" s="1">
        <v>47892</v>
      </c>
      <c r="J2223" t="s">
        <v>24</v>
      </c>
      <c r="K2223" t="s">
        <v>37</v>
      </c>
      <c r="L2223" t="s">
        <v>26</v>
      </c>
      <c r="M2223" t="s">
        <v>59</v>
      </c>
      <c r="N2223" t="s">
        <v>45</v>
      </c>
      <c r="O2223" t="s">
        <v>38</v>
      </c>
      <c r="P2223" t="s">
        <v>68</v>
      </c>
      <c r="Q2223" t="s">
        <v>47</v>
      </c>
      <c r="R2223">
        <v>3.5</v>
      </c>
      <c r="S2223">
        <v>7</v>
      </c>
      <c r="T2223">
        <f t="shared" si="102"/>
        <v>365</v>
      </c>
      <c r="U2223" t="str">
        <f t="shared" si="103"/>
        <v>2030</v>
      </c>
      <c r="V2223" t="str">
        <f t="shared" si="104"/>
        <v>1</v>
      </c>
      <c r="W2223" s="10" cm="1">
        <f t="array" ref="W2223">(INDEX(clv_analysis[[#All],[Customer Lifetime Value]], MATCH(TEXT(U2223, "0")&amp;V2223, TEXT(clv_analysis[[#All],[Year]], "0")&amp;clv_analysis[[#All],[Quarter]], 0))) /( COUNTIFS(amazon_prime_users[Year], U2223, amazon_prime_users[Quarter], V2223))</f>
        <v>164.35998851435707</v>
      </c>
    </row>
    <row r="2224" spans="1:23" x14ac:dyDescent="0.3">
      <c r="A2224" s="2">
        <v>2223</v>
      </c>
      <c r="B2224" t="s">
        <v>8655</v>
      </c>
      <c r="C2224" t="s">
        <v>8656</v>
      </c>
      <c r="D2224" t="s">
        <v>8657</v>
      </c>
      <c r="E2224" s="3">
        <v>32869</v>
      </c>
      <c r="F2224" t="s">
        <v>43</v>
      </c>
      <c r="G2224" t="s">
        <v>8658</v>
      </c>
      <c r="H2224" s="4">
        <v>47528</v>
      </c>
      <c r="I2224" s="1">
        <v>47893</v>
      </c>
      <c r="J2224" t="s">
        <v>24</v>
      </c>
      <c r="K2224" t="s">
        <v>52</v>
      </c>
      <c r="L2224" t="s">
        <v>53</v>
      </c>
      <c r="M2224" t="s">
        <v>27</v>
      </c>
      <c r="N2224" t="s">
        <v>28</v>
      </c>
      <c r="O2224" t="s">
        <v>38</v>
      </c>
      <c r="P2224" t="s">
        <v>39</v>
      </c>
      <c r="Q2224" t="s">
        <v>54</v>
      </c>
      <c r="R2224">
        <v>3.9</v>
      </c>
      <c r="S2224">
        <v>6</v>
      </c>
      <c r="T2224">
        <f t="shared" si="102"/>
        <v>365</v>
      </c>
      <c r="U2224" t="str">
        <f t="shared" si="103"/>
        <v>2030</v>
      </c>
      <c r="V2224" t="str">
        <f t="shared" si="104"/>
        <v>1</v>
      </c>
      <c r="W2224" s="10" cm="1">
        <f t="array" ref="W2224">(INDEX(clv_analysis[[#All],[Customer Lifetime Value]], MATCH(TEXT(U2224, "0")&amp;V2224, TEXT(clv_analysis[[#All],[Year]], "0")&amp;clv_analysis[[#All],[Quarter]], 0))) /( COUNTIFS(amazon_prime_users[Year], U2224, amazon_prime_users[Quarter], V2224))</f>
        <v>164.35998851435707</v>
      </c>
    </row>
    <row r="2225" spans="1:23" x14ac:dyDescent="0.3">
      <c r="A2225" s="2">
        <v>2224</v>
      </c>
      <c r="B2225" t="s">
        <v>8659</v>
      </c>
      <c r="C2225" t="s">
        <v>8660</v>
      </c>
      <c r="D2225" t="s">
        <v>8661</v>
      </c>
      <c r="E2225" s="3">
        <v>34699</v>
      </c>
      <c r="F2225" t="s">
        <v>43</v>
      </c>
      <c r="G2225" t="s">
        <v>8662</v>
      </c>
      <c r="H2225" s="4">
        <v>47529</v>
      </c>
      <c r="I2225" s="1">
        <v>47894</v>
      </c>
      <c r="J2225" t="s">
        <v>36</v>
      </c>
      <c r="K2225" t="s">
        <v>52</v>
      </c>
      <c r="L2225" t="s">
        <v>26</v>
      </c>
      <c r="M2225" t="s">
        <v>59</v>
      </c>
      <c r="N2225" t="s">
        <v>28</v>
      </c>
      <c r="O2225" t="s">
        <v>38</v>
      </c>
      <c r="P2225" t="s">
        <v>30</v>
      </c>
      <c r="Q2225" t="s">
        <v>31</v>
      </c>
      <c r="R2225">
        <v>3.1</v>
      </c>
      <c r="S2225">
        <v>0</v>
      </c>
      <c r="T2225">
        <f t="shared" si="102"/>
        <v>365</v>
      </c>
      <c r="U2225" t="str">
        <f t="shared" si="103"/>
        <v>2030</v>
      </c>
      <c r="V2225" t="str">
        <f t="shared" si="104"/>
        <v>1</v>
      </c>
      <c r="W2225" s="10" cm="1">
        <f t="array" ref="W2225">(INDEX(clv_analysis[[#All],[Customer Lifetime Value]], MATCH(TEXT(U2225, "0")&amp;V2225, TEXT(clv_analysis[[#All],[Year]], "0")&amp;clv_analysis[[#All],[Quarter]], 0))) /( COUNTIFS(amazon_prime_users[Year], U2225, amazon_prime_users[Quarter], V2225))</f>
        <v>164.35998851435707</v>
      </c>
    </row>
    <row r="2226" spans="1:23" x14ac:dyDescent="0.3">
      <c r="A2226" s="2">
        <v>2225</v>
      </c>
      <c r="B2226" t="s">
        <v>8663</v>
      </c>
      <c r="C2226" t="s">
        <v>8664</v>
      </c>
      <c r="D2226" t="s">
        <v>8665</v>
      </c>
      <c r="E2226" s="3">
        <v>21229</v>
      </c>
      <c r="F2226" t="s">
        <v>22</v>
      </c>
      <c r="G2226" t="s">
        <v>8666</v>
      </c>
      <c r="H2226" s="4">
        <v>47530</v>
      </c>
      <c r="I2226" s="1">
        <v>47895</v>
      </c>
      <c r="J2226" t="s">
        <v>36</v>
      </c>
      <c r="K2226" t="s">
        <v>37</v>
      </c>
      <c r="L2226" t="s">
        <v>26</v>
      </c>
      <c r="M2226" t="s">
        <v>66</v>
      </c>
      <c r="N2226" t="s">
        <v>28</v>
      </c>
      <c r="O2226" t="s">
        <v>114</v>
      </c>
      <c r="P2226" t="s">
        <v>68</v>
      </c>
      <c r="Q2226" t="s">
        <v>47</v>
      </c>
      <c r="R2226">
        <v>4.9000000000000004</v>
      </c>
      <c r="S2226">
        <v>7</v>
      </c>
      <c r="T2226">
        <f t="shared" si="102"/>
        <v>365</v>
      </c>
      <c r="U2226" t="str">
        <f t="shared" si="103"/>
        <v>2030</v>
      </c>
      <c r="V2226" t="str">
        <f t="shared" si="104"/>
        <v>1</v>
      </c>
      <c r="W2226" s="10" cm="1">
        <f t="array" ref="W2226">(INDEX(clv_analysis[[#All],[Customer Lifetime Value]], MATCH(TEXT(U2226, "0")&amp;V2226, TEXT(clv_analysis[[#All],[Year]], "0")&amp;clv_analysis[[#All],[Quarter]], 0))) /( COUNTIFS(amazon_prime_users[Year], U2226, amazon_prime_users[Quarter], V2226))</f>
        <v>164.35998851435707</v>
      </c>
    </row>
    <row r="2227" spans="1:23" x14ac:dyDescent="0.3">
      <c r="A2227" s="2">
        <v>2226</v>
      </c>
      <c r="B2227" t="s">
        <v>8667</v>
      </c>
      <c r="C2227" t="s">
        <v>8668</v>
      </c>
      <c r="D2227" t="s">
        <v>8669</v>
      </c>
      <c r="E2227" s="3">
        <v>17893</v>
      </c>
      <c r="F2227" t="s">
        <v>22</v>
      </c>
      <c r="G2227" t="s">
        <v>8670</v>
      </c>
      <c r="H2227" s="4">
        <v>47531</v>
      </c>
      <c r="I2227" s="1">
        <v>47896</v>
      </c>
      <c r="J2227" t="s">
        <v>24</v>
      </c>
      <c r="K2227" t="s">
        <v>25</v>
      </c>
      <c r="L2227" t="s">
        <v>26</v>
      </c>
      <c r="M2227" t="s">
        <v>59</v>
      </c>
      <c r="N2227" t="s">
        <v>45</v>
      </c>
      <c r="O2227" t="s">
        <v>67</v>
      </c>
      <c r="P2227" t="s">
        <v>30</v>
      </c>
      <c r="Q2227" t="s">
        <v>47</v>
      </c>
      <c r="R2227">
        <v>4</v>
      </c>
      <c r="S2227">
        <v>9</v>
      </c>
      <c r="T2227">
        <f t="shared" si="102"/>
        <v>365</v>
      </c>
      <c r="U2227" t="str">
        <f t="shared" si="103"/>
        <v>2030</v>
      </c>
      <c r="V2227" t="str">
        <f t="shared" si="104"/>
        <v>1</v>
      </c>
      <c r="W2227" s="10" cm="1">
        <f t="array" ref="W2227">(INDEX(clv_analysis[[#All],[Customer Lifetime Value]], MATCH(TEXT(U2227, "0")&amp;V2227, TEXT(clv_analysis[[#All],[Year]], "0")&amp;clv_analysis[[#All],[Quarter]], 0))) /( COUNTIFS(amazon_prime_users[Year], U2227, amazon_prime_users[Quarter], V2227))</f>
        <v>164.35998851435707</v>
      </c>
    </row>
    <row r="2228" spans="1:23" x14ac:dyDescent="0.3">
      <c r="A2228" s="2">
        <v>2227</v>
      </c>
      <c r="B2228" t="s">
        <v>8671</v>
      </c>
      <c r="C2228" t="s">
        <v>8672</v>
      </c>
      <c r="D2228" t="s">
        <v>8673</v>
      </c>
      <c r="E2228" s="3">
        <v>30938</v>
      </c>
      <c r="F2228" t="s">
        <v>22</v>
      </c>
      <c r="G2228" t="s">
        <v>5157</v>
      </c>
      <c r="H2228" s="4">
        <v>47532</v>
      </c>
      <c r="I2228" s="1">
        <v>47897</v>
      </c>
      <c r="J2228" t="s">
        <v>36</v>
      </c>
      <c r="K2228" t="s">
        <v>25</v>
      </c>
      <c r="L2228" t="s">
        <v>26</v>
      </c>
      <c r="M2228" t="s">
        <v>66</v>
      </c>
      <c r="N2228" t="s">
        <v>60</v>
      </c>
      <c r="O2228" t="s">
        <v>67</v>
      </c>
      <c r="P2228" t="s">
        <v>68</v>
      </c>
      <c r="Q2228" t="s">
        <v>47</v>
      </c>
      <c r="R2228">
        <v>3.2</v>
      </c>
      <c r="S2228">
        <v>4</v>
      </c>
      <c r="T2228">
        <f t="shared" si="102"/>
        <v>365</v>
      </c>
      <c r="U2228" t="str">
        <f t="shared" si="103"/>
        <v>2030</v>
      </c>
      <c r="V2228" t="str">
        <f t="shared" si="104"/>
        <v>1</v>
      </c>
      <c r="W2228" s="10" cm="1">
        <f t="array" ref="W2228">(INDEX(clv_analysis[[#All],[Customer Lifetime Value]], MATCH(TEXT(U2228, "0")&amp;V2228, TEXT(clv_analysis[[#All],[Year]], "0")&amp;clv_analysis[[#All],[Quarter]], 0))) /( COUNTIFS(amazon_prime_users[Year], U2228, amazon_prime_users[Quarter], V2228))</f>
        <v>164.35998851435707</v>
      </c>
    </row>
    <row r="2229" spans="1:23" x14ac:dyDescent="0.3">
      <c r="A2229" s="2">
        <v>2228</v>
      </c>
      <c r="B2229" t="s">
        <v>8674</v>
      </c>
      <c r="C2229" t="s">
        <v>8675</v>
      </c>
      <c r="D2229" t="s">
        <v>8676</v>
      </c>
      <c r="E2229" s="3">
        <v>37357</v>
      </c>
      <c r="F2229" t="s">
        <v>22</v>
      </c>
      <c r="G2229" t="s">
        <v>8677</v>
      </c>
      <c r="H2229" s="4">
        <v>47533</v>
      </c>
      <c r="I2229" s="1">
        <v>47898</v>
      </c>
      <c r="J2229" t="s">
        <v>36</v>
      </c>
      <c r="K2229" t="s">
        <v>52</v>
      </c>
      <c r="L2229" t="s">
        <v>53</v>
      </c>
      <c r="M2229" t="s">
        <v>66</v>
      </c>
      <c r="N2229" t="s">
        <v>45</v>
      </c>
      <c r="O2229" t="s">
        <v>114</v>
      </c>
      <c r="P2229" t="s">
        <v>68</v>
      </c>
      <c r="Q2229" t="s">
        <v>54</v>
      </c>
      <c r="R2229">
        <v>3.4</v>
      </c>
      <c r="S2229">
        <v>1</v>
      </c>
      <c r="T2229">
        <f t="shared" si="102"/>
        <v>365</v>
      </c>
      <c r="U2229" t="str">
        <f t="shared" si="103"/>
        <v>2030</v>
      </c>
      <c r="V2229" t="str">
        <f t="shared" si="104"/>
        <v>1</v>
      </c>
      <c r="W2229" s="10" cm="1">
        <f t="array" ref="W2229">(INDEX(clv_analysis[[#All],[Customer Lifetime Value]], MATCH(TEXT(U2229, "0")&amp;V2229, TEXT(clv_analysis[[#All],[Year]], "0")&amp;clv_analysis[[#All],[Quarter]], 0))) /( COUNTIFS(amazon_prime_users[Year], U2229, amazon_prime_users[Quarter], V2229))</f>
        <v>164.35998851435707</v>
      </c>
    </row>
    <row r="2230" spans="1:23" x14ac:dyDescent="0.3">
      <c r="A2230" s="2">
        <v>2229</v>
      </c>
      <c r="B2230" t="s">
        <v>8678</v>
      </c>
      <c r="C2230" t="s">
        <v>8679</v>
      </c>
      <c r="D2230" t="s">
        <v>8680</v>
      </c>
      <c r="E2230" s="3">
        <v>26551</v>
      </c>
      <c r="F2230" t="s">
        <v>22</v>
      </c>
      <c r="G2230" t="s">
        <v>8681</v>
      </c>
      <c r="H2230" s="4">
        <v>47534</v>
      </c>
      <c r="I2230" s="1">
        <v>47899</v>
      </c>
      <c r="J2230" t="s">
        <v>24</v>
      </c>
      <c r="K2230" t="s">
        <v>52</v>
      </c>
      <c r="L2230" t="s">
        <v>26</v>
      </c>
      <c r="M2230" t="s">
        <v>59</v>
      </c>
      <c r="N2230" t="s">
        <v>28</v>
      </c>
      <c r="O2230" t="s">
        <v>73</v>
      </c>
      <c r="P2230" t="s">
        <v>68</v>
      </c>
      <c r="Q2230" t="s">
        <v>54</v>
      </c>
      <c r="R2230">
        <v>3.8</v>
      </c>
      <c r="S2230">
        <v>3</v>
      </c>
      <c r="T2230">
        <f t="shared" si="102"/>
        <v>365</v>
      </c>
      <c r="U2230" t="str">
        <f t="shared" si="103"/>
        <v>2030</v>
      </c>
      <c r="V2230" t="str">
        <f t="shared" si="104"/>
        <v>1</v>
      </c>
      <c r="W2230" s="10" cm="1">
        <f t="array" ref="W2230">(INDEX(clv_analysis[[#All],[Customer Lifetime Value]], MATCH(TEXT(U2230, "0")&amp;V2230, TEXT(clv_analysis[[#All],[Year]], "0")&amp;clv_analysis[[#All],[Quarter]], 0))) /( COUNTIFS(amazon_prime_users[Year], U2230, amazon_prime_users[Quarter], V2230))</f>
        <v>164.35998851435707</v>
      </c>
    </row>
    <row r="2231" spans="1:23" x14ac:dyDescent="0.3">
      <c r="A2231" s="2">
        <v>2230</v>
      </c>
      <c r="B2231" t="s">
        <v>8682</v>
      </c>
      <c r="C2231" t="s">
        <v>8683</v>
      </c>
      <c r="D2231" t="s">
        <v>8684</v>
      </c>
      <c r="E2231" s="3">
        <v>25435</v>
      </c>
      <c r="F2231" t="s">
        <v>22</v>
      </c>
      <c r="G2231" t="s">
        <v>8685</v>
      </c>
      <c r="H2231" s="4">
        <v>47535</v>
      </c>
      <c r="I2231" s="1">
        <v>47900</v>
      </c>
      <c r="J2231" t="s">
        <v>36</v>
      </c>
      <c r="K2231" t="s">
        <v>52</v>
      </c>
      <c r="L2231" t="s">
        <v>53</v>
      </c>
      <c r="M2231" t="s">
        <v>27</v>
      </c>
      <c r="N2231" t="s">
        <v>60</v>
      </c>
      <c r="O2231" t="s">
        <v>46</v>
      </c>
      <c r="P2231" t="s">
        <v>30</v>
      </c>
      <c r="Q2231" t="s">
        <v>54</v>
      </c>
      <c r="R2231">
        <v>4.8</v>
      </c>
      <c r="S2231">
        <v>0</v>
      </c>
      <c r="T2231">
        <f t="shared" si="102"/>
        <v>365</v>
      </c>
      <c r="U2231" t="str">
        <f t="shared" si="103"/>
        <v>2030</v>
      </c>
      <c r="V2231" t="str">
        <f t="shared" si="104"/>
        <v>1</v>
      </c>
      <c r="W2231" s="10" cm="1">
        <f t="array" ref="W2231">(INDEX(clv_analysis[[#All],[Customer Lifetime Value]], MATCH(TEXT(U2231, "0")&amp;V2231, TEXT(clv_analysis[[#All],[Year]], "0")&amp;clv_analysis[[#All],[Quarter]], 0))) /( COUNTIFS(amazon_prime_users[Year], U2231, amazon_prime_users[Quarter], V2231))</f>
        <v>164.35998851435707</v>
      </c>
    </row>
    <row r="2232" spans="1:23" x14ac:dyDescent="0.3">
      <c r="A2232" s="2">
        <v>2231</v>
      </c>
      <c r="B2232" t="s">
        <v>8686</v>
      </c>
      <c r="C2232" t="s">
        <v>8687</v>
      </c>
      <c r="D2232" t="s">
        <v>8688</v>
      </c>
      <c r="E2232" s="3">
        <v>29846</v>
      </c>
      <c r="F2232" t="s">
        <v>43</v>
      </c>
      <c r="G2232" t="s">
        <v>8689</v>
      </c>
      <c r="H2232" s="4">
        <v>47536</v>
      </c>
      <c r="I2232" s="1">
        <v>47901</v>
      </c>
      <c r="J2232" t="s">
        <v>24</v>
      </c>
      <c r="K2232" t="s">
        <v>52</v>
      </c>
      <c r="L2232" t="s">
        <v>53</v>
      </c>
      <c r="M2232" t="s">
        <v>59</v>
      </c>
      <c r="N2232" t="s">
        <v>45</v>
      </c>
      <c r="O2232" t="s">
        <v>29</v>
      </c>
      <c r="P2232" t="s">
        <v>39</v>
      </c>
      <c r="Q2232" t="s">
        <v>47</v>
      </c>
      <c r="R2232">
        <v>4</v>
      </c>
      <c r="S2232">
        <v>6</v>
      </c>
      <c r="T2232">
        <f t="shared" si="102"/>
        <v>365</v>
      </c>
      <c r="U2232" t="str">
        <f t="shared" si="103"/>
        <v>2030</v>
      </c>
      <c r="V2232" t="str">
        <f t="shared" si="104"/>
        <v>1</v>
      </c>
      <c r="W2232" s="10" cm="1">
        <f t="array" ref="W2232">(INDEX(clv_analysis[[#All],[Customer Lifetime Value]], MATCH(TEXT(U2232, "0")&amp;V2232, TEXT(clv_analysis[[#All],[Year]], "0")&amp;clv_analysis[[#All],[Quarter]], 0))) /( COUNTIFS(amazon_prime_users[Year], U2232, amazon_prime_users[Quarter], V2232))</f>
        <v>164.35998851435707</v>
      </c>
    </row>
    <row r="2233" spans="1:23" x14ac:dyDescent="0.3">
      <c r="A2233" s="2">
        <v>2232</v>
      </c>
      <c r="B2233" t="s">
        <v>8690</v>
      </c>
      <c r="C2233" t="s">
        <v>8691</v>
      </c>
      <c r="D2233" t="s">
        <v>8692</v>
      </c>
      <c r="E2233" s="3">
        <v>30974</v>
      </c>
      <c r="F2233" t="s">
        <v>22</v>
      </c>
      <c r="G2233" t="s">
        <v>8693</v>
      </c>
      <c r="H2233" s="4">
        <v>47537</v>
      </c>
      <c r="I2233" s="1">
        <v>47902</v>
      </c>
      <c r="J2233" t="s">
        <v>24</v>
      </c>
      <c r="K2233" t="s">
        <v>25</v>
      </c>
      <c r="L2233" t="s">
        <v>53</v>
      </c>
      <c r="M2233" t="s">
        <v>27</v>
      </c>
      <c r="N2233" t="s">
        <v>60</v>
      </c>
      <c r="O2233" t="s">
        <v>67</v>
      </c>
      <c r="P2233" t="s">
        <v>39</v>
      </c>
      <c r="Q2233" t="s">
        <v>47</v>
      </c>
      <c r="R2233">
        <v>4.9000000000000004</v>
      </c>
      <c r="S2233">
        <v>6</v>
      </c>
      <c r="T2233">
        <f t="shared" si="102"/>
        <v>365</v>
      </c>
      <c r="U2233" t="str">
        <f t="shared" si="103"/>
        <v>2030</v>
      </c>
      <c r="V2233" t="str">
        <f t="shared" si="104"/>
        <v>1</v>
      </c>
      <c r="W2233" s="10" cm="1">
        <f t="array" ref="W2233">(INDEX(clv_analysis[[#All],[Customer Lifetime Value]], MATCH(TEXT(U2233, "0")&amp;V2233, TEXT(clv_analysis[[#All],[Year]], "0")&amp;clv_analysis[[#All],[Quarter]], 0))) /( COUNTIFS(amazon_prime_users[Year], U2233, amazon_prime_users[Quarter], V2233))</f>
        <v>164.35998851435707</v>
      </c>
    </row>
    <row r="2234" spans="1:23" x14ac:dyDescent="0.3">
      <c r="A2234" s="2">
        <v>2233</v>
      </c>
      <c r="B2234" t="s">
        <v>8694</v>
      </c>
      <c r="C2234" t="s">
        <v>8695</v>
      </c>
      <c r="D2234" t="s">
        <v>8696</v>
      </c>
      <c r="E2234" s="3">
        <v>33826</v>
      </c>
      <c r="F2234" t="s">
        <v>43</v>
      </c>
      <c r="G2234" t="s">
        <v>8697</v>
      </c>
      <c r="H2234" s="4">
        <v>47538</v>
      </c>
      <c r="I2234" s="1">
        <v>47903</v>
      </c>
      <c r="J2234" t="s">
        <v>24</v>
      </c>
      <c r="K2234" t="s">
        <v>25</v>
      </c>
      <c r="L2234" t="s">
        <v>53</v>
      </c>
      <c r="M2234" t="s">
        <v>66</v>
      </c>
      <c r="N2234" t="s">
        <v>28</v>
      </c>
      <c r="O2234" t="s">
        <v>38</v>
      </c>
      <c r="P2234" t="s">
        <v>39</v>
      </c>
      <c r="Q2234" t="s">
        <v>31</v>
      </c>
      <c r="R2234">
        <v>3.9</v>
      </c>
      <c r="S2234">
        <v>4</v>
      </c>
      <c r="T2234">
        <f t="shared" si="102"/>
        <v>365</v>
      </c>
      <c r="U2234" t="str">
        <f t="shared" si="103"/>
        <v>2030</v>
      </c>
      <c r="V2234" t="str">
        <f t="shared" si="104"/>
        <v>1</v>
      </c>
      <c r="W2234" s="10" cm="1">
        <f t="array" ref="W2234">(INDEX(clv_analysis[[#All],[Customer Lifetime Value]], MATCH(TEXT(U2234, "0")&amp;V2234, TEXT(clv_analysis[[#All],[Year]], "0")&amp;clv_analysis[[#All],[Quarter]], 0))) /( COUNTIFS(amazon_prime_users[Year], U2234, amazon_prime_users[Quarter], V2234))</f>
        <v>164.35998851435707</v>
      </c>
    </row>
    <row r="2235" spans="1:23" x14ac:dyDescent="0.3">
      <c r="A2235" s="2">
        <v>2234</v>
      </c>
      <c r="B2235" t="s">
        <v>8698</v>
      </c>
      <c r="C2235" t="s">
        <v>8699</v>
      </c>
      <c r="D2235" t="s">
        <v>8700</v>
      </c>
      <c r="E2235" s="3">
        <v>22239</v>
      </c>
      <c r="F2235" t="s">
        <v>22</v>
      </c>
      <c r="G2235" t="s">
        <v>8701</v>
      </c>
      <c r="H2235" s="4">
        <v>47539</v>
      </c>
      <c r="I2235" s="1">
        <v>47904</v>
      </c>
      <c r="J2235" t="s">
        <v>24</v>
      </c>
      <c r="K2235" t="s">
        <v>37</v>
      </c>
      <c r="L2235" t="s">
        <v>53</v>
      </c>
      <c r="M2235" t="s">
        <v>59</v>
      </c>
      <c r="N2235" t="s">
        <v>45</v>
      </c>
      <c r="O2235" t="s">
        <v>67</v>
      </c>
      <c r="P2235" t="s">
        <v>39</v>
      </c>
      <c r="Q2235" t="s">
        <v>47</v>
      </c>
      <c r="R2235">
        <v>3.1</v>
      </c>
      <c r="S2235">
        <v>4</v>
      </c>
      <c r="T2235">
        <f t="shared" si="102"/>
        <v>365</v>
      </c>
      <c r="U2235" t="str">
        <f t="shared" si="103"/>
        <v>2030</v>
      </c>
      <c r="V2235" t="str">
        <f t="shared" si="104"/>
        <v>1</v>
      </c>
      <c r="W2235" s="10" cm="1">
        <f t="array" ref="W2235">(INDEX(clv_analysis[[#All],[Customer Lifetime Value]], MATCH(TEXT(U2235, "0")&amp;V2235, TEXT(clv_analysis[[#All],[Year]], "0")&amp;clv_analysis[[#All],[Quarter]], 0))) /( COUNTIFS(amazon_prime_users[Year], U2235, amazon_prime_users[Quarter], V2235))</f>
        <v>164.35998851435707</v>
      </c>
    </row>
    <row r="2236" spans="1:23" x14ac:dyDescent="0.3">
      <c r="A2236" s="2">
        <v>2235</v>
      </c>
      <c r="B2236" t="s">
        <v>8702</v>
      </c>
      <c r="C2236" t="s">
        <v>8703</v>
      </c>
      <c r="D2236" t="s">
        <v>8704</v>
      </c>
      <c r="E2236" s="3">
        <v>35331</v>
      </c>
      <c r="F2236" t="s">
        <v>43</v>
      </c>
      <c r="G2236" t="s">
        <v>1957</v>
      </c>
      <c r="H2236" s="4">
        <v>47540</v>
      </c>
      <c r="I2236" s="1">
        <v>47905</v>
      </c>
      <c r="J2236" t="s">
        <v>24</v>
      </c>
      <c r="K2236" t="s">
        <v>25</v>
      </c>
      <c r="L2236" t="s">
        <v>53</v>
      </c>
      <c r="M2236" t="s">
        <v>59</v>
      </c>
      <c r="N2236" t="s">
        <v>28</v>
      </c>
      <c r="O2236" t="s">
        <v>67</v>
      </c>
      <c r="P2236" t="s">
        <v>39</v>
      </c>
      <c r="Q2236" t="s">
        <v>54</v>
      </c>
      <c r="R2236">
        <v>4.2</v>
      </c>
      <c r="S2236">
        <v>4</v>
      </c>
      <c r="T2236">
        <f t="shared" si="102"/>
        <v>365</v>
      </c>
      <c r="U2236" t="str">
        <f t="shared" si="103"/>
        <v>2030</v>
      </c>
      <c r="V2236" t="str">
        <f t="shared" si="104"/>
        <v>1</v>
      </c>
      <c r="W2236" s="10" cm="1">
        <f t="array" ref="W2236">(INDEX(clv_analysis[[#All],[Customer Lifetime Value]], MATCH(TEXT(U2236, "0")&amp;V2236, TEXT(clv_analysis[[#All],[Year]], "0")&amp;clv_analysis[[#All],[Quarter]], 0))) /( COUNTIFS(amazon_prime_users[Year], U2236, amazon_prime_users[Quarter], V2236))</f>
        <v>164.35998851435707</v>
      </c>
    </row>
    <row r="2237" spans="1:23" x14ac:dyDescent="0.3">
      <c r="A2237" s="2">
        <v>2236</v>
      </c>
      <c r="B2237" t="s">
        <v>8705</v>
      </c>
      <c r="C2237" t="s">
        <v>8706</v>
      </c>
      <c r="D2237" t="s">
        <v>8707</v>
      </c>
      <c r="E2237" s="3">
        <v>37790</v>
      </c>
      <c r="F2237" t="s">
        <v>22</v>
      </c>
      <c r="G2237" t="s">
        <v>8708</v>
      </c>
      <c r="H2237" s="4">
        <v>47541</v>
      </c>
      <c r="I2237" s="1">
        <v>47906</v>
      </c>
      <c r="J2237" t="s">
        <v>24</v>
      </c>
      <c r="K2237" t="s">
        <v>25</v>
      </c>
      <c r="L2237" t="s">
        <v>53</v>
      </c>
      <c r="M2237" t="s">
        <v>27</v>
      </c>
      <c r="N2237" t="s">
        <v>28</v>
      </c>
      <c r="O2237" t="s">
        <v>73</v>
      </c>
      <c r="P2237" t="s">
        <v>39</v>
      </c>
      <c r="Q2237" t="s">
        <v>31</v>
      </c>
      <c r="R2237">
        <v>3.6</v>
      </c>
      <c r="S2237">
        <v>4</v>
      </c>
      <c r="T2237">
        <f t="shared" si="102"/>
        <v>365</v>
      </c>
      <c r="U2237" t="str">
        <f t="shared" si="103"/>
        <v>2030</v>
      </c>
      <c r="V2237" t="str">
        <f t="shared" si="104"/>
        <v>1</v>
      </c>
      <c r="W2237" s="10" cm="1">
        <f t="array" ref="W2237">(INDEX(clv_analysis[[#All],[Customer Lifetime Value]], MATCH(TEXT(U2237, "0")&amp;V2237, TEXT(clv_analysis[[#All],[Year]], "0")&amp;clv_analysis[[#All],[Quarter]], 0))) /( COUNTIFS(amazon_prime_users[Year], U2237, amazon_prime_users[Quarter], V2237))</f>
        <v>164.35998851435707</v>
      </c>
    </row>
    <row r="2238" spans="1:23" x14ac:dyDescent="0.3">
      <c r="A2238" s="2">
        <v>2237</v>
      </c>
      <c r="B2238" t="s">
        <v>8709</v>
      </c>
      <c r="C2238" t="s">
        <v>8710</v>
      </c>
      <c r="D2238" t="s">
        <v>8711</v>
      </c>
      <c r="E2238" s="3">
        <v>29898</v>
      </c>
      <c r="F2238" t="s">
        <v>22</v>
      </c>
      <c r="G2238" t="s">
        <v>2944</v>
      </c>
      <c r="H2238" s="4">
        <v>47542</v>
      </c>
      <c r="I2238" s="1">
        <v>47907</v>
      </c>
      <c r="J2238" t="s">
        <v>36</v>
      </c>
      <c r="K2238" t="s">
        <v>25</v>
      </c>
      <c r="L2238" t="s">
        <v>53</v>
      </c>
      <c r="M2238" t="s">
        <v>59</v>
      </c>
      <c r="N2238" t="s">
        <v>28</v>
      </c>
      <c r="O2238" t="s">
        <v>38</v>
      </c>
      <c r="P2238" t="s">
        <v>39</v>
      </c>
      <c r="Q2238" t="s">
        <v>54</v>
      </c>
      <c r="R2238">
        <v>3.2</v>
      </c>
      <c r="S2238">
        <v>9</v>
      </c>
      <c r="T2238">
        <f t="shared" si="102"/>
        <v>365</v>
      </c>
      <c r="U2238" t="str">
        <f t="shared" si="103"/>
        <v>2030</v>
      </c>
      <c r="V2238" t="str">
        <f t="shared" si="104"/>
        <v>1</v>
      </c>
      <c r="W2238" s="10" cm="1">
        <f t="array" ref="W2238">(INDEX(clv_analysis[[#All],[Customer Lifetime Value]], MATCH(TEXT(U2238, "0")&amp;V2238, TEXT(clv_analysis[[#All],[Year]], "0")&amp;clv_analysis[[#All],[Quarter]], 0))) /( COUNTIFS(amazon_prime_users[Year], U2238, amazon_prime_users[Quarter], V2238))</f>
        <v>164.35998851435707</v>
      </c>
    </row>
    <row r="2239" spans="1:23" x14ac:dyDescent="0.3">
      <c r="A2239" s="2">
        <v>2238</v>
      </c>
      <c r="B2239" t="s">
        <v>8712</v>
      </c>
      <c r="C2239" t="s">
        <v>8713</v>
      </c>
      <c r="D2239" t="s">
        <v>8714</v>
      </c>
      <c r="E2239" s="3">
        <v>23884</v>
      </c>
      <c r="F2239" t="s">
        <v>22</v>
      </c>
      <c r="G2239" t="s">
        <v>8715</v>
      </c>
      <c r="H2239" s="4">
        <v>47543</v>
      </c>
      <c r="I2239" s="1">
        <v>47908</v>
      </c>
      <c r="J2239" t="s">
        <v>24</v>
      </c>
      <c r="K2239" t="s">
        <v>37</v>
      </c>
      <c r="L2239" t="s">
        <v>26</v>
      </c>
      <c r="M2239" t="s">
        <v>66</v>
      </c>
      <c r="N2239" t="s">
        <v>28</v>
      </c>
      <c r="O2239" t="s">
        <v>67</v>
      </c>
      <c r="P2239" t="s">
        <v>68</v>
      </c>
      <c r="Q2239" t="s">
        <v>54</v>
      </c>
      <c r="R2239">
        <v>3.3</v>
      </c>
      <c r="S2239">
        <v>10</v>
      </c>
      <c r="T2239">
        <f t="shared" si="102"/>
        <v>365</v>
      </c>
      <c r="U2239" t="str">
        <f t="shared" si="103"/>
        <v>2030</v>
      </c>
      <c r="V2239" t="str">
        <f t="shared" si="104"/>
        <v>1</v>
      </c>
      <c r="W2239" s="10" cm="1">
        <f t="array" ref="W2239">(INDEX(clv_analysis[[#All],[Customer Lifetime Value]], MATCH(TEXT(U2239, "0")&amp;V2239, TEXT(clv_analysis[[#All],[Year]], "0")&amp;clv_analysis[[#All],[Quarter]], 0))) /( COUNTIFS(amazon_prime_users[Year], U2239, amazon_prime_users[Quarter], V2239))</f>
        <v>164.35998851435707</v>
      </c>
    </row>
    <row r="2240" spans="1:23" x14ac:dyDescent="0.3">
      <c r="A2240" s="2">
        <v>2239</v>
      </c>
      <c r="B2240" t="s">
        <v>8716</v>
      </c>
      <c r="C2240" t="s">
        <v>8717</v>
      </c>
      <c r="D2240" t="s">
        <v>4679</v>
      </c>
      <c r="E2240" s="3">
        <v>35762</v>
      </c>
      <c r="F2240" t="s">
        <v>43</v>
      </c>
      <c r="G2240" t="s">
        <v>8718</v>
      </c>
      <c r="H2240" s="4">
        <v>47544</v>
      </c>
      <c r="I2240" s="1">
        <v>47909</v>
      </c>
      <c r="J2240" t="s">
        <v>24</v>
      </c>
      <c r="K2240" t="s">
        <v>37</v>
      </c>
      <c r="L2240" t="s">
        <v>26</v>
      </c>
      <c r="M2240" t="s">
        <v>27</v>
      </c>
      <c r="N2240" t="s">
        <v>60</v>
      </c>
      <c r="O2240" t="s">
        <v>29</v>
      </c>
      <c r="P2240" t="s">
        <v>68</v>
      </c>
      <c r="Q2240" t="s">
        <v>54</v>
      </c>
      <c r="R2240">
        <v>4.5999999999999996</v>
      </c>
      <c r="S2240">
        <v>9</v>
      </c>
      <c r="T2240">
        <f t="shared" si="102"/>
        <v>365</v>
      </c>
      <c r="U2240" t="str">
        <f t="shared" si="103"/>
        <v>2030</v>
      </c>
      <c r="V2240" t="str">
        <f t="shared" si="104"/>
        <v>1</v>
      </c>
      <c r="W2240" s="10" cm="1">
        <f t="array" ref="W2240">(INDEX(clv_analysis[[#All],[Customer Lifetime Value]], MATCH(TEXT(U2240, "0")&amp;V2240, TEXT(clv_analysis[[#All],[Year]], "0")&amp;clv_analysis[[#All],[Quarter]], 0))) /( COUNTIFS(amazon_prime_users[Year], U2240, amazon_prime_users[Quarter], V2240))</f>
        <v>164.35998851435707</v>
      </c>
    </row>
    <row r="2241" spans="1:23" x14ac:dyDescent="0.3">
      <c r="A2241" s="2">
        <v>2240</v>
      </c>
      <c r="B2241" t="s">
        <v>8719</v>
      </c>
      <c r="C2241" t="s">
        <v>8720</v>
      </c>
      <c r="D2241" t="s">
        <v>8721</v>
      </c>
      <c r="E2241" s="3">
        <v>12801</v>
      </c>
      <c r="F2241" t="s">
        <v>22</v>
      </c>
      <c r="G2241" t="s">
        <v>8722</v>
      </c>
      <c r="H2241" s="4">
        <v>47545</v>
      </c>
      <c r="I2241" s="1">
        <v>47910</v>
      </c>
      <c r="J2241" t="s">
        <v>24</v>
      </c>
      <c r="K2241" t="s">
        <v>25</v>
      </c>
      <c r="L2241" t="s">
        <v>53</v>
      </c>
      <c r="M2241" t="s">
        <v>27</v>
      </c>
      <c r="N2241" t="s">
        <v>28</v>
      </c>
      <c r="O2241" t="s">
        <v>38</v>
      </c>
      <c r="P2241" t="s">
        <v>68</v>
      </c>
      <c r="Q2241" t="s">
        <v>54</v>
      </c>
      <c r="R2241">
        <v>4.5999999999999996</v>
      </c>
      <c r="S2241">
        <v>2</v>
      </c>
      <c r="T2241">
        <f t="shared" si="102"/>
        <v>365</v>
      </c>
      <c r="U2241" t="str">
        <f t="shared" si="103"/>
        <v>2030</v>
      </c>
      <c r="V2241" t="str">
        <f t="shared" si="104"/>
        <v>1</v>
      </c>
      <c r="W2241" s="10" cm="1">
        <f t="array" ref="W2241">(INDEX(clv_analysis[[#All],[Customer Lifetime Value]], MATCH(TEXT(U2241, "0")&amp;V2241, TEXT(clv_analysis[[#All],[Year]], "0")&amp;clv_analysis[[#All],[Quarter]], 0))) /( COUNTIFS(amazon_prime_users[Year], U2241, amazon_prime_users[Quarter], V2241))</f>
        <v>164.35998851435707</v>
      </c>
    </row>
    <row r="2242" spans="1:23" x14ac:dyDescent="0.3">
      <c r="A2242" s="2">
        <v>2241</v>
      </c>
      <c r="B2242" t="s">
        <v>8723</v>
      </c>
      <c r="C2242" t="s">
        <v>8724</v>
      </c>
      <c r="D2242" t="s">
        <v>8725</v>
      </c>
      <c r="E2242" s="3">
        <v>33245</v>
      </c>
      <c r="F2242" t="s">
        <v>22</v>
      </c>
      <c r="G2242" t="s">
        <v>8726</v>
      </c>
      <c r="H2242" s="4">
        <v>47546</v>
      </c>
      <c r="I2242" s="1">
        <v>47911</v>
      </c>
      <c r="J2242" t="s">
        <v>24</v>
      </c>
      <c r="K2242" t="s">
        <v>25</v>
      </c>
      <c r="L2242" t="s">
        <v>26</v>
      </c>
      <c r="M2242" t="s">
        <v>66</v>
      </c>
      <c r="N2242" t="s">
        <v>28</v>
      </c>
      <c r="O2242" t="s">
        <v>114</v>
      </c>
      <c r="P2242" t="s">
        <v>68</v>
      </c>
      <c r="Q2242" t="s">
        <v>31</v>
      </c>
      <c r="R2242">
        <v>4.3</v>
      </c>
      <c r="S2242">
        <v>3</v>
      </c>
      <c r="T2242">
        <f t="shared" ref="T2242:T2305" si="105">I2242-H2242</f>
        <v>365</v>
      </c>
      <c r="U2242" t="str">
        <f t="shared" ref="U2242:U2305" si="106">IF(YEAR(H2242)=2024, "2024",
 IF(YEAR(H2242)=2025, "2025",
 IF(YEAR(H2242)=2026, "2026",
 IF(YEAR(H2242)=2027, "2027",
 IF(YEAR(H2242)=2028, "2028",
 IF(YEAR(H2242)=2029, "2029",
 IF(YEAR(H2242)=2030, "2030", "")))))))</f>
        <v>2030</v>
      </c>
      <c r="V2242" t="str">
        <f t="shared" ref="V2242:V2305" si="107">IF(MONTH(H2242)&lt;=3, "1", IF(MONTH(H2242)&lt;=6, "2", IF(MONTH(H2242)&lt;=9, "3", "4")))</f>
        <v>1</v>
      </c>
      <c r="W2242" s="10" cm="1">
        <f t="array" ref="W2242">(INDEX(clv_analysis[[#All],[Customer Lifetime Value]], MATCH(TEXT(U2242, "0")&amp;V2242, TEXT(clv_analysis[[#All],[Year]], "0")&amp;clv_analysis[[#All],[Quarter]], 0))) /( COUNTIFS(amazon_prime_users[Year], U2242, amazon_prime_users[Quarter], V2242))</f>
        <v>164.35998851435707</v>
      </c>
    </row>
    <row r="2243" spans="1:23" x14ac:dyDescent="0.3">
      <c r="A2243" s="2">
        <v>2242</v>
      </c>
      <c r="B2243" t="s">
        <v>1843</v>
      </c>
      <c r="C2243" t="s">
        <v>8727</v>
      </c>
      <c r="D2243" t="s">
        <v>8728</v>
      </c>
      <c r="E2243" s="3">
        <v>16891</v>
      </c>
      <c r="F2243" t="s">
        <v>22</v>
      </c>
      <c r="G2243" t="s">
        <v>8729</v>
      </c>
      <c r="H2243" s="4">
        <v>47547</v>
      </c>
      <c r="I2243" s="1">
        <v>47912</v>
      </c>
      <c r="J2243" t="s">
        <v>36</v>
      </c>
      <c r="K2243" t="s">
        <v>25</v>
      </c>
      <c r="L2243" t="s">
        <v>26</v>
      </c>
      <c r="M2243" t="s">
        <v>59</v>
      </c>
      <c r="N2243" t="s">
        <v>45</v>
      </c>
      <c r="O2243" t="s">
        <v>38</v>
      </c>
      <c r="P2243" t="s">
        <v>68</v>
      </c>
      <c r="Q2243" t="s">
        <v>47</v>
      </c>
      <c r="R2243">
        <v>4.0999999999999996</v>
      </c>
      <c r="S2243">
        <v>3</v>
      </c>
      <c r="T2243">
        <f t="shared" si="105"/>
        <v>365</v>
      </c>
      <c r="U2243" t="str">
        <f t="shared" si="106"/>
        <v>2030</v>
      </c>
      <c r="V2243" t="str">
        <f t="shared" si="107"/>
        <v>1</v>
      </c>
      <c r="W2243" s="10" cm="1">
        <f t="array" ref="W2243">(INDEX(clv_analysis[[#All],[Customer Lifetime Value]], MATCH(TEXT(U2243, "0")&amp;V2243, TEXT(clv_analysis[[#All],[Year]], "0")&amp;clv_analysis[[#All],[Quarter]], 0))) /( COUNTIFS(amazon_prime_users[Year], U2243, amazon_prime_users[Quarter], V2243))</f>
        <v>164.35998851435707</v>
      </c>
    </row>
    <row r="2244" spans="1:23" x14ac:dyDescent="0.3">
      <c r="A2244" s="2">
        <v>2243</v>
      </c>
      <c r="B2244" t="s">
        <v>8730</v>
      </c>
      <c r="C2244" t="s">
        <v>8731</v>
      </c>
      <c r="D2244" t="s">
        <v>8732</v>
      </c>
      <c r="E2244" s="3">
        <v>36497</v>
      </c>
      <c r="F2244" t="s">
        <v>43</v>
      </c>
      <c r="G2244" t="s">
        <v>3294</v>
      </c>
      <c r="H2244" s="4">
        <v>47548</v>
      </c>
      <c r="I2244" s="1">
        <v>47913</v>
      </c>
      <c r="J2244" t="s">
        <v>36</v>
      </c>
      <c r="K2244" t="s">
        <v>52</v>
      </c>
      <c r="L2244" t="s">
        <v>26</v>
      </c>
      <c r="M2244" t="s">
        <v>27</v>
      </c>
      <c r="N2244" t="s">
        <v>28</v>
      </c>
      <c r="O2244" t="s">
        <v>38</v>
      </c>
      <c r="P2244" t="s">
        <v>39</v>
      </c>
      <c r="Q2244" t="s">
        <v>54</v>
      </c>
      <c r="R2244">
        <v>4.9000000000000004</v>
      </c>
      <c r="S2244">
        <v>6</v>
      </c>
      <c r="T2244">
        <f t="shared" si="105"/>
        <v>365</v>
      </c>
      <c r="U2244" t="str">
        <f t="shared" si="106"/>
        <v>2030</v>
      </c>
      <c r="V2244" t="str">
        <f t="shared" si="107"/>
        <v>1</v>
      </c>
      <c r="W2244" s="10" cm="1">
        <f t="array" ref="W2244">(INDEX(clv_analysis[[#All],[Customer Lifetime Value]], MATCH(TEXT(U2244, "0")&amp;V2244, TEXT(clv_analysis[[#All],[Year]], "0")&amp;clv_analysis[[#All],[Quarter]], 0))) /( COUNTIFS(amazon_prime_users[Year], U2244, amazon_prime_users[Quarter], V2244))</f>
        <v>164.35998851435707</v>
      </c>
    </row>
    <row r="2245" spans="1:23" x14ac:dyDescent="0.3">
      <c r="A2245" s="2">
        <v>2244</v>
      </c>
      <c r="B2245" t="s">
        <v>8733</v>
      </c>
      <c r="C2245" t="s">
        <v>8734</v>
      </c>
      <c r="D2245" t="s">
        <v>8735</v>
      </c>
      <c r="E2245" s="3">
        <v>19013</v>
      </c>
      <c r="F2245" t="s">
        <v>43</v>
      </c>
      <c r="G2245" t="s">
        <v>8736</v>
      </c>
      <c r="H2245" s="4">
        <v>47549</v>
      </c>
      <c r="I2245" s="1">
        <v>47914</v>
      </c>
      <c r="J2245" t="s">
        <v>36</v>
      </c>
      <c r="K2245" t="s">
        <v>25</v>
      </c>
      <c r="L2245" t="s">
        <v>26</v>
      </c>
      <c r="M2245" t="s">
        <v>27</v>
      </c>
      <c r="N2245" t="s">
        <v>60</v>
      </c>
      <c r="O2245" t="s">
        <v>114</v>
      </c>
      <c r="P2245" t="s">
        <v>39</v>
      </c>
      <c r="Q2245" t="s">
        <v>31</v>
      </c>
      <c r="R2245">
        <v>3.9</v>
      </c>
      <c r="S2245">
        <v>1</v>
      </c>
      <c r="T2245">
        <f t="shared" si="105"/>
        <v>365</v>
      </c>
      <c r="U2245" t="str">
        <f t="shared" si="106"/>
        <v>2030</v>
      </c>
      <c r="V2245" t="str">
        <f t="shared" si="107"/>
        <v>1</v>
      </c>
      <c r="W2245" s="10" cm="1">
        <f t="array" ref="W2245">(INDEX(clv_analysis[[#All],[Customer Lifetime Value]], MATCH(TEXT(U2245, "0")&amp;V2245, TEXT(clv_analysis[[#All],[Year]], "0")&amp;clv_analysis[[#All],[Quarter]], 0))) /( COUNTIFS(amazon_prime_users[Year], U2245, amazon_prime_users[Quarter], V2245))</f>
        <v>164.35998851435707</v>
      </c>
    </row>
    <row r="2246" spans="1:23" x14ac:dyDescent="0.3">
      <c r="A2246" s="2">
        <v>2245</v>
      </c>
      <c r="B2246" t="s">
        <v>8737</v>
      </c>
      <c r="C2246" t="s">
        <v>8738</v>
      </c>
      <c r="D2246" t="s">
        <v>8739</v>
      </c>
      <c r="E2246" s="3">
        <v>37458</v>
      </c>
      <c r="F2246" t="s">
        <v>22</v>
      </c>
      <c r="G2246" t="s">
        <v>1093</v>
      </c>
      <c r="H2246" s="4">
        <v>47550</v>
      </c>
      <c r="I2246" s="1">
        <v>47915</v>
      </c>
      <c r="J2246" t="s">
        <v>24</v>
      </c>
      <c r="K2246" t="s">
        <v>52</v>
      </c>
      <c r="L2246" t="s">
        <v>53</v>
      </c>
      <c r="M2246" t="s">
        <v>66</v>
      </c>
      <c r="N2246" t="s">
        <v>45</v>
      </c>
      <c r="O2246" t="s">
        <v>29</v>
      </c>
      <c r="P2246" t="s">
        <v>39</v>
      </c>
      <c r="Q2246" t="s">
        <v>54</v>
      </c>
      <c r="R2246">
        <v>3.4</v>
      </c>
      <c r="S2246">
        <v>1</v>
      </c>
      <c r="T2246">
        <f t="shared" si="105"/>
        <v>365</v>
      </c>
      <c r="U2246" t="str">
        <f t="shared" si="106"/>
        <v>2030</v>
      </c>
      <c r="V2246" t="str">
        <f t="shared" si="107"/>
        <v>1</v>
      </c>
      <c r="W2246" s="10" cm="1">
        <f t="array" ref="W2246">(INDEX(clv_analysis[[#All],[Customer Lifetime Value]], MATCH(TEXT(U2246, "0")&amp;V2246, TEXT(clv_analysis[[#All],[Year]], "0")&amp;clv_analysis[[#All],[Quarter]], 0))) /( COUNTIFS(amazon_prime_users[Year], U2246, amazon_prime_users[Quarter], V2246))</f>
        <v>164.35998851435707</v>
      </c>
    </row>
    <row r="2247" spans="1:23" x14ac:dyDescent="0.3">
      <c r="A2247" s="2">
        <v>2246</v>
      </c>
      <c r="B2247" t="s">
        <v>8740</v>
      </c>
      <c r="C2247" t="s">
        <v>8741</v>
      </c>
      <c r="D2247" t="s">
        <v>8742</v>
      </c>
      <c r="E2247" s="3">
        <v>31384</v>
      </c>
      <c r="F2247" t="s">
        <v>22</v>
      </c>
      <c r="G2247" t="s">
        <v>8743</v>
      </c>
      <c r="H2247" s="4">
        <v>47551</v>
      </c>
      <c r="I2247" s="1">
        <v>47916</v>
      </c>
      <c r="J2247" t="s">
        <v>24</v>
      </c>
      <c r="K2247" t="s">
        <v>52</v>
      </c>
      <c r="L2247" t="s">
        <v>26</v>
      </c>
      <c r="M2247" t="s">
        <v>27</v>
      </c>
      <c r="N2247" t="s">
        <v>45</v>
      </c>
      <c r="O2247" t="s">
        <v>67</v>
      </c>
      <c r="P2247" t="s">
        <v>39</v>
      </c>
      <c r="Q2247" t="s">
        <v>31</v>
      </c>
      <c r="R2247">
        <v>3.7</v>
      </c>
      <c r="S2247">
        <v>3</v>
      </c>
      <c r="T2247">
        <f t="shared" si="105"/>
        <v>365</v>
      </c>
      <c r="U2247" t="str">
        <f t="shared" si="106"/>
        <v>2030</v>
      </c>
      <c r="V2247" t="str">
        <f t="shared" si="107"/>
        <v>1</v>
      </c>
      <c r="W2247" s="10" cm="1">
        <f t="array" ref="W2247">(INDEX(clv_analysis[[#All],[Customer Lifetime Value]], MATCH(TEXT(U2247, "0")&amp;V2247, TEXT(clv_analysis[[#All],[Year]], "0")&amp;clv_analysis[[#All],[Quarter]], 0))) /( COUNTIFS(amazon_prime_users[Year], U2247, amazon_prime_users[Quarter], V2247))</f>
        <v>164.35998851435707</v>
      </c>
    </row>
    <row r="2248" spans="1:23" x14ac:dyDescent="0.3">
      <c r="A2248" s="2">
        <v>2247</v>
      </c>
      <c r="B2248" t="s">
        <v>8744</v>
      </c>
      <c r="C2248" t="s">
        <v>8745</v>
      </c>
      <c r="D2248" t="s">
        <v>8746</v>
      </c>
      <c r="E2248" s="3">
        <v>13076</v>
      </c>
      <c r="F2248" t="s">
        <v>22</v>
      </c>
      <c r="G2248" t="s">
        <v>8747</v>
      </c>
      <c r="H2248" s="4">
        <v>47552</v>
      </c>
      <c r="I2248" s="1">
        <v>47917</v>
      </c>
      <c r="J2248" t="s">
        <v>24</v>
      </c>
      <c r="K2248" t="s">
        <v>37</v>
      </c>
      <c r="L2248" t="s">
        <v>53</v>
      </c>
      <c r="M2248" t="s">
        <v>66</v>
      </c>
      <c r="N2248" t="s">
        <v>45</v>
      </c>
      <c r="O2248" t="s">
        <v>67</v>
      </c>
      <c r="P2248" t="s">
        <v>39</v>
      </c>
      <c r="Q2248" t="s">
        <v>54</v>
      </c>
      <c r="R2248">
        <v>4.0999999999999996</v>
      </c>
      <c r="S2248">
        <v>10</v>
      </c>
      <c r="T2248">
        <f t="shared" si="105"/>
        <v>365</v>
      </c>
      <c r="U2248" t="str">
        <f t="shared" si="106"/>
        <v>2030</v>
      </c>
      <c r="V2248" t="str">
        <f t="shared" si="107"/>
        <v>1</v>
      </c>
      <c r="W2248" s="10" cm="1">
        <f t="array" ref="W2248">(INDEX(clv_analysis[[#All],[Customer Lifetime Value]], MATCH(TEXT(U2248, "0")&amp;V2248, TEXT(clv_analysis[[#All],[Year]], "0")&amp;clv_analysis[[#All],[Quarter]], 0))) /( COUNTIFS(amazon_prime_users[Year], U2248, amazon_prime_users[Quarter], V2248))</f>
        <v>164.35998851435707</v>
      </c>
    </row>
    <row r="2249" spans="1:23" x14ac:dyDescent="0.3">
      <c r="A2249" s="2">
        <v>2248</v>
      </c>
      <c r="B2249" t="s">
        <v>8748</v>
      </c>
      <c r="C2249" t="s">
        <v>8749</v>
      </c>
      <c r="D2249" t="s">
        <v>8750</v>
      </c>
      <c r="E2249" s="3">
        <v>28283</v>
      </c>
      <c r="F2249" t="s">
        <v>22</v>
      </c>
      <c r="G2249" t="s">
        <v>8751</v>
      </c>
      <c r="H2249" s="4">
        <v>47553</v>
      </c>
      <c r="I2249" s="1">
        <v>47918</v>
      </c>
      <c r="J2249" t="s">
        <v>36</v>
      </c>
      <c r="K2249" t="s">
        <v>25</v>
      </c>
      <c r="L2249" t="s">
        <v>26</v>
      </c>
      <c r="M2249" t="s">
        <v>66</v>
      </c>
      <c r="N2249" t="s">
        <v>28</v>
      </c>
      <c r="O2249" t="s">
        <v>38</v>
      </c>
      <c r="P2249" t="s">
        <v>39</v>
      </c>
      <c r="Q2249" t="s">
        <v>47</v>
      </c>
      <c r="R2249">
        <v>4.7</v>
      </c>
      <c r="S2249">
        <v>10</v>
      </c>
      <c r="T2249">
        <f t="shared" si="105"/>
        <v>365</v>
      </c>
      <c r="U2249" t="str">
        <f t="shared" si="106"/>
        <v>2030</v>
      </c>
      <c r="V2249" t="str">
        <f t="shared" si="107"/>
        <v>1</v>
      </c>
      <c r="W2249" s="10" cm="1">
        <f t="array" ref="W2249">(INDEX(clv_analysis[[#All],[Customer Lifetime Value]], MATCH(TEXT(U2249, "0")&amp;V2249, TEXT(clv_analysis[[#All],[Year]], "0")&amp;clv_analysis[[#All],[Quarter]], 0))) /( COUNTIFS(amazon_prime_users[Year], U2249, amazon_prime_users[Quarter], V2249))</f>
        <v>164.35998851435707</v>
      </c>
    </row>
    <row r="2250" spans="1:23" x14ac:dyDescent="0.3">
      <c r="A2250" s="2">
        <v>2249</v>
      </c>
      <c r="B2250" t="s">
        <v>8752</v>
      </c>
      <c r="C2250" t="s">
        <v>8753</v>
      </c>
      <c r="D2250" t="s">
        <v>8754</v>
      </c>
      <c r="E2250" s="3">
        <v>13754</v>
      </c>
      <c r="F2250" t="s">
        <v>22</v>
      </c>
      <c r="G2250" t="s">
        <v>8755</v>
      </c>
      <c r="H2250" s="4">
        <v>47554</v>
      </c>
      <c r="I2250" s="1">
        <v>47919</v>
      </c>
      <c r="J2250" t="s">
        <v>36</v>
      </c>
      <c r="K2250" t="s">
        <v>52</v>
      </c>
      <c r="L2250" t="s">
        <v>26</v>
      </c>
      <c r="M2250" t="s">
        <v>66</v>
      </c>
      <c r="N2250" t="s">
        <v>28</v>
      </c>
      <c r="O2250" t="s">
        <v>114</v>
      </c>
      <c r="P2250" t="s">
        <v>30</v>
      </c>
      <c r="Q2250" t="s">
        <v>47</v>
      </c>
      <c r="R2250">
        <v>4.2</v>
      </c>
      <c r="S2250">
        <v>6</v>
      </c>
      <c r="T2250">
        <f t="shared" si="105"/>
        <v>365</v>
      </c>
      <c r="U2250" t="str">
        <f t="shared" si="106"/>
        <v>2030</v>
      </c>
      <c r="V2250" t="str">
        <f t="shared" si="107"/>
        <v>1</v>
      </c>
      <c r="W2250" s="10" cm="1">
        <f t="array" ref="W2250">(INDEX(clv_analysis[[#All],[Customer Lifetime Value]], MATCH(TEXT(U2250, "0")&amp;V2250, TEXT(clv_analysis[[#All],[Year]], "0")&amp;clv_analysis[[#All],[Quarter]], 0))) /( COUNTIFS(amazon_prime_users[Year], U2250, amazon_prime_users[Quarter], V2250))</f>
        <v>164.35998851435707</v>
      </c>
    </row>
    <row r="2251" spans="1:23" x14ac:dyDescent="0.3">
      <c r="A2251" s="2">
        <v>2250</v>
      </c>
      <c r="B2251" t="s">
        <v>8756</v>
      </c>
      <c r="C2251" t="s">
        <v>8757</v>
      </c>
      <c r="D2251" t="s">
        <v>8758</v>
      </c>
      <c r="E2251" s="3">
        <v>34791</v>
      </c>
      <c r="F2251" t="s">
        <v>22</v>
      </c>
      <c r="G2251" t="s">
        <v>6000</v>
      </c>
      <c r="H2251" s="4">
        <v>47555</v>
      </c>
      <c r="I2251" s="1">
        <v>47920</v>
      </c>
      <c r="J2251" t="s">
        <v>24</v>
      </c>
      <c r="K2251" t="s">
        <v>37</v>
      </c>
      <c r="L2251" t="s">
        <v>53</v>
      </c>
      <c r="M2251" t="s">
        <v>66</v>
      </c>
      <c r="N2251" t="s">
        <v>45</v>
      </c>
      <c r="O2251" t="s">
        <v>46</v>
      </c>
      <c r="P2251" t="s">
        <v>68</v>
      </c>
      <c r="Q2251" t="s">
        <v>47</v>
      </c>
      <c r="R2251">
        <v>3.6</v>
      </c>
      <c r="S2251">
        <v>0</v>
      </c>
      <c r="T2251">
        <f t="shared" si="105"/>
        <v>365</v>
      </c>
      <c r="U2251" t="str">
        <f t="shared" si="106"/>
        <v>2030</v>
      </c>
      <c r="V2251" t="str">
        <f t="shared" si="107"/>
        <v>1</v>
      </c>
      <c r="W2251" s="10" cm="1">
        <f t="array" ref="W2251">(INDEX(clv_analysis[[#All],[Customer Lifetime Value]], MATCH(TEXT(U2251, "0")&amp;V2251, TEXT(clv_analysis[[#All],[Year]], "0")&amp;clv_analysis[[#All],[Quarter]], 0))) /( COUNTIFS(amazon_prime_users[Year], U2251, amazon_prime_users[Quarter], V2251))</f>
        <v>164.35998851435707</v>
      </c>
    </row>
    <row r="2252" spans="1:23" x14ac:dyDescent="0.3">
      <c r="A2252" s="2">
        <v>2251</v>
      </c>
      <c r="B2252" t="s">
        <v>8502</v>
      </c>
      <c r="C2252" t="s">
        <v>8759</v>
      </c>
      <c r="D2252" t="s">
        <v>8760</v>
      </c>
      <c r="E2252" s="3">
        <v>28906</v>
      </c>
      <c r="F2252" t="s">
        <v>22</v>
      </c>
      <c r="G2252" t="s">
        <v>8761</v>
      </c>
      <c r="H2252" s="4">
        <v>47556</v>
      </c>
      <c r="I2252" s="1">
        <v>47921</v>
      </c>
      <c r="J2252" t="s">
        <v>36</v>
      </c>
      <c r="K2252" t="s">
        <v>25</v>
      </c>
      <c r="L2252" t="s">
        <v>53</v>
      </c>
      <c r="M2252" t="s">
        <v>59</v>
      </c>
      <c r="N2252" t="s">
        <v>28</v>
      </c>
      <c r="O2252" t="s">
        <v>29</v>
      </c>
      <c r="P2252" t="s">
        <v>68</v>
      </c>
      <c r="Q2252" t="s">
        <v>31</v>
      </c>
      <c r="R2252">
        <v>3.8</v>
      </c>
      <c r="S2252">
        <v>1</v>
      </c>
      <c r="T2252">
        <f t="shared" si="105"/>
        <v>365</v>
      </c>
      <c r="U2252" t="str">
        <f t="shared" si="106"/>
        <v>2030</v>
      </c>
      <c r="V2252" t="str">
        <f t="shared" si="107"/>
        <v>1</v>
      </c>
      <c r="W2252" s="10" cm="1">
        <f t="array" ref="W2252">(INDEX(clv_analysis[[#All],[Customer Lifetime Value]], MATCH(TEXT(U2252, "0")&amp;V2252, TEXT(clv_analysis[[#All],[Year]], "0")&amp;clv_analysis[[#All],[Quarter]], 0))) /( COUNTIFS(amazon_prime_users[Year], U2252, amazon_prime_users[Quarter], V2252))</f>
        <v>164.35998851435707</v>
      </c>
    </row>
    <row r="2253" spans="1:23" x14ac:dyDescent="0.3">
      <c r="A2253" s="2">
        <v>2252</v>
      </c>
      <c r="B2253" t="s">
        <v>8762</v>
      </c>
      <c r="C2253" t="s">
        <v>8763</v>
      </c>
      <c r="D2253" t="s">
        <v>8764</v>
      </c>
      <c r="E2253" s="3">
        <v>34049</v>
      </c>
      <c r="F2253" t="s">
        <v>43</v>
      </c>
      <c r="G2253" t="s">
        <v>8765</v>
      </c>
      <c r="H2253" s="4">
        <v>47557</v>
      </c>
      <c r="I2253" s="1">
        <v>47922</v>
      </c>
      <c r="J2253" t="s">
        <v>36</v>
      </c>
      <c r="K2253" t="s">
        <v>25</v>
      </c>
      <c r="L2253" t="s">
        <v>53</v>
      </c>
      <c r="M2253" t="s">
        <v>27</v>
      </c>
      <c r="N2253" t="s">
        <v>60</v>
      </c>
      <c r="O2253" t="s">
        <v>38</v>
      </c>
      <c r="P2253" t="s">
        <v>39</v>
      </c>
      <c r="Q2253" t="s">
        <v>31</v>
      </c>
      <c r="R2253">
        <v>4.7</v>
      </c>
      <c r="S2253">
        <v>0</v>
      </c>
      <c r="T2253">
        <f t="shared" si="105"/>
        <v>365</v>
      </c>
      <c r="U2253" t="str">
        <f t="shared" si="106"/>
        <v>2030</v>
      </c>
      <c r="V2253" t="str">
        <f t="shared" si="107"/>
        <v>1</v>
      </c>
      <c r="W2253" s="10" cm="1">
        <f t="array" ref="W2253">(INDEX(clv_analysis[[#All],[Customer Lifetime Value]], MATCH(TEXT(U2253, "0")&amp;V2253, TEXT(clv_analysis[[#All],[Year]], "0")&amp;clv_analysis[[#All],[Quarter]], 0))) /( COUNTIFS(amazon_prime_users[Year], U2253, amazon_prime_users[Quarter], V2253))</f>
        <v>164.35998851435707</v>
      </c>
    </row>
    <row r="2254" spans="1:23" x14ac:dyDescent="0.3">
      <c r="A2254" s="2">
        <v>2253</v>
      </c>
      <c r="B2254" t="s">
        <v>8766</v>
      </c>
      <c r="C2254" t="s">
        <v>8767</v>
      </c>
      <c r="D2254" t="s">
        <v>8768</v>
      </c>
      <c r="E2254" s="3">
        <v>27772</v>
      </c>
      <c r="F2254" t="s">
        <v>43</v>
      </c>
      <c r="G2254" t="s">
        <v>5408</v>
      </c>
      <c r="H2254" s="4">
        <v>47558</v>
      </c>
      <c r="I2254" s="1">
        <v>47923</v>
      </c>
      <c r="J2254" t="s">
        <v>24</v>
      </c>
      <c r="K2254" t="s">
        <v>52</v>
      </c>
      <c r="L2254" t="s">
        <v>53</v>
      </c>
      <c r="M2254" t="s">
        <v>59</v>
      </c>
      <c r="N2254" t="s">
        <v>45</v>
      </c>
      <c r="O2254" t="s">
        <v>38</v>
      </c>
      <c r="P2254" t="s">
        <v>39</v>
      </c>
      <c r="Q2254" t="s">
        <v>47</v>
      </c>
      <c r="R2254">
        <v>3.7</v>
      </c>
      <c r="S2254">
        <v>4</v>
      </c>
      <c r="T2254">
        <f t="shared" si="105"/>
        <v>365</v>
      </c>
      <c r="U2254" t="str">
        <f t="shared" si="106"/>
        <v>2030</v>
      </c>
      <c r="V2254" t="str">
        <f t="shared" si="107"/>
        <v>1</v>
      </c>
      <c r="W2254" s="10" cm="1">
        <f t="array" ref="W2254">(INDEX(clv_analysis[[#All],[Customer Lifetime Value]], MATCH(TEXT(U2254, "0")&amp;V2254, TEXT(clv_analysis[[#All],[Year]], "0")&amp;clv_analysis[[#All],[Quarter]], 0))) /( COUNTIFS(amazon_prime_users[Year], U2254, amazon_prime_users[Quarter], V2254))</f>
        <v>164.35998851435707</v>
      </c>
    </row>
    <row r="2255" spans="1:23" x14ac:dyDescent="0.3">
      <c r="A2255" s="2">
        <v>2254</v>
      </c>
      <c r="B2255" t="s">
        <v>8769</v>
      </c>
      <c r="C2255" t="s">
        <v>8770</v>
      </c>
      <c r="D2255" t="s">
        <v>8771</v>
      </c>
      <c r="E2255" s="3">
        <v>17959</v>
      </c>
      <c r="F2255" t="s">
        <v>22</v>
      </c>
      <c r="G2255" t="s">
        <v>8772</v>
      </c>
      <c r="H2255" s="4">
        <v>47559</v>
      </c>
      <c r="I2255" s="1">
        <v>47924</v>
      </c>
      <c r="J2255" t="s">
        <v>36</v>
      </c>
      <c r="K2255" t="s">
        <v>52</v>
      </c>
      <c r="L2255" t="s">
        <v>53</v>
      </c>
      <c r="M2255" t="s">
        <v>66</v>
      </c>
      <c r="N2255" t="s">
        <v>60</v>
      </c>
      <c r="O2255" t="s">
        <v>46</v>
      </c>
      <c r="P2255" t="s">
        <v>68</v>
      </c>
      <c r="Q2255" t="s">
        <v>47</v>
      </c>
      <c r="R2255">
        <v>4.0999999999999996</v>
      </c>
      <c r="S2255">
        <v>5</v>
      </c>
      <c r="T2255">
        <f t="shared" si="105"/>
        <v>365</v>
      </c>
      <c r="U2255" t="str">
        <f t="shared" si="106"/>
        <v>2030</v>
      </c>
      <c r="V2255" t="str">
        <f t="shared" si="107"/>
        <v>1</v>
      </c>
      <c r="W2255" s="10" cm="1">
        <f t="array" ref="W2255">(INDEX(clv_analysis[[#All],[Customer Lifetime Value]], MATCH(TEXT(U2255, "0")&amp;V2255, TEXT(clv_analysis[[#All],[Year]], "0")&amp;clv_analysis[[#All],[Quarter]], 0))) /( COUNTIFS(amazon_prime_users[Year], U2255, amazon_prime_users[Quarter], V2255))</f>
        <v>164.35998851435707</v>
      </c>
    </row>
    <row r="2256" spans="1:23" x14ac:dyDescent="0.3">
      <c r="A2256" s="2">
        <v>2255</v>
      </c>
      <c r="B2256" t="s">
        <v>8773</v>
      </c>
      <c r="C2256" t="s">
        <v>8774</v>
      </c>
      <c r="D2256" t="s">
        <v>8775</v>
      </c>
      <c r="E2256" s="3">
        <v>36184</v>
      </c>
      <c r="F2256" t="s">
        <v>22</v>
      </c>
      <c r="G2256" t="s">
        <v>8776</v>
      </c>
      <c r="H2256" s="4">
        <v>47560</v>
      </c>
      <c r="I2256" s="1">
        <v>47925</v>
      </c>
      <c r="J2256" t="s">
        <v>24</v>
      </c>
      <c r="K2256" t="s">
        <v>25</v>
      </c>
      <c r="L2256" t="s">
        <v>26</v>
      </c>
      <c r="M2256" t="s">
        <v>27</v>
      </c>
      <c r="N2256" t="s">
        <v>28</v>
      </c>
      <c r="O2256" t="s">
        <v>46</v>
      </c>
      <c r="P2256" t="s">
        <v>30</v>
      </c>
      <c r="Q2256" t="s">
        <v>31</v>
      </c>
      <c r="R2256">
        <v>3.5</v>
      </c>
      <c r="S2256">
        <v>6</v>
      </c>
      <c r="T2256">
        <f t="shared" si="105"/>
        <v>365</v>
      </c>
      <c r="U2256" t="str">
        <f t="shared" si="106"/>
        <v>2030</v>
      </c>
      <c r="V2256" t="str">
        <f t="shared" si="107"/>
        <v>1</v>
      </c>
      <c r="W2256" s="10" cm="1">
        <f t="array" ref="W2256">(INDEX(clv_analysis[[#All],[Customer Lifetime Value]], MATCH(TEXT(U2256, "0")&amp;V2256, TEXT(clv_analysis[[#All],[Year]], "0")&amp;clv_analysis[[#All],[Quarter]], 0))) /( COUNTIFS(amazon_prime_users[Year], U2256, amazon_prime_users[Quarter], V2256))</f>
        <v>164.35998851435707</v>
      </c>
    </row>
    <row r="2257" spans="1:23" x14ac:dyDescent="0.3">
      <c r="A2257" s="2">
        <v>2256</v>
      </c>
      <c r="B2257" t="s">
        <v>8777</v>
      </c>
      <c r="C2257" t="s">
        <v>8778</v>
      </c>
      <c r="D2257" t="s">
        <v>8779</v>
      </c>
      <c r="E2257" s="3">
        <v>16183</v>
      </c>
      <c r="F2257" t="s">
        <v>22</v>
      </c>
      <c r="G2257" t="s">
        <v>8780</v>
      </c>
      <c r="H2257" s="4">
        <v>47561</v>
      </c>
      <c r="I2257" s="1">
        <v>47926</v>
      </c>
      <c r="J2257" t="s">
        <v>36</v>
      </c>
      <c r="K2257" t="s">
        <v>25</v>
      </c>
      <c r="L2257" t="s">
        <v>26</v>
      </c>
      <c r="M2257" t="s">
        <v>59</v>
      </c>
      <c r="N2257" t="s">
        <v>28</v>
      </c>
      <c r="O2257" t="s">
        <v>67</v>
      </c>
      <c r="P2257" t="s">
        <v>30</v>
      </c>
      <c r="Q2257" t="s">
        <v>31</v>
      </c>
      <c r="R2257">
        <v>3.8</v>
      </c>
      <c r="S2257">
        <v>6</v>
      </c>
      <c r="T2257">
        <f t="shared" si="105"/>
        <v>365</v>
      </c>
      <c r="U2257" t="str">
        <f t="shared" si="106"/>
        <v>2030</v>
      </c>
      <c r="V2257" t="str">
        <f t="shared" si="107"/>
        <v>1</v>
      </c>
      <c r="W2257" s="10" cm="1">
        <f t="array" ref="W2257">(INDEX(clv_analysis[[#All],[Customer Lifetime Value]], MATCH(TEXT(U2257, "0")&amp;V2257, TEXT(clv_analysis[[#All],[Year]], "0")&amp;clv_analysis[[#All],[Quarter]], 0))) /( COUNTIFS(amazon_prime_users[Year], U2257, amazon_prime_users[Quarter], V2257))</f>
        <v>164.35998851435707</v>
      </c>
    </row>
    <row r="2258" spans="1:23" x14ac:dyDescent="0.3">
      <c r="A2258" s="2">
        <v>2257</v>
      </c>
      <c r="B2258" t="s">
        <v>8781</v>
      </c>
      <c r="C2258" t="s">
        <v>8782</v>
      </c>
      <c r="D2258" t="s">
        <v>8783</v>
      </c>
      <c r="E2258" s="3">
        <v>29561</v>
      </c>
      <c r="F2258" t="s">
        <v>22</v>
      </c>
      <c r="G2258" t="s">
        <v>8784</v>
      </c>
      <c r="H2258" s="4">
        <v>47562</v>
      </c>
      <c r="I2258" s="1">
        <v>47927</v>
      </c>
      <c r="J2258" t="s">
        <v>36</v>
      </c>
      <c r="K2258" t="s">
        <v>25</v>
      </c>
      <c r="L2258" t="s">
        <v>26</v>
      </c>
      <c r="M2258" t="s">
        <v>66</v>
      </c>
      <c r="N2258" t="s">
        <v>45</v>
      </c>
      <c r="O2258" t="s">
        <v>29</v>
      </c>
      <c r="P2258" t="s">
        <v>39</v>
      </c>
      <c r="Q2258" t="s">
        <v>31</v>
      </c>
      <c r="R2258">
        <v>3.4</v>
      </c>
      <c r="S2258">
        <v>1</v>
      </c>
      <c r="T2258">
        <f t="shared" si="105"/>
        <v>365</v>
      </c>
      <c r="U2258" t="str">
        <f t="shared" si="106"/>
        <v>2030</v>
      </c>
      <c r="V2258" t="str">
        <f t="shared" si="107"/>
        <v>1</v>
      </c>
      <c r="W2258" s="10" cm="1">
        <f t="array" ref="W2258">(INDEX(clv_analysis[[#All],[Customer Lifetime Value]], MATCH(TEXT(U2258, "0")&amp;V2258, TEXT(clv_analysis[[#All],[Year]], "0")&amp;clv_analysis[[#All],[Quarter]], 0))) /( COUNTIFS(amazon_prime_users[Year], U2258, amazon_prime_users[Quarter], V2258))</f>
        <v>164.35998851435707</v>
      </c>
    </row>
    <row r="2259" spans="1:23" x14ac:dyDescent="0.3">
      <c r="A2259" s="2">
        <v>2258</v>
      </c>
      <c r="B2259" t="s">
        <v>8785</v>
      </c>
      <c r="C2259" t="s">
        <v>8786</v>
      </c>
      <c r="D2259" t="s">
        <v>8787</v>
      </c>
      <c r="E2259" s="3">
        <v>15771</v>
      </c>
      <c r="F2259" t="s">
        <v>43</v>
      </c>
      <c r="G2259" t="s">
        <v>8788</v>
      </c>
      <c r="H2259" s="4">
        <v>47563</v>
      </c>
      <c r="I2259" s="1">
        <v>47928</v>
      </c>
      <c r="J2259" t="s">
        <v>24</v>
      </c>
      <c r="K2259" t="s">
        <v>37</v>
      </c>
      <c r="L2259" t="s">
        <v>53</v>
      </c>
      <c r="M2259" t="s">
        <v>27</v>
      </c>
      <c r="N2259" t="s">
        <v>45</v>
      </c>
      <c r="O2259" t="s">
        <v>61</v>
      </c>
      <c r="P2259" t="s">
        <v>30</v>
      </c>
      <c r="Q2259" t="s">
        <v>31</v>
      </c>
      <c r="R2259">
        <v>4.4000000000000004</v>
      </c>
      <c r="S2259">
        <v>1</v>
      </c>
      <c r="T2259">
        <f t="shared" si="105"/>
        <v>365</v>
      </c>
      <c r="U2259" t="str">
        <f t="shared" si="106"/>
        <v>2030</v>
      </c>
      <c r="V2259" t="str">
        <f t="shared" si="107"/>
        <v>1</v>
      </c>
      <c r="W2259" s="10" cm="1">
        <f t="array" ref="W2259">(INDEX(clv_analysis[[#All],[Customer Lifetime Value]], MATCH(TEXT(U2259, "0")&amp;V2259, TEXT(clv_analysis[[#All],[Year]], "0")&amp;clv_analysis[[#All],[Quarter]], 0))) /( COUNTIFS(amazon_prime_users[Year], U2259, amazon_prime_users[Quarter], V2259))</f>
        <v>164.35998851435707</v>
      </c>
    </row>
    <row r="2260" spans="1:23" x14ac:dyDescent="0.3">
      <c r="A2260" s="2">
        <v>2259</v>
      </c>
      <c r="B2260" t="s">
        <v>8789</v>
      </c>
      <c r="C2260" t="s">
        <v>8790</v>
      </c>
      <c r="D2260" t="s">
        <v>8791</v>
      </c>
      <c r="E2260" s="3">
        <v>18965</v>
      </c>
      <c r="F2260" t="s">
        <v>43</v>
      </c>
      <c r="G2260" t="s">
        <v>8792</v>
      </c>
      <c r="H2260" s="4">
        <v>47564</v>
      </c>
      <c r="I2260" s="1">
        <v>47929</v>
      </c>
      <c r="J2260" t="s">
        <v>36</v>
      </c>
      <c r="K2260" t="s">
        <v>25</v>
      </c>
      <c r="L2260" t="s">
        <v>26</v>
      </c>
      <c r="M2260" t="s">
        <v>66</v>
      </c>
      <c r="N2260" t="s">
        <v>28</v>
      </c>
      <c r="O2260" t="s">
        <v>114</v>
      </c>
      <c r="P2260" t="s">
        <v>30</v>
      </c>
      <c r="Q2260" t="s">
        <v>54</v>
      </c>
      <c r="R2260">
        <v>3.1</v>
      </c>
      <c r="S2260">
        <v>8</v>
      </c>
      <c r="T2260">
        <f t="shared" si="105"/>
        <v>365</v>
      </c>
      <c r="U2260" t="str">
        <f t="shared" si="106"/>
        <v>2030</v>
      </c>
      <c r="V2260" t="str">
        <f t="shared" si="107"/>
        <v>1</v>
      </c>
      <c r="W2260" s="10" cm="1">
        <f t="array" ref="W2260">(INDEX(clv_analysis[[#All],[Customer Lifetime Value]], MATCH(TEXT(U2260, "0")&amp;V2260, TEXT(clv_analysis[[#All],[Year]], "0")&amp;clv_analysis[[#All],[Quarter]], 0))) /( COUNTIFS(amazon_prime_users[Year], U2260, amazon_prime_users[Quarter], V2260))</f>
        <v>164.35998851435707</v>
      </c>
    </row>
    <row r="2261" spans="1:23" x14ac:dyDescent="0.3">
      <c r="A2261" s="2">
        <v>2260</v>
      </c>
      <c r="B2261" t="s">
        <v>8793</v>
      </c>
      <c r="C2261" t="s">
        <v>8794</v>
      </c>
      <c r="D2261" t="s">
        <v>8795</v>
      </c>
      <c r="E2261" s="3">
        <v>27834</v>
      </c>
      <c r="F2261" t="s">
        <v>22</v>
      </c>
      <c r="G2261" t="s">
        <v>8796</v>
      </c>
      <c r="H2261" s="4">
        <v>47565</v>
      </c>
      <c r="I2261" s="1">
        <v>47930</v>
      </c>
      <c r="J2261" t="s">
        <v>36</v>
      </c>
      <c r="K2261" t="s">
        <v>25</v>
      </c>
      <c r="L2261" t="s">
        <v>26</v>
      </c>
      <c r="M2261" t="s">
        <v>27</v>
      </c>
      <c r="N2261" t="s">
        <v>45</v>
      </c>
      <c r="O2261" t="s">
        <v>73</v>
      </c>
      <c r="P2261" t="s">
        <v>68</v>
      </c>
      <c r="Q2261" t="s">
        <v>31</v>
      </c>
      <c r="R2261">
        <v>3.5</v>
      </c>
      <c r="S2261">
        <v>8</v>
      </c>
      <c r="T2261">
        <f t="shared" si="105"/>
        <v>365</v>
      </c>
      <c r="U2261" t="str">
        <f t="shared" si="106"/>
        <v>2030</v>
      </c>
      <c r="V2261" t="str">
        <f t="shared" si="107"/>
        <v>1</v>
      </c>
      <c r="W2261" s="10" cm="1">
        <f t="array" ref="W2261">(INDEX(clv_analysis[[#All],[Customer Lifetime Value]], MATCH(TEXT(U2261, "0")&amp;V2261, TEXT(clv_analysis[[#All],[Year]], "0")&amp;clv_analysis[[#All],[Quarter]], 0))) /( COUNTIFS(amazon_prime_users[Year], U2261, amazon_prime_users[Quarter], V2261))</f>
        <v>164.35998851435707</v>
      </c>
    </row>
    <row r="2262" spans="1:23" x14ac:dyDescent="0.3">
      <c r="A2262" s="2">
        <v>2261</v>
      </c>
      <c r="B2262" t="s">
        <v>8797</v>
      </c>
      <c r="C2262" t="s">
        <v>8798</v>
      </c>
      <c r="D2262" t="s">
        <v>8799</v>
      </c>
      <c r="E2262" s="3">
        <v>31544</v>
      </c>
      <c r="F2262" t="s">
        <v>22</v>
      </c>
      <c r="G2262" t="s">
        <v>8800</v>
      </c>
      <c r="H2262" s="4">
        <v>47566</v>
      </c>
      <c r="I2262" s="1">
        <v>47931</v>
      </c>
      <c r="J2262" t="s">
        <v>36</v>
      </c>
      <c r="K2262" t="s">
        <v>25</v>
      </c>
      <c r="L2262" t="s">
        <v>26</v>
      </c>
      <c r="M2262" t="s">
        <v>66</v>
      </c>
      <c r="N2262" t="s">
        <v>45</v>
      </c>
      <c r="O2262" t="s">
        <v>38</v>
      </c>
      <c r="P2262" t="s">
        <v>39</v>
      </c>
      <c r="Q2262" t="s">
        <v>31</v>
      </c>
      <c r="R2262">
        <v>3.8</v>
      </c>
      <c r="S2262">
        <v>5</v>
      </c>
      <c r="T2262">
        <f t="shared" si="105"/>
        <v>365</v>
      </c>
      <c r="U2262" t="str">
        <f t="shared" si="106"/>
        <v>2030</v>
      </c>
      <c r="V2262" t="str">
        <f t="shared" si="107"/>
        <v>1</v>
      </c>
      <c r="W2262" s="10" cm="1">
        <f t="array" ref="W2262">(INDEX(clv_analysis[[#All],[Customer Lifetime Value]], MATCH(TEXT(U2262, "0")&amp;V2262, TEXT(clv_analysis[[#All],[Year]], "0")&amp;clv_analysis[[#All],[Quarter]], 0))) /( COUNTIFS(amazon_prime_users[Year], U2262, amazon_prime_users[Quarter], V2262))</f>
        <v>164.35998851435707</v>
      </c>
    </row>
    <row r="2263" spans="1:23" x14ac:dyDescent="0.3">
      <c r="A2263" s="2">
        <v>2262</v>
      </c>
      <c r="B2263" t="s">
        <v>8801</v>
      </c>
      <c r="C2263" t="s">
        <v>8802</v>
      </c>
      <c r="D2263" t="s">
        <v>8803</v>
      </c>
      <c r="E2263" s="3">
        <v>26835</v>
      </c>
      <c r="F2263" t="s">
        <v>43</v>
      </c>
      <c r="G2263" t="s">
        <v>8804</v>
      </c>
      <c r="H2263" s="4">
        <v>47567</v>
      </c>
      <c r="I2263" s="1">
        <v>47932</v>
      </c>
      <c r="J2263" t="s">
        <v>36</v>
      </c>
      <c r="K2263" t="s">
        <v>37</v>
      </c>
      <c r="L2263" t="s">
        <v>26</v>
      </c>
      <c r="M2263" t="s">
        <v>27</v>
      </c>
      <c r="N2263" t="s">
        <v>28</v>
      </c>
      <c r="O2263" t="s">
        <v>67</v>
      </c>
      <c r="P2263" t="s">
        <v>68</v>
      </c>
      <c r="Q2263" t="s">
        <v>31</v>
      </c>
      <c r="R2263">
        <v>3.5</v>
      </c>
      <c r="S2263">
        <v>5</v>
      </c>
      <c r="T2263">
        <f t="shared" si="105"/>
        <v>365</v>
      </c>
      <c r="U2263" t="str">
        <f t="shared" si="106"/>
        <v>2030</v>
      </c>
      <c r="V2263" t="str">
        <f t="shared" si="107"/>
        <v>1</v>
      </c>
      <c r="W2263" s="10" cm="1">
        <f t="array" ref="W2263">(INDEX(clv_analysis[[#All],[Customer Lifetime Value]], MATCH(TEXT(U2263, "0")&amp;V2263, TEXT(clv_analysis[[#All],[Year]], "0")&amp;clv_analysis[[#All],[Quarter]], 0))) /( COUNTIFS(amazon_prime_users[Year], U2263, amazon_prime_users[Quarter], V2263))</f>
        <v>164.35998851435707</v>
      </c>
    </row>
    <row r="2264" spans="1:23" x14ac:dyDescent="0.3">
      <c r="A2264" s="2">
        <v>2263</v>
      </c>
      <c r="B2264" t="s">
        <v>8805</v>
      </c>
      <c r="C2264" t="s">
        <v>8806</v>
      </c>
      <c r="D2264" t="s">
        <v>8807</v>
      </c>
      <c r="E2264" s="3">
        <v>19468</v>
      </c>
      <c r="F2264" t="s">
        <v>43</v>
      </c>
      <c r="G2264" t="s">
        <v>8808</v>
      </c>
      <c r="H2264" s="4">
        <v>47568</v>
      </c>
      <c r="I2264" s="1">
        <v>47933</v>
      </c>
      <c r="J2264" t="s">
        <v>36</v>
      </c>
      <c r="K2264" t="s">
        <v>52</v>
      </c>
      <c r="L2264" t="s">
        <v>26</v>
      </c>
      <c r="M2264" t="s">
        <v>27</v>
      </c>
      <c r="N2264" t="s">
        <v>45</v>
      </c>
      <c r="O2264" t="s">
        <v>38</v>
      </c>
      <c r="P2264" t="s">
        <v>68</v>
      </c>
      <c r="Q2264" t="s">
        <v>54</v>
      </c>
      <c r="R2264">
        <v>3</v>
      </c>
      <c r="S2264">
        <v>8</v>
      </c>
      <c r="T2264">
        <f t="shared" si="105"/>
        <v>365</v>
      </c>
      <c r="U2264" t="str">
        <f t="shared" si="106"/>
        <v>2030</v>
      </c>
      <c r="V2264" t="str">
        <f t="shared" si="107"/>
        <v>1</v>
      </c>
      <c r="W2264" s="10" cm="1">
        <f t="array" ref="W2264">(INDEX(clv_analysis[[#All],[Customer Lifetime Value]], MATCH(TEXT(U2264, "0")&amp;V2264, TEXT(clv_analysis[[#All],[Year]], "0")&amp;clv_analysis[[#All],[Quarter]], 0))) /( COUNTIFS(amazon_prime_users[Year], U2264, amazon_prime_users[Quarter], V2264))</f>
        <v>164.35998851435707</v>
      </c>
    </row>
    <row r="2265" spans="1:23" x14ac:dyDescent="0.3">
      <c r="A2265" s="2">
        <v>2264</v>
      </c>
      <c r="B2265" t="s">
        <v>8809</v>
      </c>
      <c r="C2265" t="s">
        <v>8810</v>
      </c>
      <c r="D2265" t="s">
        <v>8811</v>
      </c>
      <c r="E2265" s="3">
        <v>32543</v>
      </c>
      <c r="F2265" t="s">
        <v>22</v>
      </c>
      <c r="G2265" t="s">
        <v>8812</v>
      </c>
      <c r="H2265" s="4">
        <v>47569</v>
      </c>
      <c r="I2265" s="1">
        <v>47934</v>
      </c>
      <c r="J2265" t="s">
        <v>36</v>
      </c>
      <c r="K2265" t="s">
        <v>52</v>
      </c>
      <c r="L2265" t="s">
        <v>26</v>
      </c>
      <c r="M2265" t="s">
        <v>66</v>
      </c>
      <c r="N2265" t="s">
        <v>28</v>
      </c>
      <c r="O2265" t="s">
        <v>38</v>
      </c>
      <c r="P2265" t="s">
        <v>30</v>
      </c>
      <c r="Q2265" t="s">
        <v>54</v>
      </c>
      <c r="R2265">
        <v>3.6</v>
      </c>
      <c r="S2265">
        <v>1</v>
      </c>
      <c r="T2265">
        <f t="shared" si="105"/>
        <v>365</v>
      </c>
      <c r="U2265" t="str">
        <f t="shared" si="106"/>
        <v>2030</v>
      </c>
      <c r="V2265" t="str">
        <f t="shared" si="107"/>
        <v>1</v>
      </c>
      <c r="W2265" s="10" cm="1">
        <f t="array" ref="W2265">(INDEX(clv_analysis[[#All],[Customer Lifetime Value]], MATCH(TEXT(U2265, "0")&amp;V2265, TEXT(clv_analysis[[#All],[Year]], "0")&amp;clv_analysis[[#All],[Quarter]], 0))) /( COUNTIFS(amazon_prime_users[Year], U2265, amazon_prime_users[Quarter], V2265))</f>
        <v>164.35998851435707</v>
      </c>
    </row>
    <row r="2266" spans="1:23" x14ac:dyDescent="0.3">
      <c r="A2266" s="2">
        <v>2265</v>
      </c>
      <c r="B2266" t="s">
        <v>8813</v>
      </c>
      <c r="C2266" t="s">
        <v>8814</v>
      </c>
      <c r="D2266" t="s">
        <v>8815</v>
      </c>
      <c r="E2266" s="3">
        <v>12896</v>
      </c>
      <c r="F2266" t="s">
        <v>43</v>
      </c>
      <c r="G2266" t="s">
        <v>8816</v>
      </c>
      <c r="H2266" s="4">
        <v>47570</v>
      </c>
      <c r="I2266" s="1">
        <v>47935</v>
      </c>
      <c r="J2266" t="s">
        <v>36</v>
      </c>
      <c r="K2266" t="s">
        <v>37</v>
      </c>
      <c r="L2266" t="s">
        <v>26</v>
      </c>
      <c r="M2266" t="s">
        <v>59</v>
      </c>
      <c r="N2266" t="s">
        <v>28</v>
      </c>
      <c r="O2266" t="s">
        <v>114</v>
      </c>
      <c r="P2266" t="s">
        <v>39</v>
      </c>
      <c r="Q2266" t="s">
        <v>31</v>
      </c>
      <c r="R2266">
        <v>3.1</v>
      </c>
      <c r="S2266">
        <v>5</v>
      </c>
      <c r="T2266">
        <f t="shared" si="105"/>
        <v>365</v>
      </c>
      <c r="U2266" t="str">
        <f t="shared" si="106"/>
        <v>2030</v>
      </c>
      <c r="V2266" t="str">
        <f t="shared" si="107"/>
        <v>1</v>
      </c>
      <c r="W2266" s="10" cm="1">
        <f t="array" ref="W2266">(INDEX(clv_analysis[[#All],[Customer Lifetime Value]], MATCH(TEXT(U2266, "0")&amp;V2266, TEXT(clv_analysis[[#All],[Year]], "0")&amp;clv_analysis[[#All],[Quarter]], 0))) /( COUNTIFS(amazon_prime_users[Year], U2266, amazon_prime_users[Quarter], V2266))</f>
        <v>164.35998851435707</v>
      </c>
    </row>
    <row r="2267" spans="1:23" x14ac:dyDescent="0.3">
      <c r="A2267" s="2">
        <v>2266</v>
      </c>
      <c r="B2267" t="s">
        <v>8817</v>
      </c>
      <c r="C2267" t="s">
        <v>8818</v>
      </c>
      <c r="D2267" t="s">
        <v>8819</v>
      </c>
      <c r="E2267" s="3">
        <v>28861</v>
      </c>
      <c r="F2267" t="s">
        <v>22</v>
      </c>
      <c r="G2267" t="s">
        <v>8820</v>
      </c>
      <c r="H2267" s="4">
        <v>47571</v>
      </c>
      <c r="I2267" s="1">
        <v>47936</v>
      </c>
      <c r="J2267" t="s">
        <v>36</v>
      </c>
      <c r="K2267" t="s">
        <v>52</v>
      </c>
      <c r="L2267" t="s">
        <v>53</v>
      </c>
      <c r="M2267" t="s">
        <v>66</v>
      </c>
      <c r="N2267" t="s">
        <v>45</v>
      </c>
      <c r="O2267" t="s">
        <v>114</v>
      </c>
      <c r="P2267" t="s">
        <v>39</v>
      </c>
      <c r="Q2267" t="s">
        <v>31</v>
      </c>
      <c r="R2267">
        <v>3.9</v>
      </c>
      <c r="S2267">
        <v>3</v>
      </c>
      <c r="T2267">
        <f t="shared" si="105"/>
        <v>365</v>
      </c>
      <c r="U2267" t="str">
        <f t="shared" si="106"/>
        <v>2030</v>
      </c>
      <c r="V2267" t="str">
        <f t="shared" si="107"/>
        <v>1</v>
      </c>
      <c r="W2267" s="10" cm="1">
        <f t="array" ref="W2267">(INDEX(clv_analysis[[#All],[Customer Lifetime Value]], MATCH(TEXT(U2267, "0")&amp;V2267, TEXT(clv_analysis[[#All],[Year]], "0")&amp;clv_analysis[[#All],[Quarter]], 0))) /( COUNTIFS(amazon_prime_users[Year], U2267, amazon_prime_users[Quarter], V2267))</f>
        <v>164.35998851435707</v>
      </c>
    </row>
    <row r="2268" spans="1:23" x14ac:dyDescent="0.3">
      <c r="A2268" s="2">
        <v>2267</v>
      </c>
      <c r="B2268" t="s">
        <v>8821</v>
      </c>
      <c r="C2268" t="s">
        <v>8822</v>
      </c>
      <c r="D2268" t="s">
        <v>8823</v>
      </c>
      <c r="E2268" s="3">
        <v>32040</v>
      </c>
      <c r="F2268" t="s">
        <v>43</v>
      </c>
      <c r="G2268" t="s">
        <v>3874</v>
      </c>
      <c r="H2268" s="4">
        <v>47572</v>
      </c>
      <c r="I2268" s="1">
        <v>47937</v>
      </c>
      <c r="J2268" t="s">
        <v>36</v>
      </c>
      <c r="K2268" t="s">
        <v>37</v>
      </c>
      <c r="L2268" t="s">
        <v>53</v>
      </c>
      <c r="M2268" t="s">
        <v>27</v>
      </c>
      <c r="N2268" t="s">
        <v>60</v>
      </c>
      <c r="O2268" t="s">
        <v>73</v>
      </c>
      <c r="P2268" t="s">
        <v>68</v>
      </c>
      <c r="Q2268" t="s">
        <v>54</v>
      </c>
      <c r="R2268">
        <v>4.9000000000000004</v>
      </c>
      <c r="S2268">
        <v>7</v>
      </c>
      <c r="T2268">
        <f t="shared" si="105"/>
        <v>365</v>
      </c>
      <c r="U2268" t="str">
        <f t="shared" si="106"/>
        <v>2030</v>
      </c>
      <c r="V2268" t="str">
        <f t="shared" si="107"/>
        <v>1</v>
      </c>
      <c r="W2268" s="10" cm="1">
        <f t="array" ref="W2268">(INDEX(clv_analysis[[#All],[Customer Lifetime Value]], MATCH(TEXT(U2268, "0")&amp;V2268, TEXT(clv_analysis[[#All],[Year]], "0")&amp;clv_analysis[[#All],[Quarter]], 0))) /( COUNTIFS(amazon_prime_users[Year], U2268, amazon_prime_users[Quarter], V2268))</f>
        <v>164.35998851435707</v>
      </c>
    </row>
    <row r="2269" spans="1:23" x14ac:dyDescent="0.3">
      <c r="A2269" s="2">
        <v>2268</v>
      </c>
      <c r="B2269" t="s">
        <v>8824</v>
      </c>
      <c r="C2269" t="s">
        <v>8825</v>
      </c>
      <c r="D2269" t="s">
        <v>8826</v>
      </c>
      <c r="E2269" s="3">
        <v>13649</v>
      </c>
      <c r="F2269" t="s">
        <v>43</v>
      </c>
      <c r="G2269" t="s">
        <v>8827</v>
      </c>
      <c r="H2269" s="4">
        <v>47573</v>
      </c>
      <c r="I2269" s="1">
        <v>47938</v>
      </c>
      <c r="J2269" t="s">
        <v>24</v>
      </c>
      <c r="K2269" t="s">
        <v>25</v>
      </c>
      <c r="L2269" t="s">
        <v>53</v>
      </c>
      <c r="M2269" t="s">
        <v>59</v>
      </c>
      <c r="N2269" t="s">
        <v>28</v>
      </c>
      <c r="O2269" t="s">
        <v>61</v>
      </c>
      <c r="P2269" t="s">
        <v>39</v>
      </c>
      <c r="Q2269" t="s">
        <v>54</v>
      </c>
      <c r="R2269">
        <v>3.8</v>
      </c>
      <c r="S2269">
        <v>1</v>
      </c>
      <c r="T2269">
        <f t="shared" si="105"/>
        <v>365</v>
      </c>
      <c r="U2269" t="str">
        <f t="shared" si="106"/>
        <v>2030</v>
      </c>
      <c r="V2269" t="str">
        <f t="shared" si="107"/>
        <v>1</v>
      </c>
      <c r="W2269" s="10" cm="1">
        <f t="array" ref="W2269">(INDEX(clv_analysis[[#All],[Customer Lifetime Value]], MATCH(TEXT(U2269, "0")&amp;V2269, TEXT(clv_analysis[[#All],[Year]], "0")&amp;clv_analysis[[#All],[Quarter]], 0))) /( COUNTIFS(amazon_prime_users[Year], U2269, amazon_prime_users[Quarter], V2269))</f>
        <v>164.35998851435707</v>
      </c>
    </row>
    <row r="2270" spans="1:23" x14ac:dyDescent="0.3">
      <c r="A2270" s="2">
        <v>2269</v>
      </c>
      <c r="B2270" t="s">
        <v>1828</v>
      </c>
      <c r="C2270" t="s">
        <v>8828</v>
      </c>
      <c r="D2270" t="s">
        <v>8829</v>
      </c>
      <c r="E2270" s="3">
        <v>16885</v>
      </c>
      <c r="F2270" t="s">
        <v>43</v>
      </c>
      <c r="G2270" t="s">
        <v>8830</v>
      </c>
      <c r="H2270" s="4">
        <v>47574</v>
      </c>
      <c r="I2270" s="1">
        <v>47939</v>
      </c>
      <c r="J2270" t="s">
        <v>24</v>
      </c>
      <c r="K2270" t="s">
        <v>25</v>
      </c>
      <c r="L2270" t="s">
        <v>26</v>
      </c>
      <c r="M2270" t="s">
        <v>59</v>
      </c>
      <c r="N2270" t="s">
        <v>60</v>
      </c>
      <c r="O2270" t="s">
        <v>73</v>
      </c>
      <c r="P2270" t="s">
        <v>30</v>
      </c>
      <c r="Q2270" t="s">
        <v>54</v>
      </c>
      <c r="R2270">
        <v>4.5</v>
      </c>
      <c r="S2270">
        <v>3</v>
      </c>
      <c r="T2270">
        <f t="shared" si="105"/>
        <v>365</v>
      </c>
      <c r="U2270" t="str">
        <f t="shared" si="106"/>
        <v>2030</v>
      </c>
      <c r="V2270" t="str">
        <f t="shared" si="107"/>
        <v>2</v>
      </c>
      <c r="W2270" s="10" cm="1">
        <f t="array" ref="W2270">(INDEX(clv_analysis[[#All],[Customer Lifetime Value]], MATCH(TEXT(U2270, "0")&amp;V2270, TEXT(clv_analysis[[#All],[Year]], "0")&amp;clv_analysis[[#All],[Quarter]], 0))) /( COUNTIFS(amazon_prime_users[Year], U2270, amazon_prime_users[Quarter], V2270))</f>
        <v>83.561155921855914</v>
      </c>
    </row>
    <row r="2271" spans="1:23" x14ac:dyDescent="0.3">
      <c r="A2271" s="2">
        <v>2270</v>
      </c>
      <c r="B2271" t="s">
        <v>8831</v>
      </c>
      <c r="C2271" t="s">
        <v>8832</v>
      </c>
      <c r="D2271" t="s">
        <v>8833</v>
      </c>
      <c r="E2271" s="3">
        <v>18042</v>
      </c>
      <c r="F2271" t="s">
        <v>22</v>
      </c>
      <c r="G2271" t="s">
        <v>8834</v>
      </c>
      <c r="H2271" s="4">
        <v>47575</v>
      </c>
      <c r="I2271" s="1">
        <v>47940</v>
      </c>
      <c r="J2271" t="s">
        <v>24</v>
      </c>
      <c r="K2271" t="s">
        <v>52</v>
      </c>
      <c r="L2271" t="s">
        <v>53</v>
      </c>
      <c r="M2271" t="s">
        <v>59</v>
      </c>
      <c r="N2271" t="s">
        <v>45</v>
      </c>
      <c r="O2271" t="s">
        <v>114</v>
      </c>
      <c r="P2271" t="s">
        <v>30</v>
      </c>
      <c r="Q2271" t="s">
        <v>54</v>
      </c>
      <c r="R2271">
        <v>3.9</v>
      </c>
      <c r="S2271">
        <v>1</v>
      </c>
      <c r="T2271">
        <f t="shared" si="105"/>
        <v>365</v>
      </c>
      <c r="U2271" t="str">
        <f t="shared" si="106"/>
        <v>2030</v>
      </c>
      <c r="V2271" t="str">
        <f t="shared" si="107"/>
        <v>2</v>
      </c>
      <c r="W2271" s="10" cm="1">
        <f t="array" ref="W2271">(INDEX(clv_analysis[[#All],[Customer Lifetime Value]], MATCH(TEXT(U2271, "0")&amp;V2271, TEXT(clv_analysis[[#All],[Year]], "0")&amp;clv_analysis[[#All],[Quarter]], 0))) /( COUNTIFS(amazon_prime_users[Year], U2271, amazon_prime_users[Quarter], V2271))</f>
        <v>83.561155921855914</v>
      </c>
    </row>
    <row r="2272" spans="1:23" x14ac:dyDescent="0.3">
      <c r="A2272" s="2">
        <v>2271</v>
      </c>
      <c r="B2272" t="s">
        <v>8835</v>
      </c>
      <c r="C2272" t="s">
        <v>8836</v>
      </c>
      <c r="D2272" t="s">
        <v>8837</v>
      </c>
      <c r="E2272" s="3">
        <v>17548</v>
      </c>
      <c r="F2272" t="s">
        <v>43</v>
      </c>
      <c r="G2272" t="s">
        <v>8838</v>
      </c>
      <c r="H2272" s="4">
        <v>47576</v>
      </c>
      <c r="I2272" s="1">
        <v>47941</v>
      </c>
      <c r="J2272" t="s">
        <v>24</v>
      </c>
      <c r="K2272" t="s">
        <v>37</v>
      </c>
      <c r="L2272" t="s">
        <v>53</v>
      </c>
      <c r="M2272" t="s">
        <v>66</v>
      </c>
      <c r="N2272" t="s">
        <v>28</v>
      </c>
      <c r="O2272" t="s">
        <v>61</v>
      </c>
      <c r="P2272" t="s">
        <v>39</v>
      </c>
      <c r="Q2272" t="s">
        <v>31</v>
      </c>
      <c r="R2272">
        <v>3.6</v>
      </c>
      <c r="S2272">
        <v>9</v>
      </c>
      <c r="T2272">
        <f t="shared" si="105"/>
        <v>365</v>
      </c>
      <c r="U2272" t="str">
        <f t="shared" si="106"/>
        <v>2030</v>
      </c>
      <c r="V2272" t="str">
        <f t="shared" si="107"/>
        <v>2</v>
      </c>
      <c r="W2272" s="10" cm="1">
        <f t="array" ref="W2272">(INDEX(clv_analysis[[#All],[Customer Lifetime Value]], MATCH(TEXT(U2272, "0")&amp;V2272, TEXT(clv_analysis[[#All],[Year]], "0")&amp;clv_analysis[[#All],[Quarter]], 0))) /( COUNTIFS(amazon_prime_users[Year], U2272, amazon_prime_users[Quarter], V2272))</f>
        <v>83.561155921855914</v>
      </c>
    </row>
    <row r="2273" spans="1:23" x14ac:dyDescent="0.3">
      <c r="A2273" s="2">
        <v>2272</v>
      </c>
      <c r="B2273" t="s">
        <v>8839</v>
      </c>
      <c r="C2273" t="s">
        <v>8840</v>
      </c>
      <c r="D2273" t="s">
        <v>8841</v>
      </c>
      <c r="E2273" s="3">
        <v>13117</v>
      </c>
      <c r="F2273" t="s">
        <v>22</v>
      </c>
      <c r="G2273" t="s">
        <v>8842</v>
      </c>
      <c r="H2273" s="4">
        <v>47577</v>
      </c>
      <c r="I2273" s="1">
        <v>47942</v>
      </c>
      <c r="J2273" t="s">
        <v>36</v>
      </c>
      <c r="K2273" t="s">
        <v>25</v>
      </c>
      <c r="L2273" t="s">
        <v>26</v>
      </c>
      <c r="M2273" t="s">
        <v>59</v>
      </c>
      <c r="N2273" t="s">
        <v>45</v>
      </c>
      <c r="O2273" t="s">
        <v>61</v>
      </c>
      <c r="P2273" t="s">
        <v>68</v>
      </c>
      <c r="Q2273" t="s">
        <v>47</v>
      </c>
      <c r="R2273">
        <v>4.5</v>
      </c>
      <c r="S2273">
        <v>10</v>
      </c>
      <c r="T2273">
        <f t="shared" si="105"/>
        <v>365</v>
      </c>
      <c r="U2273" t="str">
        <f t="shared" si="106"/>
        <v>2030</v>
      </c>
      <c r="V2273" t="str">
        <f t="shared" si="107"/>
        <v>2</v>
      </c>
      <c r="W2273" s="10" cm="1">
        <f t="array" ref="W2273">(INDEX(clv_analysis[[#All],[Customer Lifetime Value]], MATCH(TEXT(U2273, "0")&amp;V2273, TEXT(clv_analysis[[#All],[Year]], "0")&amp;clv_analysis[[#All],[Quarter]], 0))) /( COUNTIFS(amazon_prime_users[Year], U2273, amazon_prime_users[Quarter], V2273))</f>
        <v>83.561155921855914</v>
      </c>
    </row>
    <row r="2274" spans="1:23" x14ac:dyDescent="0.3">
      <c r="A2274" s="2">
        <v>2273</v>
      </c>
      <c r="B2274" t="s">
        <v>8843</v>
      </c>
      <c r="C2274" t="s">
        <v>8844</v>
      </c>
      <c r="D2274" t="s">
        <v>8845</v>
      </c>
      <c r="E2274" s="3">
        <v>16099</v>
      </c>
      <c r="F2274" t="s">
        <v>43</v>
      </c>
      <c r="G2274" t="s">
        <v>8846</v>
      </c>
      <c r="H2274" s="4">
        <v>47578</v>
      </c>
      <c r="I2274" s="1">
        <v>47943</v>
      </c>
      <c r="J2274" t="s">
        <v>36</v>
      </c>
      <c r="K2274" t="s">
        <v>25</v>
      </c>
      <c r="L2274" t="s">
        <v>26</v>
      </c>
      <c r="M2274" t="s">
        <v>27</v>
      </c>
      <c r="N2274" t="s">
        <v>28</v>
      </c>
      <c r="O2274" t="s">
        <v>46</v>
      </c>
      <c r="P2274" t="s">
        <v>30</v>
      </c>
      <c r="Q2274" t="s">
        <v>31</v>
      </c>
      <c r="R2274">
        <v>3.9</v>
      </c>
      <c r="S2274">
        <v>3</v>
      </c>
      <c r="T2274">
        <f t="shared" si="105"/>
        <v>365</v>
      </c>
      <c r="U2274" t="str">
        <f t="shared" si="106"/>
        <v>2030</v>
      </c>
      <c r="V2274" t="str">
        <f t="shared" si="107"/>
        <v>2</v>
      </c>
      <c r="W2274" s="10" cm="1">
        <f t="array" ref="W2274">(INDEX(clv_analysis[[#All],[Customer Lifetime Value]], MATCH(TEXT(U2274, "0")&amp;V2274, TEXT(clv_analysis[[#All],[Year]], "0")&amp;clv_analysis[[#All],[Quarter]], 0))) /( COUNTIFS(amazon_prime_users[Year], U2274, amazon_prime_users[Quarter], V2274))</f>
        <v>83.561155921855914</v>
      </c>
    </row>
    <row r="2275" spans="1:23" x14ac:dyDescent="0.3">
      <c r="A2275" s="2">
        <v>2274</v>
      </c>
      <c r="B2275" t="s">
        <v>8847</v>
      </c>
      <c r="C2275" t="s">
        <v>8848</v>
      </c>
      <c r="D2275" t="s">
        <v>8849</v>
      </c>
      <c r="E2275" s="3">
        <v>23287</v>
      </c>
      <c r="F2275" t="s">
        <v>22</v>
      </c>
      <c r="G2275" t="s">
        <v>8850</v>
      </c>
      <c r="H2275" s="4">
        <v>47579</v>
      </c>
      <c r="I2275" s="1">
        <v>47944</v>
      </c>
      <c r="J2275" t="s">
        <v>36</v>
      </c>
      <c r="K2275" t="s">
        <v>37</v>
      </c>
      <c r="L2275" t="s">
        <v>53</v>
      </c>
      <c r="M2275" t="s">
        <v>66</v>
      </c>
      <c r="N2275" t="s">
        <v>45</v>
      </c>
      <c r="O2275" t="s">
        <v>46</v>
      </c>
      <c r="P2275" t="s">
        <v>68</v>
      </c>
      <c r="Q2275" t="s">
        <v>31</v>
      </c>
      <c r="R2275">
        <v>4.2</v>
      </c>
      <c r="S2275">
        <v>0</v>
      </c>
      <c r="T2275">
        <f t="shared" si="105"/>
        <v>365</v>
      </c>
      <c r="U2275" t="str">
        <f t="shared" si="106"/>
        <v>2030</v>
      </c>
      <c r="V2275" t="str">
        <f t="shared" si="107"/>
        <v>2</v>
      </c>
      <c r="W2275" s="10" cm="1">
        <f t="array" ref="W2275">(INDEX(clv_analysis[[#All],[Customer Lifetime Value]], MATCH(TEXT(U2275, "0")&amp;V2275, TEXT(clv_analysis[[#All],[Year]], "0")&amp;clv_analysis[[#All],[Quarter]], 0))) /( COUNTIFS(amazon_prime_users[Year], U2275, amazon_prime_users[Quarter], V2275))</f>
        <v>83.561155921855914</v>
      </c>
    </row>
    <row r="2276" spans="1:23" x14ac:dyDescent="0.3">
      <c r="A2276" s="2">
        <v>2275</v>
      </c>
      <c r="B2276" t="s">
        <v>8851</v>
      </c>
      <c r="C2276" t="s">
        <v>8852</v>
      </c>
      <c r="D2276" t="s">
        <v>8853</v>
      </c>
      <c r="E2276" s="3">
        <v>19466</v>
      </c>
      <c r="F2276" t="s">
        <v>43</v>
      </c>
      <c r="G2276" t="s">
        <v>8854</v>
      </c>
      <c r="H2276" s="4">
        <v>47580</v>
      </c>
      <c r="I2276" s="1">
        <v>47945</v>
      </c>
      <c r="J2276" t="s">
        <v>24</v>
      </c>
      <c r="K2276" t="s">
        <v>52</v>
      </c>
      <c r="L2276" t="s">
        <v>53</v>
      </c>
      <c r="M2276" t="s">
        <v>27</v>
      </c>
      <c r="N2276" t="s">
        <v>60</v>
      </c>
      <c r="O2276" t="s">
        <v>29</v>
      </c>
      <c r="P2276" t="s">
        <v>68</v>
      </c>
      <c r="Q2276" t="s">
        <v>54</v>
      </c>
      <c r="R2276">
        <v>3.1</v>
      </c>
      <c r="S2276">
        <v>6</v>
      </c>
      <c r="T2276">
        <f t="shared" si="105"/>
        <v>365</v>
      </c>
      <c r="U2276" t="str">
        <f t="shared" si="106"/>
        <v>2030</v>
      </c>
      <c r="V2276" t="str">
        <f t="shared" si="107"/>
        <v>2</v>
      </c>
      <c r="W2276" s="10" cm="1">
        <f t="array" ref="W2276">(INDEX(clv_analysis[[#All],[Customer Lifetime Value]], MATCH(TEXT(U2276, "0")&amp;V2276, TEXT(clv_analysis[[#All],[Year]], "0")&amp;clv_analysis[[#All],[Quarter]], 0))) /( COUNTIFS(amazon_prime_users[Year], U2276, amazon_prime_users[Quarter], V2276))</f>
        <v>83.561155921855914</v>
      </c>
    </row>
    <row r="2277" spans="1:23" x14ac:dyDescent="0.3">
      <c r="A2277" s="2">
        <v>2276</v>
      </c>
      <c r="B2277" t="s">
        <v>8855</v>
      </c>
      <c r="C2277" t="s">
        <v>8856</v>
      </c>
      <c r="D2277" t="s">
        <v>8857</v>
      </c>
      <c r="E2277" s="3">
        <v>18748</v>
      </c>
      <c r="F2277" t="s">
        <v>43</v>
      </c>
      <c r="G2277" t="s">
        <v>8858</v>
      </c>
      <c r="H2277" s="4">
        <v>47581</v>
      </c>
      <c r="I2277" s="1">
        <v>47946</v>
      </c>
      <c r="J2277" t="s">
        <v>36</v>
      </c>
      <c r="K2277" t="s">
        <v>25</v>
      </c>
      <c r="L2277" t="s">
        <v>53</v>
      </c>
      <c r="M2277" t="s">
        <v>27</v>
      </c>
      <c r="N2277" t="s">
        <v>60</v>
      </c>
      <c r="O2277" t="s">
        <v>38</v>
      </c>
      <c r="P2277" t="s">
        <v>30</v>
      </c>
      <c r="Q2277" t="s">
        <v>47</v>
      </c>
      <c r="R2277">
        <v>4.2</v>
      </c>
      <c r="S2277">
        <v>3</v>
      </c>
      <c r="T2277">
        <f t="shared" si="105"/>
        <v>365</v>
      </c>
      <c r="U2277" t="str">
        <f t="shared" si="106"/>
        <v>2030</v>
      </c>
      <c r="V2277" t="str">
        <f t="shared" si="107"/>
        <v>2</v>
      </c>
      <c r="W2277" s="10" cm="1">
        <f t="array" ref="W2277">(INDEX(clv_analysis[[#All],[Customer Lifetime Value]], MATCH(TEXT(U2277, "0")&amp;V2277, TEXT(clv_analysis[[#All],[Year]], "0")&amp;clv_analysis[[#All],[Quarter]], 0))) /( COUNTIFS(amazon_prime_users[Year], U2277, amazon_prime_users[Quarter], V2277))</f>
        <v>83.561155921855914</v>
      </c>
    </row>
    <row r="2278" spans="1:23" x14ac:dyDescent="0.3">
      <c r="A2278" s="2">
        <v>2277</v>
      </c>
      <c r="B2278" t="s">
        <v>8859</v>
      </c>
      <c r="C2278" t="s">
        <v>8860</v>
      </c>
      <c r="D2278" t="s">
        <v>8861</v>
      </c>
      <c r="E2278" s="3">
        <v>29004</v>
      </c>
      <c r="F2278" t="s">
        <v>22</v>
      </c>
      <c r="G2278" t="s">
        <v>8862</v>
      </c>
      <c r="H2278" s="4">
        <v>47582</v>
      </c>
      <c r="I2278" s="1">
        <v>47947</v>
      </c>
      <c r="J2278" t="s">
        <v>36</v>
      </c>
      <c r="K2278" t="s">
        <v>37</v>
      </c>
      <c r="L2278" t="s">
        <v>53</v>
      </c>
      <c r="M2278" t="s">
        <v>66</v>
      </c>
      <c r="N2278" t="s">
        <v>28</v>
      </c>
      <c r="O2278" t="s">
        <v>46</v>
      </c>
      <c r="P2278" t="s">
        <v>30</v>
      </c>
      <c r="Q2278" t="s">
        <v>31</v>
      </c>
      <c r="R2278">
        <v>4.5999999999999996</v>
      </c>
      <c r="S2278">
        <v>5</v>
      </c>
      <c r="T2278">
        <f t="shared" si="105"/>
        <v>365</v>
      </c>
      <c r="U2278" t="str">
        <f t="shared" si="106"/>
        <v>2030</v>
      </c>
      <c r="V2278" t="str">
        <f t="shared" si="107"/>
        <v>2</v>
      </c>
      <c r="W2278" s="10" cm="1">
        <f t="array" ref="W2278">(INDEX(clv_analysis[[#All],[Customer Lifetime Value]], MATCH(TEXT(U2278, "0")&amp;V2278, TEXT(clv_analysis[[#All],[Year]], "0")&amp;clv_analysis[[#All],[Quarter]], 0))) /( COUNTIFS(amazon_prime_users[Year], U2278, amazon_prime_users[Quarter], V2278))</f>
        <v>83.561155921855914</v>
      </c>
    </row>
    <row r="2279" spans="1:23" x14ac:dyDescent="0.3">
      <c r="A2279" s="2">
        <v>2278</v>
      </c>
      <c r="B2279" t="s">
        <v>8863</v>
      </c>
      <c r="C2279" t="s">
        <v>8864</v>
      </c>
      <c r="D2279" t="s">
        <v>8865</v>
      </c>
      <c r="E2279" s="3">
        <v>29270</v>
      </c>
      <c r="F2279" t="s">
        <v>43</v>
      </c>
      <c r="G2279" t="s">
        <v>8866</v>
      </c>
      <c r="H2279" s="4">
        <v>47583</v>
      </c>
      <c r="I2279" s="1">
        <v>47948</v>
      </c>
      <c r="J2279" t="s">
        <v>36</v>
      </c>
      <c r="K2279" t="s">
        <v>52</v>
      </c>
      <c r="L2279" t="s">
        <v>26</v>
      </c>
      <c r="M2279" t="s">
        <v>66</v>
      </c>
      <c r="N2279" t="s">
        <v>60</v>
      </c>
      <c r="O2279" t="s">
        <v>67</v>
      </c>
      <c r="P2279" t="s">
        <v>68</v>
      </c>
      <c r="Q2279" t="s">
        <v>54</v>
      </c>
      <c r="R2279">
        <v>4.2</v>
      </c>
      <c r="S2279">
        <v>4</v>
      </c>
      <c r="T2279">
        <f t="shared" si="105"/>
        <v>365</v>
      </c>
      <c r="U2279" t="str">
        <f t="shared" si="106"/>
        <v>2030</v>
      </c>
      <c r="V2279" t="str">
        <f t="shared" si="107"/>
        <v>2</v>
      </c>
      <c r="W2279" s="10" cm="1">
        <f t="array" ref="W2279">(INDEX(clv_analysis[[#All],[Customer Lifetime Value]], MATCH(TEXT(U2279, "0")&amp;V2279, TEXT(clv_analysis[[#All],[Year]], "0")&amp;clv_analysis[[#All],[Quarter]], 0))) /( COUNTIFS(amazon_prime_users[Year], U2279, amazon_prime_users[Quarter], V2279))</f>
        <v>83.561155921855914</v>
      </c>
    </row>
    <row r="2280" spans="1:23" x14ac:dyDescent="0.3">
      <c r="A2280" s="2">
        <v>2279</v>
      </c>
      <c r="B2280" t="s">
        <v>8867</v>
      </c>
      <c r="C2280" t="s">
        <v>8868</v>
      </c>
      <c r="D2280" t="s">
        <v>8869</v>
      </c>
      <c r="E2280" s="3">
        <v>24364</v>
      </c>
      <c r="F2280" t="s">
        <v>22</v>
      </c>
      <c r="G2280" t="s">
        <v>8870</v>
      </c>
      <c r="H2280" s="4">
        <v>47584</v>
      </c>
      <c r="I2280" s="1">
        <v>47949</v>
      </c>
      <c r="J2280" t="s">
        <v>24</v>
      </c>
      <c r="K2280" t="s">
        <v>37</v>
      </c>
      <c r="L2280" t="s">
        <v>26</v>
      </c>
      <c r="M2280" t="s">
        <v>27</v>
      </c>
      <c r="N2280" t="s">
        <v>45</v>
      </c>
      <c r="O2280" t="s">
        <v>61</v>
      </c>
      <c r="P2280" t="s">
        <v>30</v>
      </c>
      <c r="Q2280" t="s">
        <v>54</v>
      </c>
      <c r="R2280">
        <v>4.8</v>
      </c>
      <c r="S2280">
        <v>5</v>
      </c>
      <c r="T2280">
        <f t="shared" si="105"/>
        <v>365</v>
      </c>
      <c r="U2280" t="str">
        <f t="shared" si="106"/>
        <v>2030</v>
      </c>
      <c r="V2280" t="str">
        <f t="shared" si="107"/>
        <v>2</v>
      </c>
      <c r="W2280" s="10" cm="1">
        <f t="array" ref="W2280">(INDEX(clv_analysis[[#All],[Customer Lifetime Value]], MATCH(TEXT(U2280, "0")&amp;V2280, TEXT(clv_analysis[[#All],[Year]], "0")&amp;clv_analysis[[#All],[Quarter]], 0))) /( COUNTIFS(amazon_prime_users[Year], U2280, amazon_prime_users[Quarter], V2280))</f>
        <v>83.561155921855914</v>
      </c>
    </row>
    <row r="2281" spans="1:23" x14ac:dyDescent="0.3">
      <c r="A2281" s="2">
        <v>2280</v>
      </c>
      <c r="B2281" t="s">
        <v>8871</v>
      </c>
      <c r="C2281" t="s">
        <v>8872</v>
      </c>
      <c r="D2281" t="s">
        <v>8873</v>
      </c>
      <c r="E2281" s="3">
        <v>38123</v>
      </c>
      <c r="F2281" t="s">
        <v>43</v>
      </c>
      <c r="G2281" t="s">
        <v>8874</v>
      </c>
      <c r="H2281" s="4">
        <v>47585</v>
      </c>
      <c r="I2281" s="1">
        <v>47950</v>
      </c>
      <c r="J2281" t="s">
        <v>24</v>
      </c>
      <c r="K2281" t="s">
        <v>52</v>
      </c>
      <c r="L2281" t="s">
        <v>26</v>
      </c>
      <c r="M2281" t="s">
        <v>27</v>
      </c>
      <c r="N2281" t="s">
        <v>28</v>
      </c>
      <c r="O2281" t="s">
        <v>67</v>
      </c>
      <c r="P2281" t="s">
        <v>30</v>
      </c>
      <c r="Q2281" t="s">
        <v>31</v>
      </c>
      <c r="R2281">
        <v>3.3</v>
      </c>
      <c r="S2281">
        <v>4</v>
      </c>
      <c r="T2281">
        <f t="shared" si="105"/>
        <v>365</v>
      </c>
      <c r="U2281" t="str">
        <f t="shared" si="106"/>
        <v>2030</v>
      </c>
      <c r="V2281" t="str">
        <f t="shared" si="107"/>
        <v>2</v>
      </c>
      <c r="W2281" s="10" cm="1">
        <f t="array" ref="W2281">(INDEX(clv_analysis[[#All],[Customer Lifetime Value]], MATCH(TEXT(U2281, "0")&amp;V2281, TEXT(clv_analysis[[#All],[Year]], "0")&amp;clv_analysis[[#All],[Quarter]], 0))) /( COUNTIFS(amazon_prime_users[Year], U2281, amazon_prime_users[Quarter], V2281))</f>
        <v>83.561155921855914</v>
      </c>
    </row>
    <row r="2282" spans="1:23" x14ac:dyDescent="0.3">
      <c r="A2282" s="2">
        <v>2281</v>
      </c>
      <c r="B2282" t="s">
        <v>8875</v>
      </c>
      <c r="C2282" t="s">
        <v>8876</v>
      </c>
      <c r="D2282" t="s">
        <v>8877</v>
      </c>
      <c r="E2282" s="3">
        <v>31664</v>
      </c>
      <c r="F2282" t="s">
        <v>43</v>
      </c>
      <c r="G2282" t="s">
        <v>5869</v>
      </c>
      <c r="H2282" s="4">
        <v>47586</v>
      </c>
      <c r="I2282" s="1">
        <v>47951</v>
      </c>
      <c r="J2282" t="s">
        <v>36</v>
      </c>
      <c r="K2282" t="s">
        <v>52</v>
      </c>
      <c r="L2282" t="s">
        <v>26</v>
      </c>
      <c r="M2282" t="s">
        <v>66</v>
      </c>
      <c r="N2282" t="s">
        <v>60</v>
      </c>
      <c r="O2282" t="s">
        <v>61</v>
      </c>
      <c r="P2282" t="s">
        <v>39</v>
      </c>
      <c r="Q2282" t="s">
        <v>47</v>
      </c>
      <c r="R2282">
        <v>4.2</v>
      </c>
      <c r="S2282">
        <v>5</v>
      </c>
      <c r="T2282">
        <f t="shared" si="105"/>
        <v>365</v>
      </c>
      <c r="U2282" t="str">
        <f t="shared" si="106"/>
        <v>2030</v>
      </c>
      <c r="V2282" t="str">
        <f t="shared" si="107"/>
        <v>2</v>
      </c>
      <c r="W2282" s="10" cm="1">
        <f t="array" ref="W2282">(INDEX(clv_analysis[[#All],[Customer Lifetime Value]], MATCH(TEXT(U2282, "0")&amp;V2282, TEXT(clv_analysis[[#All],[Year]], "0")&amp;clv_analysis[[#All],[Quarter]], 0))) /( COUNTIFS(amazon_prime_users[Year], U2282, amazon_prime_users[Quarter], V2282))</f>
        <v>83.561155921855914</v>
      </c>
    </row>
    <row r="2283" spans="1:23" x14ac:dyDescent="0.3">
      <c r="A2283" s="2">
        <v>2282</v>
      </c>
      <c r="B2283" t="s">
        <v>8878</v>
      </c>
      <c r="C2283" t="s">
        <v>8879</v>
      </c>
      <c r="D2283" t="s">
        <v>8880</v>
      </c>
      <c r="E2283" s="3">
        <v>13777</v>
      </c>
      <c r="F2283" t="s">
        <v>43</v>
      </c>
      <c r="G2283" t="s">
        <v>8881</v>
      </c>
      <c r="H2283" s="4">
        <v>47587</v>
      </c>
      <c r="I2283" s="1">
        <v>47952</v>
      </c>
      <c r="J2283" t="s">
        <v>36</v>
      </c>
      <c r="K2283" t="s">
        <v>52</v>
      </c>
      <c r="L2283" t="s">
        <v>26</v>
      </c>
      <c r="M2283" t="s">
        <v>66</v>
      </c>
      <c r="N2283" t="s">
        <v>60</v>
      </c>
      <c r="O2283" t="s">
        <v>46</v>
      </c>
      <c r="P2283" t="s">
        <v>30</v>
      </c>
      <c r="Q2283" t="s">
        <v>54</v>
      </c>
      <c r="R2283">
        <v>4.5</v>
      </c>
      <c r="S2283">
        <v>1</v>
      </c>
      <c r="T2283">
        <f t="shared" si="105"/>
        <v>365</v>
      </c>
      <c r="U2283" t="str">
        <f t="shared" si="106"/>
        <v>2030</v>
      </c>
      <c r="V2283" t="str">
        <f t="shared" si="107"/>
        <v>2</v>
      </c>
      <c r="W2283" s="10" cm="1">
        <f t="array" ref="W2283">(INDEX(clv_analysis[[#All],[Customer Lifetime Value]], MATCH(TEXT(U2283, "0")&amp;V2283, TEXT(clv_analysis[[#All],[Year]], "0")&amp;clv_analysis[[#All],[Quarter]], 0))) /( COUNTIFS(amazon_prime_users[Year], U2283, amazon_prime_users[Quarter], V2283))</f>
        <v>83.561155921855914</v>
      </c>
    </row>
    <row r="2284" spans="1:23" x14ac:dyDescent="0.3">
      <c r="A2284" s="2">
        <v>2283</v>
      </c>
      <c r="B2284" t="s">
        <v>8882</v>
      </c>
      <c r="C2284" t="s">
        <v>8883</v>
      </c>
      <c r="D2284" t="s">
        <v>8884</v>
      </c>
      <c r="E2284" s="3">
        <v>36406</v>
      </c>
      <c r="F2284" t="s">
        <v>43</v>
      </c>
      <c r="G2284" t="s">
        <v>8885</v>
      </c>
      <c r="H2284" s="4">
        <v>47588</v>
      </c>
      <c r="I2284" s="1">
        <v>47953</v>
      </c>
      <c r="J2284" t="s">
        <v>36</v>
      </c>
      <c r="K2284" t="s">
        <v>37</v>
      </c>
      <c r="L2284" t="s">
        <v>53</v>
      </c>
      <c r="M2284" t="s">
        <v>66</v>
      </c>
      <c r="N2284" t="s">
        <v>28</v>
      </c>
      <c r="O2284" t="s">
        <v>67</v>
      </c>
      <c r="P2284" t="s">
        <v>68</v>
      </c>
      <c r="Q2284" t="s">
        <v>54</v>
      </c>
      <c r="R2284">
        <v>4.3</v>
      </c>
      <c r="S2284">
        <v>9</v>
      </c>
      <c r="T2284">
        <f t="shared" si="105"/>
        <v>365</v>
      </c>
      <c r="U2284" t="str">
        <f t="shared" si="106"/>
        <v>2030</v>
      </c>
      <c r="V2284" t="str">
        <f t="shared" si="107"/>
        <v>2</v>
      </c>
      <c r="W2284" s="10" cm="1">
        <f t="array" ref="W2284">(INDEX(clv_analysis[[#All],[Customer Lifetime Value]], MATCH(TEXT(U2284, "0")&amp;V2284, TEXT(clv_analysis[[#All],[Year]], "0")&amp;clv_analysis[[#All],[Quarter]], 0))) /( COUNTIFS(amazon_prime_users[Year], U2284, amazon_prime_users[Quarter], V2284))</f>
        <v>83.561155921855914</v>
      </c>
    </row>
    <row r="2285" spans="1:23" x14ac:dyDescent="0.3">
      <c r="A2285" s="2">
        <v>2284</v>
      </c>
      <c r="B2285" t="s">
        <v>8886</v>
      </c>
      <c r="C2285" t="s">
        <v>8887</v>
      </c>
      <c r="D2285" t="s">
        <v>8888</v>
      </c>
      <c r="E2285" s="3">
        <v>22059</v>
      </c>
      <c r="F2285" t="s">
        <v>22</v>
      </c>
      <c r="G2285" t="s">
        <v>8889</v>
      </c>
      <c r="H2285" s="4">
        <v>47589</v>
      </c>
      <c r="I2285" s="1">
        <v>47954</v>
      </c>
      <c r="J2285" t="s">
        <v>36</v>
      </c>
      <c r="K2285" t="s">
        <v>52</v>
      </c>
      <c r="L2285" t="s">
        <v>26</v>
      </c>
      <c r="M2285" t="s">
        <v>27</v>
      </c>
      <c r="N2285" t="s">
        <v>60</v>
      </c>
      <c r="O2285" t="s">
        <v>29</v>
      </c>
      <c r="P2285" t="s">
        <v>68</v>
      </c>
      <c r="Q2285" t="s">
        <v>47</v>
      </c>
      <c r="R2285">
        <v>3.6</v>
      </c>
      <c r="S2285">
        <v>8</v>
      </c>
      <c r="T2285">
        <f t="shared" si="105"/>
        <v>365</v>
      </c>
      <c r="U2285" t="str">
        <f t="shared" si="106"/>
        <v>2030</v>
      </c>
      <c r="V2285" t="str">
        <f t="shared" si="107"/>
        <v>2</v>
      </c>
      <c r="W2285" s="10" cm="1">
        <f t="array" ref="W2285">(INDEX(clv_analysis[[#All],[Customer Lifetime Value]], MATCH(TEXT(U2285, "0")&amp;V2285, TEXT(clv_analysis[[#All],[Year]], "0")&amp;clv_analysis[[#All],[Quarter]], 0))) /( COUNTIFS(amazon_prime_users[Year], U2285, amazon_prime_users[Quarter], V2285))</f>
        <v>83.561155921855914</v>
      </c>
    </row>
    <row r="2286" spans="1:23" x14ac:dyDescent="0.3">
      <c r="A2286" s="2">
        <v>2285</v>
      </c>
      <c r="B2286" t="s">
        <v>8890</v>
      </c>
      <c r="C2286" t="s">
        <v>8891</v>
      </c>
      <c r="D2286" t="s">
        <v>8892</v>
      </c>
      <c r="E2286" s="3">
        <v>24699</v>
      </c>
      <c r="F2286" t="s">
        <v>43</v>
      </c>
      <c r="G2286" t="s">
        <v>8893</v>
      </c>
      <c r="H2286" s="4">
        <v>47590</v>
      </c>
      <c r="I2286" s="1">
        <v>47955</v>
      </c>
      <c r="J2286" t="s">
        <v>36</v>
      </c>
      <c r="K2286" t="s">
        <v>52</v>
      </c>
      <c r="L2286" t="s">
        <v>53</v>
      </c>
      <c r="M2286" t="s">
        <v>27</v>
      </c>
      <c r="N2286" t="s">
        <v>45</v>
      </c>
      <c r="O2286" t="s">
        <v>46</v>
      </c>
      <c r="P2286" t="s">
        <v>68</v>
      </c>
      <c r="Q2286" t="s">
        <v>54</v>
      </c>
      <c r="R2286">
        <v>3.9</v>
      </c>
      <c r="S2286">
        <v>7</v>
      </c>
      <c r="T2286">
        <f t="shared" si="105"/>
        <v>365</v>
      </c>
      <c r="U2286" t="str">
        <f t="shared" si="106"/>
        <v>2030</v>
      </c>
      <c r="V2286" t="str">
        <f t="shared" si="107"/>
        <v>2</v>
      </c>
      <c r="W2286" s="10" cm="1">
        <f t="array" ref="W2286">(INDEX(clv_analysis[[#All],[Customer Lifetime Value]], MATCH(TEXT(U2286, "0")&amp;V2286, TEXT(clv_analysis[[#All],[Year]], "0")&amp;clv_analysis[[#All],[Quarter]], 0))) /( COUNTIFS(amazon_prime_users[Year], U2286, amazon_prime_users[Quarter], V2286))</f>
        <v>83.561155921855914</v>
      </c>
    </row>
    <row r="2287" spans="1:23" x14ac:dyDescent="0.3">
      <c r="A2287" s="2">
        <v>2286</v>
      </c>
      <c r="B2287" t="s">
        <v>8894</v>
      </c>
      <c r="C2287" t="s">
        <v>8895</v>
      </c>
      <c r="D2287" t="s">
        <v>8896</v>
      </c>
      <c r="E2287" s="3">
        <v>29294</v>
      </c>
      <c r="F2287" t="s">
        <v>43</v>
      </c>
      <c r="G2287" t="s">
        <v>8897</v>
      </c>
      <c r="H2287" s="4">
        <v>47591</v>
      </c>
      <c r="I2287" s="1">
        <v>47956</v>
      </c>
      <c r="J2287" t="s">
        <v>36</v>
      </c>
      <c r="K2287" t="s">
        <v>37</v>
      </c>
      <c r="L2287" t="s">
        <v>53</v>
      </c>
      <c r="M2287" t="s">
        <v>27</v>
      </c>
      <c r="N2287" t="s">
        <v>28</v>
      </c>
      <c r="O2287" t="s">
        <v>73</v>
      </c>
      <c r="P2287" t="s">
        <v>30</v>
      </c>
      <c r="Q2287" t="s">
        <v>31</v>
      </c>
      <c r="R2287">
        <v>4.5999999999999996</v>
      </c>
      <c r="S2287">
        <v>8</v>
      </c>
      <c r="T2287">
        <f t="shared" si="105"/>
        <v>365</v>
      </c>
      <c r="U2287" t="str">
        <f t="shared" si="106"/>
        <v>2030</v>
      </c>
      <c r="V2287" t="str">
        <f t="shared" si="107"/>
        <v>2</v>
      </c>
      <c r="W2287" s="10" cm="1">
        <f t="array" ref="W2287">(INDEX(clv_analysis[[#All],[Customer Lifetime Value]], MATCH(TEXT(U2287, "0")&amp;V2287, TEXT(clv_analysis[[#All],[Year]], "0")&amp;clv_analysis[[#All],[Quarter]], 0))) /( COUNTIFS(amazon_prime_users[Year], U2287, amazon_prime_users[Quarter], V2287))</f>
        <v>83.561155921855914</v>
      </c>
    </row>
    <row r="2288" spans="1:23" x14ac:dyDescent="0.3">
      <c r="A2288" s="2">
        <v>2287</v>
      </c>
      <c r="B2288" t="s">
        <v>8898</v>
      </c>
      <c r="C2288" t="s">
        <v>8899</v>
      </c>
      <c r="D2288" t="s">
        <v>8900</v>
      </c>
      <c r="E2288" s="3">
        <v>30893</v>
      </c>
      <c r="F2288" t="s">
        <v>43</v>
      </c>
      <c r="G2288" t="s">
        <v>8901</v>
      </c>
      <c r="H2288" s="4">
        <v>47592</v>
      </c>
      <c r="I2288" s="1">
        <v>47957</v>
      </c>
      <c r="J2288" t="s">
        <v>24</v>
      </c>
      <c r="K2288" t="s">
        <v>25</v>
      </c>
      <c r="L2288" t="s">
        <v>53</v>
      </c>
      <c r="M2288" t="s">
        <v>59</v>
      </c>
      <c r="N2288" t="s">
        <v>28</v>
      </c>
      <c r="O2288" t="s">
        <v>73</v>
      </c>
      <c r="P2288" t="s">
        <v>30</v>
      </c>
      <c r="Q2288" t="s">
        <v>31</v>
      </c>
      <c r="R2288">
        <v>3.9</v>
      </c>
      <c r="S2288">
        <v>7</v>
      </c>
      <c r="T2288">
        <f t="shared" si="105"/>
        <v>365</v>
      </c>
      <c r="U2288" t="str">
        <f t="shared" si="106"/>
        <v>2030</v>
      </c>
      <c r="V2288" t="str">
        <f t="shared" si="107"/>
        <v>2</v>
      </c>
      <c r="W2288" s="10" cm="1">
        <f t="array" ref="W2288">(INDEX(clv_analysis[[#All],[Customer Lifetime Value]], MATCH(TEXT(U2288, "0")&amp;V2288, TEXT(clv_analysis[[#All],[Year]], "0")&amp;clv_analysis[[#All],[Quarter]], 0))) /( COUNTIFS(amazon_prime_users[Year], U2288, amazon_prime_users[Quarter], V2288))</f>
        <v>83.561155921855914</v>
      </c>
    </row>
    <row r="2289" spans="1:23" x14ac:dyDescent="0.3">
      <c r="A2289" s="2">
        <v>2288</v>
      </c>
      <c r="B2289" t="s">
        <v>8902</v>
      </c>
      <c r="C2289" t="s">
        <v>8903</v>
      </c>
      <c r="D2289" t="s">
        <v>8904</v>
      </c>
      <c r="E2289" s="3">
        <v>38049</v>
      </c>
      <c r="F2289" t="s">
        <v>43</v>
      </c>
      <c r="G2289" t="s">
        <v>2673</v>
      </c>
      <c r="H2289" s="4">
        <v>47593</v>
      </c>
      <c r="I2289" s="1">
        <v>47958</v>
      </c>
      <c r="J2289" t="s">
        <v>24</v>
      </c>
      <c r="K2289" t="s">
        <v>25</v>
      </c>
      <c r="L2289" t="s">
        <v>53</v>
      </c>
      <c r="M2289" t="s">
        <v>66</v>
      </c>
      <c r="N2289" t="s">
        <v>45</v>
      </c>
      <c r="O2289" t="s">
        <v>46</v>
      </c>
      <c r="P2289" t="s">
        <v>30</v>
      </c>
      <c r="Q2289" t="s">
        <v>31</v>
      </c>
      <c r="R2289">
        <v>3.7</v>
      </c>
      <c r="S2289">
        <v>9</v>
      </c>
      <c r="T2289">
        <f t="shared" si="105"/>
        <v>365</v>
      </c>
      <c r="U2289" t="str">
        <f t="shared" si="106"/>
        <v>2030</v>
      </c>
      <c r="V2289" t="str">
        <f t="shared" si="107"/>
        <v>2</v>
      </c>
      <c r="W2289" s="10" cm="1">
        <f t="array" ref="W2289">(INDEX(clv_analysis[[#All],[Customer Lifetime Value]], MATCH(TEXT(U2289, "0")&amp;V2289, TEXT(clv_analysis[[#All],[Year]], "0")&amp;clv_analysis[[#All],[Quarter]], 0))) /( COUNTIFS(amazon_prime_users[Year], U2289, amazon_prime_users[Quarter], V2289))</f>
        <v>83.561155921855914</v>
      </c>
    </row>
    <row r="2290" spans="1:23" x14ac:dyDescent="0.3">
      <c r="A2290" s="2">
        <v>2289</v>
      </c>
      <c r="B2290" t="s">
        <v>8905</v>
      </c>
      <c r="C2290" t="s">
        <v>8906</v>
      </c>
      <c r="D2290" t="s">
        <v>8907</v>
      </c>
      <c r="E2290" s="3">
        <v>35808</v>
      </c>
      <c r="F2290" t="s">
        <v>43</v>
      </c>
      <c r="G2290" t="s">
        <v>8908</v>
      </c>
      <c r="H2290" s="4">
        <v>47594</v>
      </c>
      <c r="I2290" s="1">
        <v>47959</v>
      </c>
      <c r="J2290" t="s">
        <v>36</v>
      </c>
      <c r="K2290" t="s">
        <v>25</v>
      </c>
      <c r="L2290" t="s">
        <v>53</v>
      </c>
      <c r="M2290" t="s">
        <v>27</v>
      </c>
      <c r="N2290" t="s">
        <v>60</v>
      </c>
      <c r="O2290" t="s">
        <v>38</v>
      </c>
      <c r="P2290" t="s">
        <v>30</v>
      </c>
      <c r="Q2290" t="s">
        <v>31</v>
      </c>
      <c r="R2290">
        <v>4</v>
      </c>
      <c r="S2290">
        <v>2</v>
      </c>
      <c r="T2290">
        <f t="shared" si="105"/>
        <v>365</v>
      </c>
      <c r="U2290" t="str">
        <f t="shared" si="106"/>
        <v>2030</v>
      </c>
      <c r="V2290" t="str">
        <f t="shared" si="107"/>
        <v>2</v>
      </c>
      <c r="W2290" s="10" cm="1">
        <f t="array" ref="W2290">(INDEX(clv_analysis[[#All],[Customer Lifetime Value]], MATCH(TEXT(U2290, "0")&amp;V2290, TEXT(clv_analysis[[#All],[Year]], "0")&amp;clv_analysis[[#All],[Quarter]], 0))) /( COUNTIFS(amazon_prime_users[Year], U2290, amazon_prime_users[Quarter], V2290))</f>
        <v>83.561155921855914</v>
      </c>
    </row>
    <row r="2291" spans="1:23" x14ac:dyDescent="0.3">
      <c r="A2291" s="2">
        <v>2290</v>
      </c>
      <c r="B2291" t="s">
        <v>8909</v>
      </c>
      <c r="C2291" t="s">
        <v>8910</v>
      </c>
      <c r="D2291" t="s">
        <v>8911</v>
      </c>
      <c r="E2291" s="3">
        <v>23378</v>
      </c>
      <c r="F2291" t="s">
        <v>22</v>
      </c>
      <c r="G2291" t="s">
        <v>6896</v>
      </c>
      <c r="H2291" s="4">
        <v>47595</v>
      </c>
      <c r="I2291" s="1">
        <v>47960</v>
      </c>
      <c r="J2291" t="s">
        <v>24</v>
      </c>
      <c r="K2291" t="s">
        <v>37</v>
      </c>
      <c r="L2291" t="s">
        <v>53</v>
      </c>
      <c r="M2291" t="s">
        <v>59</v>
      </c>
      <c r="N2291" t="s">
        <v>45</v>
      </c>
      <c r="O2291" t="s">
        <v>29</v>
      </c>
      <c r="P2291" t="s">
        <v>30</v>
      </c>
      <c r="Q2291" t="s">
        <v>54</v>
      </c>
      <c r="R2291">
        <v>4.8</v>
      </c>
      <c r="S2291">
        <v>5</v>
      </c>
      <c r="T2291">
        <f t="shared" si="105"/>
        <v>365</v>
      </c>
      <c r="U2291" t="str">
        <f t="shared" si="106"/>
        <v>2030</v>
      </c>
      <c r="V2291" t="str">
        <f t="shared" si="107"/>
        <v>2</v>
      </c>
      <c r="W2291" s="10" cm="1">
        <f t="array" ref="W2291">(INDEX(clv_analysis[[#All],[Customer Lifetime Value]], MATCH(TEXT(U2291, "0")&amp;V2291, TEXT(clv_analysis[[#All],[Year]], "0")&amp;clv_analysis[[#All],[Quarter]], 0))) /( COUNTIFS(amazon_prime_users[Year], U2291, amazon_prime_users[Quarter], V2291))</f>
        <v>83.561155921855914</v>
      </c>
    </row>
    <row r="2292" spans="1:23" x14ac:dyDescent="0.3">
      <c r="A2292" s="2">
        <v>2291</v>
      </c>
      <c r="B2292" t="s">
        <v>8912</v>
      </c>
      <c r="C2292" t="s">
        <v>8913</v>
      </c>
      <c r="D2292" t="s">
        <v>8914</v>
      </c>
      <c r="E2292" s="3">
        <v>32274</v>
      </c>
      <c r="F2292" t="s">
        <v>22</v>
      </c>
      <c r="G2292" t="s">
        <v>636</v>
      </c>
      <c r="H2292" s="4">
        <v>47596</v>
      </c>
      <c r="I2292" s="1">
        <v>47961</v>
      </c>
      <c r="J2292" t="s">
        <v>36</v>
      </c>
      <c r="K2292" t="s">
        <v>52</v>
      </c>
      <c r="L2292" t="s">
        <v>26</v>
      </c>
      <c r="M2292" t="s">
        <v>59</v>
      </c>
      <c r="N2292" t="s">
        <v>45</v>
      </c>
      <c r="O2292" t="s">
        <v>67</v>
      </c>
      <c r="P2292" t="s">
        <v>39</v>
      </c>
      <c r="Q2292" t="s">
        <v>31</v>
      </c>
      <c r="R2292">
        <v>3.3</v>
      </c>
      <c r="S2292">
        <v>8</v>
      </c>
      <c r="T2292">
        <f t="shared" si="105"/>
        <v>365</v>
      </c>
      <c r="U2292" t="str">
        <f t="shared" si="106"/>
        <v>2030</v>
      </c>
      <c r="V2292" t="str">
        <f t="shared" si="107"/>
        <v>2</v>
      </c>
      <c r="W2292" s="10" cm="1">
        <f t="array" ref="W2292">(INDEX(clv_analysis[[#All],[Customer Lifetime Value]], MATCH(TEXT(U2292, "0")&amp;V2292, TEXT(clv_analysis[[#All],[Year]], "0")&amp;clv_analysis[[#All],[Quarter]], 0))) /( COUNTIFS(amazon_prime_users[Year], U2292, amazon_prime_users[Quarter], V2292))</f>
        <v>83.561155921855914</v>
      </c>
    </row>
    <row r="2293" spans="1:23" x14ac:dyDescent="0.3">
      <c r="A2293" s="2">
        <v>2292</v>
      </c>
      <c r="B2293" t="s">
        <v>8915</v>
      </c>
      <c r="C2293" t="s">
        <v>8916</v>
      </c>
      <c r="D2293" t="s">
        <v>8917</v>
      </c>
      <c r="E2293" s="3">
        <v>24446</v>
      </c>
      <c r="F2293" t="s">
        <v>43</v>
      </c>
      <c r="G2293" t="s">
        <v>8918</v>
      </c>
      <c r="H2293" s="4">
        <v>47597</v>
      </c>
      <c r="I2293" s="1">
        <v>47962</v>
      </c>
      <c r="J2293" t="s">
        <v>24</v>
      </c>
      <c r="K2293" t="s">
        <v>37</v>
      </c>
      <c r="L2293" t="s">
        <v>26</v>
      </c>
      <c r="M2293" t="s">
        <v>59</v>
      </c>
      <c r="N2293" t="s">
        <v>60</v>
      </c>
      <c r="O2293" t="s">
        <v>67</v>
      </c>
      <c r="P2293" t="s">
        <v>68</v>
      </c>
      <c r="Q2293" t="s">
        <v>47</v>
      </c>
      <c r="R2293">
        <v>3.8</v>
      </c>
      <c r="S2293">
        <v>7</v>
      </c>
      <c r="T2293">
        <f t="shared" si="105"/>
        <v>365</v>
      </c>
      <c r="U2293" t="str">
        <f t="shared" si="106"/>
        <v>2030</v>
      </c>
      <c r="V2293" t="str">
        <f t="shared" si="107"/>
        <v>2</v>
      </c>
      <c r="W2293" s="10" cm="1">
        <f t="array" ref="W2293">(INDEX(clv_analysis[[#All],[Customer Lifetime Value]], MATCH(TEXT(U2293, "0")&amp;V2293, TEXT(clv_analysis[[#All],[Year]], "0")&amp;clv_analysis[[#All],[Quarter]], 0))) /( COUNTIFS(amazon_prime_users[Year], U2293, amazon_prime_users[Quarter], V2293))</f>
        <v>83.561155921855914</v>
      </c>
    </row>
    <row r="2294" spans="1:23" x14ac:dyDescent="0.3">
      <c r="A2294" s="2">
        <v>2293</v>
      </c>
      <c r="B2294" t="s">
        <v>8919</v>
      </c>
      <c r="C2294" t="s">
        <v>8920</v>
      </c>
      <c r="D2294" t="s">
        <v>8921</v>
      </c>
      <c r="E2294" s="3">
        <v>18994</v>
      </c>
      <c r="F2294" t="s">
        <v>22</v>
      </c>
      <c r="G2294" t="s">
        <v>8922</v>
      </c>
      <c r="H2294" s="4">
        <v>47598</v>
      </c>
      <c r="I2294" s="1">
        <v>47963</v>
      </c>
      <c r="J2294" t="s">
        <v>36</v>
      </c>
      <c r="K2294" t="s">
        <v>25</v>
      </c>
      <c r="L2294" t="s">
        <v>53</v>
      </c>
      <c r="M2294" t="s">
        <v>27</v>
      </c>
      <c r="N2294" t="s">
        <v>45</v>
      </c>
      <c r="O2294" t="s">
        <v>73</v>
      </c>
      <c r="P2294" t="s">
        <v>39</v>
      </c>
      <c r="Q2294" t="s">
        <v>47</v>
      </c>
      <c r="R2294">
        <v>4.4000000000000004</v>
      </c>
      <c r="S2294">
        <v>1</v>
      </c>
      <c r="T2294">
        <f t="shared" si="105"/>
        <v>365</v>
      </c>
      <c r="U2294" t="str">
        <f t="shared" si="106"/>
        <v>2030</v>
      </c>
      <c r="V2294" t="str">
        <f t="shared" si="107"/>
        <v>2</v>
      </c>
      <c r="W2294" s="10" cm="1">
        <f t="array" ref="W2294">(INDEX(clv_analysis[[#All],[Customer Lifetime Value]], MATCH(TEXT(U2294, "0")&amp;V2294, TEXT(clv_analysis[[#All],[Year]], "0")&amp;clv_analysis[[#All],[Quarter]], 0))) /( COUNTIFS(amazon_prime_users[Year], U2294, amazon_prime_users[Quarter], V2294))</f>
        <v>83.561155921855914</v>
      </c>
    </row>
    <row r="2295" spans="1:23" x14ac:dyDescent="0.3">
      <c r="A2295" s="2">
        <v>2294</v>
      </c>
      <c r="B2295" t="s">
        <v>8923</v>
      </c>
      <c r="C2295" t="s">
        <v>8924</v>
      </c>
      <c r="D2295" t="s">
        <v>8925</v>
      </c>
      <c r="E2295" s="3">
        <v>13942</v>
      </c>
      <c r="F2295" t="s">
        <v>43</v>
      </c>
      <c r="G2295" t="s">
        <v>6569</v>
      </c>
      <c r="H2295" s="4">
        <v>47599</v>
      </c>
      <c r="I2295" s="1">
        <v>47964</v>
      </c>
      <c r="J2295" t="s">
        <v>36</v>
      </c>
      <c r="K2295" t="s">
        <v>37</v>
      </c>
      <c r="L2295" t="s">
        <v>53</v>
      </c>
      <c r="M2295" t="s">
        <v>66</v>
      </c>
      <c r="N2295" t="s">
        <v>28</v>
      </c>
      <c r="O2295" t="s">
        <v>29</v>
      </c>
      <c r="P2295" t="s">
        <v>68</v>
      </c>
      <c r="Q2295" t="s">
        <v>31</v>
      </c>
      <c r="R2295">
        <v>4.8</v>
      </c>
      <c r="S2295">
        <v>7</v>
      </c>
      <c r="T2295">
        <f t="shared" si="105"/>
        <v>365</v>
      </c>
      <c r="U2295" t="str">
        <f t="shared" si="106"/>
        <v>2030</v>
      </c>
      <c r="V2295" t="str">
        <f t="shared" si="107"/>
        <v>2</v>
      </c>
      <c r="W2295" s="10" cm="1">
        <f t="array" ref="W2295">(INDEX(clv_analysis[[#All],[Customer Lifetime Value]], MATCH(TEXT(U2295, "0")&amp;V2295, TEXT(clv_analysis[[#All],[Year]], "0")&amp;clv_analysis[[#All],[Quarter]], 0))) /( COUNTIFS(amazon_prime_users[Year], U2295, amazon_prime_users[Quarter], V2295))</f>
        <v>83.561155921855914</v>
      </c>
    </row>
    <row r="2296" spans="1:23" x14ac:dyDescent="0.3">
      <c r="A2296" s="2">
        <v>2295</v>
      </c>
      <c r="B2296" t="s">
        <v>8926</v>
      </c>
      <c r="C2296" t="s">
        <v>8927</v>
      </c>
      <c r="D2296" t="s">
        <v>8928</v>
      </c>
      <c r="E2296" s="3">
        <v>25793</v>
      </c>
      <c r="F2296" t="s">
        <v>22</v>
      </c>
      <c r="G2296" t="s">
        <v>8929</v>
      </c>
      <c r="H2296" s="4">
        <v>47600</v>
      </c>
      <c r="I2296" s="1">
        <v>47965</v>
      </c>
      <c r="J2296" t="s">
        <v>24</v>
      </c>
      <c r="K2296" t="s">
        <v>52</v>
      </c>
      <c r="L2296" t="s">
        <v>53</v>
      </c>
      <c r="M2296" t="s">
        <v>59</v>
      </c>
      <c r="N2296" t="s">
        <v>60</v>
      </c>
      <c r="O2296" t="s">
        <v>114</v>
      </c>
      <c r="P2296" t="s">
        <v>30</v>
      </c>
      <c r="Q2296" t="s">
        <v>54</v>
      </c>
      <c r="R2296">
        <v>4.5999999999999996</v>
      </c>
      <c r="S2296">
        <v>10</v>
      </c>
      <c r="T2296">
        <f t="shared" si="105"/>
        <v>365</v>
      </c>
      <c r="U2296" t="str">
        <f t="shared" si="106"/>
        <v>2030</v>
      </c>
      <c r="V2296" t="str">
        <f t="shared" si="107"/>
        <v>2</v>
      </c>
      <c r="W2296" s="10" cm="1">
        <f t="array" ref="W2296">(INDEX(clv_analysis[[#All],[Customer Lifetime Value]], MATCH(TEXT(U2296, "0")&amp;V2296, TEXT(clv_analysis[[#All],[Year]], "0")&amp;clv_analysis[[#All],[Quarter]], 0))) /( COUNTIFS(amazon_prime_users[Year], U2296, amazon_prime_users[Quarter], V2296))</f>
        <v>83.561155921855914</v>
      </c>
    </row>
    <row r="2297" spans="1:23" x14ac:dyDescent="0.3">
      <c r="A2297" s="2">
        <v>2296</v>
      </c>
      <c r="B2297" t="s">
        <v>8930</v>
      </c>
      <c r="C2297" t="s">
        <v>8931</v>
      </c>
      <c r="D2297" t="s">
        <v>8932</v>
      </c>
      <c r="E2297" s="3">
        <v>38685</v>
      </c>
      <c r="F2297" t="s">
        <v>22</v>
      </c>
      <c r="G2297" t="s">
        <v>8933</v>
      </c>
      <c r="H2297" s="4">
        <v>47601</v>
      </c>
      <c r="I2297" s="1">
        <v>47966</v>
      </c>
      <c r="J2297" t="s">
        <v>36</v>
      </c>
      <c r="K2297" t="s">
        <v>52</v>
      </c>
      <c r="L2297" t="s">
        <v>26</v>
      </c>
      <c r="M2297" t="s">
        <v>59</v>
      </c>
      <c r="N2297" t="s">
        <v>60</v>
      </c>
      <c r="O2297" t="s">
        <v>29</v>
      </c>
      <c r="P2297" t="s">
        <v>39</v>
      </c>
      <c r="Q2297" t="s">
        <v>47</v>
      </c>
      <c r="R2297">
        <v>4</v>
      </c>
      <c r="S2297">
        <v>8</v>
      </c>
      <c r="T2297">
        <f t="shared" si="105"/>
        <v>365</v>
      </c>
      <c r="U2297" t="str">
        <f t="shared" si="106"/>
        <v>2030</v>
      </c>
      <c r="V2297" t="str">
        <f t="shared" si="107"/>
        <v>2</v>
      </c>
      <c r="W2297" s="10" cm="1">
        <f t="array" ref="W2297">(INDEX(clv_analysis[[#All],[Customer Lifetime Value]], MATCH(TEXT(U2297, "0")&amp;V2297, TEXT(clv_analysis[[#All],[Year]], "0")&amp;clv_analysis[[#All],[Quarter]], 0))) /( COUNTIFS(amazon_prime_users[Year], U2297, amazon_prime_users[Quarter], V2297))</f>
        <v>83.561155921855914</v>
      </c>
    </row>
    <row r="2298" spans="1:23" x14ac:dyDescent="0.3">
      <c r="A2298" s="2">
        <v>2297</v>
      </c>
      <c r="B2298" t="s">
        <v>8934</v>
      </c>
      <c r="C2298" t="s">
        <v>8935</v>
      </c>
      <c r="D2298" t="s">
        <v>8936</v>
      </c>
      <c r="E2298" s="3">
        <v>19697</v>
      </c>
      <c r="F2298" t="s">
        <v>22</v>
      </c>
      <c r="G2298" t="s">
        <v>1279</v>
      </c>
      <c r="H2298" s="4">
        <v>47602</v>
      </c>
      <c r="I2298" s="1">
        <v>47967</v>
      </c>
      <c r="J2298" t="s">
        <v>24</v>
      </c>
      <c r="K2298" t="s">
        <v>52</v>
      </c>
      <c r="L2298" t="s">
        <v>53</v>
      </c>
      <c r="M2298" t="s">
        <v>66</v>
      </c>
      <c r="N2298" t="s">
        <v>60</v>
      </c>
      <c r="O2298" t="s">
        <v>38</v>
      </c>
      <c r="P2298" t="s">
        <v>30</v>
      </c>
      <c r="Q2298" t="s">
        <v>31</v>
      </c>
      <c r="R2298">
        <v>3.3</v>
      </c>
      <c r="S2298">
        <v>8</v>
      </c>
      <c r="T2298">
        <f t="shared" si="105"/>
        <v>365</v>
      </c>
      <c r="U2298" t="str">
        <f t="shared" si="106"/>
        <v>2030</v>
      </c>
      <c r="V2298" t="str">
        <f t="shared" si="107"/>
        <v>2</v>
      </c>
      <c r="W2298" s="10" cm="1">
        <f t="array" ref="W2298">(INDEX(clv_analysis[[#All],[Customer Lifetime Value]], MATCH(TEXT(U2298, "0")&amp;V2298, TEXT(clv_analysis[[#All],[Year]], "0")&amp;clv_analysis[[#All],[Quarter]], 0))) /( COUNTIFS(amazon_prime_users[Year], U2298, amazon_prime_users[Quarter], V2298))</f>
        <v>83.561155921855914</v>
      </c>
    </row>
    <row r="2299" spans="1:23" x14ac:dyDescent="0.3">
      <c r="A2299" s="2">
        <v>2298</v>
      </c>
      <c r="B2299" t="s">
        <v>8937</v>
      </c>
      <c r="C2299" t="s">
        <v>8938</v>
      </c>
      <c r="D2299" t="s">
        <v>8939</v>
      </c>
      <c r="E2299" s="3">
        <v>32079</v>
      </c>
      <c r="F2299" t="s">
        <v>22</v>
      </c>
      <c r="G2299" t="s">
        <v>8940</v>
      </c>
      <c r="H2299" s="4">
        <v>47603</v>
      </c>
      <c r="I2299" s="1">
        <v>47968</v>
      </c>
      <c r="J2299" t="s">
        <v>36</v>
      </c>
      <c r="K2299" t="s">
        <v>37</v>
      </c>
      <c r="L2299" t="s">
        <v>26</v>
      </c>
      <c r="M2299" t="s">
        <v>66</v>
      </c>
      <c r="N2299" t="s">
        <v>28</v>
      </c>
      <c r="O2299" t="s">
        <v>67</v>
      </c>
      <c r="P2299" t="s">
        <v>39</v>
      </c>
      <c r="Q2299" t="s">
        <v>31</v>
      </c>
      <c r="R2299">
        <v>3.9</v>
      </c>
      <c r="S2299">
        <v>5</v>
      </c>
      <c r="T2299">
        <f t="shared" si="105"/>
        <v>365</v>
      </c>
      <c r="U2299" t="str">
        <f t="shared" si="106"/>
        <v>2030</v>
      </c>
      <c r="V2299" t="str">
        <f t="shared" si="107"/>
        <v>2</v>
      </c>
      <c r="W2299" s="10" cm="1">
        <f t="array" ref="W2299">(INDEX(clv_analysis[[#All],[Customer Lifetime Value]], MATCH(TEXT(U2299, "0")&amp;V2299, TEXT(clv_analysis[[#All],[Year]], "0")&amp;clv_analysis[[#All],[Quarter]], 0))) /( COUNTIFS(amazon_prime_users[Year], U2299, amazon_prime_users[Quarter], V2299))</f>
        <v>83.561155921855914</v>
      </c>
    </row>
    <row r="2300" spans="1:23" x14ac:dyDescent="0.3">
      <c r="A2300" s="2">
        <v>2299</v>
      </c>
      <c r="B2300" t="s">
        <v>8941</v>
      </c>
      <c r="C2300" t="s">
        <v>8942</v>
      </c>
      <c r="D2300" t="s">
        <v>8943</v>
      </c>
      <c r="E2300" s="3">
        <v>32902</v>
      </c>
      <c r="F2300" t="s">
        <v>22</v>
      </c>
      <c r="G2300" t="s">
        <v>5485</v>
      </c>
      <c r="H2300" s="4">
        <v>47604</v>
      </c>
      <c r="I2300" s="1">
        <v>47969</v>
      </c>
      <c r="J2300" t="s">
        <v>36</v>
      </c>
      <c r="K2300" t="s">
        <v>52</v>
      </c>
      <c r="L2300" t="s">
        <v>26</v>
      </c>
      <c r="M2300" t="s">
        <v>27</v>
      </c>
      <c r="N2300" t="s">
        <v>28</v>
      </c>
      <c r="O2300" t="s">
        <v>61</v>
      </c>
      <c r="P2300" t="s">
        <v>68</v>
      </c>
      <c r="Q2300" t="s">
        <v>47</v>
      </c>
      <c r="R2300">
        <v>4.5999999999999996</v>
      </c>
      <c r="S2300">
        <v>6</v>
      </c>
      <c r="T2300">
        <f t="shared" si="105"/>
        <v>365</v>
      </c>
      <c r="U2300" t="str">
        <f t="shared" si="106"/>
        <v>2030</v>
      </c>
      <c r="V2300" t="str">
        <f t="shared" si="107"/>
        <v>2</v>
      </c>
      <c r="W2300" s="10" cm="1">
        <f t="array" ref="W2300">(INDEX(clv_analysis[[#All],[Customer Lifetime Value]], MATCH(TEXT(U2300, "0")&amp;V2300, TEXT(clv_analysis[[#All],[Year]], "0")&amp;clv_analysis[[#All],[Quarter]], 0))) /( COUNTIFS(amazon_prime_users[Year], U2300, amazon_prime_users[Quarter], V2300))</f>
        <v>83.561155921855914</v>
      </c>
    </row>
    <row r="2301" spans="1:23" x14ac:dyDescent="0.3">
      <c r="A2301" s="2">
        <v>2300</v>
      </c>
      <c r="B2301" t="s">
        <v>8944</v>
      </c>
      <c r="C2301" t="s">
        <v>8945</v>
      </c>
      <c r="D2301" t="s">
        <v>8946</v>
      </c>
      <c r="E2301" s="3">
        <v>15316</v>
      </c>
      <c r="F2301" t="s">
        <v>43</v>
      </c>
      <c r="G2301" t="s">
        <v>6632</v>
      </c>
      <c r="H2301" s="4">
        <v>47605</v>
      </c>
      <c r="I2301" s="1">
        <v>47970</v>
      </c>
      <c r="J2301" t="s">
        <v>36</v>
      </c>
      <c r="K2301" t="s">
        <v>37</v>
      </c>
      <c r="L2301" t="s">
        <v>53</v>
      </c>
      <c r="M2301" t="s">
        <v>27</v>
      </c>
      <c r="N2301" t="s">
        <v>45</v>
      </c>
      <c r="O2301" t="s">
        <v>114</v>
      </c>
      <c r="P2301" t="s">
        <v>68</v>
      </c>
      <c r="Q2301" t="s">
        <v>47</v>
      </c>
      <c r="R2301">
        <v>4.5999999999999996</v>
      </c>
      <c r="S2301">
        <v>2</v>
      </c>
      <c r="T2301">
        <f t="shared" si="105"/>
        <v>365</v>
      </c>
      <c r="U2301" t="str">
        <f t="shared" si="106"/>
        <v>2030</v>
      </c>
      <c r="V2301" t="str">
        <f t="shared" si="107"/>
        <v>2</v>
      </c>
      <c r="W2301" s="10" cm="1">
        <f t="array" ref="W2301">(INDEX(clv_analysis[[#All],[Customer Lifetime Value]], MATCH(TEXT(U2301, "0")&amp;V2301, TEXT(clv_analysis[[#All],[Year]], "0")&amp;clv_analysis[[#All],[Quarter]], 0))) /( COUNTIFS(amazon_prime_users[Year], U2301, amazon_prime_users[Quarter], V2301))</f>
        <v>83.561155921855914</v>
      </c>
    </row>
    <row r="2302" spans="1:23" x14ac:dyDescent="0.3">
      <c r="A2302" s="2">
        <v>2301</v>
      </c>
      <c r="B2302" t="s">
        <v>8947</v>
      </c>
      <c r="C2302" t="s">
        <v>8948</v>
      </c>
      <c r="D2302" t="s">
        <v>8949</v>
      </c>
      <c r="E2302" s="3">
        <v>25664</v>
      </c>
      <c r="F2302" t="s">
        <v>22</v>
      </c>
      <c r="G2302" t="s">
        <v>8950</v>
      </c>
      <c r="H2302" s="4">
        <v>47606</v>
      </c>
      <c r="I2302" s="1">
        <v>47971</v>
      </c>
      <c r="J2302" t="s">
        <v>36</v>
      </c>
      <c r="K2302" t="s">
        <v>52</v>
      </c>
      <c r="L2302" t="s">
        <v>53</v>
      </c>
      <c r="M2302" t="s">
        <v>66</v>
      </c>
      <c r="N2302" t="s">
        <v>45</v>
      </c>
      <c r="O2302" t="s">
        <v>114</v>
      </c>
      <c r="P2302" t="s">
        <v>68</v>
      </c>
      <c r="Q2302" t="s">
        <v>54</v>
      </c>
      <c r="R2302">
        <v>3.6</v>
      </c>
      <c r="S2302">
        <v>9</v>
      </c>
      <c r="T2302">
        <f t="shared" si="105"/>
        <v>365</v>
      </c>
      <c r="U2302" t="str">
        <f t="shared" si="106"/>
        <v>2030</v>
      </c>
      <c r="V2302" t="str">
        <f t="shared" si="107"/>
        <v>2</v>
      </c>
      <c r="W2302" s="10" cm="1">
        <f t="array" ref="W2302">(INDEX(clv_analysis[[#All],[Customer Lifetime Value]], MATCH(TEXT(U2302, "0")&amp;V2302, TEXT(clv_analysis[[#All],[Year]], "0")&amp;clv_analysis[[#All],[Quarter]], 0))) /( COUNTIFS(amazon_prime_users[Year], U2302, amazon_prime_users[Quarter], V2302))</f>
        <v>83.561155921855914</v>
      </c>
    </row>
    <row r="2303" spans="1:23" x14ac:dyDescent="0.3">
      <c r="A2303" s="2">
        <v>2302</v>
      </c>
      <c r="B2303" t="s">
        <v>8951</v>
      </c>
      <c r="C2303" t="s">
        <v>8952</v>
      </c>
      <c r="D2303" t="s">
        <v>8953</v>
      </c>
      <c r="E2303" s="3">
        <v>17348</v>
      </c>
      <c r="F2303" t="s">
        <v>43</v>
      </c>
      <c r="G2303" t="s">
        <v>8954</v>
      </c>
      <c r="H2303" s="4">
        <v>47607</v>
      </c>
      <c r="I2303" s="1">
        <v>47972</v>
      </c>
      <c r="J2303" t="s">
        <v>24</v>
      </c>
      <c r="K2303" t="s">
        <v>25</v>
      </c>
      <c r="L2303" t="s">
        <v>26</v>
      </c>
      <c r="M2303" t="s">
        <v>59</v>
      </c>
      <c r="N2303" t="s">
        <v>45</v>
      </c>
      <c r="O2303" t="s">
        <v>38</v>
      </c>
      <c r="P2303" t="s">
        <v>68</v>
      </c>
      <c r="Q2303" t="s">
        <v>31</v>
      </c>
      <c r="R2303">
        <v>4.9000000000000004</v>
      </c>
      <c r="S2303">
        <v>1</v>
      </c>
      <c r="T2303">
        <f t="shared" si="105"/>
        <v>365</v>
      </c>
      <c r="U2303" t="str">
        <f t="shared" si="106"/>
        <v>2030</v>
      </c>
      <c r="V2303" t="str">
        <f t="shared" si="107"/>
        <v>2</v>
      </c>
      <c r="W2303" s="10" cm="1">
        <f t="array" ref="W2303">(INDEX(clv_analysis[[#All],[Customer Lifetime Value]], MATCH(TEXT(U2303, "0")&amp;V2303, TEXT(clv_analysis[[#All],[Year]], "0")&amp;clv_analysis[[#All],[Quarter]], 0))) /( COUNTIFS(amazon_prime_users[Year], U2303, amazon_prime_users[Quarter], V2303))</f>
        <v>83.561155921855914</v>
      </c>
    </row>
    <row r="2304" spans="1:23" x14ac:dyDescent="0.3">
      <c r="A2304" s="2">
        <v>2303</v>
      </c>
      <c r="B2304" t="s">
        <v>8955</v>
      </c>
      <c r="C2304" t="s">
        <v>8956</v>
      </c>
      <c r="D2304" t="s">
        <v>8957</v>
      </c>
      <c r="E2304" s="3">
        <v>15413</v>
      </c>
      <c r="F2304" t="s">
        <v>22</v>
      </c>
      <c r="G2304" t="s">
        <v>4986</v>
      </c>
      <c r="H2304" s="4">
        <v>47608</v>
      </c>
      <c r="I2304" s="1">
        <v>47973</v>
      </c>
      <c r="J2304" t="s">
        <v>36</v>
      </c>
      <c r="K2304" t="s">
        <v>37</v>
      </c>
      <c r="L2304" t="s">
        <v>53</v>
      </c>
      <c r="M2304" t="s">
        <v>59</v>
      </c>
      <c r="N2304" t="s">
        <v>60</v>
      </c>
      <c r="O2304" t="s">
        <v>67</v>
      </c>
      <c r="P2304" t="s">
        <v>30</v>
      </c>
      <c r="Q2304" t="s">
        <v>31</v>
      </c>
      <c r="R2304">
        <v>3</v>
      </c>
      <c r="S2304">
        <v>1</v>
      </c>
      <c r="T2304">
        <f t="shared" si="105"/>
        <v>365</v>
      </c>
      <c r="U2304" t="str">
        <f t="shared" si="106"/>
        <v>2030</v>
      </c>
      <c r="V2304" t="str">
        <f t="shared" si="107"/>
        <v>2</v>
      </c>
      <c r="W2304" s="10" cm="1">
        <f t="array" ref="W2304">(INDEX(clv_analysis[[#All],[Customer Lifetime Value]], MATCH(TEXT(U2304, "0")&amp;V2304, TEXT(clv_analysis[[#All],[Year]], "0")&amp;clv_analysis[[#All],[Quarter]], 0))) /( COUNTIFS(amazon_prime_users[Year], U2304, amazon_prime_users[Quarter], V2304))</f>
        <v>83.561155921855914</v>
      </c>
    </row>
    <row r="2305" spans="1:23" x14ac:dyDescent="0.3">
      <c r="A2305" s="2">
        <v>2304</v>
      </c>
      <c r="B2305" t="s">
        <v>8958</v>
      </c>
      <c r="C2305" t="s">
        <v>8959</v>
      </c>
      <c r="D2305" t="s">
        <v>8960</v>
      </c>
      <c r="E2305" s="3">
        <v>16293</v>
      </c>
      <c r="F2305" t="s">
        <v>22</v>
      </c>
      <c r="G2305" t="s">
        <v>8961</v>
      </c>
      <c r="H2305" s="4">
        <v>47609</v>
      </c>
      <c r="I2305" s="1">
        <v>47974</v>
      </c>
      <c r="J2305" t="s">
        <v>36</v>
      </c>
      <c r="K2305" t="s">
        <v>25</v>
      </c>
      <c r="L2305" t="s">
        <v>53</v>
      </c>
      <c r="M2305" t="s">
        <v>66</v>
      </c>
      <c r="N2305" t="s">
        <v>60</v>
      </c>
      <c r="O2305" t="s">
        <v>38</v>
      </c>
      <c r="P2305" t="s">
        <v>39</v>
      </c>
      <c r="Q2305" t="s">
        <v>54</v>
      </c>
      <c r="R2305">
        <v>4</v>
      </c>
      <c r="S2305">
        <v>0</v>
      </c>
      <c r="T2305">
        <f t="shared" si="105"/>
        <v>365</v>
      </c>
      <c r="U2305" t="str">
        <f t="shared" si="106"/>
        <v>2030</v>
      </c>
      <c r="V2305" t="str">
        <f t="shared" si="107"/>
        <v>2</v>
      </c>
      <c r="W2305" s="10" cm="1">
        <f t="array" ref="W2305">(INDEX(clv_analysis[[#All],[Customer Lifetime Value]], MATCH(TEXT(U2305, "0")&amp;V2305, TEXT(clv_analysis[[#All],[Year]], "0")&amp;clv_analysis[[#All],[Quarter]], 0))) /( COUNTIFS(amazon_prime_users[Year], U2305, amazon_prime_users[Quarter], V2305))</f>
        <v>83.561155921855914</v>
      </c>
    </row>
    <row r="2306" spans="1:23" x14ac:dyDescent="0.3">
      <c r="A2306" s="2">
        <v>2305</v>
      </c>
      <c r="B2306" t="s">
        <v>8962</v>
      </c>
      <c r="C2306" t="s">
        <v>8963</v>
      </c>
      <c r="D2306" t="s">
        <v>8964</v>
      </c>
      <c r="E2306" s="3">
        <v>15631</v>
      </c>
      <c r="F2306" t="s">
        <v>22</v>
      </c>
      <c r="G2306" t="s">
        <v>8965</v>
      </c>
      <c r="H2306" s="4">
        <v>47610</v>
      </c>
      <c r="I2306" s="1">
        <v>47975</v>
      </c>
      <c r="J2306" t="s">
        <v>36</v>
      </c>
      <c r="K2306" t="s">
        <v>52</v>
      </c>
      <c r="L2306" t="s">
        <v>53</v>
      </c>
      <c r="M2306" t="s">
        <v>27</v>
      </c>
      <c r="N2306" t="s">
        <v>60</v>
      </c>
      <c r="O2306" t="s">
        <v>61</v>
      </c>
      <c r="P2306" t="s">
        <v>39</v>
      </c>
      <c r="Q2306" t="s">
        <v>54</v>
      </c>
      <c r="R2306">
        <v>4.0999999999999996</v>
      </c>
      <c r="S2306">
        <v>4</v>
      </c>
      <c r="T2306">
        <f t="shared" ref="T2306:T2369" si="108">I2306-H2306</f>
        <v>365</v>
      </c>
      <c r="U2306" t="str">
        <f t="shared" ref="U2306:U2369" si="109">IF(YEAR(H2306)=2024, "2024",
 IF(YEAR(H2306)=2025, "2025",
 IF(YEAR(H2306)=2026, "2026",
 IF(YEAR(H2306)=2027, "2027",
 IF(YEAR(H2306)=2028, "2028",
 IF(YEAR(H2306)=2029, "2029",
 IF(YEAR(H2306)=2030, "2030", "")))))))</f>
        <v>2030</v>
      </c>
      <c r="V2306" t="str">
        <f t="shared" ref="V2306:V2369" si="110">IF(MONTH(H2306)&lt;=3, "1", IF(MONTH(H2306)&lt;=6, "2", IF(MONTH(H2306)&lt;=9, "3", "4")))</f>
        <v>2</v>
      </c>
      <c r="W2306" s="10" cm="1">
        <f t="array" ref="W2306">(INDEX(clv_analysis[[#All],[Customer Lifetime Value]], MATCH(TEXT(U2306, "0")&amp;V2306, TEXT(clv_analysis[[#All],[Year]], "0")&amp;clv_analysis[[#All],[Quarter]], 0))) /( COUNTIFS(amazon_prime_users[Year], U2306, amazon_prime_users[Quarter], V2306))</f>
        <v>83.561155921855914</v>
      </c>
    </row>
    <row r="2307" spans="1:23" x14ac:dyDescent="0.3">
      <c r="A2307" s="2">
        <v>2306</v>
      </c>
      <c r="B2307" t="s">
        <v>8966</v>
      </c>
      <c r="C2307" t="s">
        <v>8967</v>
      </c>
      <c r="D2307" t="s">
        <v>8968</v>
      </c>
      <c r="E2307" s="3">
        <v>33463</v>
      </c>
      <c r="F2307" t="s">
        <v>22</v>
      </c>
      <c r="G2307" t="s">
        <v>8969</v>
      </c>
      <c r="H2307" s="4">
        <v>47611</v>
      </c>
      <c r="I2307" s="1">
        <v>47976</v>
      </c>
      <c r="J2307" t="s">
        <v>24</v>
      </c>
      <c r="K2307" t="s">
        <v>52</v>
      </c>
      <c r="L2307" t="s">
        <v>26</v>
      </c>
      <c r="M2307" t="s">
        <v>59</v>
      </c>
      <c r="N2307" t="s">
        <v>28</v>
      </c>
      <c r="O2307" t="s">
        <v>38</v>
      </c>
      <c r="P2307" t="s">
        <v>30</v>
      </c>
      <c r="Q2307" t="s">
        <v>47</v>
      </c>
      <c r="R2307">
        <v>4.5999999999999996</v>
      </c>
      <c r="S2307">
        <v>3</v>
      </c>
      <c r="T2307">
        <f t="shared" si="108"/>
        <v>365</v>
      </c>
      <c r="U2307" t="str">
        <f t="shared" si="109"/>
        <v>2030</v>
      </c>
      <c r="V2307" t="str">
        <f t="shared" si="110"/>
        <v>2</v>
      </c>
      <c r="W2307" s="10" cm="1">
        <f t="array" ref="W2307">(INDEX(clv_analysis[[#All],[Customer Lifetime Value]], MATCH(TEXT(U2307, "0")&amp;V2307, TEXT(clv_analysis[[#All],[Year]], "0")&amp;clv_analysis[[#All],[Quarter]], 0))) /( COUNTIFS(amazon_prime_users[Year], U2307, amazon_prime_users[Quarter], V2307))</f>
        <v>83.561155921855914</v>
      </c>
    </row>
    <row r="2308" spans="1:23" x14ac:dyDescent="0.3">
      <c r="A2308" s="2">
        <v>2307</v>
      </c>
      <c r="B2308" t="s">
        <v>8970</v>
      </c>
      <c r="C2308" t="s">
        <v>8971</v>
      </c>
      <c r="D2308" t="s">
        <v>8972</v>
      </c>
      <c r="E2308" s="3">
        <v>32701</v>
      </c>
      <c r="F2308" t="s">
        <v>43</v>
      </c>
      <c r="G2308" t="s">
        <v>8973</v>
      </c>
      <c r="H2308" s="4">
        <v>47612</v>
      </c>
      <c r="I2308" s="1">
        <v>47977</v>
      </c>
      <c r="J2308" t="s">
        <v>36</v>
      </c>
      <c r="K2308" t="s">
        <v>52</v>
      </c>
      <c r="L2308" t="s">
        <v>53</v>
      </c>
      <c r="M2308" t="s">
        <v>27</v>
      </c>
      <c r="N2308" t="s">
        <v>45</v>
      </c>
      <c r="O2308" t="s">
        <v>29</v>
      </c>
      <c r="P2308" t="s">
        <v>68</v>
      </c>
      <c r="Q2308" t="s">
        <v>31</v>
      </c>
      <c r="R2308">
        <v>5</v>
      </c>
      <c r="S2308">
        <v>1</v>
      </c>
      <c r="T2308">
        <f t="shared" si="108"/>
        <v>365</v>
      </c>
      <c r="U2308" t="str">
        <f t="shared" si="109"/>
        <v>2030</v>
      </c>
      <c r="V2308" t="str">
        <f t="shared" si="110"/>
        <v>2</v>
      </c>
      <c r="W2308" s="10" cm="1">
        <f t="array" ref="W2308">(INDEX(clv_analysis[[#All],[Customer Lifetime Value]], MATCH(TEXT(U2308, "0")&amp;V2308, TEXT(clv_analysis[[#All],[Year]], "0")&amp;clv_analysis[[#All],[Quarter]], 0))) /( COUNTIFS(amazon_prime_users[Year], U2308, amazon_prime_users[Quarter], V2308))</f>
        <v>83.561155921855914</v>
      </c>
    </row>
    <row r="2309" spans="1:23" x14ac:dyDescent="0.3">
      <c r="A2309" s="2">
        <v>2308</v>
      </c>
      <c r="B2309" t="s">
        <v>8974</v>
      </c>
      <c r="C2309" t="s">
        <v>8975</v>
      </c>
      <c r="D2309" t="s">
        <v>8976</v>
      </c>
      <c r="E2309" s="3">
        <v>14229</v>
      </c>
      <c r="F2309" t="s">
        <v>22</v>
      </c>
      <c r="G2309" t="s">
        <v>8977</v>
      </c>
      <c r="H2309" s="4">
        <v>47613</v>
      </c>
      <c r="I2309" s="1">
        <v>47978</v>
      </c>
      <c r="J2309" t="s">
        <v>24</v>
      </c>
      <c r="K2309" t="s">
        <v>52</v>
      </c>
      <c r="L2309" t="s">
        <v>53</v>
      </c>
      <c r="M2309" t="s">
        <v>66</v>
      </c>
      <c r="N2309" t="s">
        <v>28</v>
      </c>
      <c r="O2309" t="s">
        <v>67</v>
      </c>
      <c r="P2309" t="s">
        <v>39</v>
      </c>
      <c r="Q2309" t="s">
        <v>31</v>
      </c>
      <c r="R2309">
        <v>5</v>
      </c>
      <c r="S2309">
        <v>1</v>
      </c>
      <c r="T2309">
        <f t="shared" si="108"/>
        <v>365</v>
      </c>
      <c r="U2309" t="str">
        <f t="shared" si="109"/>
        <v>2030</v>
      </c>
      <c r="V2309" t="str">
        <f t="shared" si="110"/>
        <v>2</v>
      </c>
      <c r="W2309" s="10" cm="1">
        <f t="array" ref="W2309">(INDEX(clv_analysis[[#All],[Customer Lifetime Value]], MATCH(TEXT(U2309, "0")&amp;V2309, TEXT(clv_analysis[[#All],[Year]], "0")&amp;clv_analysis[[#All],[Quarter]], 0))) /( COUNTIFS(amazon_prime_users[Year], U2309, amazon_prime_users[Quarter], V2309))</f>
        <v>83.561155921855914</v>
      </c>
    </row>
    <row r="2310" spans="1:23" x14ac:dyDescent="0.3">
      <c r="A2310" s="2">
        <v>2309</v>
      </c>
      <c r="B2310" t="s">
        <v>8978</v>
      </c>
      <c r="C2310" t="s">
        <v>8979</v>
      </c>
      <c r="D2310" t="s">
        <v>8980</v>
      </c>
      <c r="E2310" s="3">
        <v>30367</v>
      </c>
      <c r="F2310" t="s">
        <v>43</v>
      </c>
      <c r="G2310" t="s">
        <v>8981</v>
      </c>
      <c r="H2310" s="4">
        <v>47614</v>
      </c>
      <c r="I2310" s="1">
        <v>47979</v>
      </c>
      <c r="J2310" t="s">
        <v>36</v>
      </c>
      <c r="K2310" t="s">
        <v>25</v>
      </c>
      <c r="L2310" t="s">
        <v>53</v>
      </c>
      <c r="M2310" t="s">
        <v>27</v>
      </c>
      <c r="N2310" t="s">
        <v>45</v>
      </c>
      <c r="O2310" t="s">
        <v>46</v>
      </c>
      <c r="P2310" t="s">
        <v>68</v>
      </c>
      <c r="Q2310" t="s">
        <v>47</v>
      </c>
      <c r="R2310">
        <v>4.7</v>
      </c>
      <c r="S2310">
        <v>1</v>
      </c>
      <c r="T2310">
        <f t="shared" si="108"/>
        <v>365</v>
      </c>
      <c r="U2310" t="str">
        <f t="shared" si="109"/>
        <v>2030</v>
      </c>
      <c r="V2310" t="str">
        <f t="shared" si="110"/>
        <v>2</v>
      </c>
      <c r="W2310" s="10" cm="1">
        <f t="array" ref="W2310">(INDEX(clv_analysis[[#All],[Customer Lifetime Value]], MATCH(TEXT(U2310, "0")&amp;V2310, TEXT(clv_analysis[[#All],[Year]], "0")&amp;clv_analysis[[#All],[Quarter]], 0))) /( COUNTIFS(amazon_prime_users[Year], U2310, amazon_prime_users[Quarter], V2310))</f>
        <v>83.561155921855914</v>
      </c>
    </row>
    <row r="2311" spans="1:23" x14ac:dyDescent="0.3">
      <c r="A2311" s="2">
        <v>2310</v>
      </c>
      <c r="B2311" t="s">
        <v>8982</v>
      </c>
      <c r="C2311" t="s">
        <v>8983</v>
      </c>
      <c r="D2311" t="s">
        <v>8984</v>
      </c>
      <c r="E2311" s="3">
        <v>21849</v>
      </c>
      <c r="F2311" t="s">
        <v>43</v>
      </c>
      <c r="G2311" t="s">
        <v>8985</v>
      </c>
      <c r="H2311" s="4">
        <v>47615</v>
      </c>
      <c r="I2311" s="1">
        <v>47980</v>
      </c>
      <c r="J2311" t="s">
        <v>24</v>
      </c>
      <c r="K2311" t="s">
        <v>52</v>
      </c>
      <c r="L2311" t="s">
        <v>26</v>
      </c>
      <c r="M2311" t="s">
        <v>59</v>
      </c>
      <c r="N2311" t="s">
        <v>45</v>
      </c>
      <c r="O2311" t="s">
        <v>46</v>
      </c>
      <c r="P2311" t="s">
        <v>39</v>
      </c>
      <c r="Q2311" t="s">
        <v>47</v>
      </c>
      <c r="R2311">
        <v>4.3</v>
      </c>
      <c r="S2311">
        <v>1</v>
      </c>
      <c r="T2311">
        <f t="shared" si="108"/>
        <v>365</v>
      </c>
      <c r="U2311" t="str">
        <f t="shared" si="109"/>
        <v>2030</v>
      </c>
      <c r="V2311" t="str">
        <f t="shared" si="110"/>
        <v>2</v>
      </c>
      <c r="W2311" s="10" cm="1">
        <f t="array" ref="W2311">(INDEX(clv_analysis[[#All],[Customer Lifetime Value]], MATCH(TEXT(U2311, "0")&amp;V2311, TEXT(clv_analysis[[#All],[Year]], "0")&amp;clv_analysis[[#All],[Quarter]], 0))) /( COUNTIFS(amazon_prime_users[Year], U2311, amazon_prime_users[Quarter], V2311))</f>
        <v>83.561155921855914</v>
      </c>
    </row>
    <row r="2312" spans="1:23" x14ac:dyDescent="0.3">
      <c r="A2312" s="2">
        <v>2311</v>
      </c>
      <c r="B2312" t="s">
        <v>8986</v>
      </c>
      <c r="C2312" t="s">
        <v>8987</v>
      </c>
      <c r="D2312" t="s">
        <v>8988</v>
      </c>
      <c r="E2312" s="3">
        <v>17932</v>
      </c>
      <c r="F2312" t="s">
        <v>43</v>
      </c>
      <c r="G2312" t="s">
        <v>8989</v>
      </c>
      <c r="H2312" s="4">
        <v>47616</v>
      </c>
      <c r="I2312" s="1">
        <v>47981</v>
      </c>
      <c r="J2312" t="s">
        <v>36</v>
      </c>
      <c r="K2312" t="s">
        <v>37</v>
      </c>
      <c r="L2312" t="s">
        <v>26</v>
      </c>
      <c r="M2312" t="s">
        <v>27</v>
      </c>
      <c r="N2312" t="s">
        <v>45</v>
      </c>
      <c r="O2312" t="s">
        <v>29</v>
      </c>
      <c r="P2312" t="s">
        <v>68</v>
      </c>
      <c r="Q2312" t="s">
        <v>31</v>
      </c>
      <c r="R2312">
        <v>4.7</v>
      </c>
      <c r="S2312">
        <v>5</v>
      </c>
      <c r="T2312">
        <f t="shared" si="108"/>
        <v>365</v>
      </c>
      <c r="U2312" t="str">
        <f t="shared" si="109"/>
        <v>2030</v>
      </c>
      <c r="V2312" t="str">
        <f t="shared" si="110"/>
        <v>2</v>
      </c>
      <c r="W2312" s="10" cm="1">
        <f t="array" ref="W2312">(INDEX(clv_analysis[[#All],[Customer Lifetime Value]], MATCH(TEXT(U2312, "0")&amp;V2312, TEXT(clv_analysis[[#All],[Year]], "0")&amp;clv_analysis[[#All],[Quarter]], 0))) /( COUNTIFS(amazon_prime_users[Year], U2312, amazon_prime_users[Quarter], V2312))</f>
        <v>83.561155921855914</v>
      </c>
    </row>
    <row r="2313" spans="1:23" x14ac:dyDescent="0.3">
      <c r="A2313" s="2">
        <v>2312</v>
      </c>
      <c r="B2313" t="s">
        <v>8990</v>
      </c>
      <c r="C2313" t="s">
        <v>8991</v>
      </c>
      <c r="D2313" t="s">
        <v>8992</v>
      </c>
      <c r="E2313" s="3">
        <v>13294</v>
      </c>
      <c r="F2313" t="s">
        <v>22</v>
      </c>
      <c r="G2313" t="s">
        <v>8993</v>
      </c>
      <c r="H2313" s="4">
        <v>47617</v>
      </c>
      <c r="I2313" s="1">
        <v>47982</v>
      </c>
      <c r="J2313" t="s">
        <v>24</v>
      </c>
      <c r="K2313" t="s">
        <v>52</v>
      </c>
      <c r="L2313" t="s">
        <v>53</v>
      </c>
      <c r="M2313" t="s">
        <v>27</v>
      </c>
      <c r="N2313" t="s">
        <v>45</v>
      </c>
      <c r="O2313" t="s">
        <v>29</v>
      </c>
      <c r="P2313" t="s">
        <v>68</v>
      </c>
      <c r="Q2313" t="s">
        <v>31</v>
      </c>
      <c r="R2313">
        <v>3.9</v>
      </c>
      <c r="S2313">
        <v>8</v>
      </c>
      <c r="T2313">
        <f t="shared" si="108"/>
        <v>365</v>
      </c>
      <c r="U2313" t="str">
        <f t="shared" si="109"/>
        <v>2030</v>
      </c>
      <c r="V2313" t="str">
        <f t="shared" si="110"/>
        <v>2</v>
      </c>
      <c r="W2313" s="10" cm="1">
        <f t="array" ref="W2313">(INDEX(clv_analysis[[#All],[Customer Lifetime Value]], MATCH(TEXT(U2313, "0")&amp;V2313, TEXT(clv_analysis[[#All],[Year]], "0")&amp;clv_analysis[[#All],[Quarter]], 0))) /( COUNTIFS(amazon_prime_users[Year], U2313, amazon_prime_users[Quarter], V2313))</f>
        <v>83.561155921855914</v>
      </c>
    </row>
    <row r="2314" spans="1:23" x14ac:dyDescent="0.3">
      <c r="A2314" s="2">
        <v>2313</v>
      </c>
      <c r="B2314" t="s">
        <v>8994</v>
      </c>
      <c r="C2314" t="s">
        <v>8995</v>
      </c>
      <c r="D2314" t="s">
        <v>8996</v>
      </c>
      <c r="E2314" s="3">
        <v>24657</v>
      </c>
      <c r="F2314" t="s">
        <v>43</v>
      </c>
      <c r="G2314" t="s">
        <v>8997</v>
      </c>
      <c r="H2314" s="4">
        <v>47618</v>
      </c>
      <c r="I2314" s="1">
        <v>47983</v>
      </c>
      <c r="J2314" t="s">
        <v>36</v>
      </c>
      <c r="K2314" t="s">
        <v>52</v>
      </c>
      <c r="L2314" t="s">
        <v>53</v>
      </c>
      <c r="M2314" t="s">
        <v>59</v>
      </c>
      <c r="N2314" t="s">
        <v>60</v>
      </c>
      <c r="O2314" t="s">
        <v>61</v>
      </c>
      <c r="P2314" t="s">
        <v>30</v>
      </c>
      <c r="Q2314" t="s">
        <v>47</v>
      </c>
      <c r="R2314">
        <v>3.2</v>
      </c>
      <c r="S2314">
        <v>8</v>
      </c>
      <c r="T2314">
        <f t="shared" si="108"/>
        <v>365</v>
      </c>
      <c r="U2314" t="str">
        <f t="shared" si="109"/>
        <v>2030</v>
      </c>
      <c r="V2314" t="str">
        <f t="shared" si="110"/>
        <v>2</v>
      </c>
      <c r="W2314" s="10" cm="1">
        <f t="array" ref="W2314">(INDEX(clv_analysis[[#All],[Customer Lifetime Value]], MATCH(TEXT(U2314, "0")&amp;V2314, TEXT(clv_analysis[[#All],[Year]], "0")&amp;clv_analysis[[#All],[Quarter]], 0))) /( COUNTIFS(amazon_prime_users[Year], U2314, amazon_prime_users[Quarter], V2314))</f>
        <v>83.561155921855914</v>
      </c>
    </row>
    <row r="2315" spans="1:23" x14ac:dyDescent="0.3">
      <c r="A2315" s="2">
        <v>2314</v>
      </c>
      <c r="B2315" t="s">
        <v>8998</v>
      </c>
      <c r="C2315" t="s">
        <v>8999</v>
      </c>
      <c r="D2315" t="s">
        <v>9000</v>
      </c>
      <c r="E2315" s="3">
        <v>22085</v>
      </c>
      <c r="F2315" t="s">
        <v>22</v>
      </c>
      <c r="G2315" t="s">
        <v>9001</v>
      </c>
      <c r="H2315" s="4">
        <v>47619</v>
      </c>
      <c r="I2315" s="1">
        <v>47984</v>
      </c>
      <c r="J2315" t="s">
        <v>24</v>
      </c>
      <c r="K2315" t="s">
        <v>25</v>
      </c>
      <c r="L2315" t="s">
        <v>53</v>
      </c>
      <c r="M2315" t="s">
        <v>66</v>
      </c>
      <c r="N2315" t="s">
        <v>28</v>
      </c>
      <c r="O2315" t="s">
        <v>38</v>
      </c>
      <c r="P2315" t="s">
        <v>30</v>
      </c>
      <c r="Q2315" t="s">
        <v>54</v>
      </c>
      <c r="R2315">
        <v>4.2</v>
      </c>
      <c r="S2315">
        <v>9</v>
      </c>
      <c r="T2315">
        <f t="shared" si="108"/>
        <v>365</v>
      </c>
      <c r="U2315" t="str">
        <f t="shared" si="109"/>
        <v>2030</v>
      </c>
      <c r="V2315" t="str">
        <f t="shared" si="110"/>
        <v>2</v>
      </c>
      <c r="W2315" s="10" cm="1">
        <f t="array" ref="W2315">(INDEX(clv_analysis[[#All],[Customer Lifetime Value]], MATCH(TEXT(U2315, "0")&amp;V2315, TEXT(clv_analysis[[#All],[Year]], "0")&amp;clv_analysis[[#All],[Quarter]], 0))) /( COUNTIFS(amazon_prime_users[Year], U2315, amazon_prime_users[Quarter], V2315))</f>
        <v>83.561155921855914</v>
      </c>
    </row>
    <row r="2316" spans="1:23" x14ac:dyDescent="0.3">
      <c r="A2316" s="2">
        <v>2315</v>
      </c>
      <c r="B2316" t="s">
        <v>9002</v>
      </c>
      <c r="C2316" t="s">
        <v>9003</v>
      </c>
      <c r="D2316" t="s">
        <v>9004</v>
      </c>
      <c r="E2316" s="3">
        <v>12875</v>
      </c>
      <c r="F2316" t="s">
        <v>22</v>
      </c>
      <c r="G2316" t="s">
        <v>9005</v>
      </c>
      <c r="H2316" s="4">
        <v>47620</v>
      </c>
      <c r="I2316" s="1">
        <v>47985</v>
      </c>
      <c r="J2316" t="s">
        <v>24</v>
      </c>
      <c r="K2316" t="s">
        <v>52</v>
      </c>
      <c r="L2316" t="s">
        <v>26</v>
      </c>
      <c r="M2316" t="s">
        <v>66</v>
      </c>
      <c r="N2316" t="s">
        <v>28</v>
      </c>
      <c r="O2316" t="s">
        <v>38</v>
      </c>
      <c r="P2316" t="s">
        <v>39</v>
      </c>
      <c r="Q2316" t="s">
        <v>31</v>
      </c>
      <c r="R2316">
        <v>4.5</v>
      </c>
      <c r="S2316">
        <v>7</v>
      </c>
      <c r="T2316">
        <f t="shared" si="108"/>
        <v>365</v>
      </c>
      <c r="U2316" t="str">
        <f t="shared" si="109"/>
        <v>2030</v>
      </c>
      <c r="V2316" t="str">
        <f t="shared" si="110"/>
        <v>2</v>
      </c>
      <c r="W2316" s="10" cm="1">
        <f t="array" ref="W2316">(INDEX(clv_analysis[[#All],[Customer Lifetime Value]], MATCH(TEXT(U2316, "0")&amp;V2316, TEXT(clv_analysis[[#All],[Year]], "0")&amp;clv_analysis[[#All],[Quarter]], 0))) /( COUNTIFS(amazon_prime_users[Year], U2316, amazon_prime_users[Quarter], V2316))</f>
        <v>83.561155921855914</v>
      </c>
    </row>
    <row r="2317" spans="1:23" x14ac:dyDescent="0.3">
      <c r="A2317" s="2">
        <v>2316</v>
      </c>
      <c r="B2317" t="s">
        <v>9006</v>
      </c>
      <c r="C2317" t="s">
        <v>9007</v>
      </c>
      <c r="D2317" t="s">
        <v>9008</v>
      </c>
      <c r="E2317" s="3">
        <v>21349</v>
      </c>
      <c r="F2317" t="s">
        <v>22</v>
      </c>
      <c r="G2317" t="s">
        <v>9009</v>
      </c>
      <c r="H2317" s="4">
        <v>47621</v>
      </c>
      <c r="I2317" s="1">
        <v>47986</v>
      </c>
      <c r="J2317" t="s">
        <v>36</v>
      </c>
      <c r="K2317" t="s">
        <v>37</v>
      </c>
      <c r="L2317" t="s">
        <v>53</v>
      </c>
      <c r="M2317" t="s">
        <v>66</v>
      </c>
      <c r="N2317" t="s">
        <v>45</v>
      </c>
      <c r="O2317" t="s">
        <v>46</v>
      </c>
      <c r="P2317" t="s">
        <v>68</v>
      </c>
      <c r="Q2317" t="s">
        <v>54</v>
      </c>
      <c r="R2317">
        <v>4.3</v>
      </c>
      <c r="S2317">
        <v>6</v>
      </c>
      <c r="T2317">
        <f t="shared" si="108"/>
        <v>365</v>
      </c>
      <c r="U2317" t="str">
        <f t="shared" si="109"/>
        <v>2030</v>
      </c>
      <c r="V2317" t="str">
        <f t="shared" si="110"/>
        <v>2</v>
      </c>
      <c r="W2317" s="10" cm="1">
        <f t="array" ref="W2317">(INDEX(clv_analysis[[#All],[Customer Lifetime Value]], MATCH(TEXT(U2317, "0")&amp;V2317, TEXT(clv_analysis[[#All],[Year]], "0")&amp;clv_analysis[[#All],[Quarter]], 0))) /( COUNTIFS(amazon_prime_users[Year], U2317, amazon_prime_users[Quarter], V2317))</f>
        <v>83.561155921855914</v>
      </c>
    </row>
    <row r="2318" spans="1:23" x14ac:dyDescent="0.3">
      <c r="A2318" s="2">
        <v>2317</v>
      </c>
      <c r="B2318" t="s">
        <v>9010</v>
      </c>
      <c r="C2318" t="s">
        <v>9011</v>
      </c>
      <c r="D2318" t="s">
        <v>9012</v>
      </c>
      <c r="E2318" s="3">
        <v>25602</v>
      </c>
      <c r="F2318" t="s">
        <v>43</v>
      </c>
      <c r="G2318" t="s">
        <v>5325</v>
      </c>
      <c r="H2318" s="4">
        <v>47622</v>
      </c>
      <c r="I2318" s="1">
        <v>47987</v>
      </c>
      <c r="J2318" t="s">
        <v>24</v>
      </c>
      <c r="K2318" t="s">
        <v>37</v>
      </c>
      <c r="L2318" t="s">
        <v>53</v>
      </c>
      <c r="M2318" t="s">
        <v>27</v>
      </c>
      <c r="N2318" t="s">
        <v>60</v>
      </c>
      <c r="O2318" t="s">
        <v>67</v>
      </c>
      <c r="P2318" t="s">
        <v>30</v>
      </c>
      <c r="Q2318" t="s">
        <v>47</v>
      </c>
      <c r="R2318">
        <v>4.2</v>
      </c>
      <c r="S2318">
        <v>7</v>
      </c>
      <c r="T2318">
        <f t="shared" si="108"/>
        <v>365</v>
      </c>
      <c r="U2318" t="str">
        <f t="shared" si="109"/>
        <v>2030</v>
      </c>
      <c r="V2318" t="str">
        <f t="shared" si="110"/>
        <v>2</v>
      </c>
      <c r="W2318" s="10" cm="1">
        <f t="array" ref="W2318">(INDEX(clv_analysis[[#All],[Customer Lifetime Value]], MATCH(TEXT(U2318, "0")&amp;V2318, TEXT(clv_analysis[[#All],[Year]], "0")&amp;clv_analysis[[#All],[Quarter]], 0))) /( COUNTIFS(amazon_prime_users[Year], U2318, amazon_prime_users[Quarter], V2318))</f>
        <v>83.561155921855914</v>
      </c>
    </row>
    <row r="2319" spans="1:23" x14ac:dyDescent="0.3">
      <c r="A2319" s="2">
        <v>2318</v>
      </c>
      <c r="B2319" t="s">
        <v>9013</v>
      </c>
      <c r="C2319" t="s">
        <v>9014</v>
      </c>
      <c r="D2319" t="s">
        <v>9015</v>
      </c>
      <c r="E2319" s="3">
        <v>14642</v>
      </c>
      <c r="F2319" t="s">
        <v>22</v>
      </c>
      <c r="G2319" t="s">
        <v>9016</v>
      </c>
      <c r="H2319" s="4">
        <v>47623</v>
      </c>
      <c r="I2319" s="1">
        <v>47988</v>
      </c>
      <c r="J2319" t="s">
        <v>36</v>
      </c>
      <c r="K2319" t="s">
        <v>52</v>
      </c>
      <c r="L2319" t="s">
        <v>53</v>
      </c>
      <c r="M2319" t="s">
        <v>59</v>
      </c>
      <c r="N2319" t="s">
        <v>45</v>
      </c>
      <c r="O2319" t="s">
        <v>61</v>
      </c>
      <c r="P2319" t="s">
        <v>68</v>
      </c>
      <c r="Q2319" t="s">
        <v>31</v>
      </c>
      <c r="R2319">
        <v>4.2</v>
      </c>
      <c r="S2319">
        <v>2</v>
      </c>
      <c r="T2319">
        <f t="shared" si="108"/>
        <v>365</v>
      </c>
      <c r="U2319" t="str">
        <f t="shared" si="109"/>
        <v>2030</v>
      </c>
      <c r="V2319" t="str">
        <f t="shared" si="110"/>
        <v>2</v>
      </c>
      <c r="W2319" s="10" cm="1">
        <f t="array" ref="W2319">(INDEX(clv_analysis[[#All],[Customer Lifetime Value]], MATCH(TEXT(U2319, "0")&amp;V2319, TEXT(clv_analysis[[#All],[Year]], "0")&amp;clv_analysis[[#All],[Quarter]], 0))) /( COUNTIFS(amazon_prime_users[Year], U2319, amazon_prime_users[Quarter], V2319))</f>
        <v>83.561155921855914</v>
      </c>
    </row>
    <row r="2320" spans="1:23" x14ac:dyDescent="0.3">
      <c r="A2320" s="2">
        <v>2319</v>
      </c>
      <c r="B2320" t="s">
        <v>9017</v>
      </c>
      <c r="C2320" t="s">
        <v>8224</v>
      </c>
      <c r="D2320" t="s">
        <v>8225</v>
      </c>
      <c r="E2320" s="3">
        <v>34197</v>
      </c>
      <c r="F2320" t="s">
        <v>22</v>
      </c>
      <c r="G2320" t="s">
        <v>9018</v>
      </c>
      <c r="H2320" s="4">
        <v>47624</v>
      </c>
      <c r="I2320" s="1">
        <v>47989</v>
      </c>
      <c r="J2320" t="s">
        <v>24</v>
      </c>
      <c r="K2320" t="s">
        <v>52</v>
      </c>
      <c r="L2320" t="s">
        <v>26</v>
      </c>
      <c r="M2320" t="s">
        <v>66</v>
      </c>
      <c r="N2320" t="s">
        <v>28</v>
      </c>
      <c r="O2320" t="s">
        <v>29</v>
      </c>
      <c r="P2320" t="s">
        <v>68</v>
      </c>
      <c r="Q2320" t="s">
        <v>31</v>
      </c>
      <c r="R2320">
        <v>3.8</v>
      </c>
      <c r="S2320">
        <v>7</v>
      </c>
      <c r="T2320">
        <f t="shared" si="108"/>
        <v>365</v>
      </c>
      <c r="U2320" t="str">
        <f t="shared" si="109"/>
        <v>2030</v>
      </c>
      <c r="V2320" t="str">
        <f t="shared" si="110"/>
        <v>2</v>
      </c>
      <c r="W2320" s="10" cm="1">
        <f t="array" ref="W2320">(INDEX(clv_analysis[[#All],[Customer Lifetime Value]], MATCH(TEXT(U2320, "0")&amp;V2320, TEXT(clv_analysis[[#All],[Year]], "0")&amp;clv_analysis[[#All],[Quarter]], 0))) /( COUNTIFS(amazon_prime_users[Year], U2320, amazon_prime_users[Quarter], V2320))</f>
        <v>83.561155921855914</v>
      </c>
    </row>
    <row r="2321" spans="1:23" x14ac:dyDescent="0.3">
      <c r="A2321" s="2">
        <v>2320</v>
      </c>
      <c r="B2321" t="s">
        <v>9019</v>
      </c>
      <c r="C2321" t="s">
        <v>9020</v>
      </c>
      <c r="D2321" t="s">
        <v>9021</v>
      </c>
      <c r="E2321" s="3">
        <v>38318</v>
      </c>
      <c r="F2321" t="s">
        <v>22</v>
      </c>
      <c r="G2321" t="s">
        <v>7820</v>
      </c>
      <c r="H2321" s="4">
        <v>47625</v>
      </c>
      <c r="I2321" s="1">
        <v>47990</v>
      </c>
      <c r="J2321" t="s">
        <v>36</v>
      </c>
      <c r="K2321" t="s">
        <v>37</v>
      </c>
      <c r="L2321" t="s">
        <v>26</v>
      </c>
      <c r="M2321" t="s">
        <v>59</v>
      </c>
      <c r="N2321" t="s">
        <v>28</v>
      </c>
      <c r="O2321" t="s">
        <v>46</v>
      </c>
      <c r="P2321" t="s">
        <v>30</v>
      </c>
      <c r="Q2321" t="s">
        <v>31</v>
      </c>
      <c r="R2321">
        <v>4.5</v>
      </c>
      <c r="S2321">
        <v>5</v>
      </c>
      <c r="T2321">
        <f t="shared" si="108"/>
        <v>365</v>
      </c>
      <c r="U2321" t="str">
        <f t="shared" si="109"/>
        <v>2030</v>
      </c>
      <c r="V2321" t="str">
        <f t="shared" si="110"/>
        <v>2</v>
      </c>
      <c r="W2321" s="10" cm="1">
        <f t="array" ref="W2321">(INDEX(clv_analysis[[#All],[Customer Lifetime Value]], MATCH(TEXT(U2321, "0")&amp;V2321, TEXT(clv_analysis[[#All],[Year]], "0")&amp;clv_analysis[[#All],[Quarter]], 0))) /( COUNTIFS(amazon_prime_users[Year], U2321, amazon_prime_users[Quarter], V2321))</f>
        <v>83.561155921855914</v>
      </c>
    </row>
    <row r="2322" spans="1:23" x14ac:dyDescent="0.3">
      <c r="A2322" s="2">
        <v>2321</v>
      </c>
      <c r="B2322" t="s">
        <v>9022</v>
      </c>
      <c r="C2322" t="s">
        <v>9023</v>
      </c>
      <c r="D2322" t="s">
        <v>9024</v>
      </c>
      <c r="E2322" s="3">
        <v>32603</v>
      </c>
      <c r="F2322" t="s">
        <v>43</v>
      </c>
      <c r="G2322" t="s">
        <v>9025</v>
      </c>
      <c r="H2322" s="4">
        <v>47626</v>
      </c>
      <c r="I2322" s="1">
        <v>47991</v>
      </c>
      <c r="J2322" t="s">
        <v>36</v>
      </c>
      <c r="K2322" t="s">
        <v>37</v>
      </c>
      <c r="L2322" t="s">
        <v>53</v>
      </c>
      <c r="M2322" t="s">
        <v>59</v>
      </c>
      <c r="N2322" t="s">
        <v>60</v>
      </c>
      <c r="O2322" t="s">
        <v>114</v>
      </c>
      <c r="P2322" t="s">
        <v>30</v>
      </c>
      <c r="Q2322" t="s">
        <v>47</v>
      </c>
      <c r="R2322">
        <v>4.0999999999999996</v>
      </c>
      <c r="S2322">
        <v>5</v>
      </c>
      <c r="T2322">
        <f t="shared" si="108"/>
        <v>365</v>
      </c>
      <c r="U2322" t="str">
        <f t="shared" si="109"/>
        <v>2030</v>
      </c>
      <c r="V2322" t="str">
        <f t="shared" si="110"/>
        <v>2</v>
      </c>
      <c r="W2322" s="10" cm="1">
        <f t="array" ref="W2322">(INDEX(clv_analysis[[#All],[Customer Lifetime Value]], MATCH(TEXT(U2322, "0")&amp;V2322, TEXT(clv_analysis[[#All],[Year]], "0")&amp;clv_analysis[[#All],[Quarter]], 0))) /( COUNTIFS(amazon_prime_users[Year], U2322, amazon_prime_users[Quarter], V2322))</f>
        <v>83.561155921855914</v>
      </c>
    </row>
    <row r="2323" spans="1:23" x14ac:dyDescent="0.3">
      <c r="A2323" s="2">
        <v>2322</v>
      </c>
      <c r="B2323" t="s">
        <v>9026</v>
      </c>
      <c r="C2323" t="s">
        <v>9027</v>
      </c>
      <c r="D2323" t="s">
        <v>9028</v>
      </c>
      <c r="E2323" s="3">
        <v>36617</v>
      </c>
      <c r="F2323" t="s">
        <v>22</v>
      </c>
      <c r="G2323" t="s">
        <v>9029</v>
      </c>
      <c r="H2323" s="4">
        <v>47627</v>
      </c>
      <c r="I2323" s="1">
        <v>47992</v>
      </c>
      <c r="J2323" t="s">
        <v>24</v>
      </c>
      <c r="K2323" t="s">
        <v>52</v>
      </c>
      <c r="L2323" t="s">
        <v>53</v>
      </c>
      <c r="M2323" t="s">
        <v>27</v>
      </c>
      <c r="N2323" t="s">
        <v>28</v>
      </c>
      <c r="O2323" t="s">
        <v>38</v>
      </c>
      <c r="P2323" t="s">
        <v>39</v>
      </c>
      <c r="Q2323" t="s">
        <v>47</v>
      </c>
      <c r="R2323">
        <v>3.4</v>
      </c>
      <c r="S2323">
        <v>0</v>
      </c>
      <c r="T2323">
        <f t="shared" si="108"/>
        <v>365</v>
      </c>
      <c r="U2323" t="str">
        <f t="shared" si="109"/>
        <v>2030</v>
      </c>
      <c r="V2323" t="str">
        <f t="shared" si="110"/>
        <v>2</v>
      </c>
      <c r="W2323" s="10" cm="1">
        <f t="array" ref="W2323">(INDEX(clv_analysis[[#All],[Customer Lifetime Value]], MATCH(TEXT(U2323, "0")&amp;V2323, TEXT(clv_analysis[[#All],[Year]], "0")&amp;clv_analysis[[#All],[Quarter]], 0))) /( COUNTIFS(amazon_prime_users[Year], U2323, amazon_prime_users[Quarter], V2323))</f>
        <v>83.561155921855914</v>
      </c>
    </row>
    <row r="2324" spans="1:23" x14ac:dyDescent="0.3">
      <c r="A2324" s="2">
        <v>2323</v>
      </c>
      <c r="B2324" t="s">
        <v>9030</v>
      </c>
      <c r="C2324" t="s">
        <v>9031</v>
      </c>
      <c r="D2324" t="s">
        <v>9032</v>
      </c>
      <c r="E2324" s="3">
        <v>35752</v>
      </c>
      <c r="F2324" t="s">
        <v>22</v>
      </c>
      <c r="G2324" t="s">
        <v>9033</v>
      </c>
      <c r="H2324" s="4">
        <v>47628</v>
      </c>
      <c r="I2324" s="1">
        <v>47993</v>
      </c>
      <c r="J2324" t="s">
        <v>24</v>
      </c>
      <c r="K2324" t="s">
        <v>37</v>
      </c>
      <c r="L2324" t="s">
        <v>53</v>
      </c>
      <c r="M2324" t="s">
        <v>27</v>
      </c>
      <c r="N2324" t="s">
        <v>28</v>
      </c>
      <c r="O2324" t="s">
        <v>46</v>
      </c>
      <c r="P2324" t="s">
        <v>39</v>
      </c>
      <c r="Q2324" t="s">
        <v>54</v>
      </c>
      <c r="R2324">
        <v>3</v>
      </c>
      <c r="S2324">
        <v>4</v>
      </c>
      <c r="T2324">
        <f t="shared" si="108"/>
        <v>365</v>
      </c>
      <c r="U2324" t="str">
        <f t="shared" si="109"/>
        <v>2030</v>
      </c>
      <c r="V2324" t="str">
        <f t="shared" si="110"/>
        <v>2</v>
      </c>
      <c r="W2324" s="10" cm="1">
        <f t="array" ref="W2324">(INDEX(clv_analysis[[#All],[Customer Lifetime Value]], MATCH(TEXT(U2324, "0")&amp;V2324, TEXT(clv_analysis[[#All],[Year]], "0")&amp;clv_analysis[[#All],[Quarter]], 0))) /( COUNTIFS(amazon_prime_users[Year], U2324, amazon_prime_users[Quarter], V2324))</f>
        <v>83.561155921855914</v>
      </c>
    </row>
    <row r="2325" spans="1:23" x14ac:dyDescent="0.3">
      <c r="A2325" s="2">
        <v>2324</v>
      </c>
      <c r="B2325" t="s">
        <v>9034</v>
      </c>
      <c r="C2325" t="s">
        <v>9035</v>
      </c>
      <c r="D2325" t="s">
        <v>9036</v>
      </c>
      <c r="E2325" s="3">
        <v>13071</v>
      </c>
      <c r="F2325" t="s">
        <v>43</v>
      </c>
      <c r="G2325" t="s">
        <v>9037</v>
      </c>
      <c r="H2325" s="4">
        <v>47629</v>
      </c>
      <c r="I2325" s="1">
        <v>47994</v>
      </c>
      <c r="J2325" t="s">
        <v>24</v>
      </c>
      <c r="K2325" t="s">
        <v>37</v>
      </c>
      <c r="L2325" t="s">
        <v>26</v>
      </c>
      <c r="M2325" t="s">
        <v>66</v>
      </c>
      <c r="N2325" t="s">
        <v>45</v>
      </c>
      <c r="O2325" t="s">
        <v>114</v>
      </c>
      <c r="P2325" t="s">
        <v>39</v>
      </c>
      <c r="Q2325" t="s">
        <v>54</v>
      </c>
      <c r="R2325">
        <v>4.7</v>
      </c>
      <c r="S2325">
        <v>9</v>
      </c>
      <c r="T2325">
        <f t="shared" si="108"/>
        <v>365</v>
      </c>
      <c r="U2325" t="str">
        <f t="shared" si="109"/>
        <v>2030</v>
      </c>
      <c r="V2325" t="str">
        <f t="shared" si="110"/>
        <v>2</v>
      </c>
      <c r="W2325" s="10" cm="1">
        <f t="array" ref="W2325">(INDEX(clv_analysis[[#All],[Customer Lifetime Value]], MATCH(TEXT(U2325, "0")&amp;V2325, TEXT(clv_analysis[[#All],[Year]], "0")&amp;clv_analysis[[#All],[Quarter]], 0))) /( COUNTIFS(amazon_prime_users[Year], U2325, amazon_prime_users[Quarter], V2325))</f>
        <v>83.561155921855914</v>
      </c>
    </row>
    <row r="2326" spans="1:23" x14ac:dyDescent="0.3">
      <c r="A2326" s="2">
        <v>2325</v>
      </c>
      <c r="B2326" t="s">
        <v>9038</v>
      </c>
      <c r="C2326" t="s">
        <v>9039</v>
      </c>
      <c r="D2326" t="s">
        <v>9040</v>
      </c>
      <c r="E2326" s="3">
        <v>13318</v>
      </c>
      <c r="F2326" t="s">
        <v>43</v>
      </c>
      <c r="G2326" t="s">
        <v>9041</v>
      </c>
      <c r="H2326" s="4">
        <v>47630</v>
      </c>
      <c r="I2326" s="1">
        <v>47995</v>
      </c>
      <c r="J2326" t="s">
        <v>24</v>
      </c>
      <c r="K2326" t="s">
        <v>37</v>
      </c>
      <c r="L2326" t="s">
        <v>53</v>
      </c>
      <c r="M2326" t="s">
        <v>66</v>
      </c>
      <c r="N2326" t="s">
        <v>60</v>
      </c>
      <c r="O2326" t="s">
        <v>38</v>
      </c>
      <c r="P2326" t="s">
        <v>30</v>
      </c>
      <c r="Q2326" t="s">
        <v>47</v>
      </c>
      <c r="R2326">
        <v>3.7</v>
      </c>
      <c r="S2326">
        <v>0</v>
      </c>
      <c r="T2326">
        <f t="shared" si="108"/>
        <v>365</v>
      </c>
      <c r="U2326" t="str">
        <f t="shared" si="109"/>
        <v>2030</v>
      </c>
      <c r="V2326" t="str">
        <f t="shared" si="110"/>
        <v>2</v>
      </c>
      <c r="W2326" s="10" cm="1">
        <f t="array" ref="W2326">(INDEX(clv_analysis[[#All],[Customer Lifetime Value]], MATCH(TEXT(U2326, "0")&amp;V2326, TEXT(clv_analysis[[#All],[Year]], "0")&amp;clv_analysis[[#All],[Quarter]], 0))) /( COUNTIFS(amazon_prime_users[Year], U2326, amazon_prime_users[Quarter], V2326))</f>
        <v>83.561155921855914</v>
      </c>
    </row>
    <row r="2327" spans="1:23" x14ac:dyDescent="0.3">
      <c r="A2327" s="2">
        <v>2326</v>
      </c>
      <c r="B2327" t="s">
        <v>9042</v>
      </c>
      <c r="C2327" t="s">
        <v>9043</v>
      </c>
      <c r="D2327" t="s">
        <v>9044</v>
      </c>
      <c r="E2327" s="3">
        <v>20801</v>
      </c>
      <c r="F2327" t="s">
        <v>43</v>
      </c>
      <c r="G2327" t="s">
        <v>9045</v>
      </c>
      <c r="H2327" s="4">
        <v>47631</v>
      </c>
      <c r="I2327" s="1">
        <v>47996</v>
      </c>
      <c r="J2327" t="s">
        <v>36</v>
      </c>
      <c r="K2327" t="s">
        <v>25</v>
      </c>
      <c r="L2327" t="s">
        <v>26</v>
      </c>
      <c r="M2327" t="s">
        <v>66</v>
      </c>
      <c r="N2327" t="s">
        <v>28</v>
      </c>
      <c r="O2327" t="s">
        <v>38</v>
      </c>
      <c r="P2327" t="s">
        <v>68</v>
      </c>
      <c r="Q2327" t="s">
        <v>54</v>
      </c>
      <c r="R2327">
        <v>4</v>
      </c>
      <c r="S2327">
        <v>9</v>
      </c>
      <c r="T2327">
        <f t="shared" si="108"/>
        <v>365</v>
      </c>
      <c r="U2327" t="str">
        <f t="shared" si="109"/>
        <v>2030</v>
      </c>
      <c r="V2327" t="str">
        <f t="shared" si="110"/>
        <v>2</v>
      </c>
      <c r="W2327" s="10" cm="1">
        <f t="array" ref="W2327">(INDEX(clv_analysis[[#All],[Customer Lifetime Value]], MATCH(TEXT(U2327, "0")&amp;V2327, TEXT(clv_analysis[[#All],[Year]], "0")&amp;clv_analysis[[#All],[Quarter]], 0))) /( COUNTIFS(amazon_prime_users[Year], U2327, amazon_prime_users[Quarter], V2327))</f>
        <v>83.561155921855914</v>
      </c>
    </row>
    <row r="2328" spans="1:23" x14ac:dyDescent="0.3">
      <c r="A2328" s="2">
        <v>2327</v>
      </c>
      <c r="B2328" t="s">
        <v>9046</v>
      </c>
      <c r="C2328" t="s">
        <v>9047</v>
      </c>
      <c r="D2328" t="s">
        <v>9048</v>
      </c>
      <c r="E2328" s="3">
        <v>34915</v>
      </c>
      <c r="F2328" t="s">
        <v>43</v>
      </c>
      <c r="G2328" t="s">
        <v>9049</v>
      </c>
      <c r="H2328" s="4">
        <v>47632</v>
      </c>
      <c r="I2328" s="1">
        <v>47997</v>
      </c>
      <c r="J2328" t="s">
        <v>24</v>
      </c>
      <c r="K2328" t="s">
        <v>37</v>
      </c>
      <c r="L2328" t="s">
        <v>53</v>
      </c>
      <c r="M2328" t="s">
        <v>27</v>
      </c>
      <c r="N2328" t="s">
        <v>60</v>
      </c>
      <c r="O2328" t="s">
        <v>73</v>
      </c>
      <c r="P2328" t="s">
        <v>68</v>
      </c>
      <c r="Q2328" t="s">
        <v>47</v>
      </c>
      <c r="R2328">
        <v>4.0999999999999996</v>
      </c>
      <c r="S2328">
        <v>0</v>
      </c>
      <c r="T2328">
        <f t="shared" si="108"/>
        <v>365</v>
      </c>
      <c r="U2328" t="str">
        <f t="shared" si="109"/>
        <v>2030</v>
      </c>
      <c r="V2328" t="str">
        <f t="shared" si="110"/>
        <v>2</v>
      </c>
      <c r="W2328" s="10" cm="1">
        <f t="array" ref="W2328">(INDEX(clv_analysis[[#All],[Customer Lifetime Value]], MATCH(TEXT(U2328, "0")&amp;V2328, TEXT(clv_analysis[[#All],[Year]], "0")&amp;clv_analysis[[#All],[Quarter]], 0))) /( COUNTIFS(amazon_prime_users[Year], U2328, amazon_prime_users[Quarter], V2328))</f>
        <v>83.561155921855914</v>
      </c>
    </row>
    <row r="2329" spans="1:23" x14ac:dyDescent="0.3">
      <c r="A2329" s="2">
        <v>2328</v>
      </c>
      <c r="B2329" t="s">
        <v>9050</v>
      </c>
      <c r="C2329" t="s">
        <v>9051</v>
      </c>
      <c r="D2329" t="s">
        <v>9052</v>
      </c>
      <c r="E2329" s="3">
        <v>25400</v>
      </c>
      <c r="F2329" t="s">
        <v>43</v>
      </c>
      <c r="G2329" t="s">
        <v>9053</v>
      </c>
      <c r="H2329" s="4">
        <v>47633</v>
      </c>
      <c r="I2329" s="1">
        <v>47998</v>
      </c>
      <c r="J2329" t="s">
        <v>24</v>
      </c>
      <c r="K2329" t="s">
        <v>52</v>
      </c>
      <c r="L2329" t="s">
        <v>53</v>
      </c>
      <c r="M2329" t="s">
        <v>27</v>
      </c>
      <c r="N2329" t="s">
        <v>45</v>
      </c>
      <c r="O2329" t="s">
        <v>67</v>
      </c>
      <c r="P2329" t="s">
        <v>68</v>
      </c>
      <c r="Q2329" t="s">
        <v>47</v>
      </c>
      <c r="R2329">
        <v>3.9</v>
      </c>
      <c r="S2329">
        <v>10</v>
      </c>
      <c r="T2329">
        <f t="shared" si="108"/>
        <v>365</v>
      </c>
      <c r="U2329" t="str">
        <f t="shared" si="109"/>
        <v>2030</v>
      </c>
      <c r="V2329" t="str">
        <f t="shared" si="110"/>
        <v>2</v>
      </c>
      <c r="W2329" s="10" cm="1">
        <f t="array" ref="W2329">(INDEX(clv_analysis[[#All],[Customer Lifetime Value]], MATCH(TEXT(U2329, "0")&amp;V2329, TEXT(clv_analysis[[#All],[Year]], "0")&amp;clv_analysis[[#All],[Quarter]], 0))) /( COUNTIFS(amazon_prime_users[Year], U2329, amazon_prime_users[Quarter], V2329))</f>
        <v>83.561155921855914</v>
      </c>
    </row>
    <row r="2330" spans="1:23" x14ac:dyDescent="0.3">
      <c r="A2330" s="2">
        <v>2329</v>
      </c>
      <c r="B2330" t="s">
        <v>9054</v>
      </c>
      <c r="C2330" t="s">
        <v>9055</v>
      </c>
      <c r="D2330" t="s">
        <v>9056</v>
      </c>
      <c r="E2330" s="3">
        <v>16483</v>
      </c>
      <c r="F2330" t="s">
        <v>43</v>
      </c>
      <c r="G2330" t="s">
        <v>9057</v>
      </c>
      <c r="H2330" s="4">
        <v>47634</v>
      </c>
      <c r="I2330" s="1">
        <v>47999</v>
      </c>
      <c r="J2330" t="s">
        <v>36</v>
      </c>
      <c r="K2330" t="s">
        <v>52</v>
      </c>
      <c r="L2330" t="s">
        <v>53</v>
      </c>
      <c r="M2330" t="s">
        <v>66</v>
      </c>
      <c r="N2330" t="s">
        <v>60</v>
      </c>
      <c r="O2330" t="s">
        <v>38</v>
      </c>
      <c r="P2330" t="s">
        <v>39</v>
      </c>
      <c r="Q2330" t="s">
        <v>31</v>
      </c>
      <c r="R2330">
        <v>4.9000000000000004</v>
      </c>
      <c r="S2330">
        <v>9</v>
      </c>
      <c r="T2330">
        <f t="shared" si="108"/>
        <v>365</v>
      </c>
      <c r="U2330" t="str">
        <f t="shared" si="109"/>
        <v>2030</v>
      </c>
      <c r="V2330" t="str">
        <f t="shared" si="110"/>
        <v>2</v>
      </c>
      <c r="W2330" s="10" cm="1">
        <f t="array" ref="W2330">(INDEX(clv_analysis[[#All],[Customer Lifetime Value]], MATCH(TEXT(U2330, "0")&amp;V2330, TEXT(clv_analysis[[#All],[Year]], "0")&amp;clv_analysis[[#All],[Quarter]], 0))) /( COUNTIFS(amazon_prime_users[Year], U2330, amazon_prime_users[Quarter], V2330))</f>
        <v>83.561155921855914</v>
      </c>
    </row>
    <row r="2331" spans="1:23" x14ac:dyDescent="0.3">
      <c r="A2331" s="2">
        <v>2330</v>
      </c>
      <c r="B2331" t="s">
        <v>9058</v>
      </c>
      <c r="C2331" t="s">
        <v>9059</v>
      </c>
      <c r="D2331" t="s">
        <v>9060</v>
      </c>
      <c r="E2331" s="3">
        <v>31182</v>
      </c>
      <c r="F2331" t="s">
        <v>22</v>
      </c>
      <c r="G2331" t="s">
        <v>9061</v>
      </c>
      <c r="H2331" s="4">
        <v>47635</v>
      </c>
      <c r="I2331" s="1">
        <v>48000</v>
      </c>
      <c r="J2331" t="s">
        <v>24</v>
      </c>
      <c r="K2331" t="s">
        <v>52</v>
      </c>
      <c r="L2331" t="s">
        <v>26</v>
      </c>
      <c r="M2331" t="s">
        <v>27</v>
      </c>
      <c r="N2331" t="s">
        <v>60</v>
      </c>
      <c r="O2331" t="s">
        <v>46</v>
      </c>
      <c r="P2331" t="s">
        <v>68</v>
      </c>
      <c r="Q2331" t="s">
        <v>54</v>
      </c>
      <c r="R2331">
        <v>4.7</v>
      </c>
      <c r="S2331">
        <v>6</v>
      </c>
      <c r="T2331">
        <f t="shared" si="108"/>
        <v>365</v>
      </c>
      <c r="U2331" t="str">
        <f t="shared" si="109"/>
        <v>2030</v>
      </c>
      <c r="V2331" t="str">
        <f t="shared" si="110"/>
        <v>2</v>
      </c>
      <c r="W2331" s="10" cm="1">
        <f t="array" ref="W2331">(INDEX(clv_analysis[[#All],[Customer Lifetime Value]], MATCH(TEXT(U2331, "0")&amp;V2331, TEXT(clv_analysis[[#All],[Year]], "0")&amp;clv_analysis[[#All],[Quarter]], 0))) /( COUNTIFS(amazon_prime_users[Year], U2331, amazon_prime_users[Quarter], V2331))</f>
        <v>83.561155921855914</v>
      </c>
    </row>
    <row r="2332" spans="1:23" x14ac:dyDescent="0.3">
      <c r="A2332" s="2">
        <v>2331</v>
      </c>
      <c r="B2332" t="s">
        <v>9062</v>
      </c>
      <c r="C2332" t="s">
        <v>9063</v>
      </c>
      <c r="D2332" t="s">
        <v>9064</v>
      </c>
      <c r="E2332" s="3">
        <v>30054</v>
      </c>
      <c r="F2332" t="s">
        <v>22</v>
      </c>
      <c r="G2332" t="s">
        <v>9065</v>
      </c>
      <c r="H2332" s="4">
        <v>47636</v>
      </c>
      <c r="I2332" s="1">
        <v>48001</v>
      </c>
      <c r="J2332" t="s">
        <v>24</v>
      </c>
      <c r="K2332" t="s">
        <v>37</v>
      </c>
      <c r="L2332" t="s">
        <v>53</v>
      </c>
      <c r="M2332" t="s">
        <v>27</v>
      </c>
      <c r="N2332" t="s">
        <v>45</v>
      </c>
      <c r="O2332" t="s">
        <v>114</v>
      </c>
      <c r="P2332" t="s">
        <v>30</v>
      </c>
      <c r="Q2332" t="s">
        <v>54</v>
      </c>
      <c r="R2332">
        <v>4.4000000000000004</v>
      </c>
      <c r="S2332">
        <v>1</v>
      </c>
      <c r="T2332">
        <f t="shared" si="108"/>
        <v>365</v>
      </c>
      <c r="U2332" t="str">
        <f t="shared" si="109"/>
        <v>2030</v>
      </c>
      <c r="V2332" t="str">
        <f t="shared" si="110"/>
        <v>2</v>
      </c>
      <c r="W2332" s="10" cm="1">
        <f t="array" ref="W2332">(INDEX(clv_analysis[[#All],[Customer Lifetime Value]], MATCH(TEXT(U2332, "0")&amp;V2332, TEXT(clv_analysis[[#All],[Year]], "0")&amp;clv_analysis[[#All],[Quarter]], 0))) /( COUNTIFS(amazon_prime_users[Year], U2332, amazon_prime_users[Quarter], V2332))</f>
        <v>83.561155921855914</v>
      </c>
    </row>
    <row r="2333" spans="1:23" x14ac:dyDescent="0.3">
      <c r="A2333" s="2">
        <v>2332</v>
      </c>
      <c r="B2333" t="s">
        <v>9066</v>
      </c>
      <c r="C2333" t="s">
        <v>9067</v>
      </c>
      <c r="D2333" t="s">
        <v>9068</v>
      </c>
      <c r="E2333" s="3">
        <v>21206</v>
      </c>
      <c r="F2333" t="s">
        <v>43</v>
      </c>
      <c r="G2333" t="s">
        <v>9069</v>
      </c>
      <c r="H2333" s="4">
        <v>47637</v>
      </c>
      <c r="I2333" s="1">
        <v>48002</v>
      </c>
      <c r="J2333" t="s">
        <v>24</v>
      </c>
      <c r="K2333" t="s">
        <v>52</v>
      </c>
      <c r="L2333" t="s">
        <v>53</v>
      </c>
      <c r="M2333" t="s">
        <v>66</v>
      </c>
      <c r="N2333" t="s">
        <v>60</v>
      </c>
      <c r="O2333" t="s">
        <v>114</v>
      </c>
      <c r="P2333" t="s">
        <v>39</v>
      </c>
      <c r="Q2333" t="s">
        <v>31</v>
      </c>
      <c r="R2333">
        <v>3</v>
      </c>
      <c r="S2333">
        <v>2</v>
      </c>
      <c r="T2333">
        <f t="shared" si="108"/>
        <v>365</v>
      </c>
      <c r="U2333" t="str">
        <f t="shared" si="109"/>
        <v>2030</v>
      </c>
      <c r="V2333" t="str">
        <f t="shared" si="110"/>
        <v>2</v>
      </c>
      <c r="W2333" s="10" cm="1">
        <f t="array" ref="W2333">(INDEX(clv_analysis[[#All],[Customer Lifetime Value]], MATCH(TEXT(U2333, "0")&amp;V2333, TEXT(clv_analysis[[#All],[Year]], "0")&amp;clv_analysis[[#All],[Quarter]], 0))) /( COUNTIFS(amazon_prime_users[Year], U2333, amazon_prime_users[Quarter], V2333))</f>
        <v>83.561155921855914</v>
      </c>
    </row>
    <row r="2334" spans="1:23" x14ac:dyDescent="0.3">
      <c r="A2334" s="2">
        <v>2333</v>
      </c>
      <c r="B2334" t="s">
        <v>9070</v>
      </c>
      <c r="C2334" t="s">
        <v>9071</v>
      </c>
      <c r="D2334" t="s">
        <v>9072</v>
      </c>
      <c r="E2334" s="3">
        <v>31458</v>
      </c>
      <c r="F2334" t="s">
        <v>43</v>
      </c>
      <c r="G2334" t="s">
        <v>9073</v>
      </c>
      <c r="H2334" s="4">
        <v>47638</v>
      </c>
      <c r="I2334" s="1">
        <v>48003</v>
      </c>
      <c r="J2334" t="s">
        <v>24</v>
      </c>
      <c r="K2334" t="s">
        <v>37</v>
      </c>
      <c r="L2334" t="s">
        <v>53</v>
      </c>
      <c r="M2334" t="s">
        <v>59</v>
      </c>
      <c r="N2334" t="s">
        <v>45</v>
      </c>
      <c r="O2334" t="s">
        <v>61</v>
      </c>
      <c r="P2334" t="s">
        <v>39</v>
      </c>
      <c r="Q2334" t="s">
        <v>54</v>
      </c>
      <c r="R2334">
        <v>3</v>
      </c>
      <c r="S2334">
        <v>2</v>
      </c>
      <c r="T2334">
        <f t="shared" si="108"/>
        <v>365</v>
      </c>
      <c r="U2334" t="str">
        <f t="shared" si="109"/>
        <v>2030</v>
      </c>
      <c r="V2334" t="str">
        <f t="shared" si="110"/>
        <v>2</v>
      </c>
      <c r="W2334" s="10" cm="1">
        <f t="array" ref="W2334">(INDEX(clv_analysis[[#All],[Customer Lifetime Value]], MATCH(TEXT(U2334, "0")&amp;V2334, TEXT(clv_analysis[[#All],[Year]], "0")&amp;clv_analysis[[#All],[Quarter]], 0))) /( COUNTIFS(amazon_prime_users[Year], U2334, amazon_prime_users[Quarter], V2334))</f>
        <v>83.561155921855914</v>
      </c>
    </row>
    <row r="2335" spans="1:23" x14ac:dyDescent="0.3">
      <c r="A2335" s="2">
        <v>2334</v>
      </c>
      <c r="B2335" t="s">
        <v>9074</v>
      </c>
      <c r="C2335" t="s">
        <v>9075</v>
      </c>
      <c r="D2335" t="s">
        <v>9076</v>
      </c>
      <c r="E2335" s="3">
        <v>33003</v>
      </c>
      <c r="F2335" t="s">
        <v>43</v>
      </c>
      <c r="G2335" t="s">
        <v>9077</v>
      </c>
      <c r="H2335" s="4">
        <v>47639</v>
      </c>
      <c r="I2335" s="1">
        <v>48004</v>
      </c>
      <c r="J2335" t="s">
        <v>36</v>
      </c>
      <c r="K2335" t="s">
        <v>52</v>
      </c>
      <c r="L2335" t="s">
        <v>26</v>
      </c>
      <c r="M2335" t="s">
        <v>59</v>
      </c>
      <c r="N2335" t="s">
        <v>60</v>
      </c>
      <c r="O2335" t="s">
        <v>61</v>
      </c>
      <c r="P2335" t="s">
        <v>39</v>
      </c>
      <c r="Q2335" t="s">
        <v>54</v>
      </c>
      <c r="R2335">
        <v>3.5</v>
      </c>
      <c r="S2335">
        <v>8</v>
      </c>
      <c r="T2335">
        <f t="shared" si="108"/>
        <v>365</v>
      </c>
      <c r="U2335" t="str">
        <f t="shared" si="109"/>
        <v>2030</v>
      </c>
      <c r="V2335" t="str">
        <f t="shared" si="110"/>
        <v>2</v>
      </c>
      <c r="W2335" s="10" cm="1">
        <f t="array" ref="W2335">(INDEX(clv_analysis[[#All],[Customer Lifetime Value]], MATCH(TEXT(U2335, "0")&amp;V2335, TEXT(clv_analysis[[#All],[Year]], "0")&amp;clv_analysis[[#All],[Quarter]], 0))) /( COUNTIFS(amazon_prime_users[Year], U2335, amazon_prime_users[Quarter], V2335))</f>
        <v>83.561155921855914</v>
      </c>
    </row>
    <row r="2336" spans="1:23" x14ac:dyDescent="0.3">
      <c r="A2336" s="2">
        <v>2335</v>
      </c>
      <c r="B2336" t="s">
        <v>9078</v>
      </c>
      <c r="C2336" t="s">
        <v>9079</v>
      </c>
      <c r="D2336" t="s">
        <v>9080</v>
      </c>
      <c r="E2336" s="3">
        <v>15154</v>
      </c>
      <c r="F2336" t="s">
        <v>43</v>
      </c>
      <c r="G2336" t="s">
        <v>9081</v>
      </c>
      <c r="H2336" s="4">
        <v>47640</v>
      </c>
      <c r="I2336" s="1">
        <v>48005</v>
      </c>
      <c r="J2336" t="s">
        <v>24</v>
      </c>
      <c r="K2336" t="s">
        <v>52</v>
      </c>
      <c r="L2336" t="s">
        <v>26</v>
      </c>
      <c r="M2336" t="s">
        <v>59</v>
      </c>
      <c r="N2336" t="s">
        <v>45</v>
      </c>
      <c r="O2336" t="s">
        <v>67</v>
      </c>
      <c r="P2336" t="s">
        <v>30</v>
      </c>
      <c r="Q2336" t="s">
        <v>47</v>
      </c>
      <c r="R2336">
        <v>4.9000000000000004</v>
      </c>
      <c r="S2336">
        <v>8</v>
      </c>
      <c r="T2336">
        <f t="shared" si="108"/>
        <v>365</v>
      </c>
      <c r="U2336" t="str">
        <f t="shared" si="109"/>
        <v>2030</v>
      </c>
      <c r="V2336" t="str">
        <f t="shared" si="110"/>
        <v>2</v>
      </c>
      <c r="W2336" s="10" cm="1">
        <f t="array" ref="W2336">(INDEX(clv_analysis[[#All],[Customer Lifetime Value]], MATCH(TEXT(U2336, "0")&amp;V2336, TEXT(clv_analysis[[#All],[Year]], "0")&amp;clv_analysis[[#All],[Quarter]], 0))) /( COUNTIFS(amazon_prime_users[Year], U2336, amazon_prime_users[Quarter], V2336))</f>
        <v>83.561155921855914</v>
      </c>
    </row>
    <row r="2337" spans="1:23" x14ac:dyDescent="0.3">
      <c r="A2337" s="2">
        <v>2336</v>
      </c>
      <c r="B2337" t="s">
        <v>9082</v>
      </c>
      <c r="C2337" t="s">
        <v>9083</v>
      </c>
      <c r="D2337" t="s">
        <v>9084</v>
      </c>
      <c r="E2337" s="3">
        <v>38122</v>
      </c>
      <c r="F2337" t="s">
        <v>22</v>
      </c>
      <c r="G2337" t="s">
        <v>6126</v>
      </c>
      <c r="H2337" s="4">
        <v>47641</v>
      </c>
      <c r="I2337" s="1">
        <v>48006</v>
      </c>
      <c r="J2337" t="s">
        <v>24</v>
      </c>
      <c r="K2337" t="s">
        <v>37</v>
      </c>
      <c r="L2337" t="s">
        <v>26</v>
      </c>
      <c r="M2337" t="s">
        <v>27</v>
      </c>
      <c r="N2337" t="s">
        <v>28</v>
      </c>
      <c r="O2337" t="s">
        <v>46</v>
      </c>
      <c r="P2337" t="s">
        <v>68</v>
      </c>
      <c r="Q2337" t="s">
        <v>47</v>
      </c>
      <c r="R2337">
        <v>4.2</v>
      </c>
      <c r="S2337">
        <v>2</v>
      </c>
      <c r="T2337">
        <f t="shared" si="108"/>
        <v>365</v>
      </c>
      <c r="U2337" t="str">
        <f t="shared" si="109"/>
        <v>2030</v>
      </c>
      <c r="V2337" t="str">
        <f t="shared" si="110"/>
        <v>2</v>
      </c>
      <c r="W2337" s="10" cm="1">
        <f t="array" ref="W2337">(INDEX(clv_analysis[[#All],[Customer Lifetime Value]], MATCH(TEXT(U2337, "0")&amp;V2337, TEXT(clv_analysis[[#All],[Year]], "0")&amp;clv_analysis[[#All],[Quarter]], 0))) /( COUNTIFS(amazon_prime_users[Year], U2337, amazon_prime_users[Quarter], V2337))</f>
        <v>83.561155921855914</v>
      </c>
    </row>
    <row r="2338" spans="1:23" x14ac:dyDescent="0.3">
      <c r="A2338" s="2">
        <v>2337</v>
      </c>
      <c r="B2338" t="s">
        <v>9085</v>
      </c>
      <c r="C2338" t="s">
        <v>9086</v>
      </c>
      <c r="D2338" t="s">
        <v>9087</v>
      </c>
      <c r="E2338" s="3">
        <v>15660</v>
      </c>
      <c r="F2338" t="s">
        <v>22</v>
      </c>
      <c r="G2338" t="s">
        <v>9088</v>
      </c>
      <c r="H2338" s="4">
        <v>47642</v>
      </c>
      <c r="I2338" s="1">
        <v>48007</v>
      </c>
      <c r="J2338" t="s">
        <v>24</v>
      </c>
      <c r="K2338" t="s">
        <v>25</v>
      </c>
      <c r="L2338" t="s">
        <v>26</v>
      </c>
      <c r="M2338" t="s">
        <v>59</v>
      </c>
      <c r="N2338" t="s">
        <v>28</v>
      </c>
      <c r="O2338" t="s">
        <v>46</v>
      </c>
      <c r="P2338" t="s">
        <v>68</v>
      </c>
      <c r="Q2338" t="s">
        <v>31</v>
      </c>
      <c r="R2338">
        <v>3.6</v>
      </c>
      <c r="S2338">
        <v>9</v>
      </c>
      <c r="T2338">
        <f t="shared" si="108"/>
        <v>365</v>
      </c>
      <c r="U2338" t="str">
        <f t="shared" si="109"/>
        <v>2030</v>
      </c>
      <c r="V2338" t="str">
        <f t="shared" si="110"/>
        <v>2</v>
      </c>
      <c r="W2338" s="10" cm="1">
        <f t="array" ref="W2338">(INDEX(clv_analysis[[#All],[Customer Lifetime Value]], MATCH(TEXT(U2338, "0")&amp;V2338, TEXT(clv_analysis[[#All],[Year]], "0")&amp;clv_analysis[[#All],[Quarter]], 0))) /( COUNTIFS(amazon_prime_users[Year], U2338, amazon_prime_users[Quarter], V2338))</f>
        <v>83.561155921855914</v>
      </c>
    </row>
    <row r="2339" spans="1:23" x14ac:dyDescent="0.3">
      <c r="A2339" s="2">
        <v>2338</v>
      </c>
      <c r="B2339" t="s">
        <v>9089</v>
      </c>
      <c r="C2339" t="s">
        <v>9090</v>
      </c>
      <c r="D2339" t="s">
        <v>9091</v>
      </c>
      <c r="E2339" s="3">
        <v>37886</v>
      </c>
      <c r="F2339" t="s">
        <v>22</v>
      </c>
      <c r="G2339" t="s">
        <v>9092</v>
      </c>
      <c r="H2339" s="4">
        <v>47643</v>
      </c>
      <c r="I2339" s="1">
        <v>48008</v>
      </c>
      <c r="J2339" t="s">
        <v>36</v>
      </c>
      <c r="K2339" t="s">
        <v>37</v>
      </c>
      <c r="L2339" t="s">
        <v>53</v>
      </c>
      <c r="M2339" t="s">
        <v>27</v>
      </c>
      <c r="N2339" t="s">
        <v>45</v>
      </c>
      <c r="O2339" t="s">
        <v>29</v>
      </c>
      <c r="P2339" t="s">
        <v>30</v>
      </c>
      <c r="Q2339" t="s">
        <v>47</v>
      </c>
      <c r="R2339">
        <v>4.2</v>
      </c>
      <c r="S2339">
        <v>9</v>
      </c>
      <c r="T2339">
        <f t="shared" si="108"/>
        <v>365</v>
      </c>
      <c r="U2339" t="str">
        <f t="shared" si="109"/>
        <v>2030</v>
      </c>
      <c r="V2339" t="str">
        <f t="shared" si="110"/>
        <v>2</v>
      </c>
      <c r="W2339" s="10" cm="1">
        <f t="array" ref="W2339">(INDEX(clv_analysis[[#All],[Customer Lifetime Value]], MATCH(TEXT(U2339, "0")&amp;V2339, TEXT(clv_analysis[[#All],[Year]], "0")&amp;clv_analysis[[#All],[Quarter]], 0))) /( COUNTIFS(amazon_prime_users[Year], U2339, amazon_prime_users[Quarter], V2339))</f>
        <v>83.561155921855914</v>
      </c>
    </row>
    <row r="2340" spans="1:23" x14ac:dyDescent="0.3">
      <c r="A2340" s="2">
        <v>2339</v>
      </c>
      <c r="B2340" t="s">
        <v>9093</v>
      </c>
      <c r="C2340" t="s">
        <v>9094</v>
      </c>
      <c r="D2340" t="s">
        <v>9095</v>
      </c>
      <c r="E2340" s="3">
        <v>25106</v>
      </c>
      <c r="F2340" t="s">
        <v>22</v>
      </c>
      <c r="G2340" t="s">
        <v>9096</v>
      </c>
      <c r="H2340" s="4">
        <v>47644</v>
      </c>
      <c r="I2340" s="1">
        <v>48009</v>
      </c>
      <c r="J2340" t="s">
        <v>24</v>
      </c>
      <c r="K2340" t="s">
        <v>52</v>
      </c>
      <c r="L2340" t="s">
        <v>53</v>
      </c>
      <c r="M2340" t="s">
        <v>59</v>
      </c>
      <c r="N2340" t="s">
        <v>28</v>
      </c>
      <c r="O2340" t="s">
        <v>73</v>
      </c>
      <c r="P2340" t="s">
        <v>68</v>
      </c>
      <c r="Q2340" t="s">
        <v>47</v>
      </c>
      <c r="R2340">
        <v>3.6</v>
      </c>
      <c r="S2340">
        <v>5</v>
      </c>
      <c r="T2340">
        <f t="shared" si="108"/>
        <v>365</v>
      </c>
      <c r="U2340" t="str">
        <f t="shared" si="109"/>
        <v>2030</v>
      </c>
      <c r="V2340" t="str">
        <f t="shared" si="110"/>
        <v>2</v>
      </c>
      <c r="W2340" s="10" cm="1">
        <f t="array" ref="W2340">(INDEX(clv_analysis[[#All],[Customer Lifetime Value]], MATCH(TEXT(U2340, "0")&amp;V2340, TEXT(clv_analysis[[#All],[Year]], "0")&amp;clv_analysis[[#All],[Quarter]], 0))) /( COUNTIFS(amazon_prime_users[Year], U2340, amazon_prime_users[Quarter], V2340))</f>
        <v>83.561155921855914</v>
      </c>
    </row>
    <row r="2341" spans="1:23" x14ac:dyDescent="0.3">
      <c r="A2341" s="2">
        <v>2340</v>
      </c>
      <c r="B2341" t="s">
        <v>9097</v>
      </c>
      <c r="C2341" t="s">
        <v>9098</v>
      </c>
      <c r="D2341" t="s">
        <v>9099</v>
      </c>
      <c r="E2341" s="3">
        <v>24430</v>
      </c>
      <c r="F2341" t="s">
        <v>22</v>
      </c>
      <c r="G2341" t="s">
        <v>9100</v>
      </c>
      <c r="H2341" s="4">
        <v>47645</v>
      </c>
      <c r="I2341" s="1">
        <v>48010</v>
      </c>
      <c r="J2341" t="s">
        <v>36</v>
      </c>
      <c r="K2341" t="s">
        <v>52</v>
      </c>
      <c r="L2341" t="s">
        <v>53</v>
      </c>
      <c r="M2341" t="s">
        <v>59</v>
      </c>
      <c r="N2341" t="s">
        <v>45</v>
      </c>
      <c r="O2341" t="s">
        <v>73</v>
      </c>
      <c r="P2341" t="s">
        <v>30</v>
      </c>
      <c r="Q2341" t="s">
        <v>47</v>
      </c>
      <c r="R2341">
        <v>3.2</v>
      </c>
      <c r="S2341">
        <v>1</v>
      </c>
      <c r="T2341">
        <f t="shared" si="108"/>
        <v>365</v>
      </c>
      <c r="U2341" t="str">
        <f t="shared" si="109"/>
        <v>2030</v>
      </c>
      <c r="V2341" t="str">
        <f t="shared" si="110"/>
        <v>2</v>
      </c>
      <c r="W2341" s="10" cm="1">
        <f t="array" ref="W2341">(INDEX(clv_analysis[[#All],[Customer Lifetime Value]], MATCH(TEXT(U2341, "0")&amp;V2341, TEXT(clv_analysis[[#All],[Year]], "0")&amp;clv_analysis[[#All],[Quarter]], 0))) /( COUNTIFS(amazon_prime_users[Year], U2341, amazon_prime_users[Quarter], V2341))</f>
        <v>83.561155921855914</v>
      </c>
    </row>
    <row r="2342" spans="1:23" x14ac:dyDescent="0.3">
      <c r="A2342" s="2">
        <v>2341</v>
      </c>
      <c r="B2342" t="s">
        <v>9101</v>
      </c>
      <c r="C2342" t="s">
        <v>9102</v>
      </c>
      <c r="D2342" t="s">
        <v>9103</v>
      </c>
      <c r="E2342" s="3">
        <v>35203</v>
      </c>
      <c r="F2342" t="s">
        <v>43</v>
      </c>
      <c r="G2342" t="s">
        <v>9104</v>
      </c>
      <c r="H2342" s="4">
        <v>47646</v>
      </c>
      <c r="I2342" s="1">
        <v>48011</v>
      </c>
      <c r="J2342" t="s">
        <v>36</v>
      </c>
      <c r="K2342" t="s">
        <v>25</v>
      </c>
      <c r="L2342" t="s">
        <v>26</v>
      </c>
      <c r="M2342" t="s">
        <v>59</v>
      </c>
      <c r="N2342" t="s">
        <v>45</v>
      </c>
      <c r="O2342" t="s">
        <v>61</v>
      </c>
      <c r="P2342" t="s">
        <v>30</v>
      </c>
      <c r="Q2342" t="s">
        <v>47</v>
      </c>
      <c r="R2342">
        <v>3.1</v>
      </c>
      <c r="S2342">
        <v>7</v>
      </c>
      <c r="T2342">
        <f t="shared" si="108"/>
        <v>365</v>
      </c>
      <c r="U2342" t="str">
        <f t="shared" si="109"/>
        <v>2030</v>
      </c>
      <c r="V2342" t="str">
        <f t="shared" si="110"/>
        <v>2</v>
      </c>
      <c r="W2342" s="10" cm="1">
        <f t="array" ref="W2342">(INDEX(clv_analysis[[#All],[Customer Lifetime Value]], MATCH(TEXT(U2342, "0")&amp;V2342, TEXT(clv_analysis[[#All],[Year]], "0")&amp;clv_analysis[[#All],[Quarter]], 0))) /( COUNTIFS(amazon_prime_users[Year], U2342, amazon_prime_users[Quarter], V2342))</f>
        <v>83.561155921855914</v>
      </c>
    </row>
    <row r="2343" spans="1:23" x14ac:dyDescent="0.3">
      <c r="A2343" s="2">
        <v>2342</v>
      </c>
      <c r="B2343" t="s">
        <v>9105</v>
      </c>
      <c r="C2343" t="s">
        <v>9106</v>
      </c>
      <c r="D2343" t="s">
        <v>9107</v>
      </c>
      <c r="E2343" s="3">
        <v>30702</v>
      </c>
      <c r="F2343" t="s">
        <v>43</v>
      </c>
      <c r="G2343" t="s">
        <v>9108</v>
      </c>
      <c r="H2343" s="4">
        <v>47647</v>
      </c>
      <c r="I2343" s="1">
        <v>48012</v>
      </c>
      <c r="J2343" t="s">
        <v>36</v>
      </c>
      <c r="K2343" t="s">
        <v>52</v>
      </c>
      <c r="L2343" t="s">
        <v>53</v>
      </c>
      <c r="M2343" t="s">
        <v>66</v>
      </c>
      <c r="N2343" t="s">
        <v>45</v>
      </c>
      <c r="O2343" t="s">
        <v>29</v>
      </c>
      <c r="P2343" t="s">
        <v>39</v>
      </c>
      <c r="Q2343" t="s">
        <v>31</v>
      </c>
      <c r="R2343">
        <v>4.7</v>
      </c>
      <c r="S2343">
        <v>1</v>
      </c>
      <c r="T2343">
        <f t="shared" si="108"/>
        <v>365</v>
      </c>
      <c r="U2343" t="str">
        <f t="shared" si="109"/>
        <v>2030</v>
      </c>
      <c r="V2343" t="str">
        <f t="shared" si="110"/>
        <v>2</v>
      </c>
      <c r="W2343" s="10" cm="1">
        <f t="array" ref="W2343">(INDEX(clv_analysis[[#All],[Customer Lifetime Value]], MATCH(TEXT(U2343, "0")&amp;V2343, TEXT(clv_analysis[[#All],[Year]], "0")&amp;clv_analysis[[#All],[Quarter]], 0))) /( COUNTIFS(amazon_prime_users[Year], U2343, amazon_prime_users[Quarter], V2343))</f>
        <v>83.561155921855914</v>
      </c>
    </row>
    <row r="2344" spans="1:23" x14ac:dyDescent="0.3">
      <c r="A2344" s="2">
        <v>2343</v>
      </c>
      <c r="B2344" t="s">
        <v>9109</v>
      </c>
      <c r="C2344" t="s">
        <v>9110</v>
      </c>
      <c r="D2344" t="s">
        <v>9111</v>
      </c>
      <c r="E2344" s="3">
        <v>29205</v>
      </c>
      <c r="F2344" t="s">
        <v>43</v>
      </c>
      <c r="G2344" t="s">
        <v>9112</v>
      </c>
      <c r="H2344" s="4">
        <v>47648</v>
      </c>
      <c r="I2344" s="1">
        <v>48013</v>
      </c>
      <c r="J2344" t="s">
        <v>24</v>
      </c>
      <c r="K2344" t="s">
        <v>37</v>
      </c>
      <c r="L2344" t="s">
        <v>26</v>
      </c>
      <c r="M2344" t="s">
        <v>27</v>
      </c>
      <c r="N2344" t="s">
        <v>45</v>
      </c>
      <c r="O2344" t="s">
        <v>67</v>
      </c>
      <c r="P2344" t="s">
        <v>39</v>
      </c>
      <c r="Q2344" t="s">
        <v>54</v>
      </c>
      <c r="R2344">
        <v>3.7</v>
      </c>
      <c r="S2344">
        <v>5</v>
      </c>
      <c r="T2344">
        <f t="shared" si="108"/>
        <v>365</v>
      </c>
      <c r="U2344" t="str">
        <f t="shared" si="109"/>
        <v>2030</v>
      </c>
      <c r="V2344" t="str">
        <f t="shared" si="110"/>
        <v>2</v>
      </c>
      <c r="W2344" s="10" cm="1">
        <f t="array" ref="W2344">(INDEX(clv_analysis[[#All],[Customer Lifetime Value]], MATCH(TEXT(U2344, "0")&amp;V2344, TEXT(clv_analysis[[#All],[Year]], "0")&amp;clv_analysis[[#All],[Quarter]], 0))) /( COUNTIFS(amazon_prime_users[Year], U2344, amazon_prime_users[Quarter], V2344))</f>
        <v>83.561155921855914</v>
      </c>
    </row>
    <row r="2345" spans="1:23" x14ac:dyDescent="0.3">
      <c r="A2345" s="2">
        <v>2344</v>
      </c>
      <c r="B2345" t="s">
        <v>9113</v>
      </c>
      <c r="C2345" t="s">
        <v>9114</v>
      </c>
      <c r="D2345" t="s">
        <v>9115</v>
      </c>
      <c r="E2345" s="3">
        <v>33336</v>
      </c>
      <c r="F2345" t="s">
        <v>43</v>
      </c>
      <c r="G2345" t="s">
        <v>8701</v>
      </c>
      <c r="H2345" s="4">
        <v>47649</v>
      </c>
      <c r="I2345" s="1">
        <v>48014</v>
      </c>
      <c r="J2345" t="s">
        <v>36</v>
      </c>
      <c r="K2345" t="s">
        <v>25</v>
      </c>
      <c r="L2345" t="s">
        <v>53</v>
      </c>
      <c r="M2345" t="s">
        <v>27</v>
      </c>
      <c r="N2345" t="s">
        <v>60</v>
      </c>
      <c r="O2345" t="s">
        <v>46</v>
      </c>
      <c r="P2345" t="s">
        <v>68</v>
      </c>
      <c r="Q2345" t="s">
        <v>47</v>
      </c>
      <c r="R2345">
        <v>5</v>
      </c>
      <c r="S2345">
        <v>3</v>
      </c>
      <c r="T2345">
        <f t="shared" si="108"/>
        <v>365</v>
      </c>
      <c r="U2345" t="str">
        <f t="shared" si="109"/>
        <v>2030</v>
      </c>
      <c r="V2345" t="str">
        <f t="shared" si="110"/>
        <v>2</v>
      </c>
      <c r="W2345" s="10" cm="1">
        <f t="array" ref="W2345">(INDEX(clv_analysis[[#All],[Customer Lifetime Value]], MATCH(TEXT(U2345, "0")&amp;V2345, TEXT(clv_analysis[[#All],[Year]], "0")&amp;clv_analysis[[#All],[Quarter]], 0))) /( COUNTIFS(amazon_prime_users[Year], U2345, amazon_prime_users[Quarter], V2345))</f>
        <v>83.561155921855914</v>
      </c>
    </row>
    <row r="2346" spans="1:23" x14ac:dyDescent="0.3">
      <c r="A2346" s="2">
        <v>2345</v>
      </c>
      <c r="B2346" t="s">
        <v>9116</v>
      </c>
      <c r="C2346" t="s">
        <v>9117</v>
      </c>
      <c r="D2346" t="s">
        <v>9118</v>
      </c>
      <c r="E2346" s="3">
        <v>19363</v>
      </c>
      <c r="F2346" t="s">
        <v>22</v>
      </c>
      <c r="G2346" t="s">
        <v>9119</v>
      </c>
      <c r="H2346" s="4">
        <v>47650</v>
      </c>
      <c r="I2346" s="1">
        <v>48015</v>
      </c>
      <c r="J2346" t="s">
        <v>24</v>
      </c>
      <c r="K2346" t="s">
        <v>37</v>
      </c>
      <c r="L2346" t="s">
        <v>26</v>
      </c>
      <c r="M2346" t="s">
        <v>27</v>
      </c>
      <c r="N2346" t="s">
        <v>60</v>
      </c>
      <c r="O2346" t="s">
        <v>114</v>
      </c>
      <c r="P2346" t="s">
        <v>39</v>
      </c>
      <c r="Q2346" t="s">
        <v>54</v>
      </c>
      <c r="R2346">
        <v>4.3</v>
      </c>
      <c r="S2346">
        <v>8</v>
      </c>
      <c r="T2346">
        <f t="shared" si="108"/>
        <v>365</v>
      </c>
      <c r="U2346" t="str">
        <f t="shared" si="109"/>
        <v>2030</v>
      </c>
      <c r="V2346" t="str">
        <f t="shared" si="110"/>
        <v>2</v>
      </c>
      <c r="W2346" s="10" cm="1">
        <f t="array" ref="W2346">(INDEX(clv_analysis[[#All],[Customer Lifetime Value]], MATCH(TEXT(U2346, "0")&amp;V2346, TEXT(clv_analysis[[#All],[Year]], "0")&amp;clv_analysis[[#All],[Quarter]], 0))) /( COUNTIFS(amazon_prime_users[Year], U2346, amazon_prime_users[Quarter], V2346))</f>
        <v>83.561155921855914</v>
      </c>
    </row>
    <row r="2347" spans="1:23" x14ac:dyDescent="0.3">
      <c r="A2347" s="2">
        <v>2346</v>
      </c>
      <c r="B2347" t="s">
        <v>9120</v>
      </c>
      <c r="C2347" t="s">
        <v>9121</v>
      </c>
      <c r="D2347" t="s">
        <v>9122</v>
      </c>
      <c r="E2347" s="3">
        <v>14278</v>
      </c>
      <c r="F2347" t="s">
        <v>22</v>
      </c>
      <c r="G2347" t="s">
        <v>9123</v>
      </c>
      <c r="H2347" s="4">
        <v>47651</v>
      </c>
      <c r="I2347" s="1">
        <v>48016</v>
      </c>
      <c r="J2347" t="s">
        <v>24</v>
      </c>
      <c r="K2347" t="s">
        <v>25</v>
      </c>
      <c r="L2347" t="s">
        <v>26</v>
      </c>
      <c r="M2347" t="s">
        <v>59</v>
      </c>
      <c r="N2347" t="s">
        <v>45</v>
      </c>
      <c r="O2347" t="s">
        <v>38</v>
      </c>
      <c r="P2347" t="s">
        <v>39</v>
      </c>
      <c r="Q2347" t="s">
        <v>31</v>
      </c>
      <c r="R2347">
        <v>3.4</v>
      </c>
      <c r="S2347">
        <v>1</v>
      </c>
      <c r="T2347">
        <f t="shared" si="108"/>
        <v>365</v>
      </c>
      <c r="U2347" t="str">
        <f t="shared" si="109"/>
        <v>2030</v>
      </c>
      <c r="V2347" t="str">
        <f t="shared" si="110"/>
        <v>2</v>
      </c>
      <c r="W2347" s="10" cm="1">
        <f t="array" ref="W2347">(INDEX(clv_analysis[[#All],[Customer Lifetime Value]], MATCH(TEXT(U2347, "0")&amp;V2347, TEXT(clv_analysis[[#All],[Year]], "0")&amp;clv_analysis[[#All],[Quarter]], 0))) /( COUNTIFS(amazon_prime_users[Year], U2347, amazon_prime_users[Quarter], V2347))</f>
        <v>83.561155921855914</v>
      </c>
    </row>
    <row r="2348" spans="1:23" x14ac:dyDescent="0.3">
      <c r="A2348" s="2">
        <v>2347</v>
      </c>
      <c r="B2348" t="s">
        <v>9124</v>
      </c>
      <c r="C2348" t="s">
        <v>9125</v>
      </c>
      <c r="D2348" t="s">
        <v>9126</v>
      </c>
      <c r="E2348" s="3">
        <v>34307</v>
      </c>
      <c r="F2348" t="s">
        <v>22</v>
      </c>
      <c r="G2348" t="s">
        <v>9127</v>
      </c>
      <c r="H2348" s="4">
        <v>47652</v>
      </c>
      <c r="I2348" s="1">
        <v>48017</v>
      </c>
      <c r="J2348" t="s">
        <v>24</v>
      </c>
      <c r="K2348" t="s">
        <v>25</v>
      </c>
      <c r="L2348" t="s">
        <v>53</v>
      </c>
      <c r="M2348" t="s">
        <v>66</v>
      </c>
      <c r="N2348" t="s">
        <v>28</v>
      </c>
      <c r="O2348" t="s">
        <v>38</v>
      </c>
      <c r="P2348" t="s">
        <v>68</v>
      </c>
      <c r="Q2348" t="s">
        <v>47</v>
      </c>
      <c r="R2348">
        <v>4.2</v>
      </c>
      <c r="S2348">
        <v>0</v>
      </c>
      <c r="T2348">
        <f t="shared" si="108"/>
        <v>365</v>
      </c>
      <c r="U2348" t="str">
        <f t="shared" si="109"/>
        <v>2030</v>
      </c>
      <c r="V2348" t="str">
        <f t="shared" si="110"/>
        <v>2</v>
      </c>
      <c r="W2348" s="10" cm="1">
        <f t="array" ref="W2348">(INDEX(clv_analysis[[#All],[Customer Lifetime Value]], MATCH(TEXT(U2348, "0")&amp;V2348, TEXT(clv_analysis[[#All],[Year]], "0")&amp;clv_analysis[[#All],[Quarter]], 0))) /( COUNTIFS(amazon_prime_users[Year], U2348, amazon_prime_users[Quarter], V2348))</f>
        <v>83.561155921855914</v>
      </c>
    </row>
    <row r="2349" spans="1:23" x14ac:dyDescent="0.3">
      <c r="A2349" s="2">
        <v>2348</v>
      </c>
      <c r="B2349" t="s">
        <v>9128</v>
      </c>
      <c r="C2349" t="s">
        <v>9129</v>
      </c>
      <c r="D2349" t="s">
        <v>9130</v>
      </c>
      <c r="E2349" s="3">
        <v>38024</v>
      </c>
      <c r="F2349" t="s">
        <v>43</v>
      </c>
      <c r="G2349" t="s">
        <v>9131</v>
      </c>
      <c r="H2349" s="4">
        <v>47653</v>
      </c>
      <c r="I2349" s="1">
        <v>48018</v>
      </c>
      <c r="J2349" t="s">
        <v>24</v>
      </c>
      <c r="K2349" t="s">
        <v>52</v>
      </c>
      <c r="L2349" t="s">
        <v>53</v>
      </c>
      <c r="M2349" t="s">
        <v>59</v>
      </c>
      <c r="N2349" t="s">
        <v>45</v>
      </c>
      <c r="O2349" t="s">
        <v>46</v>
      </c>
      <c r="P2349" t="s">
        <v>39</v>
      </c>
      <c r="Q2349" t="s">
        <v>54</v>
      </c>
      <c r="R2349">
        <v>3.2</v>
      </c>
      <c r="S2349">
        <v>0</v>
      </c>
      <c r="T2349">
        <f t="shared" si="108"/>
        <v>365</v>
      </c>
      <c r="U2349" t="str">
        <f t="shared" si="109"/>
        <v>2030</v>
      </c>
      <c r="V2349" t="str">
        <f t="shared" si="110"/>
        <v>2</v>
      </c>
      <c r="W2349" s="10" cm="1">
        <f t="array" ref="W2349">(INDEX(clv_analysis[[#All],[Customer Lifetime Value]], MATCH(TEXT(U2349, "0")&amp;V2349, TEXT(clv_analysis[[#All],[Year]], "0")&amp;clv_analysis[[#All],[Quarter]], 0))) /( COUNTIFS(amazon_prime_users[Year], U2349, amazon_prime_users[Quarter], V2349))</f>
        <v>83.561155921855914</v>
      </c>
    </row>
    <row r="2350" spans="1:23" x14ac:dyDescent="0.3">
      <c r="A2350" s="2">
        <v>2349</v>
      </c>
      <c r="B2350" t="s">
        <v>9132</v>
      </c>
      <c r="C2350" t="s">
        <v>9133</v>
      </c>
      <c r="D2350" t="s">
        <v>9134</v>
      </c>
      <c r="E2350" s="3">
        <v>14251</v>
      </c>
      <c r="F2350" t="s">
        <v>43</v>
      </c>
      <c r="G2350" t="s">
        <v>8526</v>
      </c>
      <c r="H2350" s="4">
        <v>47654</v>
      </c>
      <c r="I2350" s="1">
        <v>48019</v>
      </c>
      <c r="J2350" t="s">
        <v>24</v>
      </c>
      <c r="K2350" t="s">
        <v>37</v>
      </c>
      <c r="L2350" t="s">
        <v>26</v>
      </c>
      <c r="M2350" t="s">
        <v>59</v>
      </c>
      <c r="N2350" t="s">
        <v>45</v>
      </c>
      <c r="O2350" t="s">
        <v>46</v>
      </c>
      <c r="P2350" t="s">
        <v>68</v>
      </c>
      <c r="Q2350" t="s">
        <v>31</v>
      </c>
      <c r="R2350">
        <v>4.8</v>
      </c>
      <c r="S2350">
        <v>6</v>
      </c>
      <c r="T2350">
        <f t="shared" si="108"/>
        <v>365</v>
      </c>
      <c r="U2350" t="str">
        <f t="shared" si="109"/>
        <v>2030</v>
      </c>
      <c r="V2350" t="str">
        <f t="shared" si="110"/>
        <v>2</v>
      </c>
      <c r="W2350" s="10" cm="1">
        <f t="array" ref="W2350">(INDEX(clv_analysis[[#All],[Customer Lifetime Value]], MATCH(TEXT(U2350, "0")&amp;V2350, TEXT(clv_analysis[[#All],[Year]], "0")&amp;clv_analysis[[#All],[Quarter]], 0))) /( COUNTIFS(amazon_prime_users[Year], U2350, amazon_prime_users[Quarter], V2350))</f>
        <v>83.561155921855914</v>
      </c>
    </row>
    <row r="2351" spans="1:23" x14ac:dyDescent="0.3">
      <c r="A2351" s="2">
        <v>2350</v>
      </c>
      <c r="B2351" t="s">
        <v>9135</v>
      </c>
      <c r="C2351" t="s">
        <v>9136</v>
      </c>
      <c r="D2351" t="s">
        <v>9137</v>
      </c>
      <c r="E2351" s="3">
        <v>13930</v>
      </c>
      <c r="F2351" t="s">
        <v>22</v>
      </c>
      <c r="G2351" t="s">
        <v>9138</v>
      </c>
      <c r="H2351" s="4">
        <v>47655</v>
      </c>
      <c r="I2351" s="1">
        <v>48020</v>
      </c>
      <c r="J2351" t="s">
        <v>24</v>
      </c>
      <c r="K2351" t="s">
        <v>25</v>
      </c>
      <c r="L2351" t="s">
        <v>53</v>
      </c>
      <c r="M2351" t="s">
        <v>27</v>
      </c>
      <c r="N2351" t="s">
        <v>60</v>
      </c>
      <c r="O2351" t="s">
        <v>38</v>
      </c>
      <c r="P2351" t="s">
        <v>68</v>
      </c>
      <c r="Q2351" t="s">
        <v>31</v>
      </c>
      <c r="R2351">
        <v>4.9000000000000004</v>
      </c>
      <c r="S2351">
        <v>8</v>
      </c>
      <c r="T2351">
        <f t="shared" si="108"/>
        <v>365</v>
      </c>
      <c r="U2351" t="str">
        <f t="shared" si="109"/>
        <v>2030</v>
      </c>
      <c r="V2351" t="str">
        <f t="shared" si="110"/>
        <v>2</v>
      </c>
      <c r="W2351" s="10" cm="1">
        <f t="array" ref="W2351">(INDEX(clv_analysis[[#All],[Customer Lifetime Value]], MATCH(TEXT(U2351, "0")&amp;V2351, TEXT(clv_analysis[[#All],[Year]], "0")&amp;clv_analysis[[#All],[Quarter]], 0))) /( COUNTIFS(amazon_prime_users[Year], U2351, amazon_prime_users[Quarter], V2351))</f>
        <v>83.561155921855914</v>
      </c>
    </row>
    <row r="2352" spans="1:23" x14ac:dyDescent="0.3">
      <c r="A2352" s="2">
        <v>2351</v>
      </c>
      <c r="B2352" t="s">
        <v>9139</v>
      </c>
      <c r="C2352" t="s">
        <v>9140</v>
      </c>
      <c r="D2352" t="s">
        <v>9141</v>
      </c>
      <c r="E2352" s="3">
        <v>14280</v>
      </c>
      <c r="F2352" t="s">
        <v>43</v>
      </c>
      <c r="G2352" t="s">
        <v>9142</v>
      </c>
      <c r="H2352" s="4">
        <v>47656</v>
      </c>
      <c r="I2352" s="1">
        <v>48021</v>
      </c>
      <c r="J2352" t="s">
        <v>24</v>
      </c>
      <c r="K2352" t="s">
        <v>37</v>
      </c>
      <c r="L2352" t="s">
        <v>53</v>
      </c>
      <c r="M2352" t="s">
        <v>59</v>
      </c>
      <c r="N2352" t="s">
        <v>60</v>
      </c>
      <c r="O2352" t="s">
        <v>67</v>
      </c>
      <c r="P2352" t="s">
        <v>68</v>
      </c>
      <c r="Q2352" t="s">
        <v>54</v>
      </c>
      <c r="R2352">
        <v>3.5</v>
      </c>
      <c r="S2352">
        <v>4</v>
      </c>
      <c r="T2352">
        <f t="shared" si="108"/>
        <v>365</v>
      </c>
      <c r="U2352" t="str">
        <f t="shared" si="109"/>
        <v>2030</v>
      </c>
      <c r="V2352" t="str">
        <f t="shared" si="110"/>
        <v>2</v>
      </c>
      <c r="W2352" s="10" cm="1">
        <f t="array" ref="W2352">(INDEX(clv_analysis[[#All],[Customer Lifetime Value]], MATCH(TEXT(U2352, "0")&amp;V2352, TEXT(clv_analysis[[#All],[Year]], "0")&amp;clv_analysis[[#All],[Quarter]], 0))) /( COUNTIFS(amazon_prime_users[Year], U2352, amazon_prime_users[Quarter], V2352))</f>
        <v>83.561155921855914</v>
      </c>
    </row>
    <row r="2353" spans="1:23" x14ac:dyDescent="0.3">
      <c r="A2353" s="2">
        <v>2352</v>
      </c>
      <c r="B2353" t="s">
        <v>9143</v>
      </c>
      <c r="C2353" t="s">
        <v>9144</v>
      </c>
      <c r="D2353" t="s">
        <v>9145</v>
      </c>
      <c r="E2353" s="3">
        <v>37953</v>
      </c>
      <c r="F2353" t="s">
        <v>22</v>
      </c>
      <c r="G2353" t="s">
        <v>9146</v>
      </c>
      <c r="H2353" s="4">
        <v>47657</v>
      </c>
      <c r="I2353" s="1">
        <v>48022</v>
      </c>
      <c r="J2353" t="s">
        <v>36</v>
      </c>
      <c r="K2353" t="s">
        <v>25</v>
      </c>
      <c r="L2353" t="s">
        <v>26</v>
      </c>
      <c r="M2353" t="s">
        <v>66</v>
      </c>
      <c r="N2353" t="s">
        <v>28</v>
      </c>
      <c r="O2353" t="s">
        <v>38</v>
      </c>
      <c r="P2353" t="s">
        <v>39</v>
      </c>
      <c r="Q2353" t="s">
        <v>47</v>
      </c>
      <c r="R2353">
        <v>4.3</v>
      </c>
      <c r="S2353">
        <v>6</v>
      </c>
      <c r="T2353">
        <f t="shared" si="108"/>
        <v>365</v>
      </c>
      <c r="U2353" t="str">
        <f t="shared" si="109"/>
        <v>2030</v>
      </c>
      <c r="V2353" t="str">
        <f t="shared" si="110"/>
        <v>2</v>
      </c>
      <c r="W2353" s="10" cm="1">
        <f t="array" ref="W2353">(INDEX(clv_analysis[[#All],[Customer Lifetime Value]], MATCH(TEXT(U2353, "0")&amp;V2353, TEXT(clv_analysis[[#All],[Year]], "0")&amp;clv_analysis[[#All],[Quarter]], 0))) /( COUNTIFS(amazon_prime_users[Year], U2353, amazon_prime_users[Quarter], V2353))</f>
        <v>83.561155921855914</v>
      </c>
    </row>
    <row r="2354" spans="1:23" x14ac:dyDescent="0.3">
      <c r="A2354" s="2">
        <v>2353</v>
      </c>
      <c r="B2354" t="s">
        <v>9147</v>
      </c>
      <c r="C2354" t="s">
        <v>9148</v>
      </c>
      <c r="D2354" t="s">
        <v>9149</v>
      </c>
      <c r="E2354" s="3">
        <v>32849</v>
      </c>
      <c r="F2354" t="s">
        <v>22</v>
      </c>
      <c r="G2354" t="s">
        <v>9150</v>
      </c>
      <c r="H2354" s="4">
        <v>47658</v>
      </c>
      <c r="I2354" s="1">
        <v>48023</v>
      </c>
      <c r="J2354" t="s">
        <v>24</v>
      </c>
      <c r="K2354" t="s">
        <v>25</v>
      </c>
      <c r="L2354" t="s">
        <v>26</v>
      </c>
      <c r="M2354" t="s">
        <v>66</v>
      </c>
      <c r="N2354" t="s">
        <v>60</v>
      </c>
      <c r="O2354" t="s">
        <v>114</v>
      </c>
      <c r="P2354" t="s">
        <v>39</v>
      </c>
      <c r="Q2354" t="s">
        <v>47</v>
      </c>
      <c r="R2354">
        <v>4.3</v>
      </c>
      <c r="S2354">
        <v>0</v>
      </c>
      <c r="T2354">
        <f t="shared" si="108"/>
        <v>365</v>
      </c>
      <c r="U2354" t="str">
        <f t="shared" si="109"/>
        <v>2030</v>
      </c>
      <c r="V2354" t="str">
        <f t="shared" si="110"/>
        <v>2</v>
      </c>
      <c r="W2354" s="10" cm="1">
        <f t="array" ref="W2354">(INDEX(clv_analysis[[#All],[Customer Lifetime Value]], MATCH(TEXT(U2354, "0")&amp;V2354, TEXT(clv_analysis[[#All],[Year]], "0")&amp;clv_analysis[[#All],[Quarter]], 0))) /( COUNTIFS(amazon_prime_users[Year], U2354, amazon_prime_users[Quarter], V2354))</f>
        <v>83.561155921855914</v>
      </c>
    </row>
    <row r="2355" spans="1:23" x14ac:dyDescent="0.3">
      <c r="A2355" s="2">
        <v>2354</v>
      </c>
      <c r="B2355" t="s">
        <v>9151</v>
      </c>
      <c r="C2355" t="s">
        <v>9152</v>
      </c>
      <c r="D2355" t="s">
        <v>9153</v>
      </c>
      <c r="E2355" s="3">
        <v>13636</v>
      </c>
      <c r="F2355" t="s">
        <v>43</v>
      </c>
      <c r="G2355" t="s">
        <v>9154</v>
      </c>
      <c r="H2355" s="4">
        <v>47659</v>
      </c>
      <c r="I2355" s="1">
        <v>48024</v>
      </c>
      <c r="J2355" t="s">
        <v>24</v>
      </c>
      <c r="K2355" t="s">
        <v>25</v>
      </c>
      <c r="L2355" t="s">
        <v>53</v>
      </c>
      <c r="M2355" t="s">
        <v>59</v>
      </c>
      <c r="N2355" t="s">
        <v>45</v>
      </c>
      <c r="O2355" t="s">
        <v>46</v>
      </c>
      <c r="P2355" t="s">
        <v>68</v>
      </c>
      <c r="Q2355" t="s">
        <v>31</v>
      </c>
      <c r="R2355">
        <v>3.1</v>
      </c>
      <c r="S2355">
        <v>2</v>
      </c>
      <c r="T2355">
        <f t="shared" si="108"/>
        <v>365</v>
      </c>
      <c r="U2355" t="str">
        <f t="shared" si="109"/>
        <v>2030</v>
      </c>
      <c r="V2355" t="str">
        <f t="shared" si="110"/>
        <v>2</v>
      </c>
      <c r="W2355" s="10" cm="1">
        <f t="array" ref="W2355">(INDEX(clv_analysis[[#All],[Customer Lifetime Value]], MATCH(TEXT(U2355, "0")&amp;V2355, TEXT(clv_analysis[[#All],[Year]], "0")&amp;clv_analysis[[#All],[Quarter]], 0))) /( COUNTIFS(amazon_prime_users[Year], U2355, amazon_prime_users[Quarter], V2355))</f>
        <v>83.561155921855914</v>
      </c>
    </row>
    <row r="2356" spans="1:23" x14ac:dyDescent="0.3">
      <c r="A2356" s="2">
        <v>2355</v>
      </c>
      <c r="B2356" t="s">
        <v>9155</v>
      </c>
      <c r="C2356" t="s">
        <v>474</v>
      </c>
      <c r="D2356" t="s">
        <v>475</v>
      </c>
      <c r="E2356" s="3">
        <v>13243</v>
      </c>
      <c r="F2356" t="s">
        <v>22</v>
      </c>
      <c r="G2356" t="s">
        <v>9156</v>
      </c>
      <c r="H2356" s="4">
        <v>47660</v>
      </c>
      <c r="I2356" s="1">
        <v>48025</v>
      </c>
      <c r="J2356" t="s">
        <v>36</v>
      </c>
      <c r="K2356" t="s">
        <v>52</v>
      </c>
      <c r="L2356" t="s">
        <v>26</v>
      </c>
      <c r="M2356" t="s">
        <v>66</v>
      </c>
      <c r="N2356" t="s">
        <v>28</v>
      </c>
      <c r="O2356" t="s">
        <v>61</v>
      </c>
      <c r="P2356" t="s">
        <v>68</v>
      </c>
      <c r="Q2356" t="s">
        <v>47</v>
      </c>
      <c r="R2356">
        <v>4.5999999999999996</v>
      </c>
      <c r="S2356">
        <v>0</v>
      </c>
      <c r="T2356">
        <f t="shared" si="108"/>
        <v>365</v>
      </c>
      <c r="U2356" t="str">
        <f t="shared" si="109"/>
        <v>2030</v>
      </c>
      <c r="V2356" t="str">
        <f t="shared" si="110"/>
        <v>2</v>
      </c>
      <c r="W2356" s="10" cm="1">
        <f t="array" ref="W2356">(INDEX(clv_analysis[[#All],[Customer Lifetime Value]], MATCH(TEXT(U2356, "0")&amp;V2356, TEXT(clv_analysis[[#All],[Year]], "0")&amp;clv_analysis[[#All],[Quarter]], 0))) /( COUNTIFS(amazon_prime_users[Year], U2356, amazon_prime_users[Quarter], V2356))</f>
        <v>83.561155921855914</v>
      </c>
    </row>
    <row r="2357" spans="1:23" x14ac:dyDescent="0.3">
      <c r="A2357" s="2">
        <v>2356</v>
      </c>
      <c r="B2357" t="s">
        <v>9157</v>
      </c>
      <c r="C2357" t="s">
        <v>9158</v>
      </c>
      <c r="D2357" t="s">
        <v>9159</v>
      </c>
      <c r="E2357" s="3">
        <v>29009</v>
      </c>
      <c r="F2357" t="s">
        <v>22</v>
      </c>
      <c r="G2357" t="s">
        <v>9160</v>
      </c>
      <c r="H2357" s="4">
        <v>47661</v>
      </c>
      <c r="I2357" s="1">
        <v>48026</v>
      </c>
      <c r="J2357" t="s">
        <v>24</v>
      </c>
      <c r="K2357" t="s">
        <v>37</v>
      </c>
      <c r="L2357" t="s">
        <v>53</v>
      </c>
      <c r="M2357" t="s">
        <v>27</v>
      </c>
      <c r="N2357" t="s">
        <v>60</v>
      </c>
      <c r="O2357" t="s">
        <v>114</v>
      </c>
      <c r="P2357" t="s">
        <v>39</v>
      </c>
      <c r="Q2357" t="s">
        <v>54</v>
      </c>
      <c r="R2357">
        <v>4.5</v>
      </c>
      <c r="S2357">
        <v>8</v>
      </c>
      <c r="T2357">
        <f t="shared" si="108"/>
        <v>365</v>
      </c>
      <c r="U2357" t="str">
        <f t="shared" si="109"/>
        <v>2030</v>
      </c>
      <c r="V2357" t="str">
        <f t="shared" si="110"/>
        <v>2</v>
      </c>
      <c r="W2357" s="10" cm="1">
        <f t="array" ref="W2357">(INDEX(clv_analysis[[#All],[Customer Lifetime Value]], MATCH(TEXT(U2357, "0")&amp;V2357, TEXT(clv_analysis[[#All],[Year]], "0")&amp;clv_analysis[[#All],[Quarter]], 0))) /( COUNTIFS(amazon_prime_users[Year], U2357, amazon_prime_users[Quarter], V2357))</f>
        <v>83.561155921855914</v>
      </c>
    </row>
    <row r="2358" spans="1:23" x14ac:dyDescent="0.3">
      <c r="A2358" s="2">
        <v>2357</v>
      </c>
      <c r="B2358" t="s">
        <v>9161</v>
      </c>
      <c r="C2358" t="s">
        <v>9162</v>
      </c>
      <c r="D2358" t="s">
        <v>9163</v>
      </c>
      <c r="E2358" s="3">
        <v>15476</v>
      </c>
      <c r="F2358" t="s">
        <v>22</v>
      </c>
      <c r="G2358" t="s">
        <v>9164</v>
      </c>
      <c r="H2358" s="4">
        <v>47662</v>
      </c>
      <c r="I2358" s="1">
        <v>48027</v>
      </c>
      <c r="J2358" t="s">
        <v>24</v>
      </c>
      <c r="K2358" t="s">
        <v>37</v>
      </c>
      <c r="L2358" t="s">
        <v>53</v>
      </c>
      <c r="M2358" t="s">
        <v>27</v>
      </c>
      <c r="N2358" t="s">
        <v>60</v>
      </c>
      <c r="O2358" t="s">
        <v>29</v>
      </c>
      <c r="P2358" t="s">
        <v>68</v>
      </c>
      <c r="Q2358" t="s">
        <v>54</v>
      </c>
      <c r="R2358">
        <v>4.0999999999999996</v>
      </c>
      <c r="S2358">
        <v>2</v>
      </c>
      <c r="T2358">
        <f t="shared" si="108"/>
        <v>365</v>
      </c>
      <c r="U2358" t="str">
        <f t="shared" si="109"/>
        <v>2030</v>
      </c>
      <c r="V2358" t="str">
        <f t="shared" si="110"/>
        <v>2</v>
      </c>
      <c r="W2358" s="10" cm="1">
        <f t="array" ref="W2358">(INDEX(clv_analysis[[#All],[Customer Lifetime Value]], MATCH(TEXT(U2358, "0")&amp;V2358, TEXT(clv_analysis[[#All],[Year]], "0")&amp;clv_analysis[[#All],[Quarter]], 0))) /( COUNTIFS(amazon_prime_users[Year], U2358, amazon_prime_users[Quarter], V2358))</f>
        <v>83.561155921855914</v>
      </c>
    </row>
    <row r="2359" spans="1:23" x14ac:dyDescent="0.3">
      <c r="A2359" s="2">
        <v>2358</v>
      </c>
      <c r="B2359" t="s">
        <v>9165</v>
      </c>
      <c r="C2359" t="s">
        <v>9166</v>
      </c>
      <c r="D2359" t="s">
        <v>9167</v>
      </c>
      <c r="E2359" s="3">
        <v>33665</v>
      </c>
      <c r="F2359" t="s">
        <v>43</v>
      </c>
      <c r="G2359" t="s">
        <v>9168</v>
      </c>
      <c r="H2359" s="4">
        <v>47663</v>
      </c>
      <c r="I2359" s="1">
        <v>48028</v>
      </c>
      <c r="J2359" t="s">
        <v>36</v>
      </c>
      <c r="K2359" t="s">
        <v>37</v>
      </c>
      <c r="L2359" t="s">
        <v>53</v>
      </c>
      <c r="M2359" t="s">
        <v>27</v>
      </c>
      <c r="N2359" t="s">
        <v>28</v>
      </c>
      <c r="O2359" t="s">
        <v>67</v>
      </c>
      <c r="P2359" t="s">
        <v>39</v>
      </c>
      <c r="Q2359" t="s">
        <v>47</v>
      </c>
      <c r="R2359">
        <v>4</v>
      </c>
      <c r="S2359">
        <v>9</v>
      </c>
      <c r="T2359">
        <f t="shared" si="108"/>
        <v>365</v>
      </c>
      <c r="U2359" t="str">
        <f t="shared" si="109"/>
        <v>2030</v>
      </c>
      <c r="V2359" t="str">
        <f t="shared" si="110"/>
        <v>2</v>
      </c>
      <c r="W2359" s="10" cm="1">
        <f t="array" ref="W2359">(INDEX(clv_analysis[[#All],[Customer Lifetime Value]], MATCH(TEXT(U2359, "0")&amp;V2359, TEXT(clv_analysis[[#All],[Year]], "0")&amp;clv_analysis[[#All],[Quarter]], 0))) /( COUNTIFS(amazon_prime_users[Year], U2359, amazon_prime_users[Quarter], V2359))</f>
        <v>83.561155921855914</v>
      </c>
    </row>
    <row r="2360" spans="1:23" x14ac:dyDescent="0.3">
      <c r="A2360" s="2">
        <v>2359</v>
      </c>
      <c r="B2360" t="s">
        <v>9169</v>
      </c>
      <c r="C2360" t="s">
        <v>9170</v>
      </c>
      <c r="D2360" t="s">
        <v>9171</v>
      </c>
      <c r="E2360" s="3">
        <v>38057</v>
      </c>
      <c r="F2360" t="s">
        <v>22</v>
      </c>
      <c r="G2360" t="s">
        <v>9172</v>
      </c>
      <c r="H2360" s="4">
        <v>47664</v>
      </c>
      <c r="I2360" s="1">
        <v>48029</v>
      </c>
      <c r="J2360" t="s">
        <v>24</v>
      </c>
      <c r="K2360" t="s">
        <v>52</v>
      </c>
      <c r="L2360" t="s">
        <v>53</v>
      </c>
      <c r="M2360" t="s">
        <v>66</v>
      </c>
      <c r="N2360" t="s">
        <v>45</v>
      </c>
      <c r="O2360" t="s">
        <v>114</v>
      </c>
      <c r="P2360" t="s">
        <v>30</v>
      </c>
      <c r="Q2360" t="s">
        <v>47</v>
      </c>
      <c r="R2360">
        <v>4</v>
      </c>
      <c r="S2360">
        <v>1</v>
      </c>
      <c r="T2360">
        <f t="shared" si="108"/>
        <v>365</v>
      </c>
      <c r="U2360" t="str">
        <f t="shared" si="109"/>
        <v>2030</v>
      </c>
      <c r="V2360" t="str">
        <f t="shared" si="110"/>
        <v>2</v>
      </c>
      <c r="W2360" s="10" cm="1">
        <f t="array" ref="W2360">(INDEX(clv_analysis[[#All],[Customer Lifetime Value]], MATCH(TEXT(U2360, "0")&amp;V2360, TEXT(clv_analysis[[#All],[Year]], "0")&amp;clv_analysis[[#All],[Quarter]], 0))) /( COUNTIFS(amazon_prime_users[Year], U2360, amazon_prime_users[Quarter], V2360))</f>
        <v>83.561155921855914</v>
      </c>
    </row>
    <row r="2361" spans="1:23" x14ac:dyDescent="0.3">
      <c r="A2361" s="2">
        <v>2360</v>
      </c>
      <c r="B2361" t="s">
        <v>9173</v>
      </c>
      <c r="C2361" t="s">
        <v>9174</v>
      </c>
      <c r="D2361" t="s">
        <v>9175</v>
      </c>
      <c r="E2361" s="3">
        <v>31758</v>
      </c>
      <c r="F2361" t="s">
        <v>43</v>
      </c>
      <c r="G2361" t="s">
        <v>9176</v>
      </c>
      <c r="H2361" s="4">
        <v>47665</v>
      </c>
      <c r="I2361" s="1">
        <v>48030</v>
      </c>
      <c r="J2361" t="s">
        <v>36</v>
      </c>
      <c r="K2361" t="s">
        <v>52</v>
      </c>
      <c r="L2361" t="s">
        <v>26</v>
      </c>
      <c r="M2361" t="s">
        <v>27</v>
      </c>
      <c r="N2361" t="s">
        <v>45</v>
      </c>
      <c r="O2361" t="s">
        <v>67</v>
      </c>
      <c r="P2361" t="s">
        <v>30</v>
      </c>
      <c r="Q2361" t="s">
        <v>54</v>
      </c>
      <c r="R2361">
        <v>3.7</v>
      </c>
      <c r="S2361">
        <v>9</v>
      </c>
      <c r="T2361">
        <f t="shared" si="108"/>
        <v>365</v>
      </c>
      <c r="U2361" t="str">
        <f t="shared" si="109"/>
        <v>2030</v>
      </c>
      <c r="V2361" t="str">
        <f t="shared" si="110"/>
        <v>3</v>
      </c>
      <c r="W2361" s="10" cm="1">
        <f t="array" ref="W2361">(INDEX(clv_analysis[[#All],[Customer Lifetime Value]], MATCH(TEXT(U2361, "0")&amp;V2361, TEXT(clv_analysis[[#All],[Year]], "0")&amp;clv_analysis[[#All],[Quarter]], 0))) /( COUNTIFS(amazon_prime_users[Year], U2361, amazon_prime_users[Quarter], V2361))</f>
        <v>56.844935022378515</v>
      </c>
    </row>
    <row r="2362" spans="1:23" x14ac:dyDescent="0.3">
      <c r="A2362" s="2">
        <v>2361</v>
      </c>
      <c r="B2362" t="s">
        <v>9177</v>
      </c>
      <c r="C2362" t="s">
        <v>9178</v>
      </c>
      <c r="D2362" t="s">
        <v>9179</v>
      </c>
      <c r="E2362" s="3">
        <v>17927</v>
      </c>
      <c r="F2362" t="s">
        <v>22</v>
      </c>
      <c r="G2362" t="s">
        <v>9180</v>
      </c>
      <c r="H2362" s="4">
        <v>47666</v>
      </c>
      <c r="I2362" s="1">
        <v>48031</v>
      </c>
      <c r="J2362" t="s">
        <v>36</v>
      </c>
      <c r="K2362" t="s">
        <v>25</v>
      </c>
      <c r="L2362" t="s">
        <v>53</v>
      </c>
      <c r="M2362" t="s">
        <v>66</v>
      </c>
      <c r="N2362" t="s">
        <v>45</v>
      </c>
      <c r="O2362" t="s">
        <v>114</v>
      </c>
      <c r="P2362" t="s">
        <v>68</v>
      </c>
      <c r="Q2362" t="s">
        <v>54</v>
      </c>
      <c r="R2362">
        <v>4.9000000000000004</v>
      </c>
      <c r="S2362">
        <v>8</v>
      </c>
      <c r="T2362">
        <f t="shared" si="108"/>
        <v>365</v>
      </c>
      <c r="U2362" t="str">
        <f t="shared" si="109"/>
        <v>2030</v>
      </c>
      <c r="V2362" t="str">
        <f t="shared" si="110"/>
        <v>3</v>
      </c>
      <c r="W2362" s="10" cm="1">
        <f t="array" ref="W2362">(INDEX(clv_analysis[[#All],[Customer Lifetime Value]], MATCH(TEXT(U2362, "0")&amp;V2362, TEXT(clv_analysis[[#All],[Year]], "0")&amp;clv_analysis[[#All],[Quarter]], 0))) /( COUNTIFS(amazon_prime_users[Year], U2362, amazon_prime_users[Quarter], V2362))</f>
        <v>56.844935022378515</v>
      </c>
    </row>
    <row r="2363" spans="1:23" x14ac:dyDescent="0.3">
      <c r="A2363" s="2">
        <v>2362</v>
      </c>
      <c r="B2363" t="s">
        <v>9181</v>
      </c>
      <c r="C2363" t="s">
        <v>9182</v>
      </c>
      <c r="D2363" t="s">
        <v>9183</v>
      </c>
      <c r="E2363" s="3">
        <v>32829</v>
      </c>
      <c r="F2363" t="s">
        <v>22</v>
      </c>
      <c r="G2363" t="s">
        <v>9184</v>
      </c>
      <c r="H2363" s="4">
        <v>47667</v>
      </c>
      <c r="I2363" s="1">
        <v>48032</v>
      </c>
      <c r="J2363" t="s">
        <v>36</v>
      </c>
      <c r="K2363" t="s">
        <v>37</v>
      </c>
      <c r="L2363" t="s">
        <v>53</v>
      </c>
      <c r="M2363" t="s">
        <v>59</v>
      </c>
      <c r="N2363" t="s">
        <v>28</v>
      </c>
      <c r="O2363" t="s">
        <v>61</v>
      </c>
      <c r="P2363" t="s">
        <v>39</v>
      </c>
      <c r="Q2363" t="s">
        <v>31</v>
      </c>
      <c r="R2363">
        <v>3.7</v>
      </c>
      <c r="S2363">
        <v>3</v>
      </c>
      <c r="T2363">
        <f t="shared" si="108"/>
        <v>365</v>
      </c>
      <c r="U2363" t="str">
        <f t="shared" si="109"/>
        <v>2030</v>
      </c>
      <c r="V2363" t="str">
        <f t="shared" si="110"/>
        <v>3</v>
      </c>
      <c r="W2363" s="10" cm="1">
        <f t="array" ref="W2363">(INDEX(clv_analysis[[#All],[Customer Lifetime Value]], MATCH(TEXT(U2363, "0")&amp;V2363, TEXT(clv_analysis[[#All],[Year]], "0")&amp;clv_analysis[[#All],[Quarter]], 0))) /( COUNTIFS(amazon_prime_users[Year], U2363, amazon_prime_users[Quarter], V2363))</f>
        <v>56.844935022378515</v>
      </c>
    </row>
    <row r="2364" spans="1:23" x14ac:dyDescent="0.3">
      <c r="A2364" s="2">
        <v>2363</v>
      </c>
      <c r="B2364" t="s">
        <v>9185</v>
      </c>
      <c r="C2364" t="s">
        <v>9186</v>
      </c>
      <c r="D2364" t="s">
        <v>9187</v>
      </c>
      <c r="E2364" s="3">
        <v>20703</v>
      </c>
      <c r="F2364" t="s">
        <v>22</v>
      </c>
      <c r="G2364" t="s">
        <v>9188</v>
      </c>
      <c r="H2364" s="4">
        <v>47668</v>
      </c>
      <c r="I2364" s="1">
        <v>48033</v>
      </c>
      <c r="J2364" t="s">
        <v>36</v>
      </c>
      <c r="K2364" t="s">
        <v>25</v>
      </c>
      <c r="L2364" t="s">
        <v>53</v>
      </c>
      <c r="M2364" t="s">
        <v>59</v>
      </c>
      <c r="N2364" t="s">
        <v>60</v>
      </c>
      <c r="O2364" t="s">
        <v>29</v>
      </c>
      <c r="P2364" t="s">
        <v>68</v>
      </c>
      <c r="Q2364" t="s">
        <v>47</v>
      </c>
      <c r="R2364">
        <v>3.5</v>
      </c>
      <c r="S2364">
        <v>4</v>
      </c>
      <c r="T2364">
        <f t="shared" si="108"/>
        <v>365</v>
      </c>
      <c r="U2364" t="str">
        <f t="shared" si="109"/>
        <v>2030</v>
      </c>
      <c r="V2364" t="str">
        <f t="shared" si="110"/>
        <v>3</v>
      </c>
      <c r="W2364" s="10" cm="1">
        <f t="array" ref="W2364">(INDEX(clv_analysis[[#All],[Customer Lifetime Value]], MATCH(TEXT(U2364, "0")&amp;V2364, TEXT(clv_analysis[[#All],[Year]], "0")&amp;clv_analysis[[#All],[Quarter]], 0))) /( COUNTIFS(amazon_prime_users[Year], U2364, amazon_prime_users[Quarter], V2364))</f>
        <v>56.844935022378515</v>
      </c>
    </row>
    <row r="2365" spans="1:23" x14ac:dyDescent="0.3">
      <c r="A2365" s="2">
        <v>2364</v>
      </c>
      <c r="B2365" t="s">
        <v>9189</v>
      </c>
      <c r="C2365" t="s">
        <v>9190</v>
      </c>
      <c r="D2365" t="s">
        <v>9191</v>
      </c>
      <c r="E2365" s="3">
        <v>32018</v>
      </c>
      <c r="F2365" t="s">
        <v>22</v>
      </c>
      <c r="G2365" t="s">
        <v>9192</v>
      </c>
      <c r="H2365" s="4">
        <v>47669</v>
      </c>
      <c r="I2365" s="1">
        <v>48034</v>
      </c>
      <c r="J2365" t="s">
        <v>24</v>
      </c>
      <c r="K2365" t="s">
        <v>52</v>
      </c>
      <c r="L2365" t="s">
        <v>26</v>
      </c>
      <c r="M2365" t="s">
        <v>59</v>
      </c>
      <c r="N2365" t="s">
        <v>45</v>
      </c>
      <c r="O2365" t="s">
        <v>46</v>
      </c>
      <c r="P2365" t="s">
        <v>68</v>
      </c>
      <c r="Q2365" t="s">
        <v>54</v>
      </c>
      <c r="R2365">
        <v>5</v>
      </c>
      <c r="S2365">
        <v>10</v>
      </c>
      <c r="T2365">
        <f t="shared" si="108"/>
        <v>365</v>
      </c>
      <c r="U2365" t="str">
        <f t="shared" si="109"/>
        <v>2030</v>
      </c>
      <c r="V2365" t="str">
        <f t="shared" si="110"/>
        <v>3</v>
      </c>
      <c r="W2365" s="10" cm="1">
        <f t="array" ref="W2365">(INDEX(clv_analysis[[#All],[Customer Lifetime Value]], MATCH(TEXT(U2365, "0")&amp;V2365, TEXT(clv_analysis[[#All],[Year]], "0")&amp;clv_analysis[[#All],[Quarter]], 0))) /( COUNTIFS(amazon_prime_users[Year], U2365, amazon_prime_users[Quarter], V2365))</f>
        <v>56.844935022378515</v>
      </c>
    </row>
    <row r="2366" spans="1:23" x14ac:dyDescent="0.3">
      <c r="A2366" s="2">
        <v>2365</v>
      </c>
      <c r="B2366" t="s">
        <v>9193</v>
      </c>
      <c r="C2366" t="s">
        <v>9194</v>
      </c>
      <c r="D2366" t="s">
        <v>9195</v>
      </c>
      <c r="E2366" s="3">
        <v>29660</v>
      </c>
      <c r="F2366" t="s">
        <v>22</v>
      </c>
      <c r="G2366" t="s">
        <v>9196</v>
      </c>
      <c r="H2366" s="4">
        <v>47670</v>
      </c>
      <c r="I2366" s="1">
        <v>48035</v>
      </c>
      <c r="J2366" t="s">
        <v>36</v>
      </c>
      <c r="K2366" t="s">
        <v>25</v>
      </c>
      <c r="L2366" t="s">
        <v>53</v>
      </c>
      <c r="M2366" t="s">
        <v>27</v>
      </c>
      <c r="N2366" t="s">
        <v>45</v>
      </c>
      <c r="O2366" t="s">
        <v>29</v>
      </c>
      <c r="P2366" t="s">
        <v>39</v>
      </c>
      <c r="Q2366" t="s">
        <v>54</v>
      </c>
      <c r="R2366">
        <v>4.3</v>
      </c>
      <c r="S2366">
        <v>4</v>
      </c>
      <c r="T2366">
        <f t="shared" si="108"/>
        <v>365</v>
      </c>
      <c r="U2366" t="str">
        <f t="shared" si="109"/>
        <v>2030</v>
      </c>
      <c r="V2366" t="str">
        <f t="shared" si="110"/>
        <v>3</v>
      </c>
      <c r="W2366" s="10" cm="1">
        <f t="array" ref="W2366">(INDEX(clv_analysis[[#All],[Customer Lifetime Value]], MATCH(TEXT(U2366, "0")&amp;V2366, TEXT(clv_analysis[[#All],[Year]], "0")&amp;clv_analysis[[#All],[Quarter]], 0))) /( COUNTIFS(amazon_prime_users[Year], U2366, amazon_prime_users[Quarter], V2366))</f>
        <v>56.844935022378515</v>
      </c>
    </row>
    <row r="2367" spans="1:23" x14ac:dyDescent="0.3">
      <c r="A2367" s="2">
        <v>2366</v>
      </c>
      <c r="B2367" t="s">
        <v>9197</v>
      </c>
      <c r="C2367" t="s">
        <v>9198</v>
      </c>
      <c r="D2367" t="s">
        <v>9199</v>
      </c>
      <c r="E2367" s="3">
        <v>19731</v>
      </c>
      <c r="F2367" t="s">
        <v>43</v>
      </c>
      <c r="G2367" t="s">
        <v>9200</v>
      </c>
      <c r="H2367" s="4">
        <v>47671</v>
      </c>
      <c r="I2367" s="1">
        <v>48036</v>
      </c>
      <c r="J2367" t="s">
        <v>24</v>
      </c>
      <c r="K2367" t="s">
        <v>25</v>
      </c>
      <c r="L2367" t="s">
        <v>53</v>
      </c>
      <c r="M2367" t="s">
        <v>59</v>
      </c>
      <c r="N2367" t="s">
        <v>28</v>
      </c>
      <c r="O2367" t="s">
        <v>67</v>
      </c>
      <c r="P2367" t="s">
        <v>39</v>
      </c>
      <c r="Q2367" t="s">
        <v>31</v>
      </c>
      <c r="R2367">
        <v>3.6</v>
      </c>
      <c r="S2367">
        <v>8</v>
      </c>
      <c r="T2367">
        <f t="shared" si="108"/>
        <v>365</v>
      </c>
      <c r="U2367" t="str">
        <f t="shared" si="109"/>
        <v>2030</v>
      </c>
      <c r="V2367" t="str">
        <f t="shared" si="110"/>
        <v>3</v>
      </c>
      <c r="W2367" s="10" cm="1">
        <f t="array" ref="W2367">(INDEX(clv_analysis[[#All],[Customer Lifetime Value]], MATCH(TEXT(U2367, "0")&amp;V2367, TEXT(clv_analysis[[#All],[Year]], "0")&amp;clv_analysis[[#All],[Quarter]], 0))) /( COUNTIFS(amazon_prime_users[Year], U2367, amazon_prime_users[Quarter], V2367))</f>
        <v>56.844935022378515</v>
      </c>
    </row>
    <row r="2368" spans="1:23" x14ac:dyDescent="0.3">
      <c r="A2368" s="2">
        <v>2367</v>
      </c>
      <c r="B2368" t="s">
        <v>9201</v>
      </c>
      <c r="C2368" t="s">
        <v>9202</v>
      </c>
      <c r="D2368" t="s">
        <v>2542</v>
      </c>
      <c r="E2368" s="3">
        <v>33154</v>
      </c>
      <c r="F2368" t="s">
        <v>43</v>
      </c>
      <c r="G2368" t="s">
        <v>9203</v>
      </c>
      <c r="H2368" s="4">
        <v>47672</v>
      </c>
      <c r="I2368" s="1">
        <v>48037</v>
      </c>
      <c r="J2368" t="s">
        <v>36</v>
      </c>
      <c r="K2368" t="s">
        <v>52</v>
      </c>
      <c r="L2368" t="s">
        <v>26</v>
      </c>
      <c r="M2368" t="s">
        <v>27</v>
      </c>
      <c r="N2368" t="s">
        <v>60</v>
      </c>
      <c r="O2368" t="s">
        <v>67</v>
      </c>
      <c r="P2368" t="s">
        <v>30</v>
      </c>
      <c r="Q2368" t="s">
        <v>54</v>
      </c>
      <c r="R2368">
        <v>4.9000000000000004</v>
      </c>
      <c r="S2368">
        <v>0</v>
      </c>
      <c r="T2368">
        <f t="shared" si="108"/>
        <v>365</v>
      </c>
      <c r="U2368" t="str">
        <f t="shared" si="109"/>
        <v>2030</v>
      </c>
      <c r="V2368" t="str">
        <f t="shared" si="110"/>
        <v>3</v>
      </c>
      <c r="W2368" s="10" cm="1">
        <f t="array" ref="W2368">(INDEX(clv_analysis[[#All],[Customer Lifetime Value]], MATCH(TEXT(U2368, "0")&amp;V2368, TEXT(clv_analysis[[#All],[Year]], "0")&amp;clv_analysis[[#All],[Quarter]], 0))) /( COUNTIFS(amazon_prime_users[Year], U2368, amazon_prime_users[Quarter], V2368))</f>
        <v>56.844935022378515</v>
      </c>
    </row>
    <row r="2369" spans="1:23" x14ac:dyDescent="0.3">
      <c r="A2369" s="2">
        <v>2368</v>
      </c>
      <c r="B2369" t="s">
        <v>9204</v>
      </c>
      <c r="C2369" t="s">
        <v>9205</v>
      </c>
      <c r="D2369" t="s">
        <v>9206</v>
      </c>
      <c r="E2369" s="3">
        <v>26914</v>
      </c>
      <c r="F2369" t="s">
        <v>43</v>
      </c>
      <c r="G2369" t="s">
        <v>9207</v>
      </c>
      <c r="H2369" s="4">
        <v>47673</v>
      </c>
      <c r="I2369" s="1">
        <v>48038</v>
      </c>
      <c r="J2369" t="s">
        <v>24</v>
      </c>
      <c r="K2369" t="s">
        <v>52</v>
      </c>
      <c r="L2369" t="s">
        <v>26</v>
      </c>
      <c r="M2369" t="s">
        <v>59</v>
      </c>
      <c r="N2369" t="s">
        <v>60</v>
      </c>
      <c r="O2369" t="s">
        <v>46</v>
      </c>
      <c r="P2369" t="s">
        <v>68</v>
      </c>
      <c r="Q2369" t="s">
        <v>47</v>
      </c>
      <c r="R2369">
        <v>3.2</v>
      </c>
      <c r="S2369">
        <v>3</v>
      </c>
      <c r="T2369">
        <f t="shared" si="108"/>
        <v>365</v>
      </c>
      <c r="U2369" t="str">
        <f t="shared" si="109"/>
        <v>2030</v>
      </c>
      <c r="V2369" t="str">
        <f t="shared" si="110"/>
        <v>3</v>
      </c>
      <c r="W2369" s="10" cm="1">
        <f t="array" ref="W2369">(INDEX(clv_analysis[[#All],[Customer Lifetime Value]], MATCH(TEXT(U2369, "0")&amp;V2369, TEXT(clv_analysis[[#All],[Year]], "0")&amp;clv_analysis[[#All],[Quarter]], 0))) /( COUNTIFS(amazon_prime_users[Year], U2369, amazon_prime_users[Quarter], V2369))</f>
        <v>56.844935022378515</v>
      </c>
    </row>
    <row r="2370" spans="1:23" x14ac:dyDescent="0.3">
      <c r="A2370" s="2">
        <v>2369</v>
      </c>
      <c r="B2370" t="s">
        <v>9208</v>
      </c>
      <c r="C2370" t="s">
        <v>9209</v>
      </c>
      <c r="D2370" t="s">
        <v>9210</v>
      </c>
      <c r="E2370" s="3">
        <v>34476</v>
      </c>
      <c r="F2370" t="s">
        <v>22</v>
      </c>
      <c r="G2370" t="s">
        <v>9211</v>
      </c>
      <c r="H2370" s="4">
        <v>47674</v>
      </c>
      <c r="I2370" s="1">
        <v>48039</v>
      </c>
      <c r="J2370" t="s">
        <v>24</v>
      </c>
      <c r="K2370" t="s">
        <v>52</v>
      </c>
      <c r="L2370" t="s">
        <v>53</v>
      </c>
      <c r="M2370" t="s">
        <v>27</v>
      </c>
      <c r="N2370" t="s">
        <v>28</v>
      </c>
      <c r="O2370" t="s">
        <v>38</v>
      </c>
      <c r="P2370" t="s">
        <v>30</v>
      </c>
      <c r="Q2370" t="s">
        <v>47</v>
      </c>
      <c r="R2370">
        <v>3</v>
      </c>
      <c r="S2370">
        <v>0</v>
      </c>
      <c r="T2370">
        <f t="shared" ref="T2370:T2433" si="111">I2370-H2370</f>
        <v>365</v>
      </c>
      <c r="U2370" t="str">
        <f t="shared" ref="U2370:U2433" si="112">IF(YEAR(H2370)=2024, "2024",
 IF(YEAR(H2370)=2025, "2025",
 IF(YEAR(H2370)=2026, "2026",
 IF(YEAR(H2370)=2027, "2027",
 IF(YEAR(H2370)=2028, "2028",
 IF(YEAR(H2370)=2029, "2029",
 IF(YEAR(H2370)=2030, "2030", "")))))))</f>
        <v>2030</v>
      </c>
      <c r="V2370" t="str">
        <f t="shared" ref="V2370:V2433" si="113">IF(MONTH(H2370)&lt;=3, "1", IF(MONTH(H2370)&lt;=6, "2", IF(MONTH(H2370)&lt;=9, "3", "4")))</f>
        <v>3</v>
      </c>
      <c r="W2370" s="10" cm="1">
        <f t="array" ref="W2370">(INDEX(clv_analysis[[#All],[Customer Lifetime Value]], MATCH(TEXT(U2370, "0")&amp;V2370, TEXT(clv_analysis[[#All],[Year]], "0")&amp;clv_analysis[[#All],[Quarter]], 0))) /( COUNTIFS(amazon_prime_users[Year], U2370, amazon_prime_users[Quarter], V2370))</f>
        <v>56.844935022378515</v>
      </c>
    </row>
    <row r="2371" spans="1:23" x14ac:dyDescent="0.3">
      <c r="A2371" s="2">
        <v>2370</v>
      </c>
      <c r="B2371" t="s">
        <v>9212</v>
      </c>
      <c r="C2371" t="s">
        <v>9213</v>
      </c>
      <c r="D2371" t="s">
        <v>9214</v>
      </c>
      <c r="E2371" s="3">
        <v>37056</v>
      </c>
      <c r="F2371" t="s">
        <v>22</v>
      </c>
      <c r="G2371" t="s">
        <v>8408</v>
      </c>
      <c r="H2371" s="4">
        <v>47675</v>
      </c>
      <c r="I2371" s="1">
        <v>48040</v>
      </c>
      <c r="J2371" t="s">
        <v>24</v>
      </c>
      <c r="K2371" t="s">
        <v>52</v>
      </c>
      <c r="L2371" t="s">
        <v>26</v>
      </c>
      <c r="M2371" t="s">
        <v>66</v>
      </c>
      <c r="N2371" t="s">
        <v>28</v>
      </c>
      <c r="O2371" t="s">
        <v>61</v>
      </c>
      <c r="P2371" t="s">
        <v>68</v>
      </c>
      <c r="Q2371" t="s">
        <v>54</v>
      </c>
      <c r="R2371">
        <v>3.5</v>
      </c>
      <c r="S2371">
        <v>1</v>
      </c>
      <c r="T2371">
        <f t="shared" si="111"/>
        <v>365</v>
      </c>
      <c r="U2371" t="str">
        <f t="shared" si="112"/>
        <v>2030</v>
      </c>
      <c r="V2371" t="str">
        <f t="shared" si="113"/>
        <v>3</v>
      </c>
      <c r="W2371" s="10" cm="1">
        <f t="array" ref="W2371">(INDEX(clv_analysis[[#All],[Customer Lifetime Value]], MATCH(TEXT(U2371, "0")&amp;V2371, TEXT(clv_analysis[[#All],[Year]], "0")&amp;clv_analysis[[#All],[Quarter]], 0))) /( COUNTIFS(amazon_prime_users[Year], U2371, amazon_prime_users[Quarter], V2371))</f>
        <v>56.844935022378515</v>
      </c>
    </row>
    <row r="2372" spans="1:23" x14ac:dyDescent="0.3">
      <c r="A2372" s="2">
        <v>2371</v>
      </c>
      <c r="B2372" t="s">
        <v>9215</v>
      </c>
      <c r="C2372" t="s">
        <v>9216</v>
      </c>
      <c r="D2372" t="s">
        <v>9217</v>
      </c>
      <c r="E2372" s="3">
        <v>32457</v>
      </c>
      <c r="F2372" t="s">
        <v>43</v>
      </c>
      <c r="G2372" t="s">
        <v>9218</v>
      </c>
      <c r="H2372" s="4">
        <v>47676</v>
      </c>
      <c r="I2372" s="1">
        <v>48041</v>
      </c>
      <c r="J2372" t="s">
        <v>24</v>
      </c>
      <c r="K2372" t="s">
        <v>25</v>
      </c>
      <c r="L2372" t="s">
        <v>53</v>
      </c>
      <c r="M2372" t="s">
        <v>66</v>
      </c>
      <c r="N2372" t="s">
        <v>45</v>
      </c>
      <c r="O2372" t="s">
        <v>61</v>
      </c>
      <c r="P2372" t="s">
        <v>39</v>
      </c>
      <c r="Q2372" t="s">
        <v>47</v>
      </c>
      <c r="R2372">
        <v>3.9</v>
      </c>
      <c r="S2372">
        <v>9</v>
      </c>
      <c r="T2372">
        <f t="shared" si="111"/>
        <v>365</v>
      </c>
      <c r="U2372" t="str">
        <f t="shared" si="112"/>
        <v>2030</v>
      </c>
      <c r="V2372" t="str">
        <f t="shared" si="113"/>
        <v>3</v>
      </c>
      <c r="W2372" s="10" cm="1">
        <f t="array" ref="W2372">(INDEX(clv_analysis[[#All],[Customer Lifetime Value]], MATCH(TEXT(U2372, "0")&amp;V2372, TEXT(clv_analysis[[#All],[Year]], "0")&amp;clv_analysis[[#All],[Quarter]], 0))) /( COUNTIFS(amazon_prime_users[Year], U2372, amazon_prime_users[Quarter], V2372))</f>
        <v>56.844935022378515</v>
      </c>
    </row>
    <row r="2373" spans="1:23" x14ac:dyDescent="0.3">
      <c r="A2373" s="2">
        <v>2372</v>
      </c>
      <c r="B2373" t="s">
        <v>9219</v>
      </c>
      <c r="C2373" t="s">
        <v>9220</v>
      </c>
      <c r="D2373" t="s">
        <v>9221</v>
      </c>
      <c r="E2373" s="3">
        <v>13690</v>
      </c>
      <c r="F2373" t="s">
        <v>43</v>
      </c>
      <c r="G2373" t="s">
        <v>9222</v>
      </c>
      <c r="H2373" s="4">
        <v>47677</v>
      </c>
      <c r="I2373" s="1">
        <v>48042</v>
      </c>
      <c r="J2373" t="s">
        <v>36</v>
      </c>
      <c r="K2373" t="s">
        <v>52</v>
      </c>
      <c r="L2373" t="s">
        <v>26</v>
      </c>
      <c r="M2373" t="s">
        <v>59</v>
      </c>
      <c r="N2373" t="s">
        <v>60</v>
      </c>
      <c r="O2373" t="s">
        <v>67</v>
      </c>
      <c r="P2373" t="s">
        <v>30</v>
      </c>
      <c r="Q2373" t="s">
        <v>31</v>
      </c>
      <c r="R2373">
        <v>4.3</v>
      </c>
      <c r="S2373">
        <v>3</v>
      </c>
      <c r="T2373">
        <f t="shared" si="111"/>
        <v>365</v>
      </c>
      <c r="U2373" t="str">
        <f t="shared" si="112"/>
        <v>2030</v>
      </c>
      <c r="V2373" t="str">
        <f t="shared" si="113"/>
        <v>3</v>
      </c>
      <c r="W2373" s="10" cm="1">
        <f t="array" ref="W2373">(INDEX(clv_analysis[[#All],[Customer Lifetime Value]], MATCH(TEXT(U2373, "0")&amp;V2373, TEXT(clv_analysis[[#All],[Year]], "0")&amp;clv_analysis[[#All],[Quarter]], 0))) /( COUNTIFS(amazon_prime_users[Year], U2373, amazon_prime_users[Quarter], V2373))</f>
        <v>56.844935022378515</v>
      </c>
    </row>
    <row r="2374" spans="1:23" x14ac:dyDescent="0.3">
      <c r="A2374" s="2">
        <v>2373</v>
      </c>
      <c r="B2374" t="s">
        <v>9223</v>
      </c>
      <c r="C2374" t="s">
        <v>9224</v>
      </c>
      <c r="D2374" t="s">
        <v>9225</v>
      </c>
      <c r="E2374" s="3">
        <v>29684</v>
      </c>
      <c r="F2374" t="s">
        <v>43</v>
      </c>
      <c r="G2374" t="s">
        <v>9226</v>
      </c>
      <c r="H2374" s="4">
        <v>47678</v>
      </c>
      <c r="I2374" s="1">
        <v>48043</v>
      </c>
      <c r="J2374" t="s">
        <v>24</v>
      </c>
      <c r="K2374" t="s">
        <v>52</v>
      </c>
      <c r="L2374" t="s">
        <v>53</v>
      </c>
      <c r="M2374" t="s">
        <v>27</v>
      </c>
      <c r="N2374" t="s">
        <v>60</v>
      </c>
      <c r="O2374" t="s">
        <v>29</v>
      </c>
      <c r="P2374" t="s">
        <v>68</v>
      </c>
      <c r="Q2374" t="s">
        <v>31</v>
      </c>
      <c r="R2374">
        <v>4</v>
      </c>
      <c r="S2374">
        <v>5</v>
      </c>
      <c r="T2374">
        <f t="shared" si="111"/>
        <v>365</v>
      </c>
      <c r="U2374" t="str">
        <f t="shared" si="112"/>
        <v>2030</v>
      </c>
      <c r="V2374" t="str">
        <f t="shared" si="113"/>
        <v>3</v>
      </c>
      <c r="W2374" s="10" cm="1">
        <f t="array" ref="W2374">(INDEX(clv_analysis[[#All],[Customer Lifetime Value]], MATCH(TEXT(U2374, "0")&amp;V2374, TEXT(clv_analysis[[#All],[Year]], "0")&amp;clv_analysis[[#All],[Quarter]], 0))) /( COUNTIFS(amazon_prime_users[Year], U2374, amazon_prime_users[Quarter], V2374))</f>
        <v>56.844935022378515</v>
      </c>
    </row>
    <row r="2375" spans="1:23" x14ac:dyDescent="0.3">
      <c r="A2375" s="2">
        <v>2374</v>
      </c>
      <c r="B2375" t="s">
        <v>9227</v>
      </c>
      <c r="C2375" t="s">
        <v>9228</v>
      </c>
      <c r="D2375" t="s">
        <v>9229</v>
      </c>
      <c r="E2375" s="3">
        <v>36165</v>
      </c>
      <c r="F2375" t="s">
        <v>22</v>
      </c>
      <c r="G2375" t="s">
        <v>9230</v>
      </c>
      <c r="H2375" s="4">
        <v>47679</v>
      </c>
      <c r="I2375" s="1">
        <v>48044</v>
      </c>
      <c r="J2375" t="s">
        <v>36</v>
      </c>
      <c r="K2375" t="s">
        <v>37</v>
      </c>
      <c r="L2375" t="s">
        <v>26</v>
      </c>
      <c r="M2375" t="s">
        <v>66</v>
      </c>
      <c r="N2375" t="s">
        <v>28</v>
      </c>
      <c r="O2375" t="s">
        <v>73</v>
      </c>
      <c r="P2375" t="s">
        <v>68</v>
      </c>
      <c r="Q2375" t="s">
        <v>31</v>
      </c>
      <c r="R2375">
        <v>3.5</v>
      </c>
      <c r="S2375">
        <v>2</v>
      </c>
      <c r="T2375">
        <f t="shared" si="111"/>
        <v>365</v>
      </c>
      <c r="U2375" t="str">
        <f t="shared" si="112"/>
        <v>2030</v>
      </c>
      <c r="V2375" t="str">
        <f t="shared" si="113"/>
        <v>3</v>
      </c>
      <c r="W2375" s="10" cm="1">
        <f t="array" ref="W2375">(INDEX(clv_analysis[[#All],[Customer Lifetime Value]], MATCH(TEXT(U2375, "0")&amp;V2375, TEXT(clv_analysis[[#All],[Year]], "0")&amp;clv_analysis[[#All],[Quarter]], 0))) /( COUNTIFS(amazon_prime_users[Year], U2375, amazon_prime_users[Quarter], V2375))</f>
        <v>56.844935022378515</v>
      </c>
    </row>
    <row r="2376" spans="1:23" x14ac:dyDescent="0.3">
      <c r="A2376" s="2">
        <v>2375</v>
      </c>
      <c r="B2376" t="s">
        <v>9231</v>
      </c>
      <c r="C2376" t="s">
        <v>9232</v>
      </c>
      <c r="D2376" t="s">
        <v>9233</v>
      </c>
      <c r="E2376" s="3">
        <v>34250</v>
      </c>
      <c r="F2376" t="s">
        <v>43</v>
      </c>
      <c r="G2376" t="s">
        <v>9234</v>
      </c>
      <c r="H2376" s="4">
        <v>47680</v>
      </c>
      <c r="I2376" s="1">
        <v>48045</v>
      </c>
      <c r="J2376" t="s">
        <v>36</v>
      </c>
      <c r="K2376" t="s">
        <v>25</v>
      </c>
      <c r="L2376" t="s">
        <v>53</v>
      </c>
      <c r="M2376" t="s">
        <v>59</v>
      </c>
      <c r="N2376" t="s">
        <v>45</v>
      </c>
      <c r="O2376" t="s">
        <v>114</v>
      </c>
      <c r="P2376" t="s">
        <v>39</v>
      </c>
      <c r="Q2376" t="s">
        <v>54</v>
      </c>
      <c r="R2376">
        <v>3.3</v>
      </c>
      <c r="S2376">
        <v>9</v>
      </c>
      <c r="T2376">
        <f t="shared" si="111"/>
        <v>365</v>
      </c>
      <c r="U2376" t="str">
        <f t="shared" si="112"/>
        <v>2030</v>
      </c>
      <c r="V2376" t="str">
        <f t="shared" si="113"/>
        <v>3</v>
      </c>
      <c r="W2376" s="10" cm="1">
        <f t="array" ref="W2376">(INDEX(clv_analysis[[#All],[Customer Lifetime Value]], MATCH(TEXT(U2376, "0")&amp;V2376, TEXT(clv_analysis[[#All],[Year]], "0")&amp;clv_analysis[[#All],[Quarter]], 0))) /( COUNTIFS(amazon_prime_users[Year], U2376, amazon_prime_users[Quarter], V2376))</f>
        <v>56.844935022378515</v>
      </c>
    </row>
    <row r="2377" spans="1:23" x14ac:dyDescent="0.3">
      <c r="A2377" s="2">
        <v>2376</v>
      </c>
      <c r="B2377" t="s">
        <v>9235</v>
      </c>
      <c r="C2377" t="s">
        <v>9236</v>
      </c>
      <c r="D2377" t="s">
        <v>9237</v>
      </c>
      <c r="E2377" s="3">
        <v>25736</v>
      </c>
      <c r="F2377" t="s">
        <v>22</v>
      </c>
      <c r="G2377" t="s">
        <v>9238</v>
      </c>
      <c r="H2377" s="4">
        <v>47681</v>
      </c>
      <c r="I2377" s="1">
        <v>48046</v>
      </c>
      <c r="J2377" t="s">
        <v>24</v>
      </c>
      <c r="K2377" t="s">
        <v>25</v>
      </c>
      <c r="L2377" t="s">
        <v>53</v>
      </c>
      <c r="M2377" t="s">
        <v>27</v>
      </c>
      <c r="N2377" t="s">
        <v>60</v>
      </c>
      <c r="O2377" t="s">
        <v>67</v>
      </c>
      <c r="P2377" t="s">
        <v>68</v>
      </c>
      <c r="Q2377" t="s">
        <v>47</v>
      </c>
      <c r="R2377">
        <v>4.4000000000000004</v>
      </c>
      <c r="S2377">
        <v>10</v>
      </c>
      <c r="T2377">
        <f t="shared" si="111"/>
        <v>365</v>
      </c>
      <c r="U2377" t="str">
        <f t="shared" si="112"/>
        <v>2030</v>
      </c>
      <c r="V2377" t="str">
        <f t="shared" si="113"/>
        <v>3</v>
      </c>
      <c r="W2377" s="10" cm="1">
        <f t="array" ref="W2377">(INDEX(clv_analysis[[#All],[Customer Lifetime Value]], MATCH(TEXT(U2377, "0")&amp;V2377, TEXT(clv_analysis[[#All],[Year]], "0")&amp;clv_analysis[[#All],[Quarter]], 0))) /( COUNTIFS(amazon_prime_users[Year], U2377, amazon_prime_users[Quarter], V2377))</f>
        <v>56.844935022378515</v>
      </c>
    </row>
    <row r="2378" spans="1:23" x14ac:dyDescent="0.3">
      <c r="A2378" s="2">
        <v>2377</v>
      </c>
      <c r="B2378" t="s">
        <v>9239</v>
      </c>
      <c r="C2378" t="s">
        <v>9240</v>
      </c>
      <c r="D2378" t="s">
        <v>9241</v>
      </c>
      <c r="E2378" s="3">
        <v>35994</v>
      </c>
      <c r="F2378" t="s">
        <v>43</v>
      </c>
      <c r="G2378" t="s">
        <v>9242</v>
      </c>
      <c r="H2378" s="4">
        <v>47682</v>
      </c>
      <c r="I2378" s="1">
        <v>48047</v>
      </c>
      <c r="J2378" t="s">
        <v>24</v>
      </c>
      <c r="K2378" t="s">
        <v>37</v>
      </c>
      <c r="L2378" t="s">
        <v>53</v>
      </c>
      <c r="M2378" t="s">
        <v>59</v>
      </c>
      <c r="N2378" t="s">
        <v>28</v>
      </c>
      <c r="O2378" t="s">
        <v>29</v>
      </c>
      <c r="P2378" t="s">
        <v>68</v>
      </c>
      <c r="Q2378" t="s">
        <v>31</v>
      </c>
      <c r="R2378">
        <v>4.4000000000000004</v>
      </c>
      <c r="S2378">
        <v>5</v>
      </c>
      <c r="T2378">
        <f t="shared" si="111"/>
        <v>365</v>
      </c>
      <c r="U2378" t="str">
        <f t="shared" si="112"/>
        <v>2030</v>
      </c>
      <c r="V2378" t="str">
        <f t="shared" si="113"/>
        <v>3</v>
      </c>
      <c r="W2378" s="10" cm="1">
        <f t="array" ref="W2378">(INDEX(clv_analysis[[#All],[Customer Lifetime Value]], MATCH(TEXT(U2378, "0")&amp;V2378, TEXT(clv_analysis[[#All],[Year]], "0")&amp;clv_analysis[[#All],[Quarter]], 0))) /( COUNTIFS(amazon_prime_users[Year], U2378, amazon_prime_users[Quarter], V2378))</f>
        <v>56.844935022378515</v>
      </c>
    </row>
    <row r="2379" spans="1:23" x14ac:dyDescent="0.3">
      <c r="A2379" s="2">
        <v>2378</v>
      </c>
      <c r="B2379" t="s">
        <v>9243</v>
      </c>
      <c r="C2379" t="s">
        <v>9244</v>
      </c>
      <c r="D2379" t="s">
        <v>9245</v>
      </c>
      <c r="E2379" s="3">
        <v>24213</v>
      </c>
      <c r="F2379" t="s">
        <v>22</v>
      </c>
      <c r="G2379" t="s">
        <v>9246</v>
      </c>
      <c r="H2379" s="4">
        <v>47683</v>
      </c>
      <c r="I2379" s="1">
        <v>48048</v>
      </c>
      <c r="J2379" t="s">
        <v>36</v>
      </c>
      <c r="K2379" t="s">
        <v>25</v>
      </c>
      <c r="L2379" t="s">
        <v>53</v>
      </c>
      <c r="M2379" t="s">
        <v>59</v>
      </c>
      <c r="N2379" t="s">
        <v>60</v>
      </c>
      <c r="O2379" t="s">
        <v>29</v>
      </c>
      <c r="P2379" t="s">
        <v>39</v>
      </c>
      <c r="Q2379" t="s">
        <v>47</v>
      </c>
      <c r="R2379">
        <v>4.9000000000000004</v>
      </c>
      <c r="S2379">
        <v>0</v>
      </c>
      <c r="T2379">
        <f t="shared" si="111"/>
        <v>365</v>
      </c>
      <c r="U2379" t="str">
        <f t="shared" si="112"/>
        <v>2030</v>
      </c>
      <c r="V2379" t="str">
        <f t="shared" si="113"/>
        <v>3</v>
      </c>
      <c r="W2379" s="10" cm="1">
        <f t="array" ref="W2379">(INDEX(clv_analysis[[#All],[Customer Lifetime Value]], MATCH(TEXT(U2379, "0")&amp;V2379, TEXT(clv_analysis[[#All],[Year]], "0")&amp;clv_analysis[[#All],[Quarter]], 0))) /( COUNTIFS(amazon_prime_users[Year], U2379, amazon_prime_users[Quarter], V2379))</f>
        <v>56.844935022378515</v>
      </c>
    </row>
    <row r="2380" spans="1:23" x14ac:dyDescent="0.3">
      <c r="A2380" s="2">
        <v>2379</v>
      </c>
      <c r="B2380" t="s">
        <v>9247</v>
      </c>
      <c r="C2380" t="s">
        <v>9248</v>
      </c>
      <c r="D2380" t="s">
        <v>9249</v>
      </c>
      <c r="E2380" s="3">
        <v>17038</v>
      </c>
      <c r="F2380" t="s">
        <v>43</v>
      </c>
      <c r="G2380" t="s">
        <v>9250</v>
      </c>
      <c r="H2380" s="4">
        <v>47684</v>
      </c>
      <c r="I2380" s="1">
        <v>48049</v>
      </c>
      <c r="J2380" t="s">
        <v>36</v>
      </c>
      <c r="K2380" t="s">
        <v>25</v>
      </c>
      <c r="L2380" t="s">
        <v>53</v>
      </c>
      <c r="M2380" t="s">
        <v>66</v>
      </c>
      <c r="N2380" t="s">
        <v>45</v>
      </c>
      <c r="O2380" t="s">
        <v>114</v>
      </c>
      <c r="P2380" t="s">
        <v>30</v>
      </c>
      <c r="Q2380" t="s">
        <v>31</v>
      </c>
      <c r="R2380">
        <v>4.7</v>
      </c>
      <c r="S2380">
        <v>10</v>
      </c>
      <c r="T2380">
        <f t="shared" si="111"/>
        <v>365</v>
      </c>
      <c r="U2380" t="str">
        <f t="shared" si="112"/>
        <v>2030</v>
      </c>
      <c r="V2380" t="str">
        <f t="shared" si="113"/>
        <v>3</v>
      </c>
      <c r="W2380" s="10" cm="1">
        <f t="array" ref="W2380">(INDEX(clv_analysis[[#All],[Customer Lifetime Value]], MATCH(TEXT(U2380, "0")&amp;V2380, TEXT(clv_analysis[[#All],[Year]], "0")&amp;clv_analysis[[#All],[Quarter]], 0))) /( COUNTIFS(amazon_prime_users[Year], U2380, amazon_prime_users[Quarter], V2380))</f>
        <v>56.844935022378515</v>
      </c>
    </row>
    <row r="2381" spans="1:23" x14ac:dyDescent="0.3">
      <c r="A2381" s="2">
        <v>2380</v>
      </c>
      <c r="B2381" t="s">
        <v>9251</v>
      </c>
      <c r="C2381" t="s">
        <v>9252</v>
      </c>
      <c r="D2381" t="s">
        <v>9253</v>
      </c>
      <c r="E2381" s="3">
        <v>23023</v>
      </c>
      <c r="F2381" t="s">
        <v>22</v>
      </c>
      <c r="G2381" t="s">
        <v>254</v>
      </c>
      <c r="H2381" s="4">
        <v>47685</v>
      </c>
      <c r="I2381" s="1">
        <v>48050</v>
      </c>
      <c r="J2381" t="s">
        <v>24</v>
      </c>
      <c r="K2381" t="s">
        <v>37</v>
      </c>
      <c r="L2381" t="s">
        <v>26</v>
      </c>
      <c r="M2381" t="s">
        <v>27</v>
      </c>
      <c r="N2381" t="s">
        <v>45</v>
      </c>
      <c r="O2381" t="s">
        <v>46</v>
      </c>
      <c r="P2381" t="s">
        <v>68</v>
      </c>
      <c r="Q2381" t="s">
        <v>54</v>
      </c>
      <c r="R2381">
        <v>4</v>
      </c>
      <c r="S2381">
        <v>0</v>
      </c>
      <c r="T2381">
        <f t="shared" si="111"/>
        <v>365</v>
      </c>
      <c r="U2381" t="str">
        <f t="shared" si="112"/>
        <v>2030</v>
      </c>
      <c r="V2381" t="str">
        <f t="shared" si="113"/>
        <v>3</v>
      </c>
      <c r="W2381" s="10" cm="1">
        <f t="array" ref="W2381">(INDEX(clv_analysis[[#All],[Customer Lifetime Value]], MATCH(TEXT(U2381, "0")&amp;V2381, TEXT(clv_analysis[[#All],[Year]], "0")&amp;clv_analysis[[#All],[Quarter]], 0))) /( COUNTIFS(amazon_prime_users[Year], U2381, amazon_prime_users[Quarter], V2381))</f>
        <v>56.844935022378515</v>
      </c>
    </row>
    <row r="2382" spans="1:23" x14ac:dyDescent="0.3">
      <c r="A2382" s="2">
        <v>2381</v>
      </c>
      <c r="B2382" t="s">
        <v>9254</v>
      </c>
      <c r="C2382" t="s">
        <v>9255</v>
      </c>
      <c r="D2382" t="s">
        <v>9256</v>
      </c>
      <c r="E2382" s="3">
        <v>13301</v>
      </c>
      <c r="F2382" t="s">
        <v>22</v>
      </c>
      <c r="G2382" t="s">
        <v>9257</v>
      </c>
      <c r="H2382" s="4">
        <v>47686</v>
      </c>
      <c r="I2382" s="1">
        <v>48051</v>
      </c>
      <c r="J2382" t="s">
        <v>36</v>
      </c>
      <c r="K2382" t="s">
        <v>52</v>
      </c>
      <c r="L2382" t="s">
        <v>26</v>
      </c>
      <c r="M2382" t="s">
        <v>27</v>
      </c>
      <c r="N2382" t="s">
        <v>45</v>
      </c>
      <c r="O2382" t="s">
        <v>114</v>
      </c>
      <c r="P2382" t="s">
        <v>39</v>
      </c>
      <c r="Q2382" t="s">
        <v>31</v>
      </c>
      <c r="R2382">
        <v>3.8</v>
      </c>
      <c r="S2382">
        <v>2</v>
      </c>
      <c r="T2382">
        <f t="shared" si="111"/>
        <v>365</v>
      </c>
      <c r="U2382" t="str">
        <f t="shared" si="112"/>
        <v>2030</v>
      </c>
      <c r="V2382" t="str">
        <f t="shared" si="113"/>
        <v>3</v>
      </c>
      <c r="W2382" s="10" cm="1">
        <f t="array" ref="W2382">(INDEX(clv_analysis[[#All],[Customer Lifetime Value]], MATCH(TEXT(U2382, "0")&amp;V2382, TEXT(clv_analysis[[#All],[Year]], "0")&amp;clv_analysis[[#All],[Quarter]], 0))) /( COUNTIFS(amazon_prime_users[Year], U2382, amazon_prime_users[Quarter], V2382))</f>
        <v>56.844935022378515</v>
      </c>
    </row>
    <row r="2383" spans="1:23" x14ac:dyDescent="0.3">
      <c r="A2383" s="2">
        <v>2382</v>
      </c>
      <c r="B2383" t="s">
        <v>9258</v>
      </c>
      <c r="C2383" t="s">
        <v>9259</v>
      </c>
      <c r="D2383" t="s">
        <v>9260</v>
      </c>
      <c r="E2383" s="3">
        <v>33526</v>
      </c>
      <c r="F2383" t="s">
        <v>22</v>
      </c>
      <c r="G2383" t="s">
        <v>5102</v>
      </c>
      <c r="H2383" s="4">
        <v>47687</v>
      </c>
      <c r="I2383" s="1">
        <v>48052</v>
      </c>
      <c r="J2383" t="s">
        <v>36</v>
      </c>
      <c r="K2383" t="s">
        <v>52</v>
      </c>
      <c r="L2383" t="s">
        <v>26</v>
      </c>
      <c r="M2383" t="s">
        <v>27</v>
      </c>
      <c r="N2383" t="s">
        <v>45</v>
      </c>
      <c r="O2383" t="s">
        <v>29</v>
      </c>
      <c r="P2383" t="s">
        <v>39</v>
      </c>
      <c r="Q2383" t="s">
        <v>31</v>
      </c>
      <c r="R2383">
        <v>4</v>
      </c>
      <c r="S2383">
        <v>9</v>
      </c>
      <c r="T2383">
        <f t="shared" si="111"/>
        <v>365</v>
      </c>
      <c r="U2383" t="str">
        <f t="shared" si="112"/>
        <v>2030</v>
      </c>
      <c r="V2383" t="str">
        <f t="shared" si="113"/>
        <v>3</v>
      </c>
      <c r="W2383" s="10" cm="1">
        <f t="array" ref="W2383">(INDEX(clv_analysis[[#All],[Customer Lifetime Value]], MATCH(TEXT(U2383, "0")&amp;V2383, TEXT(clv_analysis[[#All],[Year]], "0")&amp;clv_analysis[[#All],[Quarter]], 0))) /( COUNTIFS(amazon_prime_users[Year], U2383, amazon_prime_users[Quarter], V2383))</f>
        <v>56.844935022378515</v>
      </c>
    </row>
    <row r="2384" spans="1:23" x14ac:dyDescent="0.3">
      <c r="A2384" s="2">
        <v>2383</v>
      </c>
      <c r="B2384" t="s">
        <v>9261</v>
      </c>
      <c r="C2384" t="s">
        <v>9262</v>
      </c>
      <c r="D2384" t="s">
        <v>9263</v>
      </c>
      <c r="E2384" s="3">
        <v>30215</v>
      </c>
      <c r="F2384" t="s">
        <v>43</v>
      </c>
      <c r="G2384" t="s">
        <v>9264</v>
      </c>
      <c r="H2384" s="4">
        <v>47688</v>
      </c>
      <c r="I2384" s="1">
        <v>48053</v>
      </c>
      <c r="J2384" t="s">
        <v>36</v>
      </c>
      <c r="K2384" t="s">
        <v>52</v>
      </c>
      <c r="L2384" t="s">
        <v>53</v>
      </c>
      <c r="M2384" t="s">
        <v>66</v>
      </c>
      <c r="N2384" t="s">
        <v>28</v>
      </c>
      <c r="O2384" t="s">
        <v>46</v>
      </c>
      <c r="P2384" t="s">
        <v>68</v>
      </c>
      <c r="Q2384" t="s">
        <v>47</v>
      </c>
      <c r="R2384">
        <v>3.4</v>
      </c>
      <c r="S2384">
        <v>5</v>
      </c>
      <c r="T2384">
        <f t="shared" si="111"/>
        <v>365</v>
      </c>
      <c r="U2384" t="str">
        <f t="shared" si="112"/>
        <v>2030</v>
      </c>
      <c r="V2384" t="str">
        <f t="shared" si="113"/>
        <v>3</v>
      </c>
      <c r="W2384" s="10" cm="1">
        <f t="array" ref="W2384">(INDEX(clv_analysis[[#All],[Customer Lifetime Value]], MATCH(TEXT(U2384, "0")&amp;V2384, TEXT(clv_analysis[[#All],[Year]], "0")&amp;clv_analysis[[#All],[Quarter]], 0))) /( COUNTIFS(amazon_prime_users[Year], U2384, amazon_prime_users[Quarter], V2384))</f>
        <v>56.844935022378515</v>
      </c>
    </row>
    <row r="2385" spans="1:23" x14ac:dyDescent="0.3">
      <c r="A2385" s="2">
        <v>2384</v>
      </c>
      <c r="B2385" t="s">
        <v>9265</v>
      </c>
      <c r="C2385" t="s">
        <v>9266</v>
      </c>
      <c r="D2385" t="s">
        <v>9267</v>
      </c>
      <c r="E2385" s="3">
        <v>24568</v>
      </c>
      <c r="F2385" t="s">
        <v>43</v>
      </c>
      <c r="G2385" t="s">
        <v>9268</v>
      </c>
      <c r="H2385" s="4">
        <v>47689</v>
      </c>
      <c r="I2385" s="1">
        <v>48054</v>
      </c>
      <c r="J2385" t="s">
        <v>24</v>
      </c>
      <c r="K2385" t="s">
        <v>37</v>
      </c>
      <c r="L2385" t="s">
        <v>53</v>
      </c>
      <c r="M2385" t="s">
        <v>59</v>
      </c>
      <c r="N2385" t="s">
        <v>45</v>
      </c>
      <c r="O2385" t="s">
        <v>61</v>
      </c>
      <c r="P2385" t="s">
        <v>68</v>
      </c>
      <c r="Q2385" t="s">
        <v>47</v>
      </c>
      <c r="R2385">
        <v>4.0999999999999996</v>
      </c>
      <c r="S2385">
        <v>2</v>
      </c>
      <c r="T2385">
        <f t="shared" si="111"/>
        <v>365</v>
      </c>
      <c r="U2385" t="str">
        <f t="shared" si="112"/>
        <v>2030</v>
      </c>
      <c r="V2385" t="str">
        <f t="shared" si="113"/>
        <v>3</v>
      </c>
      <c r="W2385" s="10" cm="1">
        <f t="array" ref="W2385">(INDEX(clv_analysis[[#All],[Customer Lifetime Value]], MATCH(TEXT(U2385, "0")&amp;V2385, TEXT(clv_analysis[[#All],[Year]], "0")&amp;clv_analysis[[#All],[Quarter]], 0))) /( COUNTIFS(amazon_prime_users[Year], U2385, amazon_prime_users[Quarter], V2385))</f>
        <v>56.844935022378515</v>
      </c>
    </row>
    <row r="2386" spans="1:23" x14ac:dyDescent="0.3">
      <c r="A2386" s="2">
        <v>2385</v>
      </c>
      <c r="B2386" t="s">
        <v>9269</v>
      </c>
      <c r="C2386" t="s">
        <v>9270</v>
      </c>
      <c r="D2386" t="s">
        <v>9271</v>
      </c>
      <c r="E2386" s="3">
        <v>14678</v>
      </c>
      <c r="F2386" t="s">
        <v>22</v>
      </c>
      <c r="G2386" t="s">
        <v>9272</v>
      </c>
      <c r="H2386" s="4">
        <v>47690</v>
      </c>
      <c r="I2386" s="1">
        <v>48055</v>
      </c>
      <c r="J2386" t="s">
        <v>24</v>
      </c>
      <c r="K2386" t="s">
        <v>37</v>
      </c>
      <c r="L2386" t="s">
        <v>26</v>
      </c>
      <c r="M2386" t="s">
        <v>59</v>
      </c>
      <c r="N2386" t="s">
        <v>28</v>
      </c>
      <c r="O2386" t="s">
        <v>61</v>
      </c>
      <c r="P2386" t="s">
        <v>30</v>
      </c>
      <c r="Q2386" t="s">
        <v>54</v>
      </c>
      <c r="R2386">
        <v>4.5</v>
      </c>
      <c r="S2386">
        <v>4</v>
      </c>
      <c r="T2386">
        <f t="shared" si="111"/>
        <v>365</v>
      </c>
      <c r="U2386" t="str">
        <f t="shared" si="112"/>
        <v>2030</v>
      </c>
      <c r="V2386" t="str">
        <f t="shared" si="113"/>
        <v>3</v>
      </c>
      <c r="W2386" s="10" cm="1">
        <f t="array" ref="W2386">(INDEX(clv_analysis[[#All],[Customer Lifetime Value]], MATCH(TEXT(U2386, "0")&amp;V2386, TEXT(clv_analysis[[#All],[Year]], "0")&amp;clv_analysis[[#All],[Quarter]], 0))) /( COUNTIFS(amazon_prime_users[Year], U2386, amazon_prime_users[Quarter], V2386))</f>
        <v>56.844935022378515</v>
      </c>
    </row>
    <row r="2387" spans="1:23" x14ac:dyDescent="0.3">
      <c r="A2387" s="2">
        <v>2386</v>
      </c>
      <c r="B2387" t="s">
        <v>9273</v>
      </c>
      <c r="C2387" t="s">
        <v>9274</v>
      </c>
      <c r="D2387" t="s">
        <v>9275</v>
      </c>
      <c r="E2387" s="3">
        <v>22364</v>
      </c>
      <c r="F2387" t="s">
        <v>43</v>
      </c>
      <c r="G2387" t="s">
        <v>9276</v>
      </c>
      <c r="H2387" s="4">
        <v>47691</v>
      </c>
      <c r="I2387" s="1">
        <v>48056</v>
      </c>
      <c r="J2387" t="s">
        <v>36</v>
      </c>
      <c r="K2387" t="s">
        <v>37</v>
      </c>
      <c r="L2387" t="s">
        <v>26</v>
      </c>
      <c r="M2387" t="s">
        <v>59</v>
      </c>
      <c r="N2387" t="s">
        <v>45</v>
      </c>
      <c r="O2387" t="s">
        <v>61</v>
      </c>
      <c r="P2387" t="s">
        <v>68</v>
      </c>
      <c r="Q2387" t="s">
        <v>31</v>
      </c>
      <c r="R2387">
        <v>3.9</v>
      </c>
      <c r="S2387">
        <v>8</v>
      </c>
      <c r="T2387">
        <f t="shared" si="111"/>
        <v>365</v>
      </c>
      <c r="U2387" t="str">
        <f t="shared" si="112"/>
        <v>2030</v>
      </c>
      <c r="V2387" t="str">
        <f t="shared" si="113"/>
        <v>3</v>
      </c>
      <c r="W2387" s="10" cm="1">
        <f t="array" ref="W2387">(INDEX(clv_analysis[[#All],[Customer Lifetime Value]], MATCH(TEXT(U2387, "0")&amp;V2387, TEXT(clv_analysis[[#All],[Year]], "0")&amp;clv_analysis[[#All],[Quarter]], 0))) /( COUNTIFS(amazon_prime_users[Year], U2387, amazon_prime_users[Quarter], V2387))</f>
        <v>56.844935022378515</v>
      </c>
    </row>
    <row r="2388" spans="1:23" x14ac:dyDescent="0.3">
      <c r="A2388" s="2">
        <v>2387</v>
      </c>
      <c r="B2388" t="s">
        <v>9277</v>
      </c>
      <c r="C2388" t="s">
        <v>9278</v>
      </c>
      <c r="D2388" t="s">
        <v>9279</v>
      </c>
      <c r="E2388" s="3">
        <v>38742</v>
      </c>
      <c r="F2388" t="s">
        <v>22</v>
      </c>
      <c r="G2388" t="s">
        <v>4304</v>
      </c>
      <c r="H2388" s="4">
        <v>47692</v>
      </c>
      <c r="I2388" s="1">
        <v>48057</v>
      </c>
      <c r="J2388" t="s">
        <v>36</v>
      </c>
      <c r="K2388" t="s">
        <v>25</v>
      </c>
      <c r="L2388" t="s">
        <v>53</v>
      </c>
      <c r="M2388" t="s">
        <v>59</v>
      </c>
      <c r="N2388" t="s">
        <v>45</v>
      </c>
      <c r="O2388" t="s">
        <v>73</v>
      </c>
      <c r="P2388" t="s">
        <v>68</v>
      </c>
      <c r="Q2388" t="s">
        <v>47</v>
      </c>
      <c r="R2388">
        <v>3.5</v>
      </c>
      <c r="S2388">
        <v>5</v>
      </c>
      <c r="T2388">
        <f t="shared" si="111"/>
        <v>365</v>
      </c>
      <c r="U2388" t="str">
        <f t="shared" si="112"/>
        <v>2030</v>
      </c>
      <c r="V2388" t="str">
        <f t="shared" si="113"/>
        <v>3</v>
      </c>
      <c r="W2388" s="10" cm="1">
        <f t="array" ref="W2388">(INDEX(clv_analysis[[#All],[Customer Lifetime Value]], MATCH(TEXT(U2388, "0")&amp;V2388, TEXT(clv_analysis[[#All],[Year]], "0")&amp;clv_analysis[[#All],[Quarter]], 0))) /( COUNTIFS(amazon_prime_users[Year], U2388, amazon_prime_users[Quarter], V2388))</f>
        <v>56.844935022378515</v>
      </c>
    </row>
    <row r="2389" spans="1:23" x14ac:dyDescent="0.3">
      <c r="A2389" s="2">
        <v>2388</v>
      </c>
      <c r="B2389" t="s">
        <v>9280</v>
      </c>
      <c r="C2389" t="s">
        <v>9281</v>
      </c>
      <c r="D2389" t="s">
        <v>9282</v>
      </c>
      <c r="E2389" s="3">
        <v>28459</v>
      </c>
      <c r="F2389" t="s">
        <v>43</v>
      </c>
      <c r="G2389" t="s">
        <v>7291</v>
      </c>
      <c r="H2389" s="4">
        <v>47693</v>
      </c>
      <c r="I2389" s="1">
        <v>48058</v>
      </c>
      <c r="J2389" t="s">
        <v>36</v>
      </c>
      <c r="K2389" t="s">
        <v>25</v>
      </c>
      <c r="L2389" t="s">
        <v>53</v>
      </c>
      <c r="M2389" t="s">
        <v>59</v>
      </c>
      <c r="N2389" t="s">
        <v>45</v>
      </c>
      <c r="O2389" t="s">
        <v>38</v>
      </c>
      <c r="P2389" t="s">
        <v>68</v>
      </c>
      <c r="Q2389" t="s">
        <v>31</v>
      </c>
      <c r="R2389">
        <v>3.1</v>
      </c>
      <c r="S2389">
        <v>10</v>
      </c>
      <c r="T2389">
        <f t="shared" si="111"/>
        <v>365</v>
      </c>
      <c r="U2389" t="str">
        <f t="shared" si="112"/>
        <v>2030</v>
      </c>
      <c r="V2389" t="str">
        <f t="shared" si="113"/>
        <v>3</v>
      </c>
      <c r="W2389" s="10" cm="1">
        <f t="array" ref="W2389">(INDEX(clv_analysis[[#All],[Customer Lifetime Value]], MATCH(TEXT(U2389, "0")&amp;V2389, TEXT(clv_analysis[[#All],[Year]], "0")&amp;clv_analysis[[#All],[Quarter]], 0))) /( COUNTIFS(amazon_prime_users[Year], U2389, amazon_prime_users[Quarter], V2389))</f>
        <v>56.844935022378515</v>
      </c>
    </row>
    <row r="2390" spans="1:23" x14ac:dyDescent="0.3">
      <c r="A2390" s="2">
        <v>2389</v>
      </c>
      <c r="B2390" t="s">
        <v>9283</v>
      </c>
      <c r="C2390" t="s">
        <v>1805</v>
      </c>
      <c r="D2390" t="s">
        <v>1806</v>
      </c>
      <c r="E2390" s="3">
        <v>12751</v>
      </c>
      <c r="F2390" t="s">
        <v>22</v>
      </c>
      <c r="G2390" t="s">
        <v>9284</v>
      </c>
      <c r="H2390" s="4">
        <v>47694</v>
      </c>
      <c r="I2390" s="1">
        <v>48059</v>
      </c>
      <c r="J2390" t="s">
        <v>36</v>
      </c>
      <c r="K2390" t="s">
        <v>52</v>
      </c>
      <c r="L2390" t="s">
        <v>26</v>
      </c>
      <c r="M2390" t="s">
        <v>59</v>
      </c>
      <c r="N2390" t="s">
        <v>28</v>
      </c>
      <c r="O2390" t="s">
        <v>29</v>
      </c>
      <c r="P2390" t="s">
        <v>39</v>
      </c>
      <c r="Q2390" t="s">
        <v>47</v>
      </c>
      <c r="R2390">
        <v>4.5</v>
      </c>
      <c r="S2390">
        <v>3</v>
      </c>
      <c r="T2390">
        <f t="shared" si="111"/>
        <v>365</v>
      </c>
      <c r="U2390" t="str">
        <f t="shared" si="112"/>
        <v>2030</v>
      </c>
      <c r="V2390" t="str">
        <f t="shared" si="113"/>
        <v>3</v>
      </c>
      <c r="W2390" s="10" cm="1">
        <f t="array" ref="W2390">(INDEX(clv_analysis[[#All],[Customer Lifetime Value]], MATCH(TEXT(U2390, "0")&amp;V2390, TEXT(clv_analysis[[#All],[Year]], "0")&amp;clv_analysis[[#All],[Quarter]], 0))) /( COUNTIFS(amazon_prime_users[Year], U2390, amazon_prime_users[Quarter], V2390))</f>
        <v>56.844935022378515</v>
      </c>
    </row>
    <row r="2391" spans="1:23" x14ac:dyDescent="0.3">
      <c r="A2391" s="2">
        <v>2390</v>
      </c>
      <c r="B2391" t="s">
        <v>9285</v>
      </c>
      <c r="C2391" t="s">
        <v>9286</v>
      </c>
      <c r="D2391" t="s">
        <v>9287</v>
      </c>
      <c r="E2391" s="3">
        <v>36986</v>
      </c>
      <c r="F2391" t="s">
        <v>22</v>
      </c>
      <c r="G2391" t="s">
        <v>9288</v>
      </c>
      <c r="H2391" s="4">
        <v>47695</v>
      </c>
      <c r="I2391" s="1">
        <v>48060</v>
      </c>
      <c r="J2391" t="s">
        <v>36</v>
      </c>
      <c r="K2391" t="s">
        <v>25</v>
      </c>
      <c r="L2391" t="s">
        <v>53</v>
      </c>
      <c r="M2391" t="s">
        <v>66</v>
      </c>
      <c r="N2391" t="s">
        <v>60</v>
      </c>
      <c r="O2391" t="s">
        <v>38</v>
      </c>
      <c r="P2391" t="s">
        <v>68</v>
      </c>
      <c r="Q2391" t="s">
        <v>47</v>
      </c>
      <c r="R2391">
        <v>3.1</v>
      </c>
      <c r="S2391">
        <v>6</v>
      </c>
      <c r="T2391">
        <f t="shared" si="111"/>
        <v>365</v>
      </c>
      <c r="U2391" t="str">
        <f t="shared" si="112"/>
        <v>2030</v>
      </c>
      <c r="V2391" t="str">
        <f t="shared" si="113"/>
        <v>3</v>
      </c>
      <c r="W2391" s="10" cm="1">
        <f t="array" ref="W2391">(INDEX(clv_analysis[[#All],[Customer Lifetime Value]], MATCH(TEXT(U2391, "0")&amp;V2391, TEXT(clv_analysis[[#All],[Year]], "0")&amp;clv_analysis[[#All],[Quarter]], 0))) /( COUNTIFS(amazon_prime_users[Year], U2391, amazon_prime_users[Quarter], V2391))</f>
        <v>56.844935022378515</v>
      </c>
    </row>
    <row r="2392" spans="1:23" x14ac:dyDescent="0.3">
      <c r="A2392" s="2">
        <v>2391</v>
      </c>
      <c r="B2392" t="s">
        <v>9289</v>
      </c>
      <c r="C2392" t="s">
        <v>9290</v>
      </c>
      <c r="D2392" t="s">
        <v>9291</v>
      </c>
      <c r="E2392" s="3">
        <v>36461</v>
      </c>
      <c r="F2392" t="s">
        <v>22</v>
      </c>
      <c r="G2392" t="s">
        <v>3578</v>
      </c>
      <c r="H2392" s="4">
        <v>47696</v>
      </c>
      <c r="I2392" s="1">
        <v>48061</v>
      </c>
      <c r="J2392" t="s">
        <v>24</v>
      </c>
      <c r="K2392" t="s">
        <v>25</v>
      </c>
      <c r="L2392" t="s">
        <v>53</v>
      </c>
      <c r="M2392" t="s">
        <v>59</v>
      </c>
      <c r="N2392" t="s">
        <v>60</v>
      </c>
      <c r="O2392" t="s">
        <v>29</v>
      </c>
      <c r="P2392" t="s">
        <v>39</v>
      </c>
      <c r="Q2392" t="s">
        <v>54</v>
      </c>
      <c r="R2392">
        <v>3.4</v>
      </c>
      <c r="S2392">
        <v>4</v>
      </c>
      <c r="T2392">
        <f t="shared" si="111"/>
        <v>365</v>
      </c>
      <c r="U2392" t="str">
        <f t="shared" si="112"/>
        <v>2030</v>
      </c>
      <c r="V2392" t="str">
        <f t="shared" si="113"/>
        <v>3</v>
      </c>
      <c r="W2392" s="10" cm="1">
        <f t="array" ref="W2392">(INDEX(clv_analysis[[#All],[Customer Lifetime Value]], MATCH(TEXT(U2392, "0")&amp;V2392, TEXT(clv_analysis[[#All],[Year]], "0")&amp;clv_analysis[[#All],[Quarter]], 0))) /( COUNTIFS(amazon_prime_users[Year], U2392, amazon_prime_users[Quarter], V2392))</f>
        <v>56.844935022378515</v>
      </c>
    </row>
    <row r="2393" spans="1:23" x14ac:dyDescent="0.3">
      <c r="A2393" s="2">
        <v>2392</v>
      </c>
      <c r="B2393" t="s">
        <v>9292</v>
      </c>
      <c r="C2393" t="s">
        <v>9293</v>
      </c>
      <c r="D2393" t="s">
        <v>9294</v>
      </c>
      <c r="E2393" s="3">
        <v>35984</v>
      </c>
      <c r="F2393" t="s">
        <v>22</v>
      </c>
      <c r="G2393" t="s">
        <v>9295</v>
      </c>
      <c r="H2393" s="4">
        <v>47697</v>
      </c>
      <c r="I2393" s="1">
        <v>48062</v>
      </c>
      <c r="J2393" t="s">
        <v>36</v>
      </c>
      <c r="K2393" t="s">
        <v>25</v>
      </c>
      <c r="L2393" t="s">
        <v>53</v>
      </c>
      <c r="M2393" t="s">
        <v>59</v>
      </c>
      <c r="N2393" t="s">
        <v>60</v>
      </c>
      <c r="O2393" t="s">
        <v>29</v>
      </c>
      <c r="P2393" t="s">
        <v>30</v>
      </c>
      <c r="Q2393" t="s">
        <v>31</v>
      </c>
      <c r="R2393">
        <v>3.4</v>
      </c>
      <c r="S2393">
        <v>0</v>
      </c>
      <c r="T2393">
        <f t="shared" si="111"/>
        <v>365</v>
      </c>
      <c r="U2393" t="str">
        <f t="shared" si="112"/>
        <v>2030</v>
      </c>
      <c r="V2393" t="str">
        <f t="shared" si="113"/>
        <v>3</v>
      </c>
      <c r="W2393" s="10" cm="1">
        <f t="array" ref="W2393">(INDEX(clv_analysis[[#All],[Customer Lifetime Value]], MATCH(TEXT(U2393, "0")&amp;V2393, TEXT(clv_analysis[[#All],[Year]], "0")&amp;clv_analysis[[#All],[Quarter]], 0))) /( COUNTIFS(amazon_prime_users[Year], U2393, amazon_prime_users[Quarter], V2393))</f>
        <v>56.844935022378515</v>
      </c>
    </row>
    <row r="2394" spans="1:23" x14ac:dyDescent="0.3">
      <c r="A2394" s="2">
        <v>2393</v>
      </c>
      <c r="B2394" t="s">
        <v>9296</v>
      </c>
      <c r="C2394" t="s">
        <v>9297</v>
      </c>
      <c r="D2394" t="s">
        <v>9298</v>
      </c>
      <c r="E2394" s="3">
        <v>27854</v>
      </c>
      <c r="F2394" t="s">
        <v>43</v>
      </c>
      <c r="G2394" t="s">
        <v>9299</v>
      </c>
      <c r="H2394" s="4">
        <v>47698</v>
      </c>
      <c r="I2394" s="1">
        <v>48063</v>
      </c>
      <c r="J2394" t="s">
        <v>24</v>
      </c>
      <c r="K2394" t="s">
        <v>52</v>
      </c>
      <c r="L2394" t="s">
        <v>26</v>
      </c>
      <c r="M2394" t="s">
        <v>66</v>
      </c>
      <c r="N2394" t="s">
        <v>45</v>
      </c>
      <c r="O2394" t="s">
        <v>73</v>
      </c>
      <c r="P2394" t="s">
        <v>39</v>
      </c>
      <c r="Q2394" t="s">
        <v>47</v>
      </c>
      <c r="R2394">
        <v>4.5</v>
      </c>
      <c r="S2394">
        <v>3</v>
      </c>
      <c r="T2394">
        <f t="shared" si="111"/>
        <v>365</v>
      </c>
      <c r="U2394" t="str">
        <f t="shared" si="112"/>
        <v>2030</v>
      </c>
      <c r="V2394" t="str">
        <f t="shared" si="113"/>
        <v>3</v>
      </c>
      <c r="W2394" s="10" cm="1">
        <f t="array" ref="W2394">(INDEX(clv_analysis[[#All],[Customer Lifetime Value]], MATCH(TEXT(U2394, "0")&amp;V2394, TEXT(clv_analysis[[#All],[Year]], "0")&amp;clv_analysis[[#All],[Quarter]], 0))) /( COUNTIFS(amazon_prime_users[Year], U2394, amazon_prime_users[Quarter], V2394))</f>
        <v>56.844935022378515</v>
      </c>
    </row>
    <row r="2395" spans="1:23" x14ac:dyDescent="0.3">
      <c r="A2395" s="2">
        <v>2394</v>
      </c>
      <c r="B2395" t="s">
        <v>9300</v>
      </c>
      <c r="C2395" t="s">
        <v>9301</v>
      </c>
      <c r="D2395" t="s">
        <v>9302</v>
      </c>
      <c r="E2395" s="3">
        <v>35750</v>
      </c>
      <c r="F2395" t="s">
        <v>22</v>
      </c>
      <c r="G2395" t="s">
        <v>9303</v>
      </c>
      <c r="H2395" s="4">
        <v>47699</v>
      </c>
      <c r="I2395" s="1">
        <v>48064</v>
      </c>
      <c r="J2395" t="s">
        <v>24</v>
      </c>
      <c r="K2395" t="s">
        <v>25</v>
      </c>
      <c r="L2395" t="s">
        <v>53</v>
      </c>
      <c r="M2395" t="s">
        <v>59</v>
      </c>
      <c r="N2395" t="s">
        <v>28</v>
      </c>
      <c r="O2395" t="s">
        <v>61</v>
      </c>
      <c r="P2395" t="s">
        <v>30</v>
      </c>
      <c r="Q2395" t="s">
        <v>54</v>
      </c>
      <c r="R2395">
        <v>4.5999999999999996</v>
      </c>
      <c r="S2395">
        <v>10</v>
      </c>
      <c r="T2395">
        <f t="shared" si="111"/>
        <v>365</v>
      </c>
      <c r="U2395" t="str">
        <f t="shared" si="112"/>
        <v>2030</v>
      </c>
      <c r="V2395" t="str">
        <f t="shared" si="113"/>
        <v>3</v>
      </c>
      <c r="W2395" s="10" cm="1">
        <f t="array" ref="W2395">(INDEX(clv_analysis[[#All],[Customer Lifetime Value]], MATCH(TEXT(U2395, "0")&amp;V2395, TEXT(clv_analysis[[#All],[Year]], "0")&amp;clv_analysis[[#All],[Quarter]], 0))) /( COUNTIFS(amazon_prime_users[Year], U2395, amazon_prime_users[Quarter], V2395))</f>
        <v>56.844935022378515</v>
      </c>
    </row>
    <row r="2396" spans="1:23" x14ac:dyDescent="0.3">
      <c r="A2396" s="2">
        <v>2395</v>
      </c>
      <c r="B2396" t="s">
        <v>9304</v>
      </c>
      <c r="C2396" t="s">
        <v>9305</v>
      </c>
      <c r="D2396" t="s">
        <v>9306</v>
      </c>
      <c r="E2396" s="3">
        <v>15193</v>
      </c>
      <c r="F2396" t="s">
        <v>22</v>
      </c>
      <c r="G2396" t="s">
        <v>9307</v>
      </c>
      <c r="H2396" s="4">
        <v>47700</v>
      </c>
      <c r="I2396" s="1">
        <v>48065</v>
      </c>
      <c r="J2396" t="s">
        <v>36</v>
      </c>
      <c r="K2396" t="s">
        <v>25</v>
      </c>
      <c r="L2396" t="s">
        <v>26</v>
      </c>
      <c r="M2396" t="s">
        <v>27</v>
      </c>
      <c r="N2396" t="s">
        <v>28</v>
      </c>
      <c r="O2396" t="s">
        <v>61</v>
      </c>
      <c r="P2396" t="s">
        <v>39</v>
      </c>
      <c r="Q2396" t="s">
        <v>47</v>
      </c>
      <c r="R2396">
        <v>3.5</v>
      </c>
      <c r="S2396">
        <v>0</v>
      </c>
      <c r="T2396">
        <f t="shared" si="111"/>
        <v>365</v>
      </c>
      <c r="U2396" t="str">
        <f t="shared" si="112"/>
        <v>2030</v>
      </c>
      <c r="V2396" t="str">
        <f t="shared" si="113"/>
        <v>3</v>
      </c>
      <c r="W2396" s="10" cm="1">
        <f t="array" ref="W2396">(INDEX(clv_analysis[[#All],[Customer Lifetime Value]], MATCH(TEXT(U2396, "0")&amp;V2396, TEXT(clv_analysis[[#All],[Year]], "0")&amp;clv_analysis[[#All],[Quarter]], 0))) /( COUNTIFS(amazon_prime_users[Year], U2396, amazon_prime_users[Quarter], V2396))</f>
        <v>56.844935022378515</v>
      </c>
    </row>
    <row r="2397" spans="1:23" x14ac:dyDescent="0.3">
      <c r="A2397" s="2">
        <v>2396</v>
      </c>
      <c r="B2397" t="s">
        <v>9308</v>
      </c>
      <c r="C2397" t="s">
        <v>9309</v>
      </c>
      <c r="D2397" t="s">
        <v>9310</v>
      </c>
      <c r="E2397" s="3">
        <v>27158</v>
      </c>
      <c r="F2397" t="s">
        <v>43</v>
      </c>
      <c r="G2397" t="s">
        <v>9311</v>
      </c>
      <c r="H2397" s="4">
        <v>47701</v>
      </c>
      <c r="I2397" s="1">
        <v>48066</v>
      </c>
      <c r="J2397" t="s">
        <v>24</v>
      </c>
      <c r="K2397" t="s">
        <v>52</v>
      </c>
      <c r="L2397" t="s">
        <v>26</v>
      </c>
      <c r="M2397" t="s">
        <v>27</v>
      </c>
      <c r="N2397" t="s">
        <v>60</v>
      </c>
      <c r="O2397" t="s">
        <v>61</v>
      </c>
      <c r="P2397" t="s">
        <v>68</v>
      </c>
      <c r="Q2397" t="s">
        <v>47</v>
      </c>
      <c r="R2397">
        <v>3.1</v>
      </c>
      <c r="S2397">
        <v>3</v>
      </c>
      <c r="T2397">
        <f t="shared" si="111"/>
        <v>365</v>
      </c>
      <c r="U2397" t="str">
        <f t="shared" si="112"/>
        <v>2030</v>
      </c>
      <c r="V2397" t="str">
        <f t="shared" si="113"/>
        <v>3</v>
      </c>
      <c r="W2397" s="10" cm="1">
        <f t="array" ref="W2397">(INDEX(clv_analysis[[#All],[Customer Lifetime Value]], MATCH(TEXT(U2397, "0")&amp;V2397, TEXT(clv_analysis[[#All],[Year]], "0")&amp;clv_analysis[[#All],[Quarter]], 0))) /( COUNTIFS(amazon_prime_users[Year], U2397, amazon_prime_users[Quarter], V2397))</f>
        <v>56.844935022378515</v>
      </c>
    </row>
    <row r="2398" spans="1:23" x14ac:dyDescent="0.3">
      <c r="A2398" s="2">
        <v>2397</v>
      </c>
      <c r="B2398" t="s">
        <v>9312</v>
      </c>
      <c r="C2398" t="s">
        <v>9313</v>
      </c>
      <c r="D2398" t="s">
        <v>9314</v>
      </c>
      <c r="E2398" s="3">
        <v>23763</v>
      </c>
      <c r="F2398" t="s">
        <v>43</v>
      </c>
      <c r="G2398" t="s">
        <v>9315</v>
      </c>
      <c r="H2398" s="4">
        <v>47702</v>
      </c>
      <c r="I2398" s="1">
        <v>48067</v>
      </c>
      <c r="J2398" t="s">
        <v>36</v>
      </c>
      <c r="K2398" t="s">
        <v>25</v>
      </c>
      <c r="L2398" t="s">
        <v>26</v>
      </c>
      <c r="M2398" t="s">
        <v>59</v>
      </c>
      <c r="N2398" t="s">
        <v>60</v>
      </c>
      <c r="O2398" t="s">
        <v>67</v>
      </c>
      <c r="P2398" t="s">
        <v>68</v>
      </c>
      <c r="Q2398" t="s">
        <v>54</v>
      </c>
      <c r="R2398">
        <v>3.9</v>
      </c>
      <c r="S2398">
        <v>5</v>
      </c>
      <c r="T2398">
        <f t="shared" si="111"/>
        <v>365</v>
      </c>
      <c r="U2398" t="str">
        <f t="shared" si="112"/>
        <v>2030</v>
      </c>
      <c r="V2398" t="str">
        <f t="shared" si="113"/>
        <v>3</v>
      </c>
      <c r="W2398" s="10" cm="1">
        <f t="array" ref="W2398">(INDEX(clv_analysis[[#All],[Customer Lifetime Value]], MATCH(TEXT(U2398, "0")&amp;V2398, TEXT(clv_analysis[[#All],[Year]], "0")&amp;clv_analysis[[#All],[Quarter]], 0))) /( COUNTIFS(amazon_prime_users[Year], U2398, amazon_prime_users[Quarter], V2398))</f>
        <v>56.844935022378515</v>
      </c>
    </row>
    <row r="2399" spans="1:23" x14ac:dyDescent="0.3">
      <c r="A2399" s="2">
        <v>2398</v>
      </c>
      <c r="B2399" t="s">
        <v>9316</v>
      </c>
      <c r="C2399" t="s">
        <v>9317</v>
      </c>
      <c r="D2399" t="s">
        <v>9318</v>
      </c>
      <c r="E2399" s="3">
        <v>18174</v>
      </c>
      <c r="F2399" t="s">
        <v>22</v>
      </c>
      <c r="G2399" t="s">
        <v>9319</v>
      </c>
      <c r="H2399" s="4">
        <v>47703</v>
      </c>
      <c r="I2399" s="1">
        <v>48068</v>
      </c>
      <c r="J2399" t="s">
        <v>36</v>
      </c>
      <c r="K2399" t="s">
        <v>37</v>
      </c>
      <c r="L2399" t="s">
        <v>53</v>
      </c>
      <c r="M2399" t="s">
        <v>59</v>
      </c>
      <c r="N2399" t="s">
        <v>28</v>
      </c>
      <c r="O2399" t="s">
        <v>73</v>
      </c>
      <c r="P2399" t="s">
        <v>68</v>
      </c>
      <c r="Q2399" t="s">
        <v>31</v>
      </c>
      <c r="R2399">
        <v>3.4</v>
      </c>
      <c r="S2399">
        <v>0</v>
      </c>
      <c r="T2399">
        <f t="shared" si="111"/>
        <v>365</v>
      </c>
      <c r="U2399" t="str">
        <f t="shared" si="112"/>
        <v>2030</v>
      </c>
      <c r="V2399" t="str">
        <f t="shared" si="113"/>
        <v>3</v>
      </c>
      <c r="W2399" s="10" cm="1">
        <f t="array" ref="W2399">(INDEX(clv_analysis[[#All],[Customer Lifetime Value]], MATCH(TEXT(U2399, "0")&amp;V2399, TEXT(clv_analysis[[#All],[Year]], "0")&amp;clv_analysis[[#All],[Quarter]], 0))) /( COUNTIFS(amazon_prime_users[Year], U2399, amazon_prime_users[Quarter], V2399))</f>
        <v>56.844935022378515</v>
      </c>
    </row>
    <row r="2400" spans="1:23" x14ac:dyDescent="0.3">
      <c r="A2400" s="2">
        <v>2399</v>
      </c>
      <c r="B2400" t="s">
        <v>9320</v>
      </c>
      <c r="C2400" t="s">
        <v>9321</v>
      </c>
      <c r="D2400" t="s">
        <v>9322</v>
      </c>
      <c r="E2400" s="3">
        <v>21295</v>
      </c>
      <c r="F2400" t="s">
        <v>22</v>
      </c>
      <c r="G2400" t="s">
        <v>9323</v>
      </c>
      <c r="H2400" s="4">
        <v>47704</v>
      </c>
      <c r="I2400" s="1">
        <v>48069</v>
      </c>
      <c r="J2400" t="s">
        <v>24</v>
      </c>
      <c r="K2400" t="s">
        <v>52</v>
      </c>
      <c r="L2400" t="s">
        <v>26</v>
      </c>
      <c r="M2400" t="s">
        <v>59</v>
      </c>
      <c r="N2400" t="s">
        <v>60</v>
      </c>
      <c r="O2400" t="s">
        <v>61</v>
      </c>
      <c r="P2400" t="s">
        <v>68</v>
      </c>
      <c r="Q2400" t="s">
        <v>54</v>
      </c>
      <c r="R2400">
        <v>4.5</v>
      </c>
      <c r="S2400">
        <v>10</v>
      </c>
      <c r="T2400">
        <f t="shared" si="111"/>
        <v>365</v>
      </c>
      <c r="U2400" t="str">
        <f t="shared" si="112"/>
        <v>2030</v>
      </c>
      <c r="V2400" t="str">
        <f t="shared" si="113"/>
        <v>3</v>
      </c>
      <c r="W2400" s="10" cm="1">
        <f t="array" ref="W2400">(INDEX(clv_analysis[[#All],[Customer Lifetime Value]], MATCH(TEXT(U2400, "0")&amp;V2400, TEXT(clv_analysis[[#All],[Year]], "0")&amp;clv_analysis[[#All],[Quarter]], 0))) /( COUNTIFS(amazon_prime_users[Year], U2400, amazon_prime_users[Quarter], V2400))</f>
        <v>56.844935022378515</v>
      </c>
    </row>
    <row r="2401" spans="1:23" x14ac:dyDescent="0.3">
      <c r="A2401" s="2">
        <v>2400</v>
      </c>
      <c r="B2401" t="s">
        <v>9324</v>
      </c>
      <c r="C2401" t="s">
        <v>9325</v>
      </c>
      <c r="D2401" t="s">
        <v>9326</v>
      </c>
      <c r="E2401" s="3">
        <v>36650</v>
      </c>
      <c r="F2401" t="s">
        <v>22</v>
      </c>
      <c r="G2401" t="s">
        <v>9327</v>
      </c>
      <c r="H2401" s="4">
        <v>47705</v>
      </c>
      <c r="I2401" s="1">
        <v>48070</v>
      </c>
      <c r="J2401" t="s">
        <v>24</v>
      </c>
      <c r="K2401" t="s">
        <v>25</v>
      </c>
      <c r="L2401" t="s">
        <v>26</v>
      </c>
      <c r="M2401" t="s">
        <v>27</v>
      </c>
      <c r="N2401" t="s">
        <v>60</v>
      </c>
      <c r="O2401" t="s">
        <v>73</v>
      </c>
      <c r="P2401" t="s">
        <v>39</v>
      </c>
      <c r="Q2401" t="s">
        <v>47</v>
      </c>
      <c r="R2401">
        <v>4</v>
      </c>
      <c r="S2401">
        <v>6</v>
      </c>
      <c r="T2401">
        <f t="shared" si="111"/>
        <v>365</v>
      </c>
      <c r="U2401" t="str">
        <f t="shared" si="112"/>
        <v>2030</v>
      </c>
      <c r="V2401" t="str">
        <f t="shared" si="113"/>
        <v>3</v>
      </c>
      <c r="W2401" s="10" cm="1">
        <f t="array" ref="W2401">(INDEX(clv_analysis[[#All],[Customer Lifetime Value]], MATCH(TEXT(U2401, "0")&amp;V2401, TEXT(clv_analysis[[#All],[Year]], "0")&amp;clv_analysis[[#All],[Quarter]], 0))) /( COUNTIFS(amazon_prime_users[Year], U2401, amazon_prime_users[Quarter], V2401))</f>
        <v>56.844935022378515</v>
      </c>
    </row>
    <row r="2402" spans="1:23" x14ac:dyDescent="0.3">
      <c r="A2402" s="2">
        <v>2401</v>
      </c>
      <c r="B2402" t="s">
        <v>9328</v>
      </c>
      <c r="C2402" t="s">
        <v>9329</v>
      </c>
      <c r="D2402" t="s">
        <v>9330</v>
      </c>
      <c r="E2402" s="3">
        <v>30641</v>
      </c>
      <c r="F2402" t="s">
        <v>43</v>
      </c>
      <c r="G2402" t="s">
        <v>9331</v>
      </c>
      <c r="H2402" s="4">
        <v>47706</v>
      </c>
      <c r="I2402" s="1">
        <v>48071</v>
      </c>
      <c r="J2402" t="s">
        <v>36</v>
      </c>
      <c r="K2402" t="s">
        <v>52</v>
      </c>
      <c r="L2402" t="s">
        <v>26</v>
      </c>
      <c r="M2402" t="s">
        <v>66</v>
      </c>
      <c r="N2402" t="s">
        <v>60</v>
      </c>
      <c r="O2402" t="s">
        <v>114</v>
      </c>
      <c r="P2402" t="s">
        <v>30</v>
      </c>
      <c r="Q2402" t="s">
        <v>31</v>
      </c>
      <c r="R2402">
        <v>3.1</v>
      </c>
      <c r="S2402">
        <v>4</v>
      </c>
      <c r="T2402">
        <f t="shared" si="111"/>
        <v>365</v>
      </c>
      <c r="U2402" t="str">
        <f t="shared" si="112"/>
        <v>2030</v>
      </c>
      <c r="V2402" t="str">
        <f t="shared" si="113"/>
        <v>3</v>
      </c>
      <c r="W2402" s="10" cm="1">
        <f t="array" ref="W2402">(INDEX(clv_analysis[[#All],[Customer Lifetime Value]], MATCH(TEXT(U2402, "0")&amp;V2402, TEXT(clv_analysis[[#All],[Year]], "0")&amp;clv_analysis[[#All],[Quarter]], 0))) /( COUNTIFS(amazon_prime_users[Year], U2402, amazon_prime_users[Quarter], V2402))</f>
        <v>56.844935022378515</v>
      </c>
    </row>
    <row r="2403" spans="1:23" x14ac:dyDescent="0.3">
      <c r="A2403" s="2">
        <v>2402</v>
      </c>
      <c r="B2403" t="s">
        <v>9332</v>
      </c>
      <c r="C2403" t="s">
        <v>9333</v>
      </c>
      <c r="D2403" t="s">
        <v>9334</v>
      </c>
      <c r="E2403" s="3">
        <v>15835</v>
      </c>
      <c r="F2403" t="s">
        <v>43</v>
      </c>
      <c r="G2403" t="s">
        <v>9335</v>
      </c>
      <c r="H2403" s="4">
        <v>47707</v>
      </c>
      <c r="I2403" s="1">
        <v>48072</v>
      </c>
      <c r="J2403" t="s">
        <v>24</v>
      </c>
      <c r="K2403" t="s">
        <v>52</v>
      </c>
      <c r="L2403" t="s">
        <v>53</v>
      </c>
      <c r="M2403" t="s">
        <v>27</v>
      </c>
      <c r="N2403" t="s">
        <v>28</v>
      </c>
      <c r="O2403" t="s">
        <v>38</v>
      </c>
      <c r="P2403" t="s">
        <v>30</v>
      </c>
      <c r="Q2403" t="s">
        <v>31</v>
      </c>
      <c r="R2403">
        <v>3.5</v>
      </c>
      <c r="S2403">
        <v>5</v>
      </c>
      <c r="T2403">
        <f t="shared" si="111"/>
        <v>365</v>
      </c>
      <c r="U2403" t="str">
        <f t="shared" si="112"/>
        <v>2030</v>
      </c>
      <c r="V2403" t="str">
        <f t="shared" si="113"/>
        <v>3</v>
      </c>
      <c r="W2403" s="10" cm="1">
        <f t="array" ref="W2403">(INDEX(clv_analysis[[#All],[Customer Lifetime Value]], MATCH(TEXT(U2403, "0")&amp;V2403, TEXT(clv_analysis[[#All],[Year]], "0")&amp;clv_analysis[[#All],[Quarter]], 0))) /( COUNTIFS(amazon_prime_users[Year], U2403, amazon_prime_users[Quarter], V2403))</f>
        <v>56.844935022378515</v>
      </c>
    </row>
    <row r="2404" spans="1:23" x14ac:dyDescent="0.3">
      <c r="A2404" s="2">
        <v>2403</v>
      </c>
      <c r="B2404" t="s">
        <v>9336</v>
      </c>
      <c r="C2404" t="s">
        <v>9337</v>
      </c>
      <c r="D2404" t="s">
        <v>9338</v>
      </c>
      <c r="E2404" s="3">
        <v>26050</v>
      </c>
      <c r="F2404" t="s">
        <v>22</v>
      </c>
      <c r="G2404" t="s">
        <v>9339</v>
      </c>
      <c r="H2404" s="4">
        <v>47708</v>
      </c>
      <c r="I2404" s="1">
        <v>48073</v>
      </c>
      <c r="J2404" t="s">
        <v>24</v>
      </c>
      <c r="K2404" t="s">
        <v>37</v>
      </c>
      <c r="L2404" t="s">
        <v>26</v>
      </c>
      <c r="M2404" t="s">
        <v>59</v>
      </c>
      <c r="N2404" t="s">
        <v>60</v>
      </c>
      <c r="O2404" t="s">
        <v>38</v>
      </c>
      <c r="P2404" t="s">
        <v>68</v>
      </c>
      <c r="Q2404" t="s">
        <v>47</v>
      </c>
      <c r="R2404">
        <v>4.7</v>
      </c>
      <c r="S2404">
        <v>10</v>
      </c>
      <c r="T2404">
        <f t="shared" si="111"/>
        <v>365</v>
      </c>
      <c r="U2404" t="str">
        <f t="shared" si="112"/>
        <v>2030</v>
      </c>
      <c r="V2404" t="str">
        <f t="shared" si="113"/>
        <v>3</v>
      </c>
      <c r="W2404" s="10" cm="1">
        <f t="array" ref="W2404">(INDEX(clv_analysis[[#All],[Customer Lifetime Value]], MATCH(TEXT(U2404, "0")&amp;V2404, TEXT(clv_analysis[[#All],[Year]], "0")&amp;clv_analysis[[#All],[Quarter]], 0))) /( COUNTIFS(amazon_prime_users[Year], U2404, amazon_prime_users[Quarter], V2404))</f>
        <v>56.844935022378515</v>
      </c>
    </row>
    <row r="2405" spans="1:23" x14ac:dyDescent="0.3">
      <c r="A2405" s="2">
        <v>2404</v>
      </c>
      <c r="B2405" t="s">
        <v>9340</v>
      </c>
      <c r="C2405" t="s">
        <v>9341</v>
      </c>
      <c r="D2405" t="s">
        <v>9342</v>
      </c>
      <c r="E2405" s="3">
        <v>14339</v>
      </c>
      <c r="F2405" t="s">
        <v>22</v>
      </c>
      <c r="G2405" t="s">
        <v>9343</v>
      </c>
      <c r="H2405" s="4">
        <v>47709</v>
      </c>
      <c r="I2405" s="1">
        <v>48074</v>
      </c>
      <c r="J2405" t="s">
        <v>24</v>
      </c>
      <c r="K2405" t="s">
        <v>52</v>
      </c>
      <c r="L2405" t="s">
        <v>26</v>
      </c>
      <c r="M2405" t="s">
        <v>59</v>
      </c>
      <c r="N2405" t="s">
        <v>28</v>
      </c>
      <c r="O2405" t="s">
        <v>38</v>
      </c>
      <c r="P2405" t="s">
        <v>39</v>
      </c>
      <c r="Q2405" t="s">
        <v>47</v>
      </c>
      <c r="R2405">
        <v>4.5</v>
      </c>
      <c r="S2405">
        <v>1</v>
      </c>
      <c r="T2405">
        <f t="shared" si="111"/>
        <v>365</v>
      </c>
      <c r="U2405" t="str">
        <f t="shared" si="112"/>
        <v>2030</v>
      </c>
      <c r="V2405" t="str">
        <f t="shared" si="113"/>
        <v>3</v>
      </c>
      <c r="W2405" s="10" cm="1">
        <f t="array" ref="W2405">(INDEX(clv_analysis[[#All],[Customer Lifetime Value]], MATCH(TEXT(U2405, "0")&amp;V2405, TEXT(clv_analysis[[#All],[Year]], "0")&amp;clv_analysis[[#All],[Quarter]], 0))) /( COUNTIFS(amazon_prime_users[Year], U2405, amazon_prime_users[Quarter], V2405))</f>
        <v>56.844935022378515</v>
      </c>
    </row>
    <row r="2406" spans="1:23" x14ac:dyDescent="0.3">
      <c r="A2406" s="2">
        <v>2405</v>
      </c>
      <c r="B2406" t="s">
        <v>9344</v>
      </c>
      <c r="C2406" t="s">
        <v>9345</v>
      </c>
      <c r="D2406" t="s">
        <v>9346</v>
      </c>
      <c r="E2406" s="3">
        <v>27716</v>
      </c>
      <c r="F2406" t="s">
        <v>43</v>
      </c>
      <c r="G2406" t="s">
        <v>9347</v>
      </c>
      <c r="H2406" s="4">
        <v>47710</v>
      </c>
      <c r="I2406" s="1">
        <v>48075</v>
      </c>
      <c r="J2406" t="s">
        <v>36</v>
      </c>
      <c r="K2406" t="s">
        <v>37</v>
      </c>
      <c r="L2406" t="s">
        <v>26</v>
      </c>
      <c r="M2406" t="s">
        <v>66</v>
      </c>
      <c r="N2406" t="s">
        <v>28</v>
      </c>
      <c r="O2406" t="s">
        <v>61</v>
      </c>
      <c r="P2406" t="s">
        <v>39</v>
      </c>
      <c r="Q2406" t="s">
        <v>47</v>
      </c>
      <c r="R2406">
        <v>3.1</v>
      </c>
      <c r="S2406">
        <v>3</v>
      </c>
      <c r="T2406">
        <f t="shared" si="111"/>
        <v>365</v>
      </c>
      <c r="U2406" t="str">
        <f t="shared" si="112"/>
        <v>2030</v>
      </c>
      <c r="V2406" t="str">
        <f t="shared" si="113"/>
        <v>3</v>
      </c>
      <c r="W2406" s="10" cm="1">
        <f t="array" ref="W2406">(INDEX(clv_analysis[[#All],[Customer Lifetime Value]], MATCH(TEXT(U2406, "0")&amp;V2406, TEXT(clv_analysis[[#All],[Year]], "0")&amp;clv_analysis[[#All],[Quarter]], 0))) /( COUNTIFS(amazon_prime_users[Year], U2406, amazon_prime_users[Quarter], V2406))</f>
        <v>56.844935022378515</v>
      </c>
    </row>
    <row r="2407" spans="1:23" x14ac:dyDescent="0.3">
      <c r="A2407" s="2">
        <v>2406</v>
      </c>
      <c r="B2407" t="s">
        <v>9348</v>
      </c>
      <c r="C2407" t="s">
        <v>9349</v>
      </c>
      <c r="D2407" t="s">
        <v>9350</v>
      </c>
      <c r="E2407" s="3">
        <v>14369</v>
      </c>
      <c r="F2407" t="s">
        <v>22</v>
      </c>
      <c r="G2407" t="s">
        <v>9351</v>
      </c>
      <c r="H2407" s="4">
        <v>47711</v>
      </c>
      <c r="I2407" s="1">
        <v>48076</v>
      </c>
      <c r="J2407" t="s">
        <v>36</v>
      </c>
      <c r="K2407" t="s">
        <v>52</v>
      </c>
      <c r="L2407" t="s">
        <v>53</v>
      </c>
      <c r="M2407" t="s">
        <v>59</v>
      </c>
      <c r="N2407" t="s">
        <v>28</v>
      </c>
      <c r="O2407" t="s">
        <v>29</v>
      </c>
      <c r="P2407" t="s">
        <v>30</v>
      </c>
      <c r="Q2407" t="s">
        <v>54</v>
      </c>
      <c r="R2407">
        <v>4.8</v>
      </c>
      <c r="S2407">
        <v>1</v>
      </c>
      <c r="T2407">
        <f t="shared" si="111"/>
        <v>365</v>
      </c>
      <c r="U2407" t="str">
        <f t="shared" si="112"/>
        <v>2030</v>
      </c>
      <c r="V2407" t="str">
        <f t="shared" si="113"/>
        <v>3</v>
      </c>
      <c r="W2407" s="10" cm="1">
        <f t="array" ref="W2407">(INDEX(clv_analysis[[#All],[Customer Lifetime Value]], MATCH(TEXT(U2407, "0")&amp;V2407, TEXT(clv_analysis[[#All],[Year]], "0")&amp;clv_analysis[[#All],[Quarter]], 0))) /( COUNTIFS(amazon_prime_users[Year], U2407, amazon_prime_users[Quarter], V2407))</f>
        <v>56.844935022378515</v>
      </c>
    </row>
    <row r="2408" spans="1:23" x14ac:dyDescent="0.3">
      <c r="A2408" s="2">
        <v>2407</v>
      </c>
      <c r="B2408" t="s">
        <v>9352</v>
      </c>
      <c r="C2408" t="s">
        <v>9353</v>
      </c>
      <c r="D2408" t="s">
        <v>9354</v>
      </c>
      <c r="E2408" s="3">
        <v>30110</v>
      </c>
      <c r="F2408" t="s">
        <v>43</v>
      </c>
      <c r="G2408" t="s">
        <v>2634</v>
      </c>
      <c r="H2408" s="4">
        <v>47712</v>
      </c>
      <c r="I2408" s="1">
        <v>48077</v>
      </c>
      <c r="J2408" t="s">
        <v>36</v>
      </c>
      <c r="K2408" t="s">
        <v>25</v>
      </c>
      <c r="L2408" t="s">
        <v>53</v>
      </c>
      <c r="M2408" t="s">
        <v>66</v>
      </c>
      <c r="N2408" t="s">
        <v>45</v>
      </c>
      <c r="O2408" t="s">
        <v>29</v>
      </c>
      <c r="P2408" t="s">
        <v>39</v>
      </c>
      <c r="Q2408" t="s">
        <v>47</v>
      </c>
      <c r="R2408">
        <v>4</v>
      </c>
      <c r="S2408">
        <v>4</v>
      </c>
      <c r="T2408">
        <f t="shared" si="111"/>
        <v>365</v>
      </c>
      <c r="U2408" t="str">
        <f t="shared" si="112"/>
        <v>2030</v>
      </c>
      <c r="V2408" t="str">
        <f t="shared" si="113"/>
        <v>3</v>
      </c>
      <c r="W2408" s="10" cm="1">
        <f t="array" ref="W2408">(INDEX(clv_analysis[[#All],[Customer Lifetime Value]], MATCH(TEXT(U2408, "0")&amp;V2408, TEXT(clv_analysis[[#All],[Year]], "0")&amp;clv_analysis[[#All],[Quarter]], 0))) /( COUNTIFS(amazon_prime_users[Year], U2408, amazon_prime_users[Quarter], V2408))</f>
        <v>56.844935022378515</v>
      </c>
    </row>
    <row r="2409" spans="1:23" x14ac:dyDescent="0.3">
      <c r="A2409" s="2">
        <v>2408</v>
      </c>
      <c r="B2409" t="s">
        <v>9355</v>
      </c>
      <c r="C2409" t="s">
        <v>9356</v>
      </c>
      <c r="D2409" t="s">
        <v>9357</v>
      </c>
      <c r="E2409" s="3">
        <v>30970</v>
      </c>
      <c r="F2409" t="s">
        <v>22</v>
      </c>
      <c r="G2409" t="s">
        <v>9358</v>
      </c>
      <c r="H2409" s="4">
        <v>47713</v>
      </c>
      <c r="I2409" s="1">
        <v>48078</v>
      </c>
      <c r="J2409" t="s">
        <v>36</v>
      </c>
      <c r="K2409" t="s">
        <v>37</v>
      </c>
      <c r="L2409" t="s">
        <v>53</v>
      </c>
      <c r="M2409" t="s">
        <v>66</v>
      </c>
      <c r="N2409" t="s">
        <v>45</v>
      </c>
      <c r="O2409" t="s">
        <v>38</v>
      </c>
      <c r="P2409" t="s">
        <v>39</v>
      </c>
      <c r="Q2409" t="s">
        <v>47</v>
      </c>
      <c r="R2409">
        <v>3.2</v>
      </c>
      <c r="S2409">
        <v>10</v>
      </c>
      <c r="T2409">
        <f t="shared" si="111"/>
        <v>365</v>
      </c>
      <c r="U2409" t="str">
        <f t="shared" si="112"/>
        <v>2030</v>
      </c>
      <c r="V2409" t="str">
        <f t="shared" si="113"/>
        <v>3</v>
      </c>
      <c r="W2409" s="10" cm="1">
        <f t="array" ref="W2409">(INDEX(clv_analysis[[#All],[Customer Lifetime Value]], MATCH(TEXT(U2409, "0")&amp;V2409, TEXT(clv_analysis[[#All],[Year]], "0")&amp;clv_analysis[[#All],[Quarter]], 0))) /( COUNTIFS(amazon_prime_users[Year], U2409, amazon_prime_users[Quarter], V2409))</f>
        <v>56.844935022378515</v>
      </c>
    </row>
    <row r="2410" spans="1:23" x14ac:dyDescent="0.3">
      <c r="A2410" s="2">
        <v>2409</v>
      </c>
      <c r="B2410" t="s">
        <v>9359</v>
      </c>
      <c r="C2410" t="s">
        <v>9360</v>
      </c>
      <c r="D2410" t="s">
        <v>9361</v>
      </c>
      <c r="E2410" s="3">
        <v>23715</v>
      </c>
      <c r="F2410" t="s">
        <v>22</v>
      </c>
      <c r="G2410" t="s">
        <v>9362</v>
      </c>
      <c r="H2410" s="4">
        <v>47714</v>
      </c>
      <c r="I2410" s="1">
        <v>48079</v>
      </c>
      <c r="J2410" t="s">
        <v>24</v>
      </c>
      <c r="K2410" t="s">
        <v>37</v>
      </c>
      <c r="L2410" t="s">
        <v>53</v>
      </c>
      <c r="M2410" t="s">
        <v>27</v>
      </c>
      <c r="N2410" t="s">
        <v>60</v>
      </c>
      <c r="O2410" t="s">
        <v>73</v>
      </c>
      <c r="P2410" t="s">
        <v>30</v>
      </c>
      <c r="Q2410" t="s">
        <v>54</v>
      </c>
      <c r="R2410">
        <v>4</v>
      </c>
      <c r="S2410">
        <v>8</v>
      </c>
      <c r="T2410">
        <f t="shared" si="111"/>
        <v>365</v>
      </c>
      <c r="U2410" t="str">
        <f t="shared" si="112"/>
        <v>2030</v>
      </c>
      <c r="V2410" t="str">
        <f t="shared" si="113"/>
        <v>3</v>
      </c>
      <c r="W2410" s="10" cm="1">
        <f t="array" ref="W2410">(INDEX(clv_analysis[[#All],[Customer Lifetime Value]], MATCH(TEXT(U2410, "0")&amp;V2410, TEXT(clv_analysis[[#All],[Year]], "0")&amp;clv_analysis[[#All],[Quarter]], 0))) /( COUNTIFS(amazon_prime_users[Year], U2410, amazon_prime_users[Quarter], V2410))</f>
        <v>56.844935022378515</v>
      </c>
    </row>
    <row r="2411" spans="1:23" x14ac:dyDescent="0.3">
      <c r="A2411" s="2">
        <v>2410</v>
      </c>
      <c r="B2411" t="s">
        <v>9363</v>
      </c>
      <c r="C2411" t="s">
        <v>9364</v>
      </c>
      <c r="D2411" t="s">
        <v>9365</v>
      </c>
      <c r="E2411" s="3">
        <v>21466</v>
      </c>
      <c r="F2411" t="s">
        <v>43</v>
      </c>
      <c r="G2411" t="s">
        <v>9366</v>
      </c>
      <c r="H2411" s="4">
        <v>47715</v>
      </c>
      <c r="I2411" s="1">
        <v>48080</v>
      </c>
      <c r="J2411" t="s">
        <v>24</v>
      </c>
      <c r="K2411" t="s">
        <v>25</v>
      </c>
      <c r="L2411" t="s">
        <v>53</v>
      </c>
      <c r="M2411" t="s">
        <v>66</v>
      </c>
      <c r="N2411" t="s">
        <v>28</v>
      </c>
      <c r="O2411" t="s">
        <v>61</v>
      </c>
      <c r="P2411" t="s">
        <v>39</v>
      </c>
      <c r="Q2411" t="s">
        <v>47</v>
      </c>
      <c r="R2411">
        <v>4.9000000000000004</v>
      </c>
      <c r="S2411">
        <v>0</v>
      </c>
      <c r="T2411">
        <f t="shared" si="111"/>
        <v>365</v>
      </c>
      <c r="U2411" t="str">
        <f t="shared" si="112"/>
        <v>2030</v>
      </c>
      <c r="V2411" t="str">
        <f t="shared" si="113"/>
        <v>3</v>
      </c>
      <c r="W2411" s="10" cm="1">
        <f t="array" ref="W2411">(INDEX(clv_analysis[[#All],[Customer Lifetime Value]], MATCH(TEXT(U2411, "0")&amp;V2411, TEXT(clv_analysis[[#All],[Year]], "0")&amp;clv_analysis[[#All],[Quarter]], 0))) /( COUNTIFS(amazon_prime_users[Year], U2411, amazon_prime_users[Quarter], V2411))</f>
        <v>56.844935022378515</v>
      </c>
    </row>
    <row r="2412" spans="1:23" x14ac:dyDescent="0.3">
      <c r="A2412" s="2">
        <v>2411</v>
      </c>
      <c r="B2412" t="s">
        <v>9367</v>
      </c>
      <c r="C2412" t="s">
        <v>9368</v>
      </c>
      <c r="D2412" t="s">
        <v>9369</v>
      </c>
      <c r="E2412" s="3">
        <v>18855</v>
      </c>
      <c r="F2412" t="s">
        <v>22</v>
      </c>
      <c r="G2412" t="s">
        <v>2606</v>
      </c>
      <c r="H2412" s="4">
        <v>47716</v>
      </c>
      <c r="I2412" s="1">
        <v>48081</v>
      </c>
      <c r="J2412" t="s">
        <v>36</v>
      </c>
      <c r="K2412" t="s">
        <v>52</v>
      </c>
      <c r="L2412" t="s">
        <v>53</v>
      </c>
      <c r="M2412" t="s">
        <v>66</v>
      </c>
      <c r="N2412" t="s">
        <v>60</v>
      </c>
      <c r="O2412" t="s">
        <v>46</v>
      </c>
      <c r="P2412" t="s">
        <v>39</v>
      </c>
      <c r="Q2412" t="s">
        <v>54</v>
      </c>
      <c r="R2412">
        <v>4.4000000000000004</v>
      </c>
      <c r="S2412">
        <v>10</v>
      </c>
      <c r="T2412">
        <f t="shared" si="111"/>
        <v>365</v>
      </c>
      <c r="U2412" t="str">
        <f t="shared" si="112"/>
        <v>2030</v>
      </c>
      <c r="V2412" t="str">
        <f t="shared" si="113"/>
        <v>3</v>
      </c>
      <c r="W2412" s="10" cm="1">
        <f t="array" ref="W2412">(INDEX(clv_analysis[[#All],[Customer Lifetime Value]], MATCH(TEXT(U2412, "0")&amp;V2412, TEXT(clv_analysis[[#All],[Year]], "0")&amp;clv_analysis[[#All],[Quarter]], 0))) /( COUNTIFS(amazon_prime_users[Year], U2412, amazon_prime_users[Quarter], V2412))</f>
        <v>56.844935022378515</v>
      </c>
    </row>
    <row r="2413" spans="1:23" x14ac:dyDescent="0.3">
      <c r="A2413" s="2">
        <v>2412</v>
      </c>
      <c r="B2413" t="s">
        <v>9370</v>
      </c>
      <c r="C2413" t="s">
        <v>9371</v>
      </c>
      <c r="D2413" t="s">
        <v>9372</v>
      </c>
      <c r="E2413" s="3">
        <v>33415</v>
      </c>
      <c r="F2413" t="s">
        <v>43</v>
      </c>
      <c r="G2413" t="s">
        <v>9373</v>
      </c>
      <c r="H2413" s="4">
        <v>47717</v>
      </c>
      <c r="I2413" s="1">
        <v>48082</v>
      </c>
      <c r="J2413" t="s">
        <v>36</v>
      </c>
      <c r="K2413" t="s">
        <v>25</v>
      </c>
      <c r="L2413" t="s">
        <v>53</v>
      </c>
      <c r="M2413" t="s">
        <v>27</v>
      </c>
      <c r="N2413" t="s">
        <v>45</v>
      </c>
      <c r="O2413" t="s">
        <v>38</v>
      </c>
      <c r="P2413" t="s">
        <v>68</v>
      </c>
      <c r="Q2413" t="s">
        <v>31</v>
      </c>
      <c r="R2413">
        <v>3.3</v>
      </c>
      <c r="S2413">
        <v>5</v>
      </c>
      <c r="T2413">
        <f t="shared" si="111"/>
        <v>365</v>
      </c>
      <c r="U2413" t="str">
        <f t="shared" si="112"/>
        <v>2030</v>
      </c>
      <c r="V2413" t="str">
        <f t="shared" si="113"/>
        <v>3</v>
      </c>
      <c r="W2413" s="10" cm="1">
        <f t="array" ref="W2413">(INDEX(clv_analysis[[#All],[Customer Lifetime Value]], MATCH(TEXT(U2413, "0")&amp;V2413, TEXT(clv_analysis[[#All],[Year]], "0")&amp;clv_analysis[[#All],[Quarter]], 0))) /( COUNTIFS(amazon_prime_users[Year], U2413, amazon_prime_users[Quarter], V2413))</f>
        <v>56.844935022378515</v>
      </c>
    </row>
    <row r="2414" spans="1:23" x14ac:dyDescent="0.3">
      <c r="A2414" s="2">
        <v>2413</v>
      </c>
      <c r="B2414" t="s">
        <v>9374</v>
      </c>
      <c r="C2414" t="s">
        <v>9375</v>
      </c>
      <c r="D2414" t="s">
        <v>9376</v>
      </c>
      <c r="E2414" s="3">
        <v>26194</v>
      </c>
      <c r="F2414" t="s">
        <v>43</v>
      </c>
      <c r="G2414" t="s">
        <v>9377</v>
      </c>
      <c r="H2414" s="4">
        <v>47718</v>
      </c>
      <c r="I2414" s="1">
        <v>48083</v>
      </c>
      <c r="J2414" t="s">
        <v>36</v>
      </c>
      <c r="K2414" t="s">
        <v>52</v>
      </c>
      <c r="L2414" t="s">
        <v>53</v>
      </c>
      <c r="M2414" t="s">
        <v>27</v>
      </c>
      <c r="N2414" t="s">
        <v>28</v>
      </c>
      <c r="O2414" t="s">
        <v>46</v>
      </c>
      <c r="P2414" t="s">
        <v>39</v>
      </c>
      <c r="Q2414" t="s">
        <v>31</v>
      </c>
      <c r="R2414">
        <v>3.6</v>
      </c>
      <c r="S2414">
        <v>4</v>
      </c>
      <c r="T2414">
        <f t="shared" si="111"/>
        <v>365</v>
      </c>
      <c r="U2414" t="str">
        <f t="shared" si="112"/>
        <v>2030</v>
      </c>
      <c r="V2414" t="str">
        <f t="shared" si="113"/>
        <v>3</v>
      </c>
      <c r="W2414" s="10" cm="1">
        <f t="array" ref="W2414">(INDEX(clv_analysis[[#All],[Customer Lifetime Value]], MATCH(TEXT(U2414, "0")&amp;V2414, TEXT(clv_analysis[[#All],[Year]], "0")&amp;clv_analysis[[#All],[Quarter]], 0))) /( COUNTIFS(amazon_prime_users[Year], U2414, amazon_prime_users[Quarter], V2414))</f>
        <v>56.844935022378515</v>
      </c>
    </row>
    <row r="2415" spans="1:23" x14ac:dyDescent="0.3">
      <c r="A2415" s="2">
        <v>2414</v>
      </c>
      <c r="B2415" t="s">
        <v>9378</v>
      </c>
      <c r="C2415" t="s">
        <v>9379</v>
      </c>
      <c r="D2415" t="s">
        <v>9380</v>
      </c>
      <c r="E2415" s="3">
        <v>24639</v>
      </c>
      <c r="F2415" t="s">
        <v>43</v>
      </c>
      <c r="G2415" t="s">
        <v>9381</v>
      </c>
      <c r="H2415" s="4">
        <v>47719</v>
      </c>
      <c r="I2415" s="1">
        <v>48084</v>
      </c>
      <c r="J2415" t="s">
        <v>24</v>
      </c>
      <c r="K2415" t="s">
        <v>37</v>
      </c>
      <c r="L2415" t="s">
        <v>26</v>
      </c>
      <c r="M2415" t="s">
        <v>27</v>
      </c>
      <c r="N2415" t="s">
        <v>60</v>
      </c>
      <c r="O2415" t="s">
        <v>67</v>
      </c>
      <c r="P2415" t="s">
        <v>30</v>
      </c>
      <c r="Q2415" t="s">
        <v>47</v>
      </c>
      <c r="R2415">
        <v>3.5</v>
      </c>
      <c r="S2415">
        <v>6</v>
      </c>
      <c r="T2415">
        <f t="shared" si="111"/>
        <v>365</v>
      </c>
      <c r="U2415" t="str">
        <f t="shared" si="112"/>
        <v>2030</v>
      </c>
      <c r="V2415" t="str">
        <f t="shared" si="113"/>
        <v>3</v>
      </c>
      <c r="W2415" s="10" cm="1">
        <f t="array" ref="W2415">(INDEX(clv_analysis[[#All],[Customer Lifetime Value]], MATCH(TEXT(U2415, "0")&amp;V2415, TEXT(clv_analysis[[#All],[Year]], "0")&amp;clv_analysis[[#All],[Quarter]], 0))) /( COUNTIFS(amazon_prime_users[Year], U2415, amazon_prime_users[Quarter], V2415))</f>
        <v>56.844935022378515</v>
      </c>
    </row>
    <row r="2416" spans="1:23" x14ac:dyDescent="0.3">
      <c r="A2416" s="2">
        <v>2415</v>
      </c>
      <c r="B2416" t="s">
        <v>9382</v>
      </c>
      <c r="C2416" t="s">
        <v>9383</v>
      </c>
      <c r="D2416" t="s">
        <v>9384</v>
      </c>
      <c r="E2416" s="3">
        <v>21393</v>
      </c>
      <c r="F2416" t="s">
        <v>43</v>
      </c>
      <c r="G2416" t="s">
        <v>9385</v>
      </c>
      <c r="H2416" s="4">
        <v>47720</v>
      </c>
      <c r="I2416" s="1">
        <v>48085</v>
      </c>
      <c r="J2416" t="s">
        <v>36</v>
      </c>
      <c r="K2416" t="s">
        <v>25</v>
      </c>
      <c r="L2416" t="s">
        <v>26</v>
      </c>
      <c r="M2416" t="s">
        <v>27</v>
      </c>
      <c r="N2416" t="s">
        <v>28</v>
      </c>
      <c r="O2416" t="s">
        <v>114</v>
      </c>
      <c r="P2416" t="s">
        <v>68</v>
      </c>
      <c r="Q2416" t="s">
        <v>31</v>
      </c>
      <c r="R2416">
        <v>4.7</v>
      </c>
      <c r="S2416">
        <v>10</v>
      </c>
      <c r="T2416">
        <f t="shared" si="111"/>
        <v>365</v>
      </c>
      <c r="U2416" t="str">
        <f t="shared" si="112"/>
        <v>2030</v>
      </c>
      <c r="V2416" t="str">
        <f t="shared" si="113"/>
        <v>3</v>
      </c>
      <c r="W2416" s="10" cm="1">
        <f t="array" ref="W2416">(INDEX(clv_analysis[[#All],[Customer Lifetime Value]], MATCH(TEXT(U2416, "0")&amp;V2416, TEXT(clv_analysis[[#All],[Year]], "0")&amp;clv_analysis[[#All],[Quarter]], 0))) /( COUNTIFS(amazon_prime_users[Year], U2416, amazon_prime_users[Quarter], V2416))</f>
        <v>56.844935022378515</v>
      </c>
    </row>
    <row r="2417" spans="1:23" x14ac:dyDescent="0.3">
      <c r="A2417" s="2">
        <v>2416</v>
      </c>
      <c r="B2417" t="s">
        <v>9386</v>
      </c>
      <c r="C2417" t="s">
        <v>9387</v>
      </c>
      <c r="D2417" t="s">
        <v>9388</v>
      </c>
      <c r="E2417" s="3">
        <v>22842</v>
      </c>
      <c r="F2417" t="s">
        <v>22</v>
      </c>
      <c r="G2417" t="s">
        <v>3963</v>
      </c>
      <c r="H2417" s="4">
        <v>47721</v>
      </c>
      <c r="I2417" s="1">
        <v>48086</v>
      </c>
      <c r="J2417" t="s">
        <v>24</v>
      </c>
      <c r="K2417" t="s">
        <v>52</v>
      </c>
      <c r="L2417" t="s">
        <v>53</v>
      </c>
      <c r="M2417" t="s">
        <v>27</v>
      </c>
      <c r="N2417" t="s">
        <v>45</v>
      </c>
      <c r="O2417" t="s">
        <v>61</v>
      </c>
      <c r="P2417" t="s">
        <v>39</v>
      </c>
      <c r="Q2417" t="s">
        <v>47</v>
      </c>
      <c r="R2417">
        <v>3.5</v>
      </c>
      <c r="S2417">
        <v>6</v>
      </c>
      <c r="T2417">
        <f t="shared" si="111"/>
        <v>365</v>
      </c>
      <c r="U2417" t="str">
        <f t="shared" si="112"/>
        <v>2030</v>
      </c>
      <c r="V2417" t="str">
        <f t="shared" si="113"/>
        <v>3</v>
      </c>
      <c r="W2417" s="10" cm="1">
        <f t="array" ref="W2417">(INDEX(clv_analysis[[#All],[Customer Lifetime Value]], MATCH(TEXT(U2417, "0")&amp;V2417, TEXT(clv_analysis[[#All],[Year]], "0")&amp;clv_analysis[[#All],[Quarter]], 0))) /( COUNTIFS(amazon_prime_users[Year], U2417, amazon_prime_users[Quarter], V2417))</f>
        <v>56.844935022378515</v>
      </c>
    </row>
    <row r="2418" spans="1:23" x14ac:dyDescent="0.3">
      <c r="A2418" s="2">
        <v>2417</v>
      </c>
      <c r="B2418" t="s">
        <v>9389</v>
      </c>
      <c r="C2418" t="s">
        <v>9390</v>
      </c>
      <c r="D2418" t="s">
        <v>9391</v>
      </c>
      <c r="E2418" s="3">
        <v>26201</v>
      </c>
      <c r="F2418" t="s">
        <v>22</v>
      </c>
      <c r="G2418" t="s">
        <v>9392</v>
      </c>
      <c r="H2418" s="4">
        <v>47722</v>
      </c>
      <c r="I2418" s="1">
        <v>48087</v>
      </c>
      <c r="J2418" t="s">
        <v>24</v>
      </c>
      <c r="K2418" t="s">
        <v>52</v>
      </c>
      <c r="L2418" t="s">
        <v>26</v>
      </c>
      <c r="M2418" t="s">
        <v>27</v>
      </c>
      <c r="N2418" t="s">
        <v>60</v>
      </c>
      <c r="O2418" t="s">
        <v>29</v>
      </c>
      <c r="P2418" t="s">
        <v>68</v>
      </c>
      <c r="Q2418" t="s">
        <v>47</v>
      </c>
      <c r="R2418">
        <v>3.6</v>
      </c>
      <c r="S2418">
        <v>8</v>
      </c>
      <c r="T2418">
        <f t="shared" si="111"/>
        <v>365</v>
      </c>
      <c r="U2418" t="str">
        <f t="shared" si="112"/>
        <v>2030</v>
      </c>
      <c r="V2418" t="str">
        <f t="shared" si="113"/>
        <v>3</v>
      </c>
      <c r="W2418" s="10" cm="1">
        <f t="array" ref="W2418">(INDEX(clv_analysis[[#All],[Customer Lifetime Value]], MATCH(TEXT(U2418, "0")&amp;V2418, TEXT(clv_analysis[[#All],[Year]], "0")&amp;clv_analysis[[#All],[Quarter]], 0))) /( COUNTIFS(amazon_prime_users[Year], U2418, amazon_prime_users[Quarter], V2418))</f>
        <v>56.844935022378515</v>
      </c>
    </row>
    <row r="2419" spans="1:23" x14ac:dyDescent="0.3">
      <c r="A2419" s="2">
        <v>2418</v>
      </c>
      <c r="B2419" t="s">
        <v>9393</v>
      </c>
      <c r="C2419" t="s">
        <v>9394</v>
      </c>
      <c r="D2419" t="s">
        <v>9395</v>
      </c>
      <c r="E2419" s="3">
        <v>34573</v>
      </c>
      <c r="F2419" t="s">
        <v>22</v>
      </c>
      <c r="G2419" t="s">
        <v>9396</v>
      </c>
      <c r="H2419" s="4">
        <v>47723</v>
      </c>
      <c r="I2419" s="1">
        <v>48088</v>
      </c>
      <c r="J2419" t="s">
        <v>24</v>
      </c>
      <c r="K2419" t="s">
        <v>37</v>
      </c>
      <c r="L2419" t="s">
        <v>26</v>
      </c>
      <c r="M2419" t="s">
        <v>27</v>
      </c>
      <c r="N2419" t="s">
        <v>45</v>
      </c>
      <c r="O2419" t="s">
        <v>46</v>
      </c>
      <c r="P2419" t="s">
        <v>39</v>
      </c>
      <c r="Q2419" t="s">
        <v>31</v>
      </c>
      <c r="R2419">
        <v>4.4000000000000004</v>
      </c>
      <c r="S2419">
        <v>1</v>
      </c>
      <c r="T2419">
        <f t="shared" si="111"/>
        <v>365</v>
      </c>
      <c r="U2419" t="str">
        <f t="shared" si="112"/>
        <v>2030</v>
      </c>
      <c r="V2419" t="str">
        <f t="shared" si="113"/>
        <v>3</v>
      </c>
      <c r="W2419" s="10" cm="1">
        <f t="array" ref="W2419">(INDEX(clv_analysis[[#All],[Customer Lifetime Value]], MATCH(TEXT(U2419, "0")&amp;V2419, TEXT(clv_analysis[[#All],[Year]], "0")&amp;clv_analysis[[#All],[Quarter]], 0))) /( COUNTIFS(amazon_prime_users[Year], U2419, amazon_prime_users[Quarter], V2419))</f>
        <v>56.844935022378515</v>
      </c>
    </row>
    <row r="2420" spans="1:23" x14ac:dyDescent="0.3">
      <c r="A2420" s="2">
        <v>2419</v>
      </c>
      <c r="B2420" t="s">
        <v>9397</v>
      </c>
      <c r="C2420" t="s">
        <v>9398</v>
      </c>
      <c r="D2420" t="s">
        <v>9399</v>
      </c>
      <c r="E2420" s="3">
        <v>19505</v>
      </c>
      <c r="F2420" t="s">
        <v>43</v>
      </c>
      <c r="G2420" t="s">
        <v>9400</v>
      </c>
      <c r="H2420" s="4">
        <v>47724</v>
      </c>
      <c r="I2420" s="1">
        <v>48089</v>
      </c>
      <c r="J2420" t="s">
        <v>36</v>
      </c>
      <c r="K2420" t="s">
        <v>25</v>
      </c>
      <c r="L2420" t="s">
        <v>53</v>
      </c>
      <c r="M2420" t="s">
        <v>66</v>
      </c>
      <c r="N2420" t="s">
        <v>60</v>
      </c>
      <c r="O2420" t="s">
        <v>73</v>
      </c>
      <c r="P2420" t="s">
        <v>68</v>
      </c>
      <c r="Q2420" t="s">
        <v>47</v>
      </c>
      <c r="R2420">
        <v>4.8</v>
      </c>
      <c r="S2420">
        <v>7</v>
      </c>
      <c r="T2420">
        <f t="shared" si="111"/>
        <v>365</v>
      </c>
      <c r="U2420" t="str">
        <f t="shared" si="112"/>
        <v>2030</v>
      </c>
      <c r="V2420" t="str">
        <f t="shared" si="113"/>
        <v>3</v>
      </c>
      <c r="W2420" s="10" cm="1">
        <f t="array" ref="W2420">(INDEX(clv_analysis[[#All],[Customer Lifetime Value]], MATCH(TEXT(U2420, "0")&amp;V2420, TEXT(clv_analysis[[#All],[Year]], "0")&amp;clv_analysis[[#All],[Quarter]], 0))) /( COUNTIFS(amazon_prime_users[Year], U2420, amazon_prime_users[Quarter], V2420))</f>
        <v>56.844935022378515</v>
      </c>
    </row>
    <row r="2421" spans="1:23" x14ac:dyDescent="0.3">
      <c r="A2421" s="2">
        <v>2420</v>
      </c>
      <c r="B2421" t="s">
        <v>9401</v>
      </c>
      <c r="C2421" t="s">
        <v>9402</v>
      </c>
      <c r="D2421" t="s">
        <v>9403</v>
      </c>
      <c r="E2421" s="3">
        <v>13456</v>
      </c>
      <c r="F2421" t="s">
        <v>43</v>
      </c>
      <c r="G2421" t="s">
        <v>9404</v>
      </c>
      <c r="H2421" s="4">
        <v>47725</v>
      </c>
      <c r="I2421" s="1">
        <v>48090</v>
      </c>
      <c r="J2421" t="s">
        <v>24</v>
      </c>
      <c r="K2421" t="s">
        <v>25</v>
      </c>
      <c r="L2421" t="s">
        <v>53</v>
      </c>
      <c r="M2421" t="s">
        <v>66</v>
      </c>
      <c r="N2421" t="s">
        <v>60</v>
      </c>
      <c r="O2421" t="s">
        <v>73</v>
      </c>
      <c r="P2421" t="s">
        <v>68</v>
      </c>
      <c r="Q2421" t="s">
        <v>54</v>
      </c>
      <c r="R2421">
        <v>3.5</v>
      </c>
      <c r="S2421">
        <v>5</v>
      </c>
      <c r="T2421">
        <f t="shared" si="111"/>
        <v>365</v>
      </c>
      <c r="U2421" t="str">
        <f t="shared" si="112"/>
        <v>2030</v>
      </c>
      <c r="V2421" t="str">
        <f t="shared" si="113"/>
        <v>3</v>
      </c>
      <c r="W2421" s="10" cm="1">
        <f t="array" ref="W2421">(INDEX(clv_analysis[[#All],[Customer Lifetime Value]], MATCH(TEXT(U2421, "0")&amp;V2421, TEXT(clv_analysis[[#All],[Year]], "0")&amp;clv_analysis[[#All],[Quarter]], 0))) /( COUNTIFS(amazon_prime_users[Year], U2421, amazon_prime_users[Quarter], V2421))</f>
        <v>56.844935022378515</v>
      </c>
    </row>
    <row r="2422" spans="1:23" x14ac:dyDescent="0.3">
      <c r="A2422" s="2">
        <v>2421</v>
      </c>
      <c r="B2422" t="s">
        <v>9405</v>
      </c>
      <c r="C2422" t="s">
        <v>9406</v>
      </c>
      <c r="D2422" t="s">
        <v>9407</v>
      </c>
      <c r="E2422" s="3">
        <v>37952</v>
      </c>
      <c r="F2422" t="s">
        <v>43</v>
      </c>
      <c r="G2422" t="s">
        <v>9408</v>
      </c>
      <c r="H2422" s="4">
        <v>47726</v>
      </c>
      <c r="I2422" s="1">
        <v>48091</v>
      </c>
      <c r="J2422" t="s">
        <v>36</v>
      </c>
      <c r="K2422" t="s">
        <v>52</v>
      </c>
      <c r="L2422" t="s">
        <v>53</v>
      </c>
      <c r="M2422" t="s">
        <v>59</v>
      </c>
      <c r="N2422" t="s">
        <v>45</v>
      </c>
      <c r="O2422" t="s">
        <v>61</v>
      </c>
      <c r="P2422" t="s">
        <v>39</v>
      </c>
      <c r="Q2422" t="s">
        <v>54</v>
      </c>
      <c r="R2422">
        <v>4</v>
      </c>
      <c r="S2422">
        <v>10</v>
      </c>
      <c r="T2422">
        <f t="shared" si="111"/>
        <v>365</v>
      </c>
      <c r="U2422" t="str">
        <f t="shared" si="112"/>
        <v>2030</v>
      </c>
      <c r="V2422" t="str">
        <f t="shared" si="113"/>
        <v>3</v>
      </c>
      <c r="W2422" s="10" cm="1">
        <f t="array" ref="W2422">(INDEX(clv_analysis[[#All],[Customer Lifetime Value]], MATCH(TEXT(U2422, "0")&amp;V2422, TEXT(clv_analysis[[#All],[Year]], "0")&amp;clv_analysis[[#All],[Quarter]], 0))) /( COUNTIFS(amazon_prime_users[Year], U2422, amazon_prime_users[Quarter], V2422))</f>
        <v>56.844935022378515</v>
      </c>
    </row>
    <row r="2423" spans="1:23" x14ac:dyDescent="0.3">
      <c r="A2423" s="2">
        <v>2422</v>
      </c>
      <c r="B2423" t="s">
        <v>9409</v>
      </c>
      <c r="C2423" t="s">
        <v>9410</v>
      </c>
      <c r="D2423" t="s">
        <v>9411</v>
      </c>
      <c r="E2423" s="3">
        <v>15119</v>
      </c>
      <c r="F2423" t="s">
        <v>22</v>
      </c>
      <c r="G2423" t="s">
        <v>9412</v>
      </c>
      <c r="H2423" s="4">
        <v>47727</v>
      </c>
      <c r="I2423" s="1">
        <v>48092</v>
      </c>
      <c r="J2423" t="s">
        <v>24</v>
      </c>
      <c r="K2423" t="s">
        <v>37</v>
      </c>
      <c r="L2423" t="s">
        <v>53</v>
      </c>
      <c r="M2423" t="s">
        <v>66</v>
      </c>
      <c r="N2423" t="s">
        <v>28</v>
      </c>
      <c r="O2423" t="s">
        <v>46</v>
      </c>
      <c r="P2423" t="s">
        <v>68</v>
      </c>
      <c r="Q2423" t="s">
        <v>31</v>
      </c>
      <c r="R2423">
        <v>3.2</v>
      </c>
      <c r="S2423">
        <v>0</v>
      </c>
      <c r="T2423">
        <f t="shared" si="111"/>
        <v>365</v>
      </c>
      <c r="U2423" t="str">
        <f t="shared" si="112"/>
        <v>2030</v>
      </c>
      <c r="V2423" t="str">
        <f t="shared" si="113"/>
        <v>3</v>
      </c>
      <c r="W2423" s="10" cm="1">
        <f t="array" ref="W2423">(INDEX(clv_analysis[[#All],[Customer Lifetime Value]], MATCH(TEXT(U2423, "0")&amp;V2423, TEXT(clv_analysis[[#All],[Year]], "0")&amp;clv_analysis[[#All],[Quarter]], 0))) /( COUNTIFS(amazon_prime_users[Year], U2423, amazon_prime_users[Quarter], V2423))</f>
        <v>56.844935022378515</v>
      </c>
    </row>
    <row r="2424" spans="1:23" x14ac:dyDescent="0.3">
      <c r="A2424" s="2">
        <v>2423</v>
      </c>
      <c r="B2424" t="s">
        <v>9413</v>
      </c>
      <c r="C2424" t="s">
        <v>9414</v>
      </c>
      <c r="D2424" t="s">
        <v>9415</v>
      </c>
      <c r="E2424" s="3">
        <v>27218</v>
      </c>
      <c r="F2424" t="s">
        <v>22</v>
      </c>
      <c r="G2424" t="s">
        <v>1225</v>
      </c>
      <c r="H2424" s="4">
        <v>47728</v>
      </c>
      <c r="I2424" s="1">
        <v>48093</v>
      </c>
      <c r="J2424" t="s">
        <v>36</v>
      </c>
      <c r="K2424" t="s">
        <v>37</v>
      </c>
      <c r="L2424" t="s">
        <v>53</v>
      </c>
      <c r="M2424" t="s">
        <v>59</v>
      </c>
      <c r="N2424" t="s">
        <v>60</v>
      </c>
      <c r="O2424" t="s">
        <v>114</v>
      </c>
      <c r="P2424" t="s">
        <v>68</v>
      </c>
      <c r="Q2424" t="s">
        <v>47</v>
      </c>
      <c r="R2424">
        <v>3.3</v>
      </c>
      <c r="S2424">
        <v>1</v>
      </c>
      <c r="T2424">
        <f t="shared" si="111"/>
        <v>365</v>
      </c>
      <c r="U2424" t="str">
        <f t="shared" si="112"/>
        <v>2030</v>
      </c>
      <c r="V2424" t="str">
        <f t="shared" si="113"/>
        <v>3</v>
      </c>
      <c r="W2424" s="10" cm="1">
        <f t="array" ref="W2424">(INDEX(clv_analysis[[#All],[Customer Lifetime Value]], MATCH(TEXT(U2424, "0")&amp;V2424, TEXT(clv_analysis[[#All],[Year]], "0")&amp;clv_analysis[[#All],[Quarter]], 0))) /( COUNTIFS(amazon_prime_users[Year], U2424, amazon_prime_users[Quarter], V2424))</f>
        <v>56.844935022378515</v>
      </c>
    </row>
    <row r="2425" spans="1:23" x14ac:dyDescent="0.3">
      <c r="A2425" s="2">
        <v>2424</v>
      </c>
      <c r="B2425" t="s">
        <v>9416</v>
      </c>
      <c r="C2425" t="s">
        <v>9417</v>
      </c>
      <c r="D2425" t="s">
        <v>9418</v>
      </c>
      <c r="E2425" s="3">
        <v>38255</v>
      </c>
      <c r="F2425" t="s">
        <v>43</v>
      </c>
      <c r="G2425" t="s">
        <v>9419</v>
      </c>
      <c r="H2425" s="4">
        <v>47729</v>
      </c>
      <c r="I2425" s="1">
        <v>48094</v>
      </c>
      <c r="J2425" t="s">
        <v>36</v>
      </c>
      <c r="K2425" t="s">
        <v>37</v>
      </c>
      <c r="L2425" t="s">
        <v>53</v>
      </c>
      <c r="M2425" t="s">
        <v>59</v>
      </c>
      <c r="N2425" t="s">
        <v>60</v>
      </c>
      <c r="O2425" t="s">
        <v>38</v>
      </c>
      <c r="P2425" t="s">
        <v>39</v>
      </c>
      <c r="Q2425" t="s">
        <v>31</v>
      </c>
      <c r="R2425">
        <v>4.2</v>
      </c>
      <c r="S2425">
        <v>4</v>
      </c>
      <c r="T2425">
        <f t="shared" si="111"/>
        <v>365</v>
      </c>
      <c r="U2425" t="str">
        <f t="shared" si="112"/>
        <v>2030</v>
      </c>
      <c r="V2425" t="str">
        <f t="shared" si="113"/>
        <v>3</v>
      </c>
      <c r="W2425" s="10" cm="1">
        <f t="array" ref="W2425">(INDEX(clv_analysis[[#All],[Customer Lifetime Value]], MATCH(TEXT(U2425, "0")&amp;V2425, TEXT(clv_analysis[[#All],[Year]], "0")&amp;clv_analysis[[#All],[Quarter]], 0))) /( COUNTIFS(amazon_prime_users[Year], U2425, amazon_prime_users[Quarter], V2425))</f>
        <v>56.844935022378515</v>
      </c>
    </row>
    <row r="2426" spans="1:23" x14ac:dyDescent="0.3">
      <c r="A2426" s="2">
        <v>2425</v>
      </c>
      <c r="B2426" t="s">
        <v>9420</v>
      </c>
      <c r="C2426" t="s">
        <v>9421</v>
      </c>
      <c r="D2426" t="s">
        <v>9422</v>
      </c>
      <c r="E2426" s="3">
        <v>29624</v>
      </c>
      <c r="F2426" t="s">
        <v>43</v>
      </c>
      <c r="G2426" t="s">
        <v>9423</v>
      </c>
      <c r="H2426" s="4">
        <v>47730</v>
      </c>
      <c r="I2426" s="1">
        <v>48095</v>
      </c>
      <c r="J2426" t="s">
        <v>36</v>
      </c>
      <c r="K2426" t="s">
        <v>25</v>
      </c>
      <c r="L2426" t="s">
        <v>53</v>
      </c>
      <c r="M2426" t="s">
        <v>59</v>
      </c>
      <c r="N2426" t="s">
        <v>45</v>
      </c>
      <c r="O2426" t="s">
        <v>46</v>
      </c>
      <c r="P2426" t="s">
        <v>68</v>
      </c>
      <c r="Q2426" t="s">
        <v>54</v>
      </c>
      <c r="R2426">
        <v>3.4</v>
      </c>
      <c r="S2426">
        <v>1</v>
      </c>
      <c r="T2426">
        <f t="shared" si="111"/>
        <v>365</v>
      </c>
      <c r="U2426" t="str">
        <f t="shared" si="112"/>
        <v>2030</v>
      </c>
      <c r="V2426" t="str">
        <f t="shared" si="113"/>
        <v>3</v>
      </c>
      <c r="W2426" s="10" cm="1">
        <f t="array" ref="W2426">(INDEX(clv_analysis[[#All],[Customer Lifetime Value]], MATCH(TEXT(U2426, "0")&amp;V2426, TEXT(clv_analysis[[#All],[Year]], "0")&amp;clv_analysis[[#All],[Quarter]], 0))) /( COUNTIFS(amazon_prime_users[Year], U2426, amazon_prime_users[Quarter], V2426))</f>
        <v>56.844935022378515</v>
      </c>
    </row>
    <row r="2427" spans="1:23" x14ac:dyDescent="0.3">
      <c r="A2427" s="2">
        <v>2426</v>
      </c>
      <c r="B2427" t="s">
        <v>9424</v>
      </c>
      <c r="C2427" t="s">
        <v>9425</v>
      </c>
      <c r="D2427" t="s">
        <v>9426</v>
      </c>
      <c r="E2427" s="3">
        <v>23079</v>
      </c>
      <c r="F2427" t="s">
        <v>43</v>
      </c>
      <c r="G2427" t="s">
        <v>9427</v>
      </c>
      <c r="H2427" s="4">
        <v>47731</v>
      </c>
      <c r="I2427" s="1">
        <v>48096</v>
      </c>
      <c r="J2427" t="s">
        <v>24</v>
      </c>
      <c r="K2427" t="s">
        <v>25</v>
      </c>
      <c r="L2427" t="s">
        <v>26</v>
      </c>
      <c r="M2427" t="s">
        <v>59</v>
      </c>
      <c r="N2427" t="s">
        <v>45</v>
      </c>
      <c r="O2427" t="s">
        <v>73</v>
      </c>
      <c r="P2427" t="s">
        <v>39</v>
      </c>
      <c r="Q2427" t="s">
        <v>54</v>
      </c>
      <c r="R2427">
        <v>3.5</v>
      </c>
      <c r="S2427">
        <v>8</v>
      </c>
      <c r="T2427">
        <f t="shared" si="111"/>
        <v>365</v>
      </c>
      <c r="U2427" t="str">
        <f t="shared" si="112"/>
        <v>2030</v>
      </c>
      <c r="V2427" t="str">
        <f t="shared" si="113"/>
        <v>3</v>
      </c>
      <c r="W2427" s="10" cm="1">
        <f t="array" ref="W2427">(INDEX(clv_analysis[[#All],[Customer Lifetime Value]], MATCH(TEXT(U2427, "0")&amp;V2427, TEXT(clv_analysis[[#All],[Year]], "0")&amp;clv_analysis[[#All],[Quarter]], 0))) /( COUNTIFS(amazon_prime_users[Year], U2427, amazon_prime_users[Quarter], V2427))</f>
        <v>56.844935022378515</v>
      </c>
    </row>
    <row r="2428" spans="1:23" x14ac:dyDescent="0.3">
      <c r="A2428" s="2">
        <v>2427</v>
      </c>
      <c r="B2428" t="s">
        <v>9428</v>
      </c>
      <c r="C2428" t="s">
        <v>9429</v>
      </c>
      <c r="D2428" t="s">
        <v>9430</v>
      </c>
      <c r="E2428" s="3">
        <v>28095</v>
      </c>
      <c r="F2428" t="s">
        <v>43</v>
      </c>
      <c r="G2428" t="s">
        <v>9431</v>
      </c>
      <c r="H2428" s="4">
        <v>47732</v>
      </c>
      <c r="I2428" s="1">
        <v>48097</v>
      </c>
      <c r="J2428" t="s">
        <v>36</v>
      </c>
      <c r="K2428" t="s">
        <v>25</v>
      </c>
      <c r="L2428" t="s">
        <v>26</v>
      </c>
      <c r="M2428" t="s">
        <v>59</v>
      </c>
      <c r="N2428" t="s">
        <v>45</v>
      </c>
      <c r="O2428" t="s">
        <v>67</v>
      </c>
      <c r="P2428" t="s">
        <v>39</v>
      </c>
      <c r="Q2428" t="s">
        <v>31</v>
      </c>
      <c r="R2428">
        <v>4.9000000000000004</v>
      </c>
      <c r="S2428">
        <v>6</v>
      </c>
      <c r="T2428">
        <f t="shared" si="111"/>
        <v>365</v>
      </c>
      <c r="U2428" t="str">
        <f t="shared" si="112"/>
        <v>2030</v>
      </c>
      <c r="V2428" t="str">
        <f t="shared" si="113"/>
        <v>3</v>
      </c>
      <c r="W2428" s="10" cm="1">
        <f t="array" ref="W2428">(INDEX(clv_analysis[[#All],[Customer Lifetime Value]], MATCH(TEXT(U2428, "0")&amp;V2428, TEXT(clv_analysis[[#All],[Year]], "0")&amp;clv_analysis[[#All],[Quarter]], 0))) /( COUNTIFS(amazon_prime_users[Year], U2428, amazon_prime_users[Quarter], V2428))</f>
        <v>56.844935022378515</v>
      </c>
    </row>
    <row r="2429" spans="1:23" x14ac:dyDescent="0.3">
      <c r="A2429" s="2">
        <v>2428</v>
      </c>
      <c r="B2429" t="s">
        <v>9432</v>
      </c>
      <c r="C2429" t="s">
        <v>9433</v>
      </c>
      <c r="D2429" t="s">
        <v>9434</v>
      </c>
      <c r="E2429" s="3">
        <v>26768</v>
      </c>
      <c r="F2429" t="s">
        <v>22</v>
      </c>
      <c r="G2429" t="s">
        <v>9435</v>
      </c>
      <c r="H2429" s="4">
        <v>47733</v>
      </c>
      <c r="I2429" s="1">
        <v>48098</v>
      </c>
      <c r="J2429" t="s">
        <v>36</v>
      </c>
      <c r="K2429" t="s">
        <v>37</v>
      </c>
      <c r="L2429" t="s">
        <v>26</v>
      </c>
      <c r="M2429" t="s">
        <v>66</v>
      </c>
      <c r="N2429" t="s">
        <v>45</v>
      </c>
      <c r="O2429" t="s">
        <v>61</v>
      </c>
      <c r="P2429" t="s">
        <v>30</v>
      </c>
      <c r="Q2429" t="s">
        <v>47</v>
      </c>
      <c r="R2429">
        <v>3.1</v>
      </c>
      <c r="S2429">
        <v>7</v>
      </c>
      <c r="T2429">
        <f t="shared" si="111"/>
        <v>365</v>
      </c>
      <c r="U2429" t="str">
        <f t="shared" si="112"/>
        <v>2030</v>
      </c>
      <c r="V2429" t="str">
        <f t="shared" si="113"/>
        <v>3</v>
      </c>
      <c r="W2429" s="10" cm="1">
        <f t="array" ref="W2429">(INDEX(clv_analysis[[#All],[Customer Lifetime Value]], MATCH(TEXT(U2429, "0")&amp;V2429, TEXT(clv_analysis[[#All],[Year]], "0")&amp;clv_analysis[[#All],[Quarter]], 0))) /( COUNTIFS(amazon_prime_users[Year], U2429, amazon_prime_users[Quarter], V2429))</f>
        <v>56.844935022378515</v>
      </c>
    </row>
    <row r="2430" spans="1:23" x14ac:dyDescent="0.3">
      <c r="A2430" s="2">
        <v>2429</v>
      </c>
      <c r="B2430" t="s">
        <v>9436</v>
      </c>
      <c r="C2430" t="s">
        <v>9437</v>
      </c>
      <c r="D2430" t="s">
        <v>9438</v>
      </c>
      <c r="E2430" s="3">
        <v>24299</v>
      </c>
      <c r="F2430" t="s">
        <v>22</v>
      </c>
      <c r="G2430" t="s">
        <v>9439</v>
      </c>
      <c r="H2430" s="4">
        <v>47734</v>
      </c>
      <c r="I2430" s="1">
        <v>48099</v>
      </c>
      <c r="J2430" t="s">
        <v>36</v>
      </c>
      <c r="K2430" t="s">
        <v>37</v>
      </c>
      <c r="L2430" t="s">
        <v>26</v>
      </c>
      <c r="M2430" t="s">
        <v>66</v>
      </c>
      <c r="N2430" t="s">
        <v>60</v>
      </c>
      <c r="O2430" t="s">
        <v>114</v>
      </c>
      <c r="P2430" t="s">
        <v>68</v>
      </c>
      <c r="Q2430" t="s">
        <v>54</v>
      </c>
      <c r="R2430">
        <v>4.7</v>
      </c>
      <c r="S2430">
        <v>0</v>
      </c>
      <c r="T2430">
        <f t="shared" si="111"/>
        <v>365</v>
      </c>
      <c r="U2430" t="str">
        <f t="shared" si="112"/>
        <v>2030</v>
      </c>
      <c r="V2430" t="str">
        <f t="shared" si="113"/>
        <v>3</v>
      </c>
      <c r="W2430" s="10" cm="1">
        <f t="array" ref="W2430">(INDEX(clv_analysis[[#All],[Customer Lifetime Value]], MATCH(TEXT(U2430, "0")&amp;V2430, TEXT(clv_analysis[[#All],[Year]], "0")&amp;clv_analysis[[#All],[Quarter]], 0))) /( COUNTIFS(amazon_prime_users[Year], U2430, amazon_prime_users[Quarter], V2430))</f>
        <v>56.844935022378515</v>
      </c>
    </row>
    <row r="2431" spans="1:23" x14ac:dyDescent="0.3">
      <c r="A2431" s="2">
        <v>2430</v>
      </c>
      <c r="B2431" t="s">
        <v>9440</v>
      </c>
      <c r="C2431" t="s">
        <v>9441</v>
      </c>
      <c r="D2431" t="s">
        <v>9442</v>
      </c>
      <c r="E2431" s="3">
        <v>33937</v>
      </c>
      <c r="F2431" t="s">
        <v>43</v>
      </c>
      <c r="G2431" t="s">
        <v>9443</v>
      </c>
      <c r="H2431" s="4">
        <v>47735</v>
      </c>
      <c r="I2431" s="1">
        <v>48100</v>
      </c>
      <c r="J2431" t="s">
        <v>24</v>
      </c>
      <c r="K2431" t="s">
        <v>25</v>
      </c>
      <c r="L2431" t="s">
        <v>26</v>
      </c>
      <c r="M2431" t="s">
        <v>59</v>
      </c>
      <c r="N2431" t="s">
        <v>28</v>
      </c>
      <c r="O2431" t="s">
        <v>61</v>
      </c>
      <c r="P2431" t="s">
        <v>30</v>
      </c>
      <c r="Q2431" t="s">
        <v>54</v>
      </c>
      <c r="R2431">
        <v>4.7</v>
      </c>
      <c r="S2431">
        <v>2</v>
      </c>
      <c r="T2431">
        <f t="shared" si="111"/>
        <v>365</v>
      </c>
      <c r="U2431" t="str">
        <f t="shared" si="112"/>
        <v>2030</v>
      </c>
      <c r="V2431" t="str">
        <f t="shared" si="113"/>
        <v>3</v>
      </c>
      <c r="W2431" s="10" cm="1">
        <f t="array" ref="W2431">(INDEX(clv_analysis[[#All],[Customer Lifetime Value]], MATCH(TEXT(U2431, "0")&amp;V2431, TEXT(clv_analysis[[#All],[Year]], "0")&amp;clv_analysis[[#All],[Quarter]], 0))) /( COUNTIFS(amazon_prime_users[Year], U2431, amazon_prime_users[Quarter], V2431))</f>
        <v>56.844935022378515</v>
      </c>
    </row>
    <row r="2432" spans="1:23" x14ac:dyDescent="0.3">
      <c r="A2432" s="2">
        <v>2431</v>
      </c>
      <c r="B2432" t="s">
        <v>9444</v>
      </c>
      <c r="C2432" t="s">
        <v>9445</v>
      </c>
      <c r="D2432" t="s">
        <v>9446</v>
      </c>
      <c r="E2432" s="3">
        <v>26582</v>
      </c>
      <c r="F2432" t="s">
        <v>22</v>
      </c>
      <c r="G2432" t="s">
        <v>9447</v>
      </c>
      <c r="H2432" s="4">
        <v>47736</v>
      </c>
      <c r="I2432" s="1">
        <v>48101</v>
      </c>
      <c r="J2432" t="s">
        <v>36</v>
      </c>
      <c r="K2432" t="s">
        <v>25</v>
      </c>
      <c r="L2432" t="s">
        <v>53</v>
      </c>
      <c r="M2432" t="s">
        <v>66</v>
      </c>
      <c r="N2432" t="s">
        <v>28</v>
      </c>
      <c r="O2432" t="s">
        <v>38</v>
      </c>
      <c r="P2432" t="s">
        <v>30</v>
      </c>
      <c r="Q2432" t="s">
        <v>54</v>
      </c>
      <c r="R2432">
        <v>3.4</v>
      </c>
      <c r="S2432">
        <v>2</v>
      </c>
      <c r="T2432">
        <f t="shared" si="111"/>
        <v>365</v>
      </c>
      <c r="U2432" t="str">
        <f t="shared" si="112"/>
        <v>2030</v>
      </c>
      <c r="V2432" t="str">
        <f t="shared" si="113"/>
        <v>3</v>
      </c>
      <c r="W2432" s="10" cm="1">
        <f t="array" ref="W2432">(INDEX(clv_analysis[[#All],[Customer Lifetime Value]], MATCH(TEXT(U2432, "0")&amp;V2432, TEXT(clv_analysis[[#All],[Year]], "0")&amp;clv_analysis[[#All],[Quarter]], 0))) /( COUNTIFS(amazon_prime_users[Year], U2432, amazon_prime_users[Quarter], V2432))</f>
        <v>56.844935022378515</v>
      </c>
    </row>
    <row r="2433" spans="1:23" x14ac:dyDescent="0.3">
      <c r="A2433" s="2">
        <v>2432</v>
      </c>
      <c r="B2433" t="s">
        <v>9448</v>
      </c>
      <c r="C2433" t="s">
        <v>9449</v>
      </c>
      <c r="D2433" t="s">
        <v>9450</v>
      </c>
      <c r="E2433" s="3">
        <v>25105</v>
      </c>
      <c r="F2433" t="s">
        <v>22</v>
      </c>
      <c r="G2433" t="s">
        <v>9451</v>
      </c>
      <c r="H2433" s="4">
        <v>47737</v>
      </c>
      <c r="I2433" s="1">
        <v>48102</v>
      </c>
      <c r="J2433" t="s">
        <v>24</v>
      </c>
      <c r="K2433" t="s">
        <v>52</v>
      </c>
      <c r="L2433" t="s">
        <v>53</v>
      </c>
      <c r="M2433" t="s">
        <v>59</v>
      </c>
      <c r="N2433" t="s">
        <v>60</v>
      </c>
      <c r="O2433" t="s">
        <v>73</v>
      </c>
      <c r="P2433" t="s">
        <v>30</v>
      </c>
      <c r="Q2433" t="s">
        <v>54</v>
      </c>
      <c r="R2433">
        <v>4.5999999999999996</v>
      </c>
      <c r="S2433">
        <v>7</v>
      </c>
      <c r="T2433">
        <f t="shared" si="111"/>
        <v>365</v>
      </c>
      <c r="U2433" t="str">
        <f t="shared" si="112"/>
        <v>2030</v>
      </c>
      <c r="V2433" t="str">
        <f t="shared" si="113"/>
        <v>3</v>
      </c>
      <c r="W2433" s="10" cm="1">
        <f t="array" ref="W2433">(INDEX(clv_analysis[[#All],[Customer Lifetime Value]], MATCH(TEXT(U2433, "0")&amp;V2433, TEXT(clv_analysis[[#All],[Year]], "0")&amp;clv_analysis[[#All],[Quarter]], 0))) /( COUNTIFS(amazon_prime_users[Year], U2433, amazon_prime_users[Quarter], V2433))</f>
        <v>56.844935022378515</v>
      </c>
    </row>
    <row r="2434" spans="1:23" x14ac:dyDescent="0.3">
      <c r="A2434" s="2">
        <v>2433</v>
      </c>
      <c r="B2434" t="s">
        <v>9452</v>
      </c>
      <c r="C2434" t="s">
        <v>9453</v>
      </c>
      <c r="D2434" t="s">
        <v>9454</v>
      </c>
      <c r="E2434" s="3">
        <v>14838</v>
      </c>
      <c r="F2434" t="s">
        <v>43</v>
      </c>
      <c r="G2434" t="s">
        <v>5234</v>
      </c>
      <c r="H2434" s="4">
        <v>47738</v>
      </c>
      <c r="I2434" s="1">
        <v>48103</v>
      </c>
      <c r="J2434" t="s">
        <v>24</v>
      </c>
      <c r="K2434" t="s">
        <v>25</v>
      </c>
      <c r="L2434" t="s">
        <v>53</v>
      </c>
      <c r="M2434" t="s">
        <v>27</v>
      </c>
      <c r="N2434" t="s">
        <v>28</v>
      </c>
      <c r="O2434" t="s">
        <v>29</v>
      </c>
      <c r="P2434" t="s">
        <v>30</v>
      </c>
      <c r="Q2434" t="s">
        <v>31</v>
      </c>
      <c r="R2434">
        <v>4.0999999999999996</v>
      </c>
      <c r="S2434">
        <v>7</v>
      </c>
      <c r="T2434">
        <f t="shared" ref="T2434:T2501" si="114">I2434-H2434</f>
        <v>365</v>
      </c>
      <c r="U2434" t="str">
        <f t="shared" ref="U2434:U2497" si="115">IF(YEAR(H2434)=2024, "2024",
 IF(YEAR(H2434)=2025, "2025",
 IF(YEAR(H2434)=2026, "2026",
 IF(YEAR(H2434)=2027, "2027",
 IF(YEAR(H2434)=2028, "2028",
 IF(YEAR(H2434)=2029, "2029",
 IF(YEAR(H2434)=2030, "2030", "")))))))</f>
        <v>2030</v>
      </c>
      <c r="V2434" t="str">
        <f t="shared" ref="V2434:V2497" si="116">IF(MONTH(H2434)&lt;=3, "1", IF(MONTH(H2434)&lt;=6, "2", IF(MONTH(H2434)&lt;=9, "3", "4")))</f>
        <v>3</v>
      </c>
      <c r="W2434" s="10" cm="1">
        <f t="array" ref="W2434">(INDEX(clv_analysis[[#All],[Customer Lifetime Value]], MATCH(TEXT(U2434, "0")&amp;V2434, TEXT(clv_analysis[[#All],[Year]], "0")&amp;clv_analysis[[#All],[Quarter]], 0))) /( COUNTIFS(amazon_prime_users[Year], U2434, amazon_prime_users[Quarter], V2434))</f>
        <v>56.844935022378515</v>
      </c>
    </row>
    <row r="2435" spans="1:23" x14ac:dyDescent="0.3">
      <c r="A2435" s="2">
        <v>2434</v>
      </c>
      <c r="B2435" t="s">
        <v>9455</v>
      </c>
      <c r="C2435" t="s">
        <v>9456</v>
      </c>
      <c r="D2435" t="s">
        <v>9457</v>
      </c>
      <c r="E2435" s="3">
        <v>35709</v>
      </c>
      <c r="F2435" t="s">
        <v>43</v>
      </c>
      <c r="G2435" t="s">
        <v>9458</v>
      </c>
      <c r="H2435" s="4">
        <v>47739</v>
      </c>
      <c r="I2435" s="1">
        <v>48104</v>
      </c>
      <c r="J2435" t="s">
        <v>24</v>
      </c>
      <c r="K2435" t="s">
        <v>37</v>
      </c>
      <c r="L2435" t="s">
        <v>53</v>
      </c>
      <c r="M2435" t="s">
        <v>27</v>
      </c>
      <c r="N2435" t="s">
        <v>45</v>
      </c>
      <c r="O2435" t="s">
        <v>38</v>
      </c>
      <c r="P2435" t="s">
        <v>68</v>
      </c>
      <c r="Q2435" t="s">
        <v>47</v>
      </c>
      <c r="R2435">
        <v>4.5999999999999996</v>
      </c>
      <c r="S2435">
        <v>8</v>
      </c>
      <c r="T2435">
        <f t="shared" si="114"/>
        <v>365</v>
      </c>
      <c r="U2435" t="str">
        <f t="shared" si="115"/>
        <v>2030</v>
      </c>
      <c r="V2435" t="str">
        <f t="shared" si="116"/>
        <v>3</v>
      </c>
      <c r="W2435" s="10" cm="1">
        <f t="array" ref="W2435">(INDEX(clv_analysis[[#All],[Customer Lifetime Value]], MATCH(TEXT(U2435, "0")&amp;V2435, TEXT(clv_analysis[[#All],[Year]], "0")&amp;clv_analysis[[#All],[Quarter]], 0))) /( COUNTIFS(amazon_prime_users[Year], U2435, amazon_prime_users[Quarter], V2435))</f>
        <v>56.844935022378515</v>
      </c>
    </row>
    <row r="2436" spans="1:23" x14ac:dyDescent="0.3">
      <c r="A2436" s="2">
        <v>2435</v>
      </c>
      <c r="B2436" t="s">
        <v>9459</v>
      </c>
      <c r="C2436" t="s">
        <v>9460</v>
      </c>
      <c r="D2436" t="s">
        <v>9461</v>
      </c>
      <c r="E2436" s="3">
        <v>17448</v>
      </c>
      <c r="F2436" t="s">
        <v>22</v>
      </c>
      <c r="G2436" t="s">
        <v>3326</v>
      </c>
      <c r="H2436" s="4">
        <v>47740</v>
      </c>
      <c r="I2436" s="1">
        <v>48105</v>
      </c>
      <c r="J2436" t="s">
        <v>24</v>
      </c>
      <c r="K2436" t="s">
        <v>37</v>
      </c>
      <c r="L2436" t="s">
        <v>53</v>
      </c>
      <c r="M2436" t="s">
        <v>27</v>
      </c>
      <c r="N2436" t="s">
        <v>60</v>
      </c>
      <c r="O2436" t="s">
        <v>114</v>
      </c>
      <c r="P2436" t="s">
        <v>68</v>
      </c>
      <c r="Q2436" t="s">
        <v>47</v>
      </c>
      <c r="R2436">
        <v>4.5999999999999996</v>
      </c>
      <c r="S2436">
        <v>1</v>
      </c>
      <c r="T2436">
        <f t="shared" si="114"/>
        <v>365</v>
      </c>
      <c r="U2436" t="str">
        <f t="shared" si="115"/>
        <v>2030</v>
      </c>
      <c r="V2436" t="str">
        <f t="shared" si="116"/>
        <v>3</v>
      </c>
      <c r="W2436" s="10" cm="1">
        <f t="array" ref="W2436">(INDEX(clv_analysis[[#All],[Customer Lifetime Value]], MATCH(TEXT(U2436, "0")&amp;V2436, TEXT(clv_analysis[[#All],[Year]], "0")&amp;clv_analysis[[#All],[Quarter]], 0))) /( COUNTIFS(amazon_prime_users[Year], U2436, amazon_prime_users[Quarter], V2436))</f>
        <v>56.844935022378515</v>
      </c>
    </row>
    <row r="2437" spans="1:23" x14ac:dyDescent="0.3">
      <c r="A2437" s="2">
        <v>2436</v>
      </c>
      <c r="B2437" t="s">
        <v>9462</v>
      </c>
      <c r="C2437" t="s">
        <v>9463</v>
      </c>
      <c r="D2437" t="s">
        <v>9464</v>
      </c>
      <c r="E2437" s="3">
        <v>20648</v>
      </c>
      <c r="F2437" t="s">
        <v>43</v>
      </c>
      <c r="G2437" t="s">
        <v>9465</v>
      </c>
      <c r="H2437" s="4">
        <v>47741</v>
      </c>
      <c r="I2437" s="1">
        <v>48106</v>
      </c>
      <c r="J2437" t="s">
        <v>24</v>
      </c>
      <c r="K2437" t="s">
        <v>52</v>
      </c>
      <c r="L2437" t="s">
        <v>26</v>
      </c>
      <c r="M2437" t="s">
        <v>59</v>
      </c>
      <c r="N2437" t="s">
        <v>28</v>
      </c>
      <c r="O2437" t="s">
        <v>38</v>
      </c>
      <c r="P2437" t="s">
        <v>68</v>
      </c>
      <c r="Q2437" t="s">
        <v>47</v>
      </c>
      <c r="R2437">
        <v>4.7</v>
      </c>
      <c r="S2437">
        <v>6</v>
      </c>
      <c r="T2437">
        <f t="shared" si="114"/>
        <v>365</v>
      </c>
      <c r="U2437" t="str">
        <f t="shared" si="115"/>
        <v>2030</v>
      </c>
      <c r="V2437" t="str">
        <f t="shared" si="116"/>
        <v>3</v>
      </c>
      <c r="W2437" s="10" cm="1">
        <f t="array" ref="W2437">(INDEX(clv_analysis[[#All],[Customer Lifetime Value]], MATCH(TEXT(U2437, "0")&amp;V2437, TEXT(clv_analysis[[#All],[Year]], "0")&amp;clv_analysis[[#All],[Quarter]], 0))) /( COUNTIFS(amazon_prime_users[Year], U2437, amazon_prime_users[Quarter], V2437))</f>
        <v>56.844935022378515</v>
      </c>
    </row>
    <row r="2438" spans="1:23" x14ac:dyDescent="0.3">
      <c r="A2438" s="2">
        <v>2437</v>
      </c>
      <c r="B2438" t="s">
        <v>9466</v>
      </c>
      <c r="C2438" t="s">
        <v>9467</v>
      </c>
      <c r="D2438" t="s">
        <v>9468</v>
      </c>
      <c r="E2438" s="3">
        <v>27571</v>
      </c>
      <c r="F2438" t="s">
        <v>43</v>
      </c>
      <c r="G2438" t="s">
        <v>3717</v>
      </c>
      <c r="H2438" s="4">
        <v>47742</v>
      </c>
      <c r="I2438" s="1">
        <v>48107</v>
      </c>
      <c r="J2438" t="s">
        <v>36</v>
      </c>
      <c r="K2438" t="s">
        <v>52</v>
      </c>
      <c r="L2438" t="s">
        <v>26</v>
      </c>
      <c r="M2438" t="s">
        <v>27</v>
      </c>
      <c r="N2438" t="s">
        <v>28</v>
      </c>
      <c r="O2438" t="s">
        <v>67</v>
      </c>
      <c r="P2438" t="s">
        <v>39</v>
      </c>
      <c r="Q2438" t="s">
        <v>47</v>
      </c>
      <c r="R2438">
        <v>5</v>
      </c>
      <c r="S2438">
        <v>2</v>
      </c>
      <c r="T2438">
        <f t="shared" si="114"/>
        <v>365</v>
      </c>
      <c r="U2438" t="str">
        <f t="shared" si="115"/>
        <v>2030</v>
      </c>
      <c r="V2438" t="str">
        <f t="shared" si="116"/>
        <v>3</v>
      </c>
      <c r="W2438" s="10" cm="1">
        <f t="array" ref="W2438">(INDEX(clv_analysis[[#All],[Customer Lifetime Value]], MATCH(TEXT(U2438, "0")&amp;V2438, TEXT(clv_analysis[[#All],[Year]], "0")&amp;clv_analysis[[#All],[Quarter]], 0))) /( COUNTIFS(amazon_prime_users[Year], U2438, amazon_prime_users[Quarter], V2438))</f>
        <v>56.844935022378515</v>
      </c>
    </row>
    <row r="2439" spans="1:23" x14ac:dyDescent="0.3">
      <c r="A2439" s="2">
        <v>2438</v>
      </c>
      <c r="B2439" t="s">
        <v>9469</v>
      </c>
      <c r="C2439" t="s">
        <v>9470</v>
      </c>
      <c r="D2439" t="s">
        <v>9471</v>
      </c>
      <c r="E2439" s="3">
        <v>21144</v>
      </c>
      <c r="F2439" t="s">
        <v>43</v>
      </c>
      <c r="G2439" t="s">
        <v>9472</v>
      </c>
      <c r="H2439" s="4">
        <v>47743</v>
      </c>
      <c r="I2439" s="1">
        <v>48108</v>
      </c>
      <c r="J2439" t="s">
        <v>36</v>
      </c>
      <c r="K2439" t="s">
        <v>25</v>
      </c>
      <c r="L2439" t="s">
        <v>26</v>
      </c>
      <c r="M2439" t="s">
        <v>66</v>
      </c>
      <c r="N2439" t="s">
        <v>45</v>
      </c>
      <c r="O2439" t="s">
        <v>38</v>
      </c>
      <c r="P2439" t="s">
        <v>39</v>
      </c>
      <c r="Q2439" t="s">
        <v>54</v>
      </c>
      <c r="R2439">
        <v>3.9</v>
      </c>
      <c r="S2439">
        <v>6</v>
      </c>
      <c r="T2439">
        <f t="shared" si="114"/>
        <v>365</v>
      </c>
      <c r="U2439" t="str">
        <f t="shared" si="115"/>
        <v>2030</v>
      </c>
      <c r="V2439" t="str">
        <f t="shared" si="116"/>
        <v>3</v>
      </c>
      <c r="W2439" s="10" cm="1">
        <f t="array" ref="W2439">(INDEX(clv_analysis[[#All],[Customer Lifetime Value]], MATCH(TEXT(U2439, "0")&amp;V2439, TEXT(clv_analysis[[#All],[Year]], "0")&amp;clv_analysis[[#All],[Quarter]], 0))) /( COUNTIFS(amazon_prime_users[Year], U2439, amazon_prime_users[Quarter], V2439))</f>
        <v>56.844935022378515</v>
      </c>
    </row>
    <row r="2440" spans="1:23" x14ac:dyDescent="0.3">
      <c r="A2440" s="2">
        <v>2439</v>
      </c>
      <c r="B2440" t="s">
        <v>9473</v>
      </c>
      <c r="C2440" t="s">
        <v>9474</v>
      </c>
      <c r="D2440" t="s">
        <v>9475</v>
      </c>
      <c r="E2440" s="3">
        <v>25414</v>
      </c>
      <c r="F2440" t="s">
        <v>43</v>
      </c>
      <c r="G2440" t="s">
        <v>9476</v>
      </c>
      <c r="H2440" s="4">
        <v>47744</v>
      </c>
      <c r="I2440" s="1">
        <v>48109</v>
      </c>
      <c r="J2440" t="s">
        <v>24</v>
      </c>
      <c r="K2440" t="s">
        <v>37</v>
      </c>
      <c r="L2440" t="s">
        <v>53</v>
      </c>
      <c r="M2440" t="s">
        <v>59</v>
      </c>
      <c r="N2440" t="s">
        <v>28</v>
      </c>
      <c r="O2440" t="s">
        <v>29</v>
      </c>
      <c r="P2440" t="s">
        <v>68</v>
      </c>
      <c r="Q2440" t="s">
        <v>47</v>
      </c>
      <c r="R2440">
        <v>3.1</v>
      </c>
      <c r="S2440">
        <v>8</v>
      </c>
      <c r="T2440">
        <f t="shared" si="114"/>
        <v>365</v>
      </c>
      <c r="U2440" t="str">
        <f t="shared" si="115"/>
        <v>2030</v>
      </c>
      <c r="V2440" t="str">
        <f t="shared" si="116"/>
        <v>3</v>
      </c>
      <c r="W2440" s="10" cm="1">
        <f t="array" ref="W2440">(INDEX(clv_analysis[[#All],[Customer Lifetime Value]], MATCH(TEXT(U2440, "0")&amp;V2440, TEXT(clv_analysis[[#All],[Year]], "0")&amp;clv_analysis[[#All],[Quarter]], 0))) /( COUNTIFS(amazon_prime_users[Year], U2440, amazon_prime_users[Quarter], V2440))</f>
        <v>56.844935022378515</v>
      </c>
    </row>
    <row r="2441" spans="1:23" x14ac:dyDescent="0.3">
      <c r="A2441" s="2">
        <v>2440</v>
      </c>
      <c r="B2441" t="s">
        <v>9477</v>
      </c>
      <c r="C2441" t="s">
        <v>9478</v>
      </c>
      <c r="D2441" t="s">
        <v>9479</v>
      </c>
      <c r="E2441" s="3">
        <v>28907</v>
      </c>
      <c r="F2441" t="s">
        <v>22</v>
      </c>
      <c r="G2441" t="s">
        <v>9480</v>
      </c>
      <c r="H2441" s="4">
        <v>47745</v>
      </c>
      <c r="I2441" s="1">
        <v>48110</v>
      </c>
      <c r="J2441" t="s">
        <v>24</v>
      </c>
      <c r="K2441" t="s">
        <v>25</v>
      </c>
      <c r="L2441" t="s">
        <v>53</v>
      </c>
      <c r="M2441" t="s">
        <v>59</v>
      </c>
      <c r="N2441" t="s">
        <v>45</v>
      </c>
      <c r="O2441" t="s">
        <v>67</v>
      </c>
      <c r="P2441" t="s">
        <v>68</v>
      </c>
      <c r="Q2441" t="s">
        <v>54</v>
      </c>
      <c r="R2441">
        <v>4.5</v>
      </c>
      <c r="S2441">
        <v>8</v>
      </c>
      <c r="T2441">
        <f t="shared" si="114"/>
        <v>365</v>
      </c>
      <c r="U2441" t="str">
        <f t="shared" si="115"/>
        <v>2030</v>
      </c>
      <c r="V2441" t="str">
        <f t="shared" si="116"/>
        <v>3</v>
      </c>
      <c r="W2441" s="10" cm="1">
        <f t="array" ref="W2441">(INDEX(clv_analysis[[#All],[Customer Lifetime Value]], MATCH(TEXT(U2441, "0")&amp;V2441, TEXT(clv_analysis[[#All],[Year]], "0")&amp;clv_analysis[[#All],[Quarter]], 0))) /( COUNTIFS(amazon_prime_users[Year], U2441, amazon_prime_users[Quarter], V2441))</f>
        <v>56.844935022378515</v>
      </c>
    </row>
    <row r="2442" spans="1:23" x14ac:dyDescent="0.3">
      <c r="A2442" s="2">
        <v>2441</v>
      </c>
      <c r="B2442" t="s">
        <v>9481</v>
      </c>
      <c r="C2442" t="s">
        <v>9482</v>
      </c>
      <c r="D2442" t="s">
        <v>9483</v>
      </c>
      <c r="E2442" s="3">
        <v>20097</v>
      </c>
      <c r="F2442" t="s">
        <v>22</v>
      </c>
      <c r="G2442" t="s">
        <v>9484</v>
      </c>
      <c r="H2442" s="4">
        <v>47746</v>
      </c>
      <c r="I2442" s="1">
        <v>48111</v>
      </c>
      <c r="J2442" t="s">
        <v>36</v>
      </c>
      <c r="K2442" t="s">
        <v>25</v>
      </c>
      <c r="L2442" t="s">
        <v>53</v>
      </c>
      <c r="M2442" t="s">
        <v>59</v>
      </c>
      <c r="N2442" t="s">
        <v>45</v>
      </c>
      <c r="O2442" t="s">
        <v>38</v>
      </c>
      <c r="P2442" t="s">
        <v>68</v>
      </c>
      <c r="Q2442" t="s">
        <v>47</v>
      </c>
      <c r="R2442">
        <v>3</v>
      </c>
      <c r="S2442">
        <v>6</v>
      </c>
      <c r="T2442">
        <f t="shared" si="114"/>
        <v>365</v>
      </c>
      <c r="U2442" t="str">
        <f t="shared" si="115"/>
        <v>2030</v>
      </c>
      <c r="V2442" t="str">
        <f t="shared" si="116"/>
        <v>3</v>
      </c>
      <c r="W2442" s="10" cm="1">
        <f t="array" ref="W2442">(INDEX(clv_analysis[[#All],[Customer Lifetime Value]], MATCH(TEXT(U2442, "0")&amp;V2442, TEXT(clv_analysis[[#All],[Year]], "0")&amp;clv_analysis[[#All],[Quarter]], 0))) /( COUNTIFS(amazon_prime_users[Year], U2442, amazon_prime_users[Quarter], V2442))</f>
        <v>56.844935022378515</v>
      </c>
    </row>
    <row r="2443" spans="1:23" x14ac:dyDescent="0.3">
      <c r="A2443" s="2">
        <v>2442</v>
      </c>
      <c r="B2443" t="s">
        <v>9485</v>
      </c>
      <c r="C2443" t="s">
        <v>9486</v>
      </c>
      <c r="D2443" t="s">
        <v>9487</v>
      </c>
      <c r="E2443" s="3">
        <v>26566</v>
      </c>
      <c r="F2443" t="s">
        <v>43</v>
      </c>
      <c r="G2443" t="s">
        <v>9488</v>
      </c>
      <c r="H2443" s="4">
        <v>47747</v>
      </c>
      <c r="I2443" s="1">
        <v>48112</v>
      </c>
      <c r="J2443" t="s">
        <v>24</v>
      </c>
      <c r="K2443" t="s">
        <v>37</v>
      </c>
      <c r="L2443" t="s">
        <v>53</v>
      </c>
      <c r="M2443" t="s">
        <v>66</v>
      </c>
      <c r="N2443" t="s">
        <v>45</v>
      </c>
      <c r="O2443" t="s">
        <v>61</v>
      </c>
      <c r="P2443" t="s">
        <v>30</v>
      </c>
      <c r="Q2443" t="s">
        <v>54</v>
      </c>
      <c r="R2443">
        <v>4.0999999999999996</v>
      </c>
      <c r="S2443">
        <v>8</v>
      </c>
      <c r="T2443">
        <f t="shared" si="114"/>
        <v>365</v>
      </c>
      <c r="U2443" t="str">
        <f t="shared" si="115"/>
        <v>2030</v>
      </c>
      <c r="V2443" t="str">
        <f t="shared" si="116"/>
        <v>3</v>
      </c>
      <c r="W2443" s="10" cm="1">
        <f t="array" ref="W2443">(INDEX(clv_analysis[[#All],[Customer Lifetime Value]], MATCH(TEXT(U2443, "0")&amp;V2443, TEXT(clv_analysis[[#All],[Year]], "0")&amp;clv_analysis[[#All],[Quarter]], 0))) /( COUNTIFS(amazon_prime_users[Year], U2443, amazon_prime_users[Quarter], V2443))</f>
        <v>56.844935022378515</v>
      </c>
    </row>
    <row r="2444" spans="1:23" x14ac:dyDescent="0.3">
      <c r="A2444" s="2">
        <v>2443</v>
      </c>
      <c r="B2444" t="s">
        <v>9489</v>
      </c>
      <c r="C2444" t="s">
        <v>9490</v>
      </c>
      <c r="D2444" t="s">
        <v>9491</v>
      </c>
      <c r="E2444" s="3">
        <v>14428</v>
      </c>
      <c r="F2444" t="s">
        <v>43</v>
      </c>
      <c r="G2444" t="s">
        <v>9492</v>
      </c>
      <c r="H2444" s="4">
        <v>47748</v>
      </c>
      <c r="I2444" s="1">
        <v>48113</v>
      </c>
      <c r="J2444" t="s">
        <v>36</v>
      </c>
      <c r="K2444" t="s">
        <v>52</v>
      </c>
      <c r="L2444" t="s">
        <v>26</v>
      </c>
      <c r="M2444" t="s">
        <v>27</v>
      </c>
      <c r="N2444" t="s">
        <v>28</v>
      </c>
      <c r="O2444" t="s">
        <v>61</v>
      </c>
      <c r="P2444" t="s">
        <v>30</v>
      </c>
      <c r="Q2444" t="s">
        <v>31</v>
      </c>
      <c r="R2444">
        <v>3</v>
      </c>
      <c r="S2444">
        <v>7</v>
      </c>
      <c r="T2444">
        <f t="shared" si="114"/>
        <v>365</v>
      </c>
      <c r="U2444" t="str">
        <f t="shared" si="115"/>
        <v>2030</v>
      </c>
      <c r="V2444" t="str">
        <f t="shared" si="116"/>
        <v>3</v>
      </c>
      <c r="W2444" s="10" cm="1">
        <f t="array" ref="W2444">(INDEX(clv_analysis[[#All],[Customer Lifetime Value]], MATCH(TEXT(U2444, "0")&amp;V2444, TEXT(clv_analysis[[#All],[Year]], "0")&amp;clv_analysis[[#All],[Quarter]], 0))) /( COUNTIFS(amazon_prime_users[Year], U2444, amazon_prime_users[Quarter], V2444))</f>
        <v>56.844935022378515</v>
      </c>
    </row>
    <row r="2445" spans="1:23" x14ac:dyDescent="0.3">
      <c r="A2445" s="2">
        <v>2444</v>
      </c>
      <c r="B2445" t="s">
        <v>9493</v>
      </c>
      <c r="C2445" t="s">
        <v>9494</v>
      </c>
      <c r="D2445" t="s">
        <v>9495</v>
      </c>
      <c r="E2445" s="3">
        <v>30375</v>
      </c>
      <c r="F2445" t="s">
        <v>22</v>
      </c>
      <c r="G2445" t="s">
        <v>1961</v>
      </c>
      <c r="H2445" s="4">
        <v>47749</v>
      </c>
      <c r="I2445" s="1">
        <v>48114</v>
      </c>
      <c r="J2445" t="s">
        <v>24</v>
      </c>
      <c r="K2445" t="s">
        <v>25</v>
      </c>
      <c r="L2445" t="s">
        <v>53</v>
      </c>
      <c r="M2445" t="s">
        <v>27</v>
      </c>
      <c r="N2445" t="s">
        <v>28</v>
      </c>
      <c r="O2445" t="s">
        <v>73</v>
      </c>
      <c r="P2445" t="s">
        <v>68</v>
      </c>
      <c r="Q2445" t="s">
        <v>31</v>
      </c>
      <c r="R2445">
        <v>4.9000000000000004</v>
      </c>
      <c r="S2445">
        <v>1</v>
      </c>
      <c r="T2445">
        <f t="shared" si="114"/>
        <v>365</v>
      </c>
      <c r="U2445" t="str">
        <f t="shared" si="115"/>
        <v>2030</v>
      </c>
      <c r="V2445" t="str">
        <f t="shared" si="116"/>
        <v>3</v>
      </c>
      <c r="W2445" s="10" cm="1">
        <f t="array" ref="W2445">(INDEX(clv_analysis[[#All],[Customer Lifetime Value]], MATCH(TEXT(U2445, "0")&amp;V2445, TEXT(clv_analysis[[#All],[Year]], "0")&amp;clv_analysis[[#All],[Quarter]], 0))) /( COUNTIFS(amazon_prime_users[Year], U2445, amazon_prime_users[Quarter], V2445))</f>
        <v>56.844935022378515</v>
      </c>
    </row>
    <row r="2446" spans="1:23" x14ac:dyDescent="0.3">
      <c r="A2446" s="2">
        <v>2445</v>
      </c>
      <c r="B2446" t="s">
        <v>9496</v>
      </c>
      <c r="C2446" t="s">
        <v>9497</v>
      </c>
      <c r="D2446" t="s">
        <v>9498</v>
      </c>
      <c r="E2446" s="3">
        <v>22641</v>
      </c>
      <c r="F2446" t="s">
        <v>43</v>
      </c>
      <c r="G2446" t="s">
        <v>9499</v>
      </c>
      <c r="H2446" s="4">
        <v>47750</v>
      </c>
      <c r="I2446" s="1">
        <v>48115</v>
      </c>
      <c r="J2446" t="s">
        <v>36</v>
      </c>
      <c r="K2446" t="s">
        <v>37</v>
      </c>
      <c r="L2446" t="s">
        <v>53</v>
      </c>
      <c r="M2446" t="s">
        <v>59</v>
      </c>
      <c r="N2446" t="s">
        <v>45</v>
      </c>
      <c r="O2446" t="s">
        <v>67</v>
      </c>
      <c r="P2446" t="s">
        <v>68</v>
      </c>
      <c r="Q2446" t="s">
        <v>54</v>
      </c>
      <c r="R2446">
        <v>4.3</v>
      </c>
      <c r="S2446">
        <v>1</v>
      </c>
      <c r="T2446">
        <f t="shared" si="114"/>
        <v>365</v>
      </c>
      <c r="U2446" t="str">
        <f t="shared" si="115"/>
        <v>2030</v>
      </c>
      <c r="V2446" t="str">
        <f t="shared" si="116"/>
        <v>3</v>
      </c>
      <c r="W2446" s="10" cm="1">
        <f t="array" ref="W2446">(INDEX(clv_analysis[[#All],[Customer Lifetime Value]], MATCH(TEXT(U2446, "0")&amp;V2446, TEXT(clv_analysis[[#All],[Year]], "0")&amp;clv_analysis[[#All],[Quarter]], 0))) /( COUNTIFS(amazon_prime_users[Year], U2446, amazon_prime_users[Quarter], V2446))</f>
        <v>56.844935022378515</v>
      </c>
    </row>
    <row r="2447" spans="1:23" x14ac:dyDescent="0.3">
      <c r="A2447" s="2">
        <v>2446</v>
      </c>
      <c r="B2447" t="s">
        <v>9500</v>
      </c>
      <c r="C2447" t="s">
        <v>9501</v>
      </c>
      <c r="D2447" t="s">
        <v>9502</v>
      </c>
      <c r="E2447" s="3">
        <v>13400</v>
      </c>
      <c r="F2447" t="s">
        <v>22</v>
      </c>
      <c r="G2447" t="s">
        <v>9503</v>
      </c>
      <c r="H2447" s="4">
        <v>47751</v>
      </c>
      <c r="I2447" s="1">
        <v>48116</v>
      </c>
      <c r="J2447" t="s">
        <v>36</v>
      </c>
      <c r="K2447" t="s">
        <v>25</v>
      </c>
      <c r="L2447" t="s">
        <v>26</v>
      </c>
      <c r="M2447" t="s">
        <v>27</v>
      </c>
      <c r="N2447" t="s">
        <v>28</v>
      </c>
      <c r="O2447" t="s">
        <v>114</v>
      </c>
      <c r="P2447" t="s">
        <v>30</v>
      </c>
      <c r="Q2447" t="s">
        <v>31</v>
      </c>
      <c r="R2447">
        <v>4.4000000000000004</v>
      </c>
      <c r="S2447">
        <v>2</v>
      </c>
      <c r="T2447">
        <f t="shared" si="114"/>
        <v>365</v>
      </c>
      <c r="U2447" t="str">
        <f t="shared" si="115"/>
        <v>2030</v>
      </c>
      <c r="V2447" t="str">
        <f t="shared" si="116"/>
        <v>3</v>
      </c>
      <c r="W2447" s="10" cm="1">
        <f t="array" ref="W2447">(INDEX(clv_analysis[[#All],[Customer Lifetime Value]], MATCH(TEXT(U2447, "0")&amp;V2447, TEXT(clv_analysis[[#All],[Year]], "0")&amp;clv_analysis[[#All],[Quarter]], 0))) /( COUNTIFS(amazon_prime_users[Year], U2447, amazon_prime_users[Quarter], V2447))</f>
        <v>56.844935022378515</v>
      </c>
    </row>
    <row r="2448" spans="1:23" x14ac:dyDescent="0.3">
      <c r="A2448" s="2">
        <v>2447</v>
      </c>
      <c r="B2448" t="s">
        <v>9504</v>
      </c>
      <c r="C2448" t="s">
        <v>9505</v>
      </c>
      <c r="D2448" t="s">
        <v>9506</v>
      </c>
      <c r="E2448" s="3">
        <v>21797</v>
      </c>
      <c r="F2448" t="s">
        <v>43</v>
      </c>
      <c r="G2448" t="s">
        <v>9507</v>
      </c>
      <c r="H2448" s="4">
        <v>47752</v>
      </c>
      <c r="I2448" s="1">
        <v>48117</v>
      </c>
      <c r="J2448" t="s">
        <v>36</v>
      </c>
      <c r="K2448" t="s">
        <v>37</v>
      </c>
      <c r="L2448" t="s">
        <v>26</v>
      </c>
      <c r="M2448" t="s">
        <v>27</v>
      </c>
      <c r="N2448" t="s">
        <v>60</v>
      </c>
      <c r="O2448" t="s">
        <v>73</v>
      </c>
      <c r="P2448" t="s">
        <v>30</v>
      </c>
      <c r="Q2448" t="s">
        <v>47</v>
      </c>
      <c r="R2448">
        <v>3.4</v>
      </c>
      <c r="S2448">
        <v>6</v>
      </c>
      <c r="T2448">
        <f t="shared" si="114"/>
        <v>365</v>
      </c>
      <c r="U2448" t="str">
        <f t="shared" si="115"/>
        <v>2030</v>
      </c>
      <c r="V2448" t="str">
        <f t="shared" si="116"/>
        <v>3</v>
      </c>
      <c r="W2448" s="10" cm="1">
        <f t="array" ref="W2448">(INDEX(clv_analysis[[#All],[Customer Lifetime Value]], MATCH(TEXT(U2448, "0")&amp;V2448, TEXT(clv_analysis[[#All],[Year]], "0")&amp;clv_analysis[[#All],[Quarter]], 0))) /( COUNTIFS(amazon_prime_users[Year], U2448, amazon_prime_users[Quarter], V2448))</f>
        <v>56.844935022378515</v>
      </c>
    </row>
    <row r="2449" spans="1:23" x14ac:dyDescent="0.3">
      <c r="A2449" s="2">
        <v>2448</v>
      </c>
      <c r="B2449" t="s">
        <v>9508</v>
      </c>
      <c r="C2449" t="s">
        <v>9509</v>
      </c>
      <c r="D2449" t="s">
        <v>9510</v>
      </c>
      <c r="E2449" s="3">
        <v>22207</v>
      </c>
      <c r="F2449" t="s">
        <v>22</v>
      </c>
      <c r="G2449" t="s">
        <v>9511</v>
      </c>
      <c r="H2449" s="4">
        <v>47753</v>
      </c>
      <c r="I2449" s="1">
        <v>48118</v>
      </c>
      <c r="J2449" t="s">
        <v>36</v>
      </c>
      <c r="K2449" t="s">
        <v>37</v>
      </c>
      <c r="L2449" t="s">
        <v>26</v>
      </c>
      <c r="M2449" t="s">
        <v>66</v>
      </c>
      <c r="N2449" t="s">
        <v>60</v>
      </c>
      <c r="O2449" t="s">
        <v>114</v>
      </c>
      <c r="P2449" t="s">
        <v>68</v>
      </c>
      <c r="Q2449" t="s">
        <v>54</v>
      </c>
      <c r="R2449">
        <v>3.8</v>
      </c>
      <c r="S2449">
        <v>6</v>
      </c>
      <c r="T2449">
        <f t="shared" si="114"/>
        <v>365</v>
      </c>
      <c r="U2449" t="str">
        <f t="shared" si="115"/>
        <v>2030</v>
      </c>
      <c r="V2449" t="str">
        <f t="shared" si="116"/>
        <v>3</v>
      </c>
      <c r="W2449" s="10" cm="1">
        <f t="array" ref="W2449">(INDEX(clv_analysis[[#All],[Customer Lifetime Value]], MATCH(TEXT(U2449, "0")&amp;V2449, TEXT(clv_analysis[[#All],[Year]], "0")&amp;clv_analysis[[#All],[Quarter]], 0))) /( COUNTIFS(amazon_prime_users[Year], U2449, amazon_prime_users[Quarter], V2449))</f>
        <v>56.844935022378515</v>
      </c>
    </row>
    <row r="2450" spans="1:23" x14ac:dyDescent="0.3">
      <c r="A2450" s="2">
        <v>2449</v>
      </c>
      <c r="B2450" t="s">
        <v>9512</v>
      </c>
      <c r="C2450" t="s">
        <v>9513</v>
      </c>
      <c r="D2450" t="s">
        <v>9514</v>
      </c>
      <c r="E2450" s="3">
        <v>12785</v>
      </c>
      <c r="F2450" t="s">
        <v>43</v>
      </c>
      <c r="G2450" t="s">
        <v>9515</v>
      </c>
      <c r="H2450" s="4">
        <v>47754</v>
      </c>
      <c r="I2450" s="1">
        <v>48119</v>
      </c>
      <c r="J2450" t="s">
        <v>36</v>
      </c>
      <c r="K2450" t="s">
        <v>37</v>
      </c>
      <c r="L2450" t="s">
        <v>53</v>
      </c>
      <c r="M2450" t="s">
        <v>66</v>
      </c>
      <c r="N2450" t="s">
        <v>28</v>
      </c>
      <c r="O2450" t="s">
        <v>29</v>
      </c>
      <c r="P2450" t="s">
        <v>30</v>
      </c>
      <c r="Q2450" t="s">
        <v>47</v>
      </c>
      <c r="R2450">
        <v>4.0999999999999996</v>
      </c>
      <c r="S2450">
        <v>7</v>
      </c>
      <c r="T2450">
        <f t="shared" si="114"/>
        <v>365</v>
      </c>
      <c r="U2450" t="str">
        <f t="shared" si="115"/>
        <v>2030</v>
      </c>
      <c r="V2450" t="str">
        <f t="shared" si="116"/>
        <v>3</v>
      </c>
      <c r="W2450" s="10" cm="1">
        <f t="array" ref="W2450">(INDEX(clv_analysis[[#All],[Customer Lifetime Value]], MATCH(TEXT(U2450, "0")&amp;V2450, TEXT(clv_analysis[[#All],[Year]], "0")&amp;clv_analysis[[#All],[Quarter]], 0))) /( COUNTIFS(amazon_prime_users[Year], U2450, amazon_prime_users[Quarter], V2450))</f>
        <v>56.844935022378515</v>
      </c>
    </row>
    <row r="2451" spans="1:23" x14ac:dyDescent="0.3">
      <c r="A2451" s="2">
        <v>2450</v>
      </c>
      <c r="B2451" t="s">
        <v>9516</v>
      </c>
      <c r="C2451" t="s">
        <v>9517</v>
      </c>
      <c r="D2451" t="s">
        <v>9518</v>
      </c>
      <c r="E2451" s="3">
        <v>30082</v>
      </c>
      <c r="F2451" t="s">
        <v>43</v>
      </c>
      <c r="G2451" t="s">
        <v>9519</v>
      </c>
      <c r="H2451" s="4">
        <v>47755</v>
      </c>
      <c r="I2451" s="1">
        <v>48120</v>
      </c>
      <c r="J2451" t="s">
        <v>24</v>
      </c>
      <c r="K2451" t="s">
        <v>52</v>
      </c>
      <c r="L2451" t="s">
        <v>26</v>
      </c>
      <c r="M2451" t="s">
        <v>66</v>
      </c>
      <c r="N2451" t="s">
        <v>60</v>
      </c>
      <c r="O2451" t="s">
        <v>29</v>
      </c>
      <c r="P2451" t="s">
        <v>39</v>
      </c>
      <c r="Q2451" t="s">
        <v>54</v>
      </c>
      <c r="R2451">
        <v>3.2</v>
      </c>
      <c r="S2451">
        <v>10</v>
      </c>
      <c r="T2451">
        <f t="shared" si="114"/>
        <v>365</v>
      </c>
      <c r="U2451" t="str">
        <f t="shared" si="115"/>
        <v>2030</v>
      </c>
      <c r="V2451" t="str">
        <f t="shared" si="116"/>
        <v>3</v>
      </c>
      <c r="W2451" s="10" cm="1">
        <f t="array" ref="W2451">(INDEX(clv_analysis[[#All],[Customer Lifetime Value]], MATCH(TEXT(U2451, "0")&amp;V2451, TEXT(clv_analysis[[#All],[Year]], "0")&amp;clv_analysis[[#All],[Quarter]], 0))) /( COUNTIFS(amazon_prime_users[Year], U2451, amazon_prime_users[Quarter], V2451))</f>
        <v>56.844935022378515</v>
      </c>
    </row>
    <row r="2452" spans="1:23" x14ac:dyDescent="0.3">
      <c r="A2452" s="2">
        <v>2451</v>
      </c>
      <c r="B2452" t="s">
        <v>9520</v>
      </c>
      <c r="C2452" t="s">
        <v>9521</v>
      </c>
      <c r="D2452" t="s">
        <v>9522</v>
      </c>
      <c r="E2452" s="3">
        <v>29674</v>
      </c>
      <c r="F2452" t="s">
        <v>43</v>
      </c>
      <c r="G2452" t="s">
        <v>9523</v>
      </c>
      <c r="H2452" s="4">
        <v>47756</v>
      </c>
      <c r="I2452" s="1">
        <v>48121</v>
      </c>
      <c r="J2452" t="s">
        <v>24</v>
      </c>
      <c r="K2452" t="s">
        <v>25</v>
      </c>
      <c r="L2452" t="s">
        <v>53</v>
      </c>
      <c r="M2452" t="s">
        <v>27</v>
      </c>
      <c r="N2452" t="s">
        <v>60</v>
      </c>
      <c r="O2452" t="s">
        <v>73</v>
      </c>
      <c r="P2452" t="s">
        <v>30</v>
      </c>
      <c r="Q2452" t="s">
        <v>31</v>
      </c>
      <c r="R2452">
        <v>4.0999999999999996</v>
      </c>
      <c r="S2452">
        <v>0</v>
      </c>
      <c r="T2452">
        <f t="shared" si="114"/>
        <v>365</v>
      </c>
      <c r="U2452" t="str">
        <f t="shared" si="115"/>
        <v>2030</v>
      </c>
      <c r="V2452" t="str">
        <f t="shared" si="116"/>
        <v>3</v>
      </c>
      <c r="W2452" s="10" cm="1">
        <f t="array" ref="W2452">(INDEX(clv_analysis[[#All],[Customer Lifetime Value]], MATCH(TEXT(U2452, "0")&amp;V2452, TEXT(clv_analysis[[#All],[Year]], "0")&amp;clv_analysis[[#All],[Quarter]], 0))) /( COUNTIFS(amazon_prime_users[Year], U2452, amazon_prime_users[Quarter], V2452))</f>
        <v>56.844935022378515</v>
      </c>
    </row>
    <row r="2453" spans="1:23" x14ac:dyDescent="0.3">
      <c r="A2453" s="2">
        <v>2452</v>
      </c>
      <c r="B2453" t="s">
        <v>9524</v>
      </c>
      <c r="C2453" t="s">
        <v>9525</v>
      </c>
      <c r="D2453" t="s">
        <v>9526</v>
      </c>
      <c r="E2453" s="3">
        <v>36441</v>
      </c>
      <c r="F2453" t="s">
        <v>22</v>
      </c>
      <c r="G2453" t="s">
        <v>9527</v>
      </c>
      <c r="H2453" s="4">
        <v>47757</v>
      </c>
      <c r="I2453" s="1">
        <v>48122</v>
      </c>
      <c r="J2453" t="s">
        <v>24</v>
      </c>
      <c r="K2453" t="s">
        <v>37</v>
      </c>
      <c r="L2453" t="s">
        <v>26</v>
      </c>
      <c r="M2453" t="s">
        <v>66</v>
      </c>
      <c r="N2453" t="s">
        <v>60</v>
      </c>
      <c r="O2453" t="s">
        <v>38</v>
      </c>
      <c r="P2453" t="s">
        <v>68</v>
      </c>
      <c r="Q2453" t="s">
        <v>47</v>
      </c>
      <c r="R2453">
        <v>3.1</v>
      </c>
      <c r="S2453">
        <v>1</v>
      </c>
      <c r="T2453">
        <f t="shared" si="114"/>
        <v>365</v>
      </c>
      <c r="U2453" t="str">
        <f t="shared" si="115"/>
        <v>2030</v>
      </c>
      <c r="V2453" t="str">
        <f t="shared" si="116"/>
        <v>4</v>
      </c>
      <c r="W2453" s="10" cm="1">
        <f t="array" ref="W2453">(INDEX(clv_analysis[[#All],[Customer Lifetime Value]], MATCH(TEXT(U2453, "0")&amp;V2453, TEXT(clv_analysis[[#All],[Year]], "0")&amp;clv_analysis[[#All],[Quarter]], 0))) /( COUNTIFS(amazon_prime_users[Year], U2453, amazon_prime_users[Quarter], V2453))</f>
        <v>91.926953226010909</v>
      </c>
    </row>
    <row r="2454" spans="1:23" x14ac:dyDescent="0.3">
      <c r="A2454" s="2">
        <v>2453</v>
      </c>
      <c r="B2454" t="s">
        <v>9528</v>
      </c>
      <c r="C2454" t="s">
        <v>9529</v>
      </c>
      <c r="D2454" t="s">
        <v>9530</v>
      </c>
      <c r="E2454" s="3">
        <v>28369</v>
      </c>
      <c r="F2454" t="s">
        <v>43</v>
      </c>
      <c r="G2454" t="s">
        <v>9531</v>
      </c>
      <c r="H2454" s="4">
        <v>47758</v>
      </c>
      <c r="I2454" s="1">
        <v>48123</v>
      </c>
      <c r="J2454" t="s">
        <v>36</v>
      </c>
      <c r="K2454" t="s">
        <v>52</v>
      </c>
      <c r="L2454" t="s">
        <v>53</v>
      </c>
      <c r="M2454" t="s">
        <v>66</v>
      </c>
      <c r="N2454" t="s">
        <v>60</v>
      </c>
      <c r="O2454" t="s">
        <v>46</v>
      </c>
      <c r="P2454" t="s">
        <v>39</v>
      </c>
      <c r="Q2454" t="s">
        <v>31</v>
      </c>
      <c r="R2454">
        <v>3.8</v>
      </c>
      <c r="S2454">
        <v>8</v>
      </c>
      <c r="T2454">
        <f t="shared" si="114"/>
        <v>365</v>
      </c>
      <c r="U2454" t="str">
        <f t="shared" si="115"/>
        <v>2030</v>
      </c>
      <c r="V2454" t="str">
        <f t="shared" si="116"/>
        <v>4</v>
      </c>
      <c r="W2454" s="10" cm="1">
        <f t="array" ref="W2454">(INDEX(clv_analysis[[#All],[Customer Lifetime Value]], MATCH(TEXT(U2454, "0")&amp;V2454, TEXT(clv_analysis[[#All],[Year]], "0")&amp;clv_analysis[[#All],[Quarter]], 0))) /( COUNTIFS(amazon_prime_users[Year], U2454, amazon_prime_users[Quarter], V2454))</f>
        <v>91.926953226010909</v>
      </c>
    </row>
    <row r="2455" spans="1:23" x14ac:dyDescent="0.3">
      <c r="A2455" s="2">
        <v>2454</v>
      </c>
      <c r="B2455" t="s">
        <v>9532</v>
      </c>
      <c r="C2455" t="s">
        <v>9533</v>
      </c>
      <c r="D2455" t="s">
        <v>9534</v>
      </c>
      <c r="E2455" s="3">
        <v>14479</v>
      </c>
      <c r="F2455" t="s">
        <v>22</v>
      </c>
      <c r="G2455" t="s">
        <v>9535</v>
      </c>
      <c r="H2455" s="4">
        <v>47759</v>
      </c>
      <c r="I2455" s="1">
        <v>48124</v>
      </c>
      <c r="J2455" t="s">
        <v>24</v>
      </c>
      <c r="K2455" t="s">
        <v>25</v>
      </c>
      <c r="L2455" t="s">
        <v>53</v>
      </c>
      <c r="M2455" t="s">
        <v>59</v>
      </c>
      <c r="N2455" t="s">
        <v>28</v>
      </c>
      <c r="O2455" t="s">
        <v>38</v>
      </c>
      <c r="P2455" t="s">
        <v>39</v>
      </c>
      <c r="Q2455" t="s">
        <v>47</v>
      </c>
      <c r="R2455">
        <v>4.0999999999999996</v>
      </c>
      <c r="S2455">
        <v>1</v>
      </c>
      <c r="T2455">
        <f t="shared" si="114"/>
        <v>365</v>
      </c>
      <c r="U2455" t="str">
        <f t="shared" si="115"/>
        <v>2030</v>
      </c>
      <c r="V2455" t="str">
        <f t="shared" si="116"/>
        <v>4</v>
      </c>
      <c r="W2455" s="10" cm="1">
        <f t="array" ref="W2455">(INDEX(clv_analysis[[#All],[Customer Lifetime Value]], MATCH(TEXT(U2455, "0")&amp;V2455, TEXT(clv_analysis[[#All],[Year]], "0")&amp;clv_analysis[[#All],[Quarter]], 0))) /( COUNTIFS(amazon_prime_users[Year], U2455, amazon_prime_users[Quarter], V2455))</f>
        <v>91.926953226010909</v>
      </c>
    </row>
    <row r="2456" spans="1:23" x14ac:dyDescent="0.3">
      <c r="A2456" s="2">
        <v>2455</v>
      </c>
      <c r="B2456" t="s">
        <v>9536</v>
      </c>
      <c r="C2456" t="s">
        <v>9537</v>
      </c>
      <c r="D2456" t="s">
        <v>9538</v>
      </c>
      <c r="E2456" s="3">
        <v>33852</v>
      </c>
      <c r="F2456" t="s">
        <v>22</v>
      </c>
      <c r="G2456" t="s">
        <v>9539</v>
      </c>
      <c r="H2456" s="4">
        <v>47760</v>
      </c>
      <c r="I2456" s="1">
        <v>48125</v>
      </c>
      <c r="J2456" t="s">
        <v>24</v>
      </c>
      <c r="K2456" t="s">
        <v>25</v>
      </c>
      <c r="L2456" t="s">
        <v>26</v>
      </c>
      <c r="M2456" t="s">
        <v>59</v>
      </c>
      <c r="N2456" t="s">
        <v>45</v>
      </c>
      <c r="O2456" t="s">
        <v>114</v>
      </c>
      <c r="P2456" t="s">
        <v>30</v>
      </c>
      <c r="Q2456" t="s">
        <v>54</v>
      </c>
      <c r="R2456">
        <v>3.4</v>
      </c>
      <c r="S2456">
        <v>8</v>
      </c>
      <c r="T2456">
        <f t="shared" si="114"/>
        <v>365</v>
      </c>
      <c r="U2456" t="str">
        <f t="shared" si="115"/>
        <v>2030</v>
      </c>
      <c r="V2456" t="str">
        <f t="shared" si="116"/>
        <v>4</v>
      </c>
      <c r="W2456" s="10" cm="1">
        <f t="array" ref="W2456">(INDEX(clv_analysis[[#All],[Customer Lifetime Value]], MATCH(TEXT(U2456, "0")&amp;V2456, TEXT(clv_analysis[[#All],[Year]], "0")&amp;clv_analysis[[#All],[Quarter]], 0))) /( COUNTIFS(amazon_prime_users[Year], U2456, amazon_prime_users[Quarter], V2456))</f>
        <v>91.926953226010909</v>
      </c>
    </row>
    <row r="2457" spans="1:23" x14ac:dyDescent="0.3">
      <c r="A2457" s="2">
        <v>2456</v>
      </c>
      <c r="B2457" t="s">
        <v>9540</v>
      </c>
      <c r="C2457" t="s">
        <v>9541</v>
      </c>
      <c r="D2457" t="s">
        <v>9542</v>
      </c>
      <c r="E2457" s="3">
        <v>27361</v>
      </c>
      <c r="F2457" t="s">
        <v>43</v>
      </c>
      <c r="G2457" t="s">
        <v>9543</v>
      </c>
      <c r="H2457" s="4">
        <v>47761</v>
      </c>
      <c r="I2457" s="1">
        <v>48126</v>
      </c>
      <c r="J2457" t="s">
        <v>36</v>
      </c>
      <c r="K2457" t="s">
        <v>52</v>
      </c>
      <c r="L2457" t="s">
        <v>26</v>
      </c>
      <c r="M2457" t="s">
        <v>59</v>
      </c>
      <c r="N2457" t="s">
        <v>28</v>
      </c>
      <c r="O2457" t="s">
        <v>46</v>
      </c>
      <c r="P2457" t="s">
        <v>30</v>
      </c>
      <c r="Q2457" t="s">
        <v>47</v>
      </c>
      <c r="R2457">
        <v>4.3</v>
      </c>
      <c r="S2457">
        <v>4</v>
      </c>
      <c r="T2457">
        <f t="shared" si="114"/>
        <v>365</v>
      </c>
      <c r="U2457" t="str">
        <f t="shared" si="115"/>
        <v>2030</v>
      </c>
      <c r="V2457" t="str">
        <f t="shared" si="116"/>
        <v>4</v>
      </c>
      <c r="W2457" s="10" cm="1">
        <f t="array" ref="W2457">(INDEX(clv_analysis[[#All],[Customer Lifetime Value]], MATCH(TEXT(U2457, "0")&amp;V2457, TEXT(clv_analysis[[#All],[Year]], "0")&amp;clv_analysis[[#All],[Quarter]], 0))) /( COUNTIFS(amazon_prime_users[Year], U2457, amazon_prime_users[Quarter], V2457))</f>
        <v>91.926953226010909</v>
      </c>
    </row>
    <row r="2458" spans="1:23" x14ac:dyDescent="0.3">
      <c r="A2458" s="2">
        <v>2457</v>
      </c>
      <c r="B2458" t="s">
        <v>9544</v>
      </c>
      <c r="C2458" t="s">
        <v>9545</v>
      </c>
      <c r="D2458" t="s">
        <v>9546</v>
      </c>
      <c r="E2458" s="3">
        <v>26444</v>
      </c>
      <c r="F2458" t="s">
        <v>22</v>
      </c>
      <c r="G2458" t="s">
        <v>9547</v>
      </c>
      <c r="H2458" s="4">
        <v>47762</v>
      </c>
      <c r="I2458" s="1">
        <v>48127</v>
      </c>
      <c r="J2458" t="s">
        <v>36</v>
      </c>
      <c r="K2458" t="s">
        <v>25</v>
      </c>
      <c r="L2458" t="s">
        <v>26</v>
      </c>
      <c r="M2458" t="s">
        <v>59</v>
      </c>
      <c r="N2458" t="s">
        <v>45</v>
      </c>
      <c r="O2458" t="s">
        <v>67</v>
      </c>
      <c r="P2458" t="s">
        <v>39</v>
      </c>
      <c r="Q2458" t="s">
        <v>31</v>
      </c>
      <c r="R2458">
        <v>3.7</v>
      </c>
      <c r="S2458">
        <v>8</v>
      </c>
      <c r="T2458">
        <f t="shared" si="114"/>
        <v>365</v>
      </c>
      <c r="U2458" t="str">
        <f t="shared" si="115"/>
        <v>2030</v>
      </c>
      <c r="V2458" t="str">
        <f t="shared" si="116"/>
        <v>4</v>
      </c>
      <c r="W2458" s="10" cm="1">
        <f t="array" ref="W2458">(INDEX(clv_analysis[[#All],[Customer Lifetime Value]], MATCH(TEXT(U2458, "0")&amp;V2458, TEXT(clv_analysis[[#All],[Year]], "0")&amp;clv_analysis[[#All],[Quarter]], 0))) /( COUNTIFS(amazon_prime_users[Year], U2458, amazon_prime_users[Quarter], V2458))</f>
        <v>91.926953226010909</v>
      </c>
    </row>
    <row r="2459" spans="1:23" x14ac:dyDescent="0.3">
      <c r="A2459" s="2">
        <v>2458</v>
      </c>
      <c r="B2459" t="s">
        <v>9548</v>
      </c>
      <c r="C2459" t="s">
        <v>9549</v>
      </c>
      <c r="D2459" t="s">
        <v>9550</v>
      </c>
      <c r="E2459" s="3">
        <v>23269</v>
      </c>
      <c r="F2459" t="s">
        <v>22</v>
      </c>
      <c r="G2459" t="s">
        <v>9551</v>
      </c>
      <c r="H2459" s="4">
        <v>47763</v>
      </c>
      <c r="I2459" s="1">
        <v>48128</v>
      </c>
      <c r="J2459" t="s">
        <v>36</v>
      </c>
      <c r="K2459" t="s">
        <v>25</v>
      </c>
      <c r="L2459" t="s">
        <v>53</v>
      </c>
      <c r="M2459" t="s">
        <v>66</v>
      </c>
      <c r="N2459" t="s">
        <v>28</v>
      </c>
      <c r="O2459" t="s">
        <v>73</v>
      </c>
      <c r="P2459" t="s">
        <v>30</v>
      </c>
      <c r="Q2459" t="s">
        <v>54</v>
      </c>
      <c r="R2459">
        <v>4</v>
      </c>
      <c r="S2459">
        <v>4</v>
      </c>
      <c r="T2459">
        <f t="shared" si="114"/>
        <v>365</v>
      </c>
      <c r="U2459" t="str">
        <f t="shared" si="115"/>
        <v>2030</v>
      </c>
      <c r="V2459" t="str">
        <f t="shared" si="116"/>
        <v>4</v>
      </c>
      <c r="W2459" s="10" cm="1">
        <f t="array" ref="W2459">(INDEX(clv_analysis[[#All],[Customer Lifetime Value]], MATCH(TEXT(U2459, "0")&amp;V2459, TEXT(clv_analysis[[#All],[Year]], "0")&amp;clv_analysis[[#All],[Quarter]], 0))) /( COUNTIFS(amazon_prime_users[Year], U2459, amazon_prime_users[Quarter], V2459))</f>
        <v>91.926953226010909</v>
      </c>
    </row>
    <row r="2460" spans="1:23" x14ac:dyDescent="0.3">
      <c r="A2460" s="2">
        <v>2459</v>
      </c>
      <c r="B2460" t="s">
        <v>9552</v>
      </c>
      <c r="C2460" t="s">
        <v>9553</v>
      </c>
      <c r="D2460" t="s">
        <v>9554</v>
      </c>
      <c r="E2460" s="3">
        <v>34134</v>
      </c>
      <c r="F2460" t="s">
        <v>22</v>
      </c>
      <c r="G2460" t="s">
        <v>9555</v>
      </c>
      <c r="H2460" s="4">
        <v>47764</v>
      </c>
      <c r="I2460" s="1">
        <v>48129</v>
      </c>
      <c r="J2460" t="s">
        <v>24</v>
      </c>
      <c r="K2460" t="s">
        <v>37</v>
      </c>
      <c r="L2460" t="s">
        <v>53</v>
      </c>
      <c r="M2460" t="s">
        <v>27</v>
      </c>
      <c r="N2460" t="s">
        <v>45</v>
      </c>
      <c r="O2460" t="s">
        <v>67</v>
      </c>
      <c r="P2460" t="s">
        <v>39</v>
      </c>
      <c r="Q2460" t="s">
        <v>31</v>
      </c>
      <c r="R2460">
        <v>3.5</v>
      </c>
      <c r="S2460">
        <v>9</v>
      </c>
      <c r="T2460">
        <f t="shared" si="114"/>
        <v>365</v>
      </c>
      <c r="U2460" t="str">
        <f t="shared" si="115"/>
        <v>2030</v>
      </c>
      <c r="V2460" t="str">
        <f t="shared" si="116"/>
        <v>4</v>
      </c>
      <c r="W2460" s="10" cm="1">
        <f t="array" ref="W2460">(INDEX(clv_analysis[[#All],[Customer Lifetime Value]], MATCH(TEXT(U2460, "0")&amp;V2460, TEXT(clv_analysis[[#All],[Year]], "0")&amp;clv_analysis[[#All],[Quarter]], 0))) /( COUNTIFS(amazon_prime_users[Year], U2460, amazon_prime_users[Quarter], V2460))</f>
        <v>91.926953226010909</v>
      </c>
    </row>
    <row r="2461" spans="1:23" x14ac:dyDescent="0.3">
      <c r="A2461" s="2">
        <v>2460</v>
      </c>
      <c r="B2461" t="s">
        <v>9556</v>
      </c>
      <c r="C2461" t="s">
        <v>9557</v>
      </c>
      <c r="D2461" t="s">
        <v>9558</v>
      </c>
      <c r="E2461" s="3">
        <v>31203</v>
      </c>
      <c r="F2461" t="s">
        <v>43</v>
      </c>
      <c r="G2461" t="s">
        <v>9559</v>
      </c>
      <c r="H2461" s="4">
        <v>47765</v>
      </c>
      <c r="I2461" s="1">
        <v>48130</v>
      </c>
      <c r="J2461" t="s">
        <v>36</v>
      </c>
      <c r="K2461" t="s">
        <v>37</v>
      </c>
      <c r="L2461" t="s">
        <v>26</v>
      </c>
      <c r="M2461" t="s">
        <v>27</v>
      </c>
      <c r="N2461" t="s">
        <v>60</v>
      </c>
      <c r="O2461" t="s">
        <v>114</v>
      </c>
      <c r="P2461" t="s">
        <v>30</v>
      </c>
      <c r="Q2461" t="s">
        <v>47</v>
      </c>
      <c r="R2461">
        <v>4.8</v>
      </c>
      <c r="S2461">
        <v>3</v>
      </c>
      <c r="T2461">
        <f t="shared" si="114"/>
        <v>365</v>
      </c>
      <c r="U2461" t="str">
        <f t="shared" si="115"/>
        <v>2030</v>
      </c>
      <c r="V2461" t="str">
        <f t="shared" si="116"/>
        <v>4</v>
      </c>
      <c r="W2461" s="10" cm="1">
        <f t="array" ref="W2461">(INDEX(clv_analysis[[#All],[Customer Lifetime Value]], MATCH(TEXT(U2461, "0")&amp;V2461, TEXT(clv_analysis[[#All],[Year]], "0")&amp;clv_analysis[[#All],[Quarter]], 0))) /( COUNTIFS(amazon_prime_users[Year], U2461, amazon_prime_users[Quarter], V2461))</f>
        <v>91.926953226010909</v>
      </c>
    </row>
    <row r="2462" spans="1:23" x14ac:dyDescent="0.3">
      <c r="A2462" s="2">
        <v>2461</v>
      </c>
      <c r="B2462" t="s">
        <v>5444</v>
      </c>
      <c r="C2462" t="s">
        <v>9560</v>
      </c>
      <c r="D2462" t="s">
        <v>9561</v>
      </c>
      <c r="E2462" s="3">
        <v>16031</v>
      </c>
      <c r="F2462" t="s">
        <v>43</v>
      </c>
      <c r="G2462" t="s">
        <v>9562</v>
      </c>
      <c r="H2462" s="4">
        <v>47766</v>
      </c>
      <c r="I2462" s="1">
        <v>48131</v>
      </c>
      <c r="J2462" t="s">
        <v>36</v>
      </c>
      <c r="K2462" t="s">
        <v>37</v>
      </c>
      <c r="L2462" t="s">
        <v>53</v>
      </c>
      <c r="M2462" t="s">
        <v>27</v>
      </c>
      <c r="N2462" t="s">
        <v>45</v>
      </c>
      <c r="O2462" t="s">
        <v>46</v>
      </c>
      <c r="P2462" t="s">
        <v>30</v>
      </c>
      <c r="Q2462" t="s">
        <v>47</v>
      </c>
      <c r="R2462">
        <v>3.7</v>
      </c>
      <c r="S2462">
        <v>3</v>
      </c>
      <c r="T2462">
        <f t="shared" si="114"/>
        <v>365</v>
      </c>
      <c r="U2462" t="str">
        <f t="shared" si="115"/>
        <v>2030</v>
      </c>
      <c r="V2462" t="str">
        <f t="shared" si="116"/>
        <v>4</v>
      </c>
      <c r="W2462" s="10" cm="1">
        <f t="array" ref="W2462">(INDEX(clv_analysis[[#All],[Customer Lifetime Value]], MATCH(TEXT(U2462, "0")&amp;V2462, TEXT(clv_analysis[[#All],[Year]], "0")&amp;clv_analysis[[#All],[Quarter]], 0))) /( COUNTIFS(amazon_prime_users[Year], U2462, amazon_prime_users[Quarter], V2462))</f>
        <v>91.926953226010909</v>
      </c>
    </row>
    <row r="2463" spans="1:23" x14ac:dyDescent="0.3">
      <c r="A2463" s="2">
        <v>2462</v>
      </c>
      <c r="B2463" t="s">
        <v>9563</v>
      </c>
      <c r="C2463" t="s">
        <v>9564</v>
      </c>
      <c r="D2463" t="s">
        <v>9565</v>
      </c>
      <c r="E2463" s="3">
        <v>27684</v>
      </c>
      <c r="F2463" t="s">
        <v>22</v>
      </c>
      <c r="G2463" t="s">
        <v>9566</v>
      </c>
      <c r="H2463" s="4">
        <v>47767</v>
      </c>
      <c r="I2463" s="1">
        <v>48132</v>
      </c>
      <c r="J2463" t="s">
        <v>36</v>
      </c>
      <c r="K2463" t="s">
        <v>52</v>
      </c>
      <c r="L2463" t="s">
        <v>53</v>
      </c>
      <c r="M2463" t="s">
        <v>27</v>
      </c>
      <c r="N2463" t="s">
        <v>28</v>
      </c>
      <c r="O2463" t="s">
        <v>67</v>
      </c>
      <c r="P2463" t="s">
        <v>30</v>
      </c>
      <c r="Q2463" t="s">
        <v>54</v>
      </c>
      <c r="R2463">
        <v>3.3</v>
      </c>
      <c r="S2463">
        <v>9</v>
      </c>
      <c r="T2463">
        <f t="shared" si="114"/>
        <v>365</v>
      </c>
      <c r="U2463" t="str">
        <f t="shared" si="115"/>
        <v>2030</v>
      </c>
      <c r="V2463" t="str">
        <f t="shared" si="116"/>
        <v>4</v>
      </c>
      <c r="W2463" s="10" cm="1">
        <f t="array" ref="W2463">(INDEX(clv_analysis[[#All],[Customer Lifetime Value]], MATCH(TEXT(U2463, "0")&amp;V2463, TEXT(clv_analysis[[#All],[Year]], "0")&amp;clv_analysis[[#All],[Quarter]], 0))) /( COUNTIFS(amazon_prime_users[Year], U2463, amazon_prime_users[Quarter], V2463))</f>
        <v>91.926953226010909</v>
      </c>
    </row>
    <row r="2464" spans="1:23" x14ac:dyDescent="0.3">
      <c r="A2464" s="2">
        <v>2463</v>
      </c>
      <c r="B2464" t="s">
        <v>9567</v>
      </c>
      <c r="C2464" t="s">
        <v>9568</v>
      </c>
      <c r="D2464" t="s">
        <v>9569</v>
      </c>
      <c r="E2464" s="3">
        <v>19098</v>
      </c>
      <c r="F2464" t="s">
        <v>22</v>
      </c>
      <c r="G2464" t="s">
        <v>9570</v>
      </c>
      <c r="H2464" s="4">
        <v>47768</v>
      </c>
      <c r="I2464" s="1">
        <v>48133</v>
      </c>
      <c r="J2464" t="s">
        <v>24</v>
      </c>
      <c r="K2464" t="s">
        <v>52</v>
      </c>
      <c r="L2464" t="s">
        <v>26</v>
      </c>
      <c r="M2464" t="s">
        <v>66</v>
      </c>
      <c r="N2464" t="s">
        <v>45</v>
      </c>
      <c r="O2464" t="s">
        <v>73</v>
      </c>
      <c r="P2464" t="s">
        <v>30</v>
      </c>
      <c r="Q2464" t="s">
        <v>47</v>
      </c>
      <c r="R2464">
        <v>3.1</v>
      </c>
      <c r="S2464">
        <v>6</v>
      </c>
      <c r="T2464">
        <f t="shared" si="114"/>
        <v>365</v>
      </c>
      <c r="U2464" t="str">
        <f t="shared" si="115"/>
        <v>2030</v>
      </c>
      <c r="V2464" t="str">
        <f t="shared" si="116"/>
        <v>4</v>
      </c>
      <c r="W2464" s="10" cm="1">
        <f t="array" ref="W2464">(INDEX(clv_analysis[[#All],[Customer Lifetime Value]], MATCH(TEXT(U2464, "0")&amp;V2464, TEXT(clv_analysis[[#All],[Year]], "0")&amp;clv_analysis[[#All],[Quarter]], 0))) /( COUNTIFS(amazon_prime_users[Year], U2464, amazon_prime_users[Quarter], V2464))</f>
        <v>91.926953226010909</v>
      </c>
    </row>
    <row r="2465" spans="1:23" x14ac:dyDescent="0.3">
      <c r="A2465" s="2">
        <v>2464</v>
      </c>
      <c r="B2465" t="s">
        <v>9571</v>
      </c>
      <c r="C2465" t="s">
        <v>9572</v>
      </c>
      <c r="D2465" t="s">
        <v>9573</v>
      </c>
      <c r="E2465" s="3">
        <v>17173</v>
      </c>
      <c r="F2465" t="s">
        <v>22</v>
      </c>
      <c r="G2465" t="s">
        <v>9574</v>
      </c>
      <c r="H2465" s="4">
        <v>47769</v>
      </c>
      <c r="I2465" s="1">
        <v>48134</v>
      </c>
      <c r="J2465" t="s">
        <v>24</v>
      </c>
      <c r="K2465" t="s">
        <v>25</v>
      </c>
      <c r="L2465" t="s">
        <v>53</v>
      </c>
      <c r="M2465" t="s">
        <v>59</v>
      </c>
      <c r="N2465" t="s">
        <v>60</v>
      </c>
      <c r="O2465" t="s">
        <v>29</v>
      </c>
      <c r="P2465" t="s">
        <v>68</v>
      </c>
      <c r="Q2465" t="s">
        <v>47</v>
      </c>
      <c r="R2465">
        <v>3.3</v>
      </c>
      <c r="S2465">
        <v>10</v>
      </c>
      <c r="T2465">
        <f t="shared" si="114"/>
        <v>365</v>
      </c>
      <c r="U2465" t="str">
        <f t="shared" si="115"/>
        <v>2030</v>
      </c>
      <c r="V2465" t="str">
        <f t="shared" si="116"/>
        <v>4</v>
      </c>
      <c r="W2465" s="10" cm="1">
        <f t="array" ref="W2465">(INDEX(clv_analysis[[#All],[Customer Lifetime Value]], MATCH(TEXT(U2465, "0")&amp;V2465, TEXT(clv_analysis[[#All],[Year]], "0")&amp;clv_analysis[[#All],[Quarter]], 0))) /( COUNTIFS(amazon_prime_users[Year], U2465, amazon_prime_users[Quarter], V2465))</f>
        <v>91.926953226010909</v>
      </c>
    </row>
    <row r="2466" spans="1:23" x14ac:dyDescent="0.3">
      <c r="A2466" s="2">
        <v>2465</v>
      </c>
      <c r="B2466" t="s">
        <v>9575</v>
      </c>
      <c r="C2466" t="s">
        <v>9576</v>
      </c>
      <c r="D2466" t="s">
        <v>9577</v>
      </c>
      <c r="E2466" s="3">
        <v>31417</v>
      </c>
      <c r="F2466" t="s">
        <v>43</v>
      </c>
      <c r="G2466" t="s">
        <v>9578</v>
      </c>
      <c r="H2466" s="4">
        <v>47770</v>
      </c>
      <c r="I2466" s="1">
        <v>48135</v>
      </c>
      <c r="J2466" t="s">
        <v>24</v>
      </c>
      <c r="K2466" t="s">
        <v>37</v>
      </c>
      <c r="L2466" t="s">
        <v>53</v>
      </c>
      <c r="M2466" t="s">
        <v>27</v>
      </c>
      <c r="N2466" t="s">
        <v>60</v>
      </c>
      <c r="O2466" t="s">
        <v>67</v>
      </c>
      <c r="P2466" t="s">
        <v>68</v>
      </c>
      <c r="Q2466" t="s">
        <v>54</v>
      </c>
      <c r="R2466">
        <v>3.1</v>
      </c>
      <c r="S2466">
        <v>3</v>
      </c>
      <c r="T2466">
        <f t="shared" si="114"/>
        <v>365</v>
      </c>
      <c r="U2466" t="str">
        <f t="shared" si="115"/>
        <v>2030</v>
      </c>
      <c r="V2466" t="str">
        <f t="shared" si="116"/>
        <v>4</v>
      </c>
      <c r="W2466" s="10" cm="1">
        <f t="array" ref="W2466">(INDEX(clv_analysis[[#All],[Customer Lifetime Value]], MATCH(TEXT(U2466, "0")&amp;V2466, TEXT(clv_analysis[[#All],[Year]], "0")&amp;clv_analysis[[#All],[Quarter]], 0))) /( COUNTIFS(amazon_prime_users[Year], U2466, amazon_prime_users[Quarter], V2466))</f>
        <v>91.926953226010909</v>
      </c>
    </row>
    <row r="2467" spans="1:23" x14ac:dyDescent="0.3">
      <c r="A2467" s="2">
        <v>2466</v>
      </c>
      <c r="B2467" t="s">
        <v>9579</v>
      </c>
      <c r="C2467" t="s">
        <v>9580</v>
      </c>
      <c r="D2467" t="s">
        <v>9581</v>
      </c>
      <c r="E2467" s="3">
        <v>32057</v>
      </c>
      <c r="F2467" t="s">
        <v>43</v>
      </c>
      <c r="G2467" t="s">
        <v>2464</v>
      </c>
      <c r="H2467" s="4">
        <v>47771</v>
      </c>
      <c r="I2467" s="1">
        <v>48136</v>
      </c>
      <c r="J2467" t="s">
        <v>36</v>
      </c>
      <c r="K2467" t="s">
        <v>52</v>
      </c>
      <c r="L2467" t="s">
        <v>53</v>
      </c>
      <c r="M2467" t="s">
        <v>66</v>
      </c>
      <c r="N2467" t="s">
        <v>28</v>
      </c>
      <c r="O2467" t="s">
        <v>61</v>
      </c>
      <c r="P2467" t="s">
        <v>30</v>
      </c>
      <c r="Q2467" t="s">
        <v>31</v>
      </c>
      <c r="R2467">
        <v>4.8</v>
      </c>
      <c r="S2467">
        <v>8</v>
      </c>
      <c r="T2467">
        <f t="shared" si="114"/>
        <v>365</v>
      </c>
      <c r="U2467" t="str">
        <f t="shared" si="115"/>
        <v>2030</v>
      </c>
      <c r="V2467" t="str">
        <f t="shared" si="116"/>
        <v>4</v>
      </c>
      <c r="W2467" s="10" cm="1">
        <f t="array" ref="W2467">(INDEX(clv_analysis[[#All],[Customer Lifetime Value]], MATCH(TEXT(U2467, "0")&amp;V2467, TEXT(clv_analysis[[#All],[Year]], "0")&amp;clv_analysis[[#All],[Quarter]], 0))) /( COUNTIFS(amazon_prime_users[Year], U2467, amazon_prime_users[Quarter], V2467))</f>
        <v>91.926953226010909</v>
      </c>
    </row>
    <row r="2468" spans="1:23" x14ac:dyDescent="0.3">
      <c r="A2468" s="2">
        <v>2467</v>
      </c>
      <c r="B2468" t="s">
        <v>9582</v>
      </c>
      <c r="C2468" t="s">
        <v>9583</v>
      </c>
      <c r="D2468" t="s">
        <v>9584</v>
      </c>
      <c r="E2468" s="3">
        <v>31365</v>
      </c>
      <c r="F2468" t="s">
        <v>43</v>
      </c>
      <c r="G2468" t="s">
        <v>9585</v>
      </c>
      <c r="H2468" s="4">
        <v>47772</v>
      </c>
      <c r="I2468" s="1">
        <v>48137</v>
      </c>
      <c r="J2468" t="s">
        <v>36</v>
      </c>
      <c r="K2468" t="s">
        <v>25</v>
      </c>
      <c r="L2468" t="s">
        <v>26</v>
      </c>
      <c r="M2468" t="s">
        <v>66</v>
      </c>
      <c r="N2468" t="s">
        <v>60</v>
      </c>
      <c r="O2468" t="s">
        <v>46</v>
      </c>
      <c r="P2468" t="s">
        <v>68</v>
      </c>
      <c r="Q2468" t="s">
        <v>47</v>
      </c>
      <c r="R2468">
        <v>4.8</v>
      </c>
      <c r="S2468">
        <v>7</v>
      </c>
      <c r="T2468">
        <f t="shared" si="114"/>
        <v>365</v>
      </c>
      <c r="U2468" t="str">
        <f t="shared" si="115"/>
        <v>2030</v>
      </c>
      <c r="V2468" t="str">
        <f t="shared" si="116"/>
        <v>4</v>
      </c>
      <c r="W2468" s="10" cm="1">
        <f t="array" ref="W2468">(INDEX(clv_analysis[[#All],[Customer Lifetime Value]], MATCH(TEXT(U2468, "0")&amp;V2468, TEXT(clv_analysis[[#All],[Year]], "0")&amp;clv_analysis[[#All],[Quarter]], 0))) /( COUNTIFS(amazon_prime_users[Year], U2468, amazon_prime_users[Quarter], V2468))</f>
        <v>91.926953226010909</v>
      </c>
    </row>
    <row r="2469" spans="1:23" x14ac:dyDescent="0.3">
      <c r="A2469" s="2">
        <v>2468</v>
      </c>
      <c r="B2469" t="s">
        <v>9586</v>
      </c>
      <c r="C2469" t="s">
        <v>9587</v>
      </c>
      <c r="D2469" t="s">
        <v>9588</v>
      </c>
      <c r="E2469" s="3">
        <v>25979</v>
      </c>
      <c r="F2469" t="s">
        <v>43</v>
      </c>
      <c r="G2469" t="s">
        <v>97</v>
      </c>
      <c r="H2469" s="4">
        <v>47773</v>
      </c>
      <c r="I2469" s="1">
        <v>48138</v>
      </c>
      <c r="J2469" t="s">
        <v>24</v>
      </c>
      <c r="K2469" t="s">
        <v>52</v>
      </c>
      <c r="L2469" t="s">
        <v>26</v>
      </c>
      <c r="M2469" t="s">
        <v>66</v>
      </c>
      <c r="N2469" t="s">
        <v>45</v>
      </c>
      <c r="O2469" t="s">
        <v>61</v>
      </c>
      <c r="P2469" t="s">
        <v>39</v>
      </c>
      <c r="Q2469" t="s">
        <v>54</v>
      </c>
      <c r="R2469">
        <v>4.0999999999999996</v>
      </c>
      <c r="S2469">
        <v>5</v>
      </c>
      <c r="T2469">
        <f t="shared" si="114"/>
        <v>365</v>
      </c>
      <c r="U2469" t="str">
        <f t="shared" si="115"/>
        <v>2030</v>
      </c>
      <c r="V2469" t="str">
        <f t="shared" si="116"/>
        <v>4</v>
      </c>
      <c r="W2469" s="10" cm="1">
        <f t="array" ref="W2469">(INDEX(clv_analysis[[#All],[Customer Lifetime Value]], MATCH(TEXT(U2469, "0")&amp;V2469, TEXT(clv_analysis[[#All],[Year]], "0")&amp;clv_analysis[[#All],[Quarter]], 0))) /( COUNTIFS(amazon_prime_users[Year], U2469, amazon_prime_users[Quarter], V2469))</f>
        <v>91.926953226010909</v>
      </c>
    </row>
    <row r="2470" spans="1:23" x14ac:dyDescent="0.3">
      <c r="A2470" s="2">
        <v>2469</v>
      </c>
      <c r="B2470" t="s">
        <v>9589</v>
      </c>
      <c r="C2470" t="s">
        <v>9590</v>
      </c>
      <c r="D2470" t="s">
        <v>9591</v>
      </c>
      <c r="E2470" s="3">
        <v>18731</v>
      </c>
      <c r="F2470" t="s">
        <v>22</v>
      </c>
      <c r="G2470" t="s">
        <v>9592</v>
      </c>
      <c r="H2470" s="4">
        <v>47774</v>
      </c>
      <c r="I2470" s="1">
        <v>48139</v>
      </c>
      <c r="J2470" t="s">
        <v>36</v>
      </c>
      <c r="K2470" t="s">
        <v>37</v>
      </c>
      <c r="L2470" t="s">
        <v>26</v>
      </c>
      <c r="M2470" t="s">
        <v>66</v>
      </c>
      <c r="N2470" t="s">
        <v>28</v>
      </c>
      <c r="O2470" t="s">
        <v>73</v>
      </c>
      <c r="P2470" t="s">
        <v>30</v>
      </c>
      <c r="Q2470" t="s">
        <v>54</v>
      </c>
      <c r="R2470">
        <v>3.5</v>
      </c>
      <c r="S2470">
        <v>0</v>
      </c>
      <c r="T2470">
        <f t="shared" si="114"/>
        <v>365</v>
      </c>
      <c r="U2470" t="str">
        <f t="shared" si="115"/>
        <v>2030</v>
      </c>
      <c r="V2470" t="str">
        <f t="shared" si="116"/>
        <v>4</v>
      </c>
      <c r="W2470" s="10" cm="1">
        <f t="array" ref="W2470">(INDEX(clv_analysis[[#All],[Customer Lifetime Value]], MATCH(TEXT(U2470, "0")&amp;V2470, TEXT(clv_analysis[[#All],[Year]], "0")&amp;clv_analysis[[#All],[Quarter]], 0))) /( COUNTIFS(amazon_prime_users[Year], U2470, amazon_prime_users[Quarter], V2470))</f>
        <v>91.926953226010909</v>
      </c>
    </row>
    <row r="2471" spans="1:23" x14ac:dyDescent="0.3">
      <c r="A2471" s="2">
        <v>2470</v>
      </c>
      <c r="B2471" t="s">
        <v>9593</v>
      </c>
      <c r="C2471" t="s">
        <v>9594</v>
      </c>
      <c r="D2471" t="s">
        <v>9595</v>
      </c>
      <c r="E2471" s="3">
        <v>12340</v>
      </c>
      <c r="F2471" t="s">
        <v>22</v>
      </c>
      <c r="G2471" t="s">
        <v>9596</v>
      </c>
      <c r="H2471" s="4">
        <v>47775</v>
      </c>
      <c r="I2471" s="1">
        <v>48140</v>
      </c>
      <c r="J2471" t="s">
        <v>24</v>
      </c>
      <c r="K2471" t="s">
        <v>25</v>
      </c>
      <c r="L2471" t="s">
        <v>26</v>
      </c>
      <c r="M2471" t="s">
        <v>59</v>
      </c>
      <c r="N2471" t="s">
        <v>28</v>
      </c>
      <c r="O2471" t="s">
        <v>67</v>
      </c>
      <c r="P2471" t="s">
        <v>39</v>
      </c>
      <c r="Q2471" t="s">
        <v>47</v>
      </c>
      <c r="R2471">
        <v>3.1</v>
      </c>
      <c r="S2471">
        <v>3</v>
      </c>
      <c r="T2471">
        <f t="shared" si="114"/>
        <v>365</v>
      </c>
      <c r="U2471" t="str">
        <f t="shared" si="115"/>
        <v>2030</v>
      </c>
      <c r="V2471" t="str">
        <f t="shared" si="116"/>
        <v>4</v>
      </c>
      <c r="W2471" s="10" cm="1">
        <f t="array" ref="W2471">(INDEX(clv_analysis[[#All],[Customer Lifetime Value]], MATCH(TEXT(U2471, "0")&amp;V2471, TEXT(clv_analysis[[#All],[Year]], "0")&amp;clv_analysis[[#All],[Quarter]], 0))) /( COUNTIFS(amazon_prime_users[Year], U2471, amazon_prime_users[Quarter], V2471))</f>
        <v>91.926953226010909</v>
      </c>
    </row>
    <row r="2472" spans="1:23" x14ac:dyDescent="0.3">
      <c r="A2472" s="2">
        <v>2471</v>
      </c>
      <c r="B2472" t="s">
        <v>9597</v>
      </c>
      <c r="C2472" t="s">
        <v>9598</v>
      </c>
      <c r="D2472" t="s">
        <v>9599</v>
      </c>
      <c r="E2472" s="3">
        <v>24366</v>
      </c>
      <c r="F2472" t="s">
        <v>43</v>
      </c>
      <c r="G2472" t="s">
        <v>9600</v>
      </c>
      <c r="H2472" s="4">
        <v>47776</v>
      </c>
      <c r="I2472" s="1">
        <v>48141</v>
      </c>
      <c r="J2472" t="s">
        <v>24</v>
      </c>
      <c r="K2472" t="s">
        <v>25</v>
      </c>
      <c r="L2472" t="s">
        <v>53</v>
      </c>
      <c r="M2472" t="s">
        <v>27</v>
      </c>
      <c r="N2472" t="s">
        <v>28</v>
      </c>
      <c r="O2472" t="s">
        <v>38</v>
      </c>
      <c r="P2472" t="s">
        <v>39</v>
      </c>
      <c r="Q2472" t="s">
        <v>54</v>
      </c>
      <c r="R2472">
        <v>4.4000000000000004</v>
      </c>
      <c r="S2472">
        <v>1</v>
      </c>
      <c r="T2472">
        <f t="shared" si="114"/>
        <v>365</v>
      </c>
      <c r="U2472" t="str">
        <f t="shared" si="115"/>
        <v>2030</v>
      </c>
      <c r="V2472" t="str">
        <f t="shared" si="116"/>
        <v>4</v>
      </c>
      <c r="W2472" s="10" cm="1">
        <f t="array" ref="W2472">(INDEX(clv_analysis[[#All],[Customer Lifetime Value]], MATCH(TEXT(U2472, "0")&amp;V2472, TEXT(clv_analysis[[#All],[Year]], "0")&amp;clv_analysis[[#All],[Quarter]], 0))) /( COUNTIFS(amazon_prime_users[Year], U2472, amazon_prime_users[Quarter], V2472))</f>
        <v>91.926953226010909</v>
      </c>
    </row>
    <row r="2473" spans="1:23" x14ac:dyDescent="0.3">
      <c r="A2473" s="2">
        <v>2472</v>
      </c>
      <c r="B2473" t="s">
        <v>9601</v>
      </c>
      <c r="C2473" t="s">
        <v>9602</v>
      </c>
      <c r="D2473" t="s">
        <v>9603</v>
      </c>
      <c r="E2473" s="3">
        <v>22223</v>
      </c>
      <c r="F2473" t="s">
        <v>22</v>
      </c>
      <c r="G2473" t="s">
        <v>9604</v>
      </c>
      <c r="H2473" s="4">
        <v>47777</v>
      </c>
      <c r="I2473" s="1">
        <v>48142</v>
      </c>
      <c r="J2473" t="s">
        <v>24</v>
      </c>
      <c r="K2473" t="s">
        <v>25</v>
      </c>
      <c r="L2473" t="s">
        <v>53</v>
      </c>
      <c r="M2473" t="s">
        <v>59</v>
      </c>
      <c r="N2473" t="s">
        <v>28</v>
      </c>
      <c r="O2473" t="s">
        <v>61</v>
      </c>
      <c r="P2473" t="s">
        <v>30</v>
      </c>
      <c r="Q2473" t="s">
        <v>47</v>
      </c>
      <c r="R2473">
        <v>4.7</v>
      </c>
      <c r="S2473">
        <v>2</v>
      </c>
      <c r="T2473">
        <f t="shared" si="114"/>
        <v>365</v>
      </c>
      <c r="U2473" t="str">
        <f t="shared" si="115"/>
        <v>2030</v>
      </c>
      <c r="V2473" t="str">
        <f t="shared" si="116"/>
        <v>4</v>
      </c>
      <c r="W2473" s="10" cm="1">
        <f t="array" ref="W2473">(INDEX(clv_analysis[[#All],[Customer Lifetime Value]], MATCH(TEXT(U2473, "0")&amp;V2473, TEXT(clv_analysis[[#All],[Year]], "0")&amp;clv_analysis[[#All],[Quarter]], 0))) /( COUNTIFS(amazon_prime_users[Year], U2473, amazon_prime_users[Quarter], V2473))</f>
        <v>91.926953226010909</v>
      </c>
    </row>
    <row r="2474" spans="1:23" x14ac:dyDescent="0.3">
      <c r="A2474" s="2">
        <v>2473</v>
      </c>
      <c r="B2474" t="s">
        <v>9605</v>
      </c>
      <c r="C2474" t="s">
        <v>9606</v>
      </c>
      <c r="D2474" t="s">
        <v>9607</v>
      </c>
      <c r="E2474" s="3">
        <v>14203</v>
      </c>
      <c r="F2474" t="s">
        <v>43</v>
      </c>
      <c r="G2474" t="s">
        <v>9608</v>
      </c>
      <c r="H2474" s="4">
        <v>47778</v>
      </c>
      <c r="I2474" s="1">
        <v>48143</v>
      </c>
      <c r="J2474" t="s">
        <v>36</v>
      </c>
      <c r="K2474" t="s">
        <v>52</v>
      </c>
      <c r="L2474" t="s">
        <v>53</v>
      </c>
      <c r="M2474" t="s">
        <v>66</v>
      </c>
      <c r="N2474" t="s">
        <v>28</v>
      </c>
      <c r="O2474" t="s">
        <v>61</v>
      </c>
      <c r="P2474" t="s">
        <v>68</v>
      </c>
      <c r="Q2474" t="s">
        <v>47</v>
      </c>
      <c r="R2474">
        <v>3.6</v>
      </c>
      <c r="S2474">
        <v>7</v>
      </c>
      <c r="T2474">
        <f t="shared" si="114"/>
        <v>365</v>
      </c>
      <c r="U2474" t="str">
        <f t="shared" si="115"/>
        <v>2030</v>
      </c>
      <c r="V2474" t="str">
        <f t="shared" si="116"/>
        <v>4</v>
      </c>
      <c r="W2474" s="10" cm="1">
        <f t="array" ref="W2474">(INDEX(clv_analysis[[#All],[Customer Lifetime Value]], MATCH(TEXT(U2474, "0")&amp;V2474, TEXT(clv_analysis[[#All],[Year]], "0")&amp;clv_analysis[[#All],[Quarter]], 0))) /( COUNTIFS(amazon_prime_users[Year], U2474, amazon_prime_users[Quarter], V2474))</f>
        <v>91.926953226010909</v>
      </c>
    </row>
    <row r="2475" spans="1:23" x14ac:dyDescent="0.3">
      <c r="A2475" s="2">
        <v>2474</v>
      </c>
      <c r="B2475" t="s">
        <v>9609</v>
      </c>
      <c r="C2475" t="s">
        <v>9610</v>
      </c>
      <c r="D2475" t="s">
        <v>9611</v>
      </c>
      <c r="E2475" s="3">
        <v>16247</v>
      </c>
      <c r="F2475" t="s">
        <v>43</v>
      </c>
      <c r="G2475" t="s">
        <v>9612</v>
      </c>
      <c r="H2475" s="4">
        <v>47779</v>
      </c>
      <c r="I2475" s="1">
        <v>48144</v>
      </c>
      <c r="J2475" t="s">
        <v>24</v>
      </c>
      <c r="K2475" t="s">
        <v>37</v>
      </c>
      <c r="L2475" t="s">
        <v>26</v>
      </c>
      <c r="M2475" t="s">
        <v>66</v>
      </c>
      <c r="N2475" t="s">
        <v>45</v>
      </c>
      <c r="O2475" t="s">
        <v>73</v>
      </c>
      <c r="P2475" t="s">
        <v>39</v>
      </c>
      <c r="Q2475" t="s">
        <v>54</v>
      </c>
      <c r="R2475">
        <v>3.3</v>
      </c>
      <c r="S2475">
        <v>8</v>
      </c>
      <c r="T2475">
        <f t="shared" si="114"/>
        <v>365</v>
      </c>
      <c r="U2475" t="str">
        <f t="shared" si="115"/>
        <v>2030</v>
      </c>
      <c r="V2475" t="str">
        <f t="shared" si="116"/>
        <v>4</v>
      </c>
      <c r="W2475" s="10" cm="1">
        <f t="array" ref="W2475">(INDEX(clv_analysis[[#All],[Customer Lifetime Value]], MATCH(TEXT(U2475, "0")&amp;V2475, TEXT(clv_analysis[[#All],[Year]], "0")&amp;clv_analysis[[#All],[Quarter]], 0))) /( COUNTIFS(amazon_prime_users[Year], U2475, amazon_prime_users[Quarter], V2475))</f>
        <v>91.926953226010909</v>
      </c>
    </row>
    <row r="2476" spans="1:23" x14ac:dyDescent="0.3">
      <c r="A2476" s="2">
        <v>2475</v>
      </c>
      <c r="B2476" t="s">
        <v>9613</v>
      </c>
      <c r="C2476" t="s">
        <v>9614</v>
      </c>
      <c r="D2476" t="s">
        <v>9615</v>
      </c>
      <c r="E2476" s="3">
        <v>29623</v>
      </c>
      <c r="F2476" t="s">
        <v>43</v>
      </c>
      <c r="G2476" t="s">
        <v>886</v>
      </c>
      <c r="H2476" s="4">
        <v>47780</v>
      </c>
      <c r="I2476" s="1">
        <v>48145</v>
      </c>
      <c r="J2476" t="s">
        <v>24</v>
      </c>
      <c r="K2476" t="s">
        <v>52</v>
      </c>
      <c r="L2476" t="s">
        <v>53</v>
      </c>
      <c r="M2476" t="s">
        <v>66</v>
      </c>
      <c r="N2476" t="s">
        <v>28</v>
      </c>
      <c r="O2476" t="s">
        <v>114</v>
      </c>
      <c r="P2476" t="s">
        <v>39</v>
      </c>
      <c r="Q2476" t="s">
        <v>54</v>
      </c>
      <c r="R2476">
        <v>3.4</v>
      </c>
      <c r="S2476">
        <v>6</v>
      </c>
      <c r="T2476">
        <f t="shared" si="114"/>
        <v>365</v>
      </c>
      <c r="U2476" t="str">
        <f t="shared" si="115"/>
        <v>2030</v>
      </c>
      <c r="V2476" t="str">
        <f t="shared" si="116"/>
        <v>4</v>
      </c>
      <c r="W2476" s="10" cm="1">
        <f t="array" ref="W2476">(INDEX(clv_analysis[[#All],[Customer Lifetime Value]], MATCH(TEXT(U2476, "0")&amp;V2476, TEXT(clv_analysis[[#All],[Year]], "0")&amp;clv_analysis[[#All],[Quarter]], 0))) /( COUNTIFS(amazon_prime_users[Year], U2476, amazon_prime_users[Quarter], V2476))</f>
        <v>91.926953226010909</v>
      </c>
    </row>
    <row r="2477" spans="1:23" x14ac:dyDescent="0.3">
      <c r="A2477" s="2">
        <v>2476</v>
      </c>
      <c r="B2477" t="s">
        <v>9616</v>
      </c>
      <c r="C2477" t="s">
        <v>9617</v>
      </c>
      <c r="D2477" t="s">
        <v>9618</v>
      </c>
      <c r="E2477" s="3">
        <v>32845</v>
      </c>
      <c r="F2477" t="s">
        <v>22</v>
      </c>
      <c r="G2477" t="s">
        <v>6336</v>
      </c>
      <c r="H2477" s="4">
        <v>47781</v>
      </c>
      <c r="I2477" s="1">
        <v>48146</v>
      </c>
      <c r="J2477" t="s">
        <v>24</v>
      </c>
      <c r="K2477" t="s">
        <v>52</v>
      </c>
      <c r="L2477" t="s">
        <v>53</v>
      </c>
      <c r="M2477" t="s">
        <v>59</v>
      </c>
      <c r="N2477" t="s">
        <v>60</v>
      </c>
      <c r="O2477" t="s">
        <v>114</v>
      </c>
      <c r="P2477" t="s">
        <v>39</v>
      </c>
      <c r="Q2477" t="s">
        <v>47</v>
      </c>
      <c r="R2477">
        <v>4</v>
      </c>
      <c r="S2477">
        <v>7</v>
      </c>
      <c r="T2477">
        <f t="shared" si="114"/>
        <v>365</v>
      </c>
      <c r="U2477" t="str">
        <f t="shared" si="115"/>
        <v>2030</v>
      </c>
      <c r="V2477" t="str">
        <f t="shared" si="116"/>
        <v>4</v>
      </c>
      <c r="W2477" s="10" cm="1">
        <f t="array" ref="W2477">(INDEX(clv_analysis[[#All],[Customer Lifetime Value]], MATCH(TEXT(U2477, "0")&amp;V2477, TEXT(clv_analysis[[#All],[Year]], "0")&amp;clv_analysis[[#All],[Quarter]], 0))) /( COUNTIFS(amazon_prime_users[Year], U2477, amazon_prime_users[Quarter], V2477))</f>
        <v>91.926953226010909</v>
      </c>
    </row>
    <row r="2478" spans="1:23" x14ac:dyDescent="0.3">
      <c r="A2478" s="2">
        <v>2477</v>
      </c>
      <c r="B2478" t="s">
        <v>9619</v>
      </c>
      <c r="C2478" t="s">
        <v>9620</v>
      </c>
      <c r="D2478" t="s">
        <v>9621</v>
      </c>
      <c r="E2478" s="3">
        <v>22344</v>
      </c>
      <c r="F2478" t="s">
        <v>22</v>
      </c>
      <c r="G2478" t="s">
        <v>9622</v>
      </c>
      <c r="H2478" s="4">
        <v>47782</v>
      </c>
      <c r="I2478" s="1">
        <v>48147</v>
      </c>
      <c r="J2478" t="s">
        <v>36</v>
      </c>
      <c r="K2478" t="s">
        <v>52</v>
      </c>
      <c r="L2478" t="s">
        <v>53</v>
      </c>
      <c r="M2478" t="s">
        <v>27</v>
      </c>
      <c r="N2478" t="s">
        <v>60</v>
      </c>
      <c r="O2478" t="s">
        <v>73</v>
      </c>
      <c r="P2478" t="s">
        <v>30</v>
      </c>
      <c r="Q2478" t="s">
        <v>31</v>
      </c>
      <c r="R2478">
        <v>4</v>
      </c>
      <c r="S2478">
        <v>5</v>
      </c>
      <c r="T2478">
        <f t="shared" si="114"/>
        <v>365</v>
      </c>
      <c r="U2478" t="str">
        <f t="shared" si="115"/>
        <v>2030</v>
      </c>
      <c r="V2478" t="str">
        <f t="shared" si="116"/>
        <v>4</v>
      </c>
      <c r="W2478" s="10" cm="1">
        <f t="array" ref="W2478">(INDEX(clv_analysis[[#All],[Customer Lifetime Value]], MATCH(TEXT(U2478, "0")&amp;V2478, TEXT(clv_analysis[[#All],[Year]], "0")&amp;clv_analysis[[#All],[Quarter]], 0))) /( COUNTIFS(amazon_prime_users[Year], U2478, amazon_prime_users[Quarter], V2478))</f>
        <v>91.926953226010909</v>
      </c>
    </row>
    <row r="2479" spans="1:23" x14ac:dyDescent="0.3">
      <c r="A2479" s="2">
        <v>2478</v>
      </c>
      <c r="B2479" t="s">
        <v>9623</v>
      </c>
      <c r="C2479" t="s">
        <v>9624</v>
      </c>
      <c r="D2479" t="s">
        <v>9625</v>
      </c>
      <c r="E2479" s="3">
        <v>13487</v>
      </c>
      <c r="F2479" t="s">
        <v>43</v>
      </c>
      <c r="G2479" t="s">
        <v>6340</v>
      </c>
      <c r="H2479" s="4">
        <v>47783</v>
      </c>
      <c r="I2479" s="1">
        <v>48148</v>
      </c>
      <c r="J2479" t="s">
        <v>36</v>
      </c>
      <c r="K2479" t="s">
        <v>52</v>
      </c>
      <c r="L2479" t="s">
        <v>53</v>
      </c>
      <c r="M2479" t="s">
        <v>66</v>
      </c>
      <c r="N2479" t="s">
        <v>60</v>
      </c>
      <c r="O2479" t="s">
        <v>46</v>
      </c>
      <c r="P2479" t="s">
        <v>68</v>
      </c>
      <c r="Q2479" t="s">
        <v>47</v>
      </c>
      <c r="R2479">
        <v>4.5</v>
      </c>
      <c r="S2479">
        <v>6</v>
      </c>
      <c r="T2479">
        <f t="shared" si="114"/>
        <v>365</v>
      </c>
      <c r="U2479" t="str">
        <f t="shared" si="115"/>
        <v>2030</v>
      </c>
      <c r="V2479" t="str">
        <f t="shared" si="116"/>
        <v>4</v>
      </c>
      <c r="W2479" s="10" cm="1">
        <f t="array" ref="W2479">(INDEX(clv_analysis[[#All],[Customer Lifetime Value]], MATCH(TEXT(U2479, "0")&amp;V2479, TEXT(clv_analysis[[#All],[Year]], "0")&amp;clv_analysis[[#All],[Quarter]], 0))) /( COUNTIFS(amazon_prime_users[Year], U2479, amazon_prime_users[Quarter], V2479))</f>
        <v>91.926953226010909</v>
      </c>
    </row>
    <row r="2480" spans="1:23" x14ac:dyDescent="0.3">
      <c r="A2480" s="2">
        <v>2479</v>
      </c>
      <c r="B2480" t="s">
        <v>9626</v>
      </c>
      <c r="C2480" t="s">
        <v>9627</v>
      </c>
      <c r="D2480" t="s">
        <v>9628</v>
      </c>
      <c r="E2480" s="3">
        <v>35274</v>
      </c>
      <c r="F2480" t="s">
        <v>43</v>
      </c>
      <c r="G2480" t="s">
        <v>9629</v>
      </c>
      <c r="H2480" s="4">
        <v>47784</v>
      </c>
      <c r="I2480" s="1">
        <v>48149</v>
      </c>
      <c r="J2480" t="s">
        <v>36</v>
      </c>
      <c r="K2480" t="s">
        <v>37</v>
      </c>
      <c r="L2480" t="s">
        <v>53</v>
      </c>
      <c r="M2480" t="s">
        <v>59</v>
      </c>
      <c r="N2480" t="s">
        <v>60</v>
      </c>
      <c r="O2480" t="s">
        <v>73</v>
      </c>
      <c r="P2480" t="s">
        <v>30</v>
      </c>
      <c r="Q2480" t="s">
        <v>31</v>
      </c>
      <c r="R2480">
        <v>3.7</v>
      </c>
      <c r="S2480">
        <v>8</v>
      </c>
      <c r="T2480">
        <f t="shared" si="114"/>
        <v>365</v>
      </c>
      <c r="U2480" t="str">
        <f t="shared" si="115"/>
        <v>2030</v>
      </c>
      <c r="V2480" t="str">
        <f t="shared" si="116"/>
        <v>4</v>
      </c>
      <c r="W2480" s="10" cm="1">
        <f t="array" ref="W2480">(INDEX(clv_analysis[[#All],[Customer Lifetime Value]], MATCH(TEXT(U2480, "0")&amp;V2480, TEXT(clv_analysis[[#All],[Year]], "0")&amp;clv_analysis[[#All],[Quarter]], 0))) /( COUNTIFS(amazon_prime_users[Year], U2480, amazon_prime_users[Quarter], V2480))</f>
        <v>91.926953226010909</v>
      </c>
    </row>
    <row r="2481" spans="1:23" x14ac:dyDescent="0.3">
      <c r="A2481" s="2">
        <v>2480</v>
      </c>
      <c r="B2481" t="s">
        <v>9630</v>
      </c>
      <c r="C2481" t="s">
        <v>9631</v>
      </c>
      <c r="D2481" t="s">
        <v>9632</v>
      </c>
      <c r="E2481" s="3">
        <v>17375</v>
      </c>
      <c r="F2481" t="s">
        <v>22</v>
      </c>
      <c r="G2481" t="s">
        <v>9633</v>
      </c>
      <c r="H2481" s="4">
        <v>47785</v>
      </c>
      <c r="I2481" s="1">
        <v>48150</v>
      </c>
      <c r="J2481" t="s">
        <v>24</v>
      </c>
      <c r="K2481" t="s">
        <v>52</v>
      </c>
      <c r="L2481" t="s">
        <v>53</v>
      </c>
      <c r="M2481" t="s">
        <v>66</v>
      </c>
      <c r="N2481" t="s">
        <v>45</v>
      </c>
      <c r="O2481" t="s">
        <v>67</v>
      </c>
      <c r="P2481" t="s">
        <v>39</v>
      </c>
      <c r="Q2481" t="s">
        <v>54</v>
      </c>
      <c r="R2481">
        <v>4.2</v>
      </c>
      <c r="S2481">
        <v>6</v>
      </c>
      <c r="T2481">
        <f t="shared" si="114"/>
        <v>365</v>
      </c>
      <c r="U2481" t="str">
        <f t="shared" si="115"/>
        <v>2030</v>
      </c>
      <c r="V2481" t="str">
        <f t="shared" si="116"/>
        <v>4</v>
      </c>
      <c r="W2481" s="10" cm="1">
        <f t="array" ref="W2481">(INDEX(clv_analysis[[#All],[Customer Lifetime Value]], MATCH(TEXT(U2481, "0")&amp;V2481, TEXT(clv_analysis[[#All],[Year]], "0")&amp;clv_analysis[[#All],[Quarter]], 0))) /( COUNTIFS(amazon_prime_users[Year], U2481, amazon_prime_users[Quarter], V2481))</f>
        <v>91.926953226010909</v>
      </c>
    </row>
    <row r="2482" spans="1:23" x14ac:dyDescent="0.3">
      <c r="A2482" s="2">
        <v>2481</v>
      </c>
      <c r="B2482" t="s">
        <v>9634</v>
      </c>
      <c r="C2482" t="s">
        <v>9635</v>
      </c>
      <c r="D2482" t="s">
        <v>9636</v>
      </c>
      <c r="E2482" s="3">
        <v>12858</v>
      </c>
      <c r="F2482" t="s">
        <v>22</v>
      </c>
      <c r="G2482" t="s">
        <v>9637</v>
      </c>
      <c r="H2482" s="4">
        <v>47786</v>
      </c>
      <c r="I2482" s="1">
        <v>48151</v>
      </c>
      <c r="J2482" t="s">
        <v>36</v>
      </c>
      <c r="K2482" t="s">
        <v>25</v>
      </c>
      <c r="L2482" t="s">
        <v>26</v>
      </c>
      <c r="M2482" t="s">
        <v>59</v>
      </c>
      <c r="N2482" t="s">
        <v>60</v>
      </c>
      <c r="O2482" t="s">
        <v>73</v>
      </c>
      <c r="P2482" t="s">
        <v>30</v>
      </c>
      <c r="Q2482" t="s">
        <v>47</v>
      </c>
      <c r="R2482">
        <v>4.5999999999999996</v>
      </c>
      <c r="S2482">
        <v>10</v>
      </c>
      <c r="T2482">
        <f t="shared" si="114"/>
        <v>365</v>
      </c>
      <c r="U2482" t="str">
        <f t="shared" si="115"/>
        <v>2030</v>
      </c>
      <c r="V2482" t="str">
        <f t="shared" si="116"/>
        <v>4</v>
      </c>
      <c r="W2482" s="10" cm="1">
        <f t="array" ref="W2482">(INDEX(clv_analysis[[#All],[Customer Lifetime Value]], MATCH(TEXT(U2482, "0")&amp;V2482, TEXT(clv_analysis[[#All],[Year]], "0")&amp;clv_analysis[[#All],[Quarter]], 0))) /( COUNTIFS(amazon_prime_users[Year], U2482, amazon_prime_users[Quarter], V2482))</f>
        <v>91.926953226010909</v>
      </c>
    </row>
    <row r="2483" spans="1:23" x14ac:dyDescent="0.3">
      <c r="A2483" s="2">
        <v>2482</v>
      </c>
      <c r="B2483" t="s">
        <v>9638</v>
      </c>
      <c r="C2483" t="s">
        <v>9639</v>
      </c>
      <c r="D2483" t="s">
        <v>9640</v>
      </c>
      <c r="E2483" s="3">
        <v>23837</v>
      </c>
      <c r="F2483" t="s">
        <v>43</v>
      </c>
      <c r="G2483" t="s">
        <v>9641</v>
      </c>
      <c r="H2483" s="4">
        <v>47787</v>
      </c>
      <c r="I2483" s="1">
        <v>48152</v>
      </c>
      <c r="J2483" t="s">
        <v>36</v>
      </c>
      <c r="K2483" t="s">
        <v>37</v>
      </c>
      <c r="L2483" t="s">
        <v>53</v>
      </c>
      <c r="M2483" t="s">
        <v>59</v>
      </c>
      <c r="N2483" t="s">
        <v>60</v>
      </c>
      <c r="O2483" t="s">
        <v>29</v>
      </c>
      <c r="P2483" t="s">
        <v>68</v>
      </c>
      <c r="Q2483" t="s">
        <v>47</v>
      </c>
      <c r="R2483">
        <v>3.6</v>
      </c>
      <c r="S2483">
        <v>4</v>
      </c>
      <c r="T2483">
        <f t="shared" si="114"/>
        <v>365</v>
      </c>
      <c r="U2483" t="str">
        <f t="shared" si="115"/>
        <v>2030</v>
      </c>
      <c r="V2483" t="str">
        <f t="shared" si="116"/>
        <v>4</v>
      </c>
      <c r="W2483" s="10" cm="1">
        <f t="array" ref="W2483">(INDEX(clv_analysis[[#All],[Customer Lifetime Value]], MATCH(TEXT(U2483, "0")&amp;V2483, TEXT(clv_analysis[[#All],[Year]], "0")&amp;clv_analysis[[#All],[Quarter]], 0))) /( COUNTIFS(amazon_prime_users[Year], U2483, amazon_prime_users[Quarter], V2483))</f>
        <v>91.926953226010909</v>
      </c>
    </row>
    <row r="2484" spans="1:23" x14ac:dyDescent="0.3">
      <c r="A2484" s="2">
        <v>2483</v>
      </c>
      <c r="B2484" t="s">
        <v>4501</v>
      </c>
      <c r="C2484" t="s">
        <v>8887</v>
      </c>
      <c r="D2484" t="s">
        <v>8888</v>
      </c>
      <c r="E2484" s="3">
        <v>23983</v>
      </c>
      <c r="F2484" t="s">
        <v>43</v>
      </c>
      <c r="G2484" t="s">
        <v>9642</v>
      </c>
      <c r="H2484" s="4">
        <v>47788</v>
      </c>
      <c r="I2484" s="1">
        <v>48153</v>
      </c>
      <c r="J2484" t="s">
        <v>24</v>
      </c>
      <c r="K2484" t="s">
        <v>25</v>
      </c>
      <c r="L2484" t="s">
        <v>53</v>
      </c>
      <c r="M2484" t="s">
        <v>66</v>
      </c>
      <c r="N2484" t="s">
        <v>60</v>
      </c>
      <c r="O2484" t="s">
        <v>73</v>
      </c>
      <c r="P2484" t="s">
        <v>30</v>
      </c>
      <c r="Q2484" t="s">
        <v>31</v>
      </c>
      <c r="R2484">
        <v>3.8</v>
      </c>
      <c r="S2484">
        <v>0</v>
      </c>
      <c r="T2484">
        <f t="shared" si="114"/>
        <v>365</v>
      </c>
      <c r="U2484" t="str">
        <f t="shared" si="115"/>
        <v>2030</v>
      </c>
      <c r="V2484" t="str">
        <f t="shared" si="116"/>
        <v>4</v>
      </c>
      <c r="W2484" s="10" cm="1">
        <f t="array" ref="W2484">(INDEX(clv_analysis[[#All],[Customer Lifetime Value]], MATCH(TEXT(U2484, "0")&amp;V2484, TEXT(clv_analysis[[#All],[Year]], "0")&amp;clv_analysis[[#All],[Quarter]], 0))) /( COUNTIFS(amazon_prime_users[Year], U2484, amazon_prime_users[Quarter], V2484))</f>
        <v>91.926953226010909</v>
      </c>
    </row>
    <row r="2485" spans="1:23" x14ac:dyDescent="0.3">
      <c r="A2485" s="2">
        <v>2484</v>
      </c>
      <c r="B2485" t="s">
        <v>9643</v>
      </c>
      <c r="C2485" t="s">
        <v>9644</v>
      </c>
      <c r="D2485" t="s">
        <v>9645</v>
      </c>
      <c r="E2485" s="3">
        <v>22182</v>
      </c>
      <c r="F2485" t="s">
        <v>43</v>
      </c>
      <c r="G2485" t="s">
        <v>9646</v>
      </c>
      <c r="H2485" s="4">
        <v>47789</v>
      </c>
      <c r="I2485" s="1">
        <v>48154</v>
      </c>
      <c r="J2485" t="s">
        <v>24</v>
      </c>
      <c r="K2485" t="s">
        <v>37</v>
      </c>
      <c r="L2485" t="s">
        <v>53</v>
      </c>
      <c r="M2485" t="s">
        <v>66</v>
      </c>
      <c r="N2485" t="s">
        <v>60</v>
      </c>
      <c r="O2485" t="s">
        <v>73</v>
      </c>
      <c r="P2485" t="s">
        <v>68</v>
      </c>
      <c r="Q2485" t="s">
        <v>54</v>
      </c>
      <c r="R2485">
        <v>5</v>
      </c>
      <c r="S2485">
        <v>2</v>
      </c>
      <c r="T2485">
        <f t="shared" si="114"/>
        <v>365</v>
      </c>
      <c r="U2485" t="str">
        <f t="shared" si="115"/>
        <v>2030</v>
      </c>
      <c r="V2485" t="str">
        <f t="shared" si="116"/>
        <v>4</v>
      </c>
      <c r="W2485" s="10" cm="1">
        <f t="array" ref="W2485">(INDEX(clv_analysis[[#All],[Customer Lifetime Value]], MATCH(TEXT(U2485, "0")&amp;V2485, TEXT(clv_analysis[[#All],[Year]], "0")&amp;clv_analysis[[#All],[Quarter]], 0))) /( COUNTIFS(amazon_prime_users[Year], U2485, amazon_prime_users[Quarter], V2485))</f>
        <v>91.926953226010909</v>
      </c>
    </row>
    <row r="2486" spans="1:23" x14ac:dyDescent="0.3">
      <c r="A2486" s="2">
        <v>2485</v>
      </c>
      <c r="B2486" t="s">
        <v>9647</v>
      </c>
      <c r="C2486" t="s">
        <v>9648</v>
      </c>
      <c r="D2486" t="s">
        <v>9649</v>
      </c>
      <c r="E2486" s="3">
        <v>14991</v>
      </c>
      <c r="F2486" t="s">
        <v>43</v>
      </c>
      <c r="G2486" t="s">
        <v>9650</v>
      </c>
      <c r="H2486" s="4">
        <v>47790</v>
      </c>
      <c r="I2486" s="1">
        <v>48155</v>
      </c>
      <c r="J2486" t="s">
        <v>24</v>
      </c>
      <c r="K2486" t="s">
        <v>52</v>
      </c>
      <c r="L2486" t="s">
        <v>53</v>
      </c>
      <c r="M2486" t="s">
        <v>59</v>
      </c>
      <c r="N2486" t="s">
        <v>60</v>
      </c>
      <c r="O2486" t="s">
        <v>29</v>
      </c>
      <c r="P2486" t="s">
        <v>30</v>
      </c>
      <c r="Q2486" t="s">
        <v>31</v>
      </c>
      <c r="R2486">
        <v>3.8</v>
      </c>
      <c r="S2486">
        <v>8</v>
      </c>
      <c r="T2486">
        <f t="shared" si="114"/>
        <v>365</v>
      </c>
      <c r="U2486" t="str">
        <f t="shared" si="115"/>
        <v>2030</v>
      </c>
      <c r="V2486" t="str">
        <f t="shared" si="116"/>
        <v>4</v>
      </c>
      <c r="W2486" s="10" cm="1">
        <f t="array" ref="W2486">(INDEX(clv_analysis[[#All],[Customer Lifetime Value]], MATCH(TEXT(U2486, "0")&amp;V2486, TEXT(clv_analysis[[#All],[Year]], "0")&amp;clv_analysis[[#All],[Quarter]], 0))) /( COUNTIFS(amazon_prime_users[Year], U2486, amazon_prime_users[Quarter], V2486))</f>
        <v>91.926953226010909</v>
      </c>
    </row>
    <row r="2487" spans="1:23" x14ac:dyDescent="0.3">
      <c r="A2487" s="2">
        <v>2486</v>
      </c>
      <c r="B2487" t="s">
        <v>9651</v>
      </c>
      <c r="C2487" t="s">
        <v>9652</v>
      </c>
      <c r="D2487" t="s">
        <v>9653</v>
      </c>
      <c r="E2487" s="3">
        <v>20300</v>
      </c>
      <c r="F2487" t="s">
        <v>43</v>
      </c>
      <c r="G2487" t="s">
        <v>9654</v>
      </c>
      <c r="H2487" s="4">
        <v>47791</v>
      </c>
      <c r="I2487" s="1">
        <v>48156</v>
      </c>
      <c r="J2487" t="s">
        <v>36</v>
      </c>
      <c r="K2487" t="s">
        <v>52</v>
      </c>
      <c r="L2487" t="s">
        <v>53</v>
      </c>
      <c r="M2487" t="s">
        <v>59</v>
      </c>
      <c r="N2487" t="s">
        <v>60</v>
      </c>
      <c r="O2487" t="s">
        <v>29</v>
      </c>
      <c r="P2487" t="s">
        <v>30</v>
      </c>
      <c r="Q2487" t="s">
        <v>54</v>
      </c>
      <c r="R2487">
        <v>3.6</v>
      </c>
      <c r="S2487">
        <v>1</v>
      </c>
      <c r="T2487">
        <f t="shared" si="114"/>
        <v>365</v>
      </c>
      <c r="U2487" t="str">
        <f t="shared" si="115"/>
        <v>2030</v>
      </c>
      <c r="V2487" t="str">
        <f t="shared" si="116"/>
        <v>4</v>
      </c>
      <c r="W2487" s="10" cm="1">
        <f t="array" ref="W2487">(INDEX(clv_analysis[[#All],[Customer Lifetime Value]], MATCH(TEXT(U2487, "0")&amp;V2487, TEXT(clv_analysis[[#All],[Year]], "0")&amp;clv_analysis[[#All],[Quarter]], 0))) /( COUNTIFS(amazon_prime_users[Year], U2487, amazon_prime_users[Quarter], V2487))</f>
        <v>91.926953226010909</v>
      </c>
    </row>
    <row r="2488" spans="1:23" x14ac:dyDescent="0.3">
      <c r="A2488" s="2">
        <v>2487</v>
      </c>
      <c r="B2488" t="s">
        <v>9655</v>
      </c>
      <c r="C2488" t="s">
        <v>9656</v>
      </c>
      <c r="D2488" t="s">
        <v>9657</v>
      </c>
      <c r="E2488" s="3">
        <v>30137</v>
      </c>
      <c r="F2488" t="s">
        <v>43</v>
      </c>
      <c r="G2488" t="s">
        <v>9658</v>
      </c>
      <c r="H2488" s="4">
        <v>47792</v>
      </c>
      <c r="I2488" s="1">
        <v>48157</v>
      </c>
      <c r="J2488" t="s">
        <v>24</v>
      </c>
      <c r="K2488" t="s">
        <v>37</v>
      </c>
      <c r="L2488" t="s">
        <v>26</v>
      </c>
      <c r="M2488" t="s">
        <v>27</v>
      </c>
      <c r="N2488" t="s">
        <v>60</v>
      </c>
      <c r="O2488" t="s">
        <v>73</v>
      </c>
      <c r="P2488" t="s">
        <v>30</v>
      </c>
      <c r="Q2488" t="s">
        <v>47</v>
      </c>
      <c r="R2488">
        <v>3.1</v>
      </c>
      <c r="S2488">
        <v>8</v>
      </c>
      <c r="T2488">
        <f t="shared" si="114"/>
        <v>365</v>
      </c>
      <c r="U2488" t="str">
        <f t="shared" si="115"/>
        <v>2030</v>
      </c>
      <c r="V2488" t="str">
        <f t="shared" si="116"/>
        <v>4</v>
      </c>
      <c r="W2488" s="10" cm="1">
        <f t="array" ref="W2488">(INDEX(clv_analysis[[#All],[Customer Lifetime Value]], MATCH(TEXT(U2488, "0")&amp;V2488, TEXT(clv_analysis[[#All],[Year]], "0")&amp;clv_analysis[[#All],[Quarter]], 0))) /( COUNTIFS(amazon_prime_users[Year], U2488, amazon_prime_users[Quarter], V2488))</f>
        <v>91.926953226010909</v>
      </c>
    </row>
    <row r="2489" spans="1:23" x14ac:dyDescent="0.3">
      <c r="A2489" s="2">
        <v>2488</v>
      </c>
      <c r="B2489" t="s">
        <v>9659</v>
      </c>
      <c r="C2489" t="s">
        <v>9660</v>
      </c>
      <c r="D2489" t="s">
        <v>9661</v>
      </c>
      <c r="E2489" s="3">
        <v>26727</v>
      </c>
      <c r="F2489" t="s">
        <v>43</v>
      </c>
      <c r="G2489" t="s">
        <v>9662</v>
      </c>
      <c r="H2489" s="4">
        <v>47793</v>
      </c>
      <c r="I2489" s="1">
        <v>48158</v>
      </c>
      <c r="J2489" t="s">
        <v>36</v>
      </c>
      <c r="K2489" t="s">
        <v>52</v>
      </c>
      <c r="L2489" t="s">
        <v>53</v>
      </c>
      <c r="M2489" t="s">
        <v>27</v>
      </c>
      <c r="N2489" t="s">
        <v>60</v>
      </c>
      <c r="O2489" t="s">
        <v>114</v>
      </c>
      <c r="P2489" t="s">
        <v>68</v>
      </c>
      <c r="Q2489" t="s">
        <v>47</v>
      </c>
      <c r="R2489">
        <v>4.4000000000000004</v>
      </c>
      <c r="S2489">
        <v>2</v>
      </c>
      <c r="T2489">
        <f t="shared" si="114"/>
        <v>365</v>
      </c>
      <c r="U2489" t="str">
        <f t="shared" si="115"/>
        <v>2030</v>
      </c>
      <c r="V2489" t="str">
        <f t="shared" si="116"/>
        <v>4</v>
      </c>
      <c r="W2489" s="10" cm="1">
        <f t="array" ref="W2489">(INDEX(clv_analysis[[#All],[Customer Lifetime Value]], MATCH(TEXT(U2489, "0")&amp;V2489, TEXT(clv_analysis[[#All],[Year]], "0")&amp;clv_analysis[[#All],[Quarter]], 0))) /( COUNTIFS(amazon_prime_users[Year], U2489, amazon_prime_users[Quarter], V2489))</f>
        <v>91.926953226010909</v>
      </c>
    </row>
    <row r="2490" spans="1:23" x14ac:dyDescent="0.3">
      <c r="A2490" s="2">
        <v>2489</v>
      </c>
      <c r="B2490" t="s">
        <v>9663</v>
      </c>
      <c r="C2490" t="s">
        <v>9664</v>
      </c>
      <c r="D2490" t="s">
        <v>9665</v>
      </c>
      <c r="E2490" s="3">
        <v>38490</v>
      </c>
      <c r="F2490" t="s">
        <v>43</v>
      </c>
      <c r="G2490" t="s">
        <v>1476</v>
      </c>
      <c r="H2490" s="4">
        <v>47794</v>
      </c>
      <c r="I2490" s="1">
        <v>48159</v>
      </c>
      <c r="J2490" t="s">
        <v>24</v>
      </c>
      <c r="K2490" t="s">
        <v>25</v>
      </c>
      <c r="L2490" t="s">
        <v>53</v>
      </c>
      <c r="M2490" t="s">
        <v>27</v>
      </c>
      <c r="N2490" t="s">
        <v>60</v>
      </c>
      <c r="O2490" t="s">
        <v>114</v>
      </c>
      <c r="P2490" t="s">
        <v>39</v>
      </c>
      <c r="Q2490" t="s">
        <v>54</v>
      </c>
      <c r="R2490">
        <v>4.9000000000000004</v>
      </c>
      <c r="S2490">
        <v>9</v>
      </c>
      <c r="T2490">
        <f t="shared" si="114"/>
        <v>365</v>
      </c>
      <c r="U2490" t="str">
        <f t="shared" si="115"/>
        <v>2030</v>
      </c>
      <c r="V2490" t="str">
        <f t="shared" si="116"/>
        <v>4</v>
      </c>
      <c r="W2490" s="10" cm="1">
        <f t="array" ref="W2490">(INDEX(clv_analysis[[#All],[Customer Lifetime Value]], MATCH(TEXT(U2490, "0")&amp;V2490, TEXT(clv_analysis[[#All],[Year]], "0")&amp;clv_analysis[[#All],[Quarter]], 0))) /( COUNTIFS(amazon_prime_users[Year], U2490, amazon_prime_users[Quarter], V2490))</f>
        <v>91.926953226010909</v>
      </c>
    </row>
    <row r="2491" spans="1:23" x14ac:dyDescent="0.3">
      <c r="A2491" s="2">
        <v>2490</v>
      </c>
      <c r="B2491" t="s">
        <v>9666</v>
      </c>
      <c r="C2491" t="s">
        <v>9667</v>
      </c>
      <c r="D2491" t="s">
        <v>9668</v>
      </c>
      <c r="E2491" s="3">
        <v>24295</v>
      </c>
      <c r="F2491" t="s">
        <v>43</v>
      </c>
      <c r="G2491" t="s">
        <v>9669</v>
      </c>
      <c r="H2491" s="4">
        <v>47795</v>
      </c>
      <c r="I2491" s="1">
        <v>48160</v>
      </c>
      <c r="J2491" t="s">
        <v>36</v>
      </c>
      <c r="K2491" t="s">
        <v>37</v>
      </c>
      <c r="L2491" t="s">
        <v>53</v>
      </c>
      <c r="M2491" t="s">
        <v>59</v>
      </c>
      <c r="N2491" t="s">
        <v>60</v>
      </c>
      <c r="O2491" t="s">
        <v>29</v>
      </c>
      <c r="P2491" t="s">
        <v>39</v>
      </c>
      <c r="Q2491" t="s">
        <v>54</v>
      </c>
      <c r="R2491">
        <v>4.4000000000000004</v>
      </c>
      <c r="S2491">
        <v>7</v>
      </c>
      <c r="T2491">
        <f t="shared" si="114"/>
        <v>365</v>
      </c>
      <c r="U2491" t="str">
        <f t="shared" si="115"/>
        <v>2030</v>
      </c>
      <c r="V2491" t="str">
        <f t="shared" si="116"/>
        <v>4</v>
      </c>
      <c r="W2491" s="10" cm="1">
        <f t="array" ref="W2491">(INDEX(clv_analysis[[#All],[Customer Lifetime Value]], MATCH(TEXT(U2491, "0")&amp;V2491, TEXT(clv_analysis[[#All],[Year]], "0")&amp;clv_analysis[[#All],[Quarter]], 0))) /( COUNTIFS(amazon_prime_users[Year], U2491, amazon_prime_users[Quarter], V2491))</f>
        <v>91.926953226010909</v>
      </c>
    </row>
    <row r="2492" spans="1:23" x14ac:dyDescent="0.3">
      <c r="A2492" s="2">
        <v>2491</v>
      </c>
      <c r="B2492" t="s">
        <v>9670</v>
      </c>
      <c r="C2492" t="s">
        <v>9671</v>
      </c>
      <c r="D2492" t="s">
        <v>9672</v>
      </c>
      <c r="E2492" s="3">
        <v>15227</v>
      </c>
      <c r="F2492" t="s">
        <v>22</v>
      </c>
      <c r="G2492" t="s">
        <v>9673</v>
      </c>
      <c r="H2492" s="4">
        <v>47796</v>
      </c>
      <c r="I2492" s="1">
        <v>48161</v>
      </c>
      <c r="J2492" t="s">
        <v>24</v>
      </c>
      <c r="K2492" t="s">
        <v>25</v>
      </c>
      <c r="L2492" t="s">
        <v>26</v>
      </c>
      <c r="M2492" t="s">
        <v>66</v>
      </c>
      <c r="N2492" t="s">
        <v>45</v>
      </c>
      <c r="O2492" t="s">
        <v>38</v>
      </c>
      <c r="P2492" t="s">
        <v>30</v>
      </c>
      <c r="Q2492" t="s">
        <v>54</v>
      </c>
      <c r="R2492">
        <v>4.5</v>
      </c>
      <c r="S2492">
        <v>6</v>
      </c>
      <c r="T2492">
        <f t="shared" si="114"/>
        <v>365</v>
      </c>
      <c r="U2492" t="str">
        <f t="shared" si="115"/>
        <v>2030</v>
      </c>
      <c r="V2492" t="str">
        <f t="shared" si="116"/>
        <v>4</v>
      </c>
      <c r="W2492" s="10" cm="1">
        <f t="array" ref="W2492">(INDEX(clv_analysis[[#All],[Customer Lifetime Value]], MATCH(TEXT(U2492, "0")&amp;V2492, TEXT(clv_analysis[[#All],[Year]], "0")&amp;clv_analysis[[#All],[Quarter]], 0))) /( COUNTIFS(amazon_prime_users[Year], U2492, amazon_prime_users[Quarter], V2492))</f>
        <v>91.926953226010909</v>
      </c>
    </row>
    <row r="2493" spans="1:23" x14ac:dyDescent="0.3">
      <c r="A2493" s="2">
        <v>2492</v>
      </c>
      <c r="B2493" t="s">
        <v>9674</v>
      </c>
      <c r="C2493" t="s">
        <v>9675</v>
      </c>
      <c r="D2493" t="s">
        <v>9676</v>
      </c>
      <c r="E2493" s="3">
        <v>30007</v>
      </c>
      <c r="F2493" t="s">
        <v>43</v>
      </c>
      <c r="G2493" t="s">
        <v>9677</v>
      </c>
      <c r="H2493" s="4">
        <v>47797</v>
      </c>
      <c r="I2493" s="1">
        <v>48162</v>
      </c>
      <c r="J2493" t="s">
        <v>36</v>
      </c>
      <c r="K2493" t="s">
        <v>37</v>
      </c>
      <c r="L2493" t="s">
        <v>53</v>
      </c>
      <c r="M2493" t="s">
        <v>66</v>
      </c>
      <c r="N2493" t="s">
        <v>28</v>
      </c>
      <c r="O2493" t="s">
        <v>67</v>
      </c>
      <c r="P2493" t="s">
        <v>68</v>
      </c>
      <c r="Q2493" t="s">
        <v>54</v>
      </c>
      <c r="R2493">
        <v>4.0999999999999996</v>
      </c>
      <c r="S2493">
        <v>4</v>
      </c>
      <c r="T2493">
        <f t="shared" si="114"/>
        <v>365</v>
      </c>
      <c r="U2493" t="str">
        <f t="shared" si="115"/>
        <v>2030</v>
      </c>
      <c r="V2493" t="str">
        <f t="shared" si="116"/>
        <v>4</v>
      </c>
      <c r="W2493" s="10" cm="1">
        <f t="array" ref="W2493">(INDEX(clv_analysis[[#All],[Customer Lifetime Value]], MATCH(TEXT(U2493, "0")&amp;V2493, TEXT(clv_analysis[[#All],[Year]], "0")&amp;clv_analysis[[#All],[Quarter]], 0))) /( COUNTIFS(amazon_prime_users[Year], U2493, amazon_prime_users[Quarter], V2493))</f>
        <v>91.926953226010909</v>
      </c>
    </row>
    <row r="2494" spans="1:23" x14ac:dyDescent="0.3">
      <c r="A2494" s="2">
        <v>2493</v>
      </c>
      <c r="B2494" t="s">
        <v>9678</v>
      </c>
      <c r="C2494" t="s">
        <v>9679</v>
      </c>
      <c r="D2494" t="s">
        <v>9680</v>
      </c>
      <c r="E2494" s="3">
        <v>14979</v>
      </c>
      <c r="F2494" t="s">
        <v>22</v>
      </c>
      <c r="G2494" t="s">
        <v>186</v>
      </c>
      <c r="H2494" s="4">
        <v>47798</v>
      </c>
      <c r="I2494" s="1">
        <v>48163</v>
      </c>
      <c r="J2494" t="s">
        <v>36</v>
      </c>
      <c r="K2494" t="s">
        <v>52</v>
      </c>
      <c r="L2494" t="s">
        <v>26</v>
      </c>
      <c r="M2494" t="s">
        <v>27</v>
      </c>
      <c r="N2494" t="s">
        <v>45</v>
      </c>
      <c r="O2494" t="s">
        <v>67</v>
      </c>
      <c r="P2494" t="s">
        <v>39</v>
      </c>
      <c r="Q2494" t="s">
        <v>47</v>
      </c>
      <c r="R2494">
        <v>4.7</v>
      </c>
      <c r="S2494">
        <v>6</v>
      </c>
      <c r="T2494">
        <f t="shared" si="114"/>
        <v>365</v>
      </c>
      <c r="U2494" t="str">
        <f t="shared" si="115"/>
        <v>2030</v>
      </c>
      <c r="V2494" t="str">
        <f t="shared" si="116"/>
        <v>4</v>
      </c>
      <c r="W2494" s="10" cm="1">
        <f t="array" ref="W2494">(INDEX(clv_analysis[[#All],[Customer Lifetime Value]], MATCH(TEXT(U2494, "0")&amp;V2494, TEXT(clv_analysis[[#All],[Year]], "0")&amp;clv_analysis[[#All],[Quarter]], 0))) /( COUNTIFS(amazon_prime_users[Year], U2494, amazon_prime_users[Quarter], V2494))</f>
        <v>91.926953226010909</v>
      </c>
    </row>
    <row r="2495" spans="1:23" x14ac:dyDescent="0.3">
      <c r="A2495" s="2">
        <v>2494</v>
      </c>
      <c r="B2495" t="s">
        <v>9681</v>
      </c>
      <c r="C2495" t="s">
        <v>9682</v>
      </c>
      <c r="D2495" t="s">
        <v>9683</v>
      </c>
      <c r="E2495" s="3">
        <v>22830</v>
      </c>
      <c r="F2495" t="s">
        <v>22</v>
      </c>
      <c r="G2495" t="s">
        <v>9684</v>
      </c>
      <c r="H2495" s="4">
        <v>47799</v>
      </c>
      <c r="I2495" s="1">
        <v>48164</v>
      </c>
      <c r="J2495" t="s">
        <v>24</v>
      </c>
      <c r="K2495" t="s">
        <v>37</v>
      </c>
      <c r="L2495" t="s">
        <v>53</v>
      </c>
      <c r="M2495" t="s">
        <v>27</v>
      </c>
      <c r="N2495" t="s">
        <v>45</v>
      </c>
      <c r="O2495" t="s">
        <v>38</v>
      </c>
      <c r="P2495" t="s">
        <v>30</v>
      </c>
      <c r="Q2495" t="s">
        <v>54</v>
      </c>
      <c r="R2495">
        <v>5</v>
      </c>
      <c r="S2495">
        <v>4</v>
      </c>
      <c r="T2495">
        <f t="shared" si="114"/>
        <v>365</v>
      </c>
      <c r="U2495" t="str">
        <f t="shared" si="115"/>
        <v>2030</v>
      </c>
      <c r="V2495" t="str">
        <f t="shared" si="116"/>
        <v>4</v>
      </c>
      <c r="W2495" s="10" cm="1">
        <f t="array" ref="W2495">(INDEX(clv_analysis[[#All],[Customer Lifetime Value]], MATCH(TEXT(U2495, "0")&amp;V2495, TEXT(clv_analysis[[#All],[Year]], "0")&amp;clv_analysis[[#All],[Quarter]], 0))) /( COUNTIFS(amazon_prime_users[Year], U2495, amazon_prime_users[Quarter], V2495))</f>
        <v>91.926953226010909</v>
      </c>
    </row>
    <row r="2496" spans="1:23" x14ac:dyDescent="0.3">
      <c r="A2496" s="2">
        <v>2495</v>
      </c>
      <c r="B2496" t="s">
        <v>9685</v>
      </c>
      <c r="C2496" t="s">
        <v>9686</v>
      </c>
      <c r="D2496" t="s">
        <v>9687</v>
      </c>
      <c r="E2496" s="3">
        <v>18371</v>
      </c>
      <c r="F2496" t="s">
        <v>43</v>
      </c>
      <c r="G2496" t="s">
        <v>9688</v>
      </c>
      <c r="H2496" s="4">
        <v>47800</v>
      </c>
      <c r="I2496" s="1">
        <v>48165</v>
      </c>
      <c r="J2496" t="s">
        <v>24</v>
      </c>
      <c r="K2496" t="s">
        <v>25</v>
      </c>
      <c r="L2496" t="s">
        <v>53</v>
      </c>
      <c r="M2496" t="s">
        <v>66</v>
      </c>
      <c r="N2496" t="s">
        <v>60</v>
      </c>
      <c r="O2496" t="s">
        <v>61</v>
      </c>
      <c r="P2496" t="s">
        <v>39</v>
      </c>
      <c r="Q2496" t="s">
        <v>31</v>
      </c>
      <c r="R2496">
        <v>4.0999999999999996</v>
      </c>
      <c r="S2496">
        <v>8</v>
      </c>
      <c r="T2496">
        <f t="shared" si="114"/>
        <v>365</v>
      </c>
      <c r="U2496" t="str">
        <f t="shared" si="115"/>
        <v>2030</v>
      </c>
      <c r="V2496" t="str">
        <f t="shared" si="116"/>
        <v>4</v>
      </c>
      <c r="W2496" s="10" cm="1">
        <f t="array" ref="W2496">(INDEX(clv_analysis[[#All],[Customer Lifetime Value]], MATCH(TEXT(U2496, "0")&amp;V2496, TEXT(clv_analysis[[#All],[Year]], "0")&amp;clv_analysis[[#All],[Quarter]], 0))) /( COUNTIFS(amazon_prime_users[Year], U2496, amazon_prime_users[Quarter], V2496))</f>
        <v>91.926953226010909</v>
      </c>
    </row>
    <row r="2497" spans="1:23" x14ac:dyDescent="0.3">
      <c r="A2497" s="2">
        <v>2496</v>
      </c>
      <c r="B2497" t="s">
        <v>4313</v>
      </c>
      <c r="C2497" t="s">
        <v>9689</v>
      </c>
      <c r="D2497" t="s">
        <v>9690</v>
      </c>
      <c r="E2497" s="3">
        <v>24703</v>
      </c>
      <c r="F2497" t="s">
        <v>22</v>
      </c>
      <c r="G2497" t="s">
        <v>9691</v>
      </c>
      <c r="H2497" s="4">
        <v>47801</v>
      </c>
      <c r="I2497" s="1">
        <v>48166</v>
      </c>
      <c r="J2497" t="s">
        <v>24</v>
      </c>
      <c r="K2497" t="s">
        <v>37</v>
      </c>
      <c r="L2497" t="s">
        <v>53</v>
      </c>
      <c r="M2497" t="s">
        <v>59</v>
      </c>
      <c r="N2497" t="s">
        <v>28</v>
      </c>
      <c r="O2497" t="s">
        <v>46</v>
      </c>
      <c r="P2497" t="s">
        <v>39</v>
      </c>
      <c r="Q2497" t="s">
        <v>31</v>
      </c>
      <c r="R2497">
        <v>4.9000000000000004</v>
      </c>
      <c r="S2497">
        <v>2</v>
      </c>
      <c r="T2497">
        <f t="shared" si="114"/>
        <v>365</v>
      </c>
      <c r="U2497" t="str">
        <f t="shared" si="115"/>
        <v>2030</v>
      </c>
      <c r="V2497" t="str">
        <f t="shared" si="116"/>
        <v>4</v>
      </c>
      <c r="W2497" s="10" cm="1">
        <f t="array" ref="W2497">(INDEX(clv_analysis[[#All],[Customer Lifetime Value]], MATCH(TEXT(U2497, "0")&amp;V2497, TEXT(clv_analysis[[#All],[Year]], "0")&amp;clv_analysis[[#All],[Quarter]], 0))) /( COUNTIFS(amazon_prime_users[Year], U2497, amazon_prime_users[Quarter], V2497))</f>
        <v>91.926953226010909</v>
      </c>
    </row>
    <row r="2498" spans="1:23" x14ac:dyDescent="0.3">
      <c r="A2498" s="2">
        <v>2497</v>
      </c>
      <c r="B2498" t="s">
        <v>9692</v>
      </c>
      <c r="C2498" t="s">
        <v>9693</v>
      </c>
      <c r="D2498" t="s">
        <v>9694</v>
      </c>
      <c r="E2498" s="3">
        <v>29517</v>
      </c>
      <c r="F2498" t="s">
        <v>22</v>
      </c>
      <c r="G2498" t="s">
        <v>9695</v>
      </c>
      <c r="H2498" s="4">
        <v>47802</v>
      </c>
      <c r="I2498" s="1">
        <v>48167</v>
      </c>
      <c r="J2498" t="s">
        <v>24</v>
      </c>
      <c r="K2498" t="s">
        <v>52</v>
      </c>
      <c r="L2498" t="s">
        <v>26</v>
      </c>
      <c r="M2498" t="s">
        <v>59</v>
      </c>
      <c r="N2498" t="s">
        <v>45</v>
      </c>
      <c r="O2498" t="s">
        <v>46</v>
      </c>
      <c r="P2498" t="s">
        <v>30</v>
      </c>
      <c r="Q2498" t="s">
        <v>31</v>
      </c>
      <c r="R2498">
        <v>4</v>
      </c>
      <c r="S2498">
        <v>0</v>
      </c>
      <c r="T2498">
        <f t="shared" si="114"/>
        <v>365</v>
      </c>
      <c r="U2498" t="str">
        <f t="shared" ref="U2498:U2501" si="117">IF(YEAR(H2498)=2024, "2024",
 IF(YEAR(H2498)=2025, "2025",
 IF(YEAR(H2498)=2026, "2026",
 IF(YEAR(H2498)=2027, "2027",
 IF(YEAR(H2498)=2028, "2028",
 IF(YEAR(H2498)=2029, "2029",
 IF(YEAR(H2498)=2030, "2030", "")))))))</f>
        <v>2030</v>
      </c>
      <c r="V2498" t="str">
        <f t="shared" ref="V2498:V2501" si="118">IF(MONTH(H2498)&lt;=3, "1", IF(MONTH(H2498)&lt;=6, "2", IF(MONTH(H2498)&lt;=9, "3", "4")))</f>
        <v>4</v>
      </c>
      <c r="W2498" s="10" cm="1">
        <f t="array" ref="W2498">(INDEX(clv_analysis[[#All],[Customer Lifetime Value]], MATCH(TEXT(U2498, "0")&amp;V2498, TEXT(clv_analysis[[#All],[Year]], "0")&amp;clv_analysis[[#All],[Quarter]], 0))) /( COUNTIFS(amazon_prime_users[Year], U2498, amazon_prime_users[Quarter], V2498))</f>
        <v>91.926953226010909</v>
      </c>
    </row>
    <row r="2499" spans="1:23" x14ac:dyDescent="0.3">
      <c r="A2499" s="2">
        <v>2498</v>
      </c>
      <c r="B2499" t="s">
        <v>9696</v>
      </c>
      <c r="C2499" t="s">
        <v>9697</v>
      </c>
      <c r="D2499" t="s">
        <v>9698</v>
      </c>
      <c r="E2499" s="3">
        <v>26389</v>
      </c>
      <c r="F2499" t="s">
        <v>43</v>
      </c>
      <c r="G2499" t="s">
        <v>9699</v>
      </c>
      <c r="H2499" s="4">
        <v>47803</v>
      </c>
      <c r="I2499" s="1">
        <v>48168</v>
      </c>
      <c r="J2499" t="s">
        <v>24</v>
      </c>
      <c r="K2499" t="s">
        <v>37</v>
      </c>
      <c r="L2499" t="s">
        <v>26</v>
      </c>
      <c r="M2499" t="s">
        <v>59</v>
      </c>
      <c r="N2499" t="s">
        <v>28</v>
      </c>
      <c r="O2499" t="s">
        <v>29</v>
      </c>
      <c r="P2499" t="s">
        <v>68</v>
      </c>
      <c r="Q2499" t="s">
        <v>47</v>
      </c>
      <c r="R2499">
        <v>4.9000000000000004</v>
      </c>
      <c r="S2499">
        <v>8</v>
      </c>
      <c r="T2499">
        <f t="shared" si="114"/>
        <v>365</v>
      </c>
      <c r="U2499" t="str">
        <f t="shared" si="117"/>
        <v>2030</v>
      </c>
      <c r="V2499" t="str">
        <f t="shared" si="118"/>
        <v>4</v>
      </c>
      <c r="W2499" s="10" cm="1">
        <f t="array" ref="W2499">(INDEX(clv_analysis[[#All],[Customer Lifetime Value]], MATCH(TEXT(U2499, "0")&amp;V2499, TEXT(clv_analysis[[#All],[Year]], "0")&amp;clv_analysis[[#All],[Quarter]], 0))) /( COUNTIFS(amazon_prime_users[Year], U2499, amazon_prime_users[Quarter], V2499))</f>
        <v>91.926953226010909</v>
      </c>
    </row>
    <row r="2500" spans="1:23" x14ac:dyDescent="0.3">
      <c r="A2500" s="2">
        <v>2499</v>
      </c>
      <c r="B2500" t="s">
        <v>9700</v>
      </c>
      <c r="C2500" t="s">
        <v>9701</v>
      </c>
      <c r="D2500" t="s">
        <v>9702</v>
      </c>
      <c r="E2500" s="3">
        <v>23956</v>
      </c>
      <c r="F2500" t="s">
        <v>43</v>
      </c>
      <c r="G2500" t="s">
        <v>9703</v>
      </c>
      <c r="H2500" s="4">
        <v>47804</v>
      </c>
      <c r="I2500" s="1">
        <v>48169</v>
      </c>
      <c r="J2500" t="s">
        <v>36</v>
      </c>
      <c r="K2500" t="s">
        <v>37</v>
      </c>
      <c r="L2500" t="s">
        <v>26</v>
      </c>
      <c r="M2500" t="s">
        <v>27</v>
      </c>
      <c r="N2500" t="s">
        <v>60</v>
      </c>
      <c r="O2500" t="s">
        <v>46</v>
      </c>
      <c r="P2500" t="s">
        <v>39</v>
      </c>
      <c r="Q2500" t="s">
        <v>54</v>
      </c>
      <c r="R2500">
        <v>3.4</v>
      </c>
      <c r="S2500">
        <v>7</v>
      </c>
      <c r="T2500">
        <f t="shared" si="114"/>
        <v>365</v>
      </c>
      <c r="U2500" t="str">
        <f t="shared" si="117"/>
        <v>2030</v>
      </c>
      <c r="V2500" t="str">
        <f t="shared" si="118"/>
        <v>4</v>
      </c>
      <c r="W2500" s="10" cm="1">
        <f t="array" ref="W2500">(INDEX(clv_analysis[[#All],[Customer Lifetime Value]], MATCH(TEXT(U2500, "0")&amp;V2500, TEXT(clv_analysis[[#All],[Year]], "0")&amp;clv_analysis[[#All],[Quarter]], 0))) /( COUNTIFS(amazon_prime_users[Year], U2500, amazon_prime_users[Quarter], V2500))</f>
        <v>91.926953226010909</v>
      </c>
    </row>
    <row r="2501" spans="1:23" x14ac:dyDescent="0.3">
      <c r="A2501" s="2">
        <v>2500</v>
      </c>
      <c r="B2501" t="s">
        <v>9704</v>
      </c>
      <c r="C2501" t="s">
        <v>9705</v>
      </c>
      <c r="D2501" t="s">
        <v>9706</v>
      </c>
      <c r="E2501" s="3">
        <v>26616</v>
      </c>
      <c r="F2501" t="s">
        <v>43</v>
      </c>
      <c r="G2501" t="s">
        <v>9707</v>
      </c>
      <c r="H2501" s="4">
        <v>47805</v>
      </c>
      <c r="I2501" s="1">
        <v>48170</v>
      </c>
      <c r="J2501" t="s">
        <v>24</v>
      </c>
      <c r="K2501" t="s">
        <v>37</v>
      </c>
      <c r="L2501" t="s">
        <v>53</v>
      </c>
      <c r="M2501" t="s">
        <v>27</v>
      </c>
      <c r="N2501" t="s">
        <v>45</v>
      </c>
      <c r="O2501" t="s">
        <v>29</v>
      </c>
      <c r="P2501" t="s">
        <v>30</v>
      </c>
      <c r="Q2501" t="s">
        <v>54</v>
      </c>
      <c r="R2501">
        <v>3.3</v>
      </c>
      <c r="S2501">
        <v>9</v>
      </c>
      <c r="T2501">
        <f t="shared" si="114"/>
        <v>365</v>
      </c>
      <c r="U2501" t="str">
        <f t="shared" si="117"/>
        <v>2030</v>
      </c>
      <c r="V2501" t="str">
        <f t="shared" si="118"/>
        <v>4</v>
      </c>
      <c r="W2501" s="10" cm="1">
        <f t="array" ref="W2501">(INDEX(clv_analysis[[#All],[Customer Lifetime Value]], MATCH(TEXT(U2501, "0")&amp;V2501, TEXT(clv_analysis[[#All],[Year]], "0")&amp;clv_analysis[[#All],[Quarter]], 0))) /( COUNTIFS(amazon_prime_users[Year], U2501, amazon_prime_users[Quarter], V2501))</f>
        <v>91.926953226010909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98B-D9B4-46CA-B47B-EE2C2E94E254}">
  <dimension ref="A1:V36"/>
  <sheetViews>
    <sheetView workbookViewId="0">
      <selection activeCell="H7" sqref="H7"/>
    </sheetView>
  </sheetViews>
  <sheetFormatPr defaultRowHeight="14.4" x14ac:dyDescent="0.3"/>
  <cols>
    <col min="2" max="2" width="9.77734375" bestFit="1" customWidth="1"/>
    <col min="3" max="3" width="24.21875" customWidth="1"/>
    <col min="4" max="4" width="25.33203125" customWidth="1"/>
    <col min="5" max="5" width="15" customWidth="1"/>
    <col min="6" max="6" width="21.33203125" customWidth="1"/>
    <col min="7" max="7" width="20.44140625" customWidth="1"/>
    <col min="8" max="8" width="15" bestFit="1" customWidth="1"/>
    <col min="9" max="9" width="25" bestFit="1" customWidth="1"/>
    <col min="10" max="10" width="25.77734375" bestFit="1" customWidth="1"/>
    <col min="11" max="11" width="16" bestFit="1" customWidth="1"/>
    <col min="12" max="12" width="27.6640625" bestFit="1" customWidth="1"/>
    <col min="13" max="13" width="16" bestFit="1" customWidth="1"/>
    <col min="14" max="14" width="10.33203125" bestFit="1" customWidth="1"/>
    <col min="15" max="15" width="16" bestFit="1" customWidth="1"/>
    <col min="16" max="16" width="10.33203125" bestFit="1" customWidth="1"/>
    <col min="17" max="17" width="16" bestFit="1" customWidth="1"/>
    <col min="18" max="18" width="10.33203125" bestFit="1" customWidth="1"/>
    <col min="19" max="19" width="16" bestFit="1" customWidth="1"/>
    <col min="20" max="20" width="10.33203125" bestFit="1" customWidth="1"/>
    <col min="21" max="21" width="16" bestFit="1" customWidth="1"/>
    <col min="22" max="22" width="10.33203125" bestFit="1" customWidth="1"/>
  </cols>
  <sheetData>
    <row r="1" spans="1:22" s="13" customFormat="1" ht="31.2" x14ac:dyDescent="0.6">
      <c r="A1" s="12" t="s">
        <v>9715</v>
      </c>
      <c r="B1" s="12"/>
      <c r="C1" s="12"/>
      <c r="D1" s="12"/>
    </row>
    <row r="2" spans="1:22" x14ac:dyDescent="0.3">
      <c r="A2" t="s">
        <v>9709</v>
      </c>
      <c r="D2" s="3">
        <f>MIN(amazon_prime_users[Membership Start Date])</f>
        <v>45306</v>
      </c>
      <c r="F2" t="s">
        <v>9716</v>
      </c>
      <c r="G2" s="5">
        <v>14.99</v>
      </c>
      <c r="I2" t="s">
        <v>9725</v>
      </c>
      <c r="J2" s="1">
        <v>45292</v>
      </c>
      <c r="K2" t="s">
        <v>9730</v>
      </c>
      <c r="L2" s="1">
        <v>45658</v>
      </c>
      <c r="M2" t="s">
        <v>9731</v>
      </c>
      <c r="N2" s="1">
        <v>46023</v>
      </c>
      <c r="O2" t="s">
        <v>9732</v>
      </c>
      <c r="P2" s="1">
        <v>46388</v>
      </c>
      <c r="Q2" t="s">
        <v>9733</v>
      </c>
      <c r="R2" s="1">
        <v>46753</v>
      </c>
      <c r="S2" t="s">
        <v>9734</v>
      </c>
      <c r="T2" s="1">
        <v>47119</v>
      </c>
      <c r="U2" t="s">
        <v>9759</v>
      </c>
      <c r="V2" s="1">
        <v>47484</v>
      </c>
    </row>
    <row r="3" spans="1:22" x14ac:dyDescent="0.3">
      <c r="A3" t="s">
        <v>9708</v>
      </c>
      <c r="D3" s="3">
        <f>MAX(amazon_prime_users[Membership Start Date])</f>
        <v>47805</v>
      </c>
      <c r="F3" t="s">
        <v>9717</v>
      </c>
      <c r="G3" s="7">
        <v>139</v>
      </c>
      <c r="I3" t="s">
        <v>9726</v>
      </c>
      <c r="J3" s="1">
        <v>45382</v>
      </c>
      <c r="K3" t="s">
        <v>9735</v>
      </c>
      <c r="L3" s="1">
        <v>45747</v>
      </c>
      <c r="M3" t="s">
        <v>9736</v>
      </c>
      <c r="N3" s="1">
        <v>46112</v>
      </c>
      <c r="O3" t="s">
        <v>9737</v>
      </c>
      <c r="P3" s="1">
        <v>46477</v>
      </c>
      <c r="Q3" t="s">
        <v>9738</v>
      </c>
      <c r="R3" s="1">
        <v>46843</v>
      </c>
      <c r="S3" t="s">
        <v>9755</v>
      </c>
      <c r="T3" s="1">
        <v>47208</v>
      </c>
      <c r="U3" t="s">
        <v>9760</v>
      </c>
      <c r="V3" s="1">
        <v>47573</v>
      </c>
    </row>
    <row r="4" spans="1:22" x14ac:dyDescent="0.3">
      <c r="A4" t="s">
        <v>9710</v>
      </c>
      <c r="D4" s="3">
        <f>MIN(amazon_prime_users[Membership End Date])</f>
        <v>45671</v>
      </c>
      <c r="F4" t="s">
        <v>9745</v>
      </c>
      <c r="G4" s="6">
        <v>4.1399999999999997</v>
      </c>
      <c r="I4" t="s">
        <v>9727</v>
      </c>
      <c r="J4" s="1">
        <v>45473</v>
      </c>
      <c r="K4" t="s">
        <v>9739</v>
      </c>
      <c r="L4" s="1">
        <v>45838</v>
      </c>
      <c r="M4" t="s">
        <v>9746</v>
      </c>
      <c r="N4" s="1">
        <v>46203</v>
      </c>
      <c r="O4" t="s">
        <v>9749</v>
      </c>
      <c r="P4" s="1">
        <v>46568</v>
      </c>
      <c r="Q4" t="s">
        <v>9752</v>
      </c>
      <c r="R4" s="1">
        <v>46934</v>
      </c>
      <c r="S4" t="s">
        <v>9756</v>
      </c>
      <c r="T4" s="1">
        <v>47299</v>
      </c>
      <c r="U4" t="s">
        <v>9761</v>
      </c>
      <c r="V4" s="1">
        <v>47664</v>
      </c>
    </row>
    <row r="5" spans="1:22" x14ac:dyDescent="0.3">
      <c r="A5" t="s">
        <v>9711</v>
      </c>
      <c r="D5" s="3">
        <f>MAX(amazon_prime_users[Membership End Date])</f>
        <v>48170</v>
      </c>
      <c r="I5" t="s">
        <v>9728</v>
      </c>
      <c r="J5" s="1">
        <v>45565</v>
      </c>
      <c r="K5" t="s">
        <v>9740</v>
      </c>
      <c r="L5" s="1">
        <v>45930</v>
      </c>
      <c r="M5" t="s">
        <v>9747</v>
      </c>
      <c r="N5" s="1">
        <v>46295</v>
      </c>
      <c r="O5" t="s">
        <v>9750</v>
      </c>
      <c r="P5" s="1">
        <v>46660</v>
      </c>
      <c r="Q5" t="s">
        <v>9753</v>
      </c>
      <c r="R5" s="1">
        <v>47026</v>
      </c>
      <c r="S5" t="s">
        <v>9757</v>
      </c>
      <c r="T5" s="1">
        <v>47391</v>
      </c>
      <c r="U5" t="s">
        <v>9762</v>
      </c>
      <c r="V5" s="1">
        <v>47756</v>
      </c>
    </row>
    <row r="6" spans="1:22" x14ac:dyDescent="0.3">
      <c r="A6" s="3"/>
      <c r="I6" t="s">
        <v>9729</v>
      </c>
      <c r="J6" s="1">
        <v>45657</v>
      </c>
      <c r="K6" t="s">
        <v>9741</v>
      </c>
      <c r="L6" s="1">
        <v>46022</v>
      </c>
      <c r="M6" t="s">
        <v>9748</v>
      </c>
      <c r="N6" s="1">
        <v>46387</v>
      </c>
      <c r="O6" t="s">
        <v>9751</v>
      </c>
      <c r="P6" s="1">
        <v>46752</v>
      </c>
      <c r="Q6" t="s">
        <v>9754</v>
      </c>
      <c r="R6" s="1">
        <v>47118</v>
      </c>
      <c r="S6" t="s">
        <v>9758</v>
      </c>
      <c r="T6" s="1">
        <v>47483</v>
      </c>
      <c r="U6" t="s">
        <v>9763</v>
      </c>
      <c r="V6" s="1">
        <v>47848</v>
      </c>
    </row>
    <row r="8" spans="1:22" x14ac:dyDescent="0.3">
      <c r="A8" t="s">
        <v>9721</v>
      </c>
      <c r="B8" t="s">
        <v>9724</v>
      </c>
      <c r="C8" t="s">
        <v>9720</v>
      </c>
      <c r="D8" t="s">
        <v>9713</v>
      </c>
      <c r="E8" t="s">
        <v>9714</v>
      </c>
      <c r="F8" t="s">
        <v>9722</v>
      </c>
      <c r="G8" t="s">
        <v>9723</v>
      </c>
      <c r="H8" t="s">
        <v>9712</v>
      </c>
      <c r="I8" t="s">
        <v>9742</v>
      </c>
      <c r="J8" t="s">
        <v>9718</v>
      </c>
      <c r="K8" t="s">
        <v>9743</v>
      </c>
      <c r="L8" t="s">
        <v>9744</v>
      </c>
    </row>
    <row r="9" spans="1:22" ht="15" x14ac:dyDescent="0.35">
      <c r="A9" s="14">
        <v>2024</v>
      </c>
      <c r="B9" s="14">
        <v>1</v>
      </c>
      <c r="C9" s="15">
        <f>COUNTIFS(amazon_prime_users[Membership Start Date], "&gt;="&amp;$J$2, amazon_prime_users[Membership Start Date], "&lt;"&amp;J3, amazon_prime_users[Membership End Date], "&gt;=2024-12-31")</f>
        <v>76</v>
      </c>
      <c r="D9" s="14">
        <f>COUNTIFS(amazon_prime_users[Membership Start Date], "&gt;="&amp;$J$2, amazon_prime_users[Membership Start Date], "&lt;="&amp;J3)</f>
        <v>77</v>
      </c>
      <c r="E9" s="14">
        <f t="shared" ref="E9:E36" si="0">(C9/D9)*100</f>
        <v>98.701298701298697</v>
      </c>
      <c r="F9" s="14">
        <f>COUNTIFS(amazon_prime_users[Membership Start Date], "&lt;="&amp;J3, amazon_prime_users[Subscription Plan], "Monthly")</f>
        <v>42</v>
      </c>
      <c r="G9" s="14">
        <f>COUNTIFS(amazon_prime_users[Membership Start Date], "&lt;="&amp;J3, amazon_prime_users[Subscription Plan], "Annual")</f>
        <v>35</v>
      </c>
      <c r="H9" s="16">
        <f>(F9*12*$G$2)+(G9*$G$3)</f>
        <v>12419.96</v>
      </c>
      <c r="I9" s="16">
        <f t="shared" ref="I9:I36" si="1">H9/D9</f>
        <v>161.2981818181818</v>
      </c>
      <c r="J9" s="14">
        <f>AVERAGEIFS(amazon_prime_users[Customer Lifetime], amazon_prime_users[Membership Start Date], "&lt;="&amp;J3)</f>
        <v>365</v>
      </c>
      <c r="K9" s="16">
        <f t="shared" ref="K9:K36" si="2">I9*J9</f>
        <v>58873.836363636357</v>
      </c>
      <c r="L9" s="16">
        <f t="shared" ref="L9:L36" si="3">(K9/E9) - $G$4</f>
        <v>592.34492105263155</v>
      </c>
    </row>
    <row r="10" spans="1:22" ht="15" x14ac:dyDescent="0.35">
      <c r="A10" s="14">
        <v>2024</v>
      </c>
      <c r="B10" s="14">
        <v>2</v>
      </c>
      <c r="C10" s="15">
        <f>COUNTIFS(amazon_prime_users[Membership Start Date], "&gt;="&amp;$J$2, amazon_prime_users[Membership Start Date], "&lt;"&amp;J4, amazon_prime_users[Membership End Date], "&gt;=2024-12-31")</f>
        <v>167</v>
      </c>
      <c r="D10" s="14">
        <f>COUNTIFS(amazon_prime_users[Membership Start Date], "&gt;="&amp;$J$2, amazon_prime_users[Membership Start Date], "&lt;="&amp;J4)</f>
        <v>168</v>
      </c>
      <c r="E10" s="14">
        <f t="shared" si="0"/>
        <v>99.404761904761912</v>
      </c>
      <c r="F10" s="14">
        <f>COUNTIFS(amazon_prime_users[Membership Start Date], "&lt;="&amp;J4, amazon_prime_users[Subscription Plan], "Monthly")</f>
        <v>85</v>
      </c>
      <c r="G10" s="14">
        <f>COUNTIFS(amazon_prime_users[Membership Start Date], "&lt;="&amp;J4, amazon_prime_users[Subscription Plan], "Annual")</f>
        <v>83</v>
      </c>
      <c r="H10" s="16">
        <f t="shared" ref="H9:H36" si="4">(F10*12*$G$2)+(G10*$G$3)</f>
        <v>26826.800000000003</v>
      </c>
      <c r="I10" s="16">
        <f t="shared" si="1"/>
        <v>159.68333333333334</v>
      </c>
      <c r="J10" s="14">
        <f>AVERAGEIFS(amazon_prime_users[Customer Lifetime], amazon_prime_users[Membership Start Date], "&lt;="&amp;J4)</f>
        <v>365</v>
      </c>
      <c r="K10" s="16">
        <f t="shared" si="2"/>
        <v>58284.416666666672</v>
      </c>
      <c r="L10" s="16">
        <f t="shared" si="3"/>
        <v>582.19425149700601</v>
      </c>
    </row>
    <row r="11" spans="1:22" ht="15" x14ac:dyDescent="0.35">
      <c r="A11" s="14">
        <v>2024</v>
      </c>
      <c r="B11" s="14">
        <v>3</v>
      </c>
      <c r="C11" s="15">
        <f>COUNTIFS(amazon_prime_users[Membership Start Date], "&gt;="&amp;$J$2, amazon_prime_users[Membership Start Date], "&lt;"&amp;J5, amazon_prime_users[Membership End Date], "&gt;=2024-12-31")</f>
        <v>259</v>
      </c>
      <c r="D11" s="14">
        <f>COUNTIFS(amazon_prime_users[Membership Start Date], "&gt;="&amp;$J$2, amazon_prime_users[Membership Start Date], "&lt;="&amp;J5)</f>
        <v>260</v>
      </c>
      <c r="E11" s="14">
        <f t="shared" si="0"/>
        <v>99.615384615384613</v>
      </c>
      <c r="F11" s="14">
        <f>COUNTIFS(amazon_prime_users[Membership Start Date], "&lt;="&amp;J5, amazon_prime_users[Subscription Plan], "Monthly")</f>
        <v>127</v>
      </c>
      <c r="G11" s="14">
        <f>COUNTIFS(amazon_prime_users[Membership Start Date], "&lt;="&amp;J5, amazon_prime_users[Subscription Plan], "Annual")</f>
        <v>133</v>
      </c>
      <c r="H11" s="16">
        <f t="shared" si="4"/>
        <v>41331.760000000002</v>
      </c>
      <c r="I11" s="16">
        <f t="shared" si="1"/>
        <v>158.96830769230769</v>
      </c>
      <c r="J11" s="14">
        <f>AVERAGEIFS(amazon_prime_users[Customer Lifetime], amazon_prime_users[Membership Start Date], "&lt;="&amp;J5)</f>
        <v>365</v>
      </c>
      <c r="K11" s="16">
        <f t="shared" si="2"/>
        <v>58023.43230769231</v>
      </c>
      <c r="L11" s="16">
        <f t="shared" si="3"/>
        <v>578.33461003861009</v>
      </c>
    </row>
    <row r="12" spans="1:22" ht="15" x14ac:dyDescent="0.35">
      <c r="A12" s="14">
        <v>2024</v>
      </c>
      <c r="B12" s="14">
        <v>4</v>
      </c>
      <c r="C12" s="15">
        <f>COUNTIFS(amazon_prime_users[Membership Start Date], "&gt;="&amp;$J$2, amazon_prime_users[Membership Start Date], "&lt;"&amp;J6, amazon_prime_users[Membership End Date], "&gt;=2024-12-31")</f>
        <v>351</v>
      </c>
      <c r="D12" s="14">
        <f>COUNTIFS(amazon_prime_users[Membership Start Date], "&gt;="&amp;$J$2, amazon_prime_users[Membership Start Date], "&lt;="&amp;J6)</f>
        <v>352</v>
      </c>
      <c r="E12" s="14">
        <f t="shared" si="0"/>
        <v>99.715909090909093</v>
      </c>
      <c r="F12" s="14">
        <f>COUNTIFS(amazon_prime_users[Membership Start Date], "&lt;="&amp;J6, amazon_prime_users[Subscription Plan], "Monthly")</f>
        <v>174</v>
      </c>
      <c r="G12" s="14">
        <f>COUNTIFS(amazon_prime_users[Membership Start Date], "&lt;="&amp;J6, amazon_prime_users[Subscription Plan], "Annual")</f>
        <v>178</v>
      </c>
      <c r="H12" s="16">
        <f t="shared" si="4"/>
        <v>56041.119999999995</v>
      </c>
      <c r="I12" s="16">
        <f t="shared" si="1"/>
        <v>159.20772727272725</v>
      </c>
      <c r="J12" s="14">
        <f>AVERAGEIFS(amazon_prime_users[Customer Lifetime], amazon_prime_users[Membership Start Date], "&lt;="&amp;J6)</f>
        <v>365</v>
      </c>
      <c r="K12" s="16">
        <f t="shared" si="2"/>
        <v>58110.82045454545</v>
      </c>
      <c r="L12" s="16">
        <f t="shared" si="3"/>
        <v>578.6237834757834</v>
      </c>
    </row>
    <row r="13" spans="1:22" ht="15" x14ac:dyDescent="0.35">
      <c r="A13" s="13">
        <v>2025</v>
      </c>
      <c r="B13" s="13">
        <v>1</v>
      </c>
      <c r="C13" s="17">
        <f>COUNTIFS(amazon_prime_users[Membership Start Date], "&gt;="&amp;$L$2, amazon_prime_users[Membership Start Date], "&lt;"&amp;L3, amazon_prime_users[Membership End Date], "&gt;=2024-12-31")</f>
        <v>89</v>
      </c>
      <c r="D13" s="13">
        <f>COUNTIFS(amazon_prime_users[Membership Start Date], "&gt;="&amp;$L$2, amazon_prime_users[Membership Start Date], "&lt;="&amp;L3)</f>
        <v>90</v>
      </c>
      <c r="E13" s="13">
        <f t="shared" si="0"/>
        <v>98.888888888888886</v>
      </c>
      <c r="F13" s="13">
        <f>COUNTIFS(amazon_prime_users[Membership Start Date], "&lt;="&amp;L3, amazon_prime_users[Subscription Plan], "Monthly")</f>
        <v>216</v>
      </c>
      <c r="G13" s="13">
        <f>COUNTIFS(amazon_prime_users[Membership Start Date], "&lt;="&amp;L3, amazon_prime_users[Subscription Plan], "Annual")</f>
        <v>226</v>
      </c>
      <c r="H13" s="18">
        <f t="shared" si="4"/>
        <v>70268.08</v>
      </c>
      <c r="I13" s="18">
        <f t="shared" si="1"/>
        <v>780.75644444444447</v>
      </c>
      <c r="J13" s="13">
        <f>AVERAGEIFS(amazon_prime_users[Customer Lifetime], amazon_prime_users[Membership Start Date], "&lt;="&amp;L3)</f>
        <v>365</v>
      </c>
      <c r="K13" s="18">
        <f>I13*J13</f>
        <v>284976.10222222225</v>
      </c>
      <c r="L13" s="18">
        <f t="shared" si="3"/>
        <v>2877.6408089887645</v>
      </c>
    </row>
    <row r="14" spans="1:22" ht="15" x14ac:dyDescent="0.35">
      <c r="A14" s="13">
        <v>2025</v>
      </c>
      <c r="B14" s="13">
        <v>2</v>
      </c>
      <c r="C14" s="17">
        <f>COUNTIFS(amazon_prime_users[Membership Start Date], "&gt;="&amp;$L$2, amazon_prime_users[Membership Start Date], "&lt;"&amp;L4, amazon_prime_users[Membership End Date], "&gt;=2024-12-31")</f>
        <v>180</v>
      </c>
      <c r="D14" s="13">
        <f>COUNTIFS(amazon_prime_users[Membership Start Date], "&gt;="&amp;$L$2, amazon_prime_users[Membership Start Date], "&lt;="&amp;L4)</f>
        <v>181</v>
      </c>
      <c r="E14" s="13">
        <f t="shared" si="0"/>
        <v>99.447513812154696</v>
      </c>
      <c r="F14" s="13">
        <f>COUNTIFS(amazon_prime_users[Membership Start Date], "&lt;="&amp;L4, amazon_prime_users[Subscription Plan], "Monthly")</f>
        <v>259</v>
      </c>
      <c r="G14" s="13">
        <f>COUNTIFS(amazon_prime_users[Membership Start Date], "&lt;="&amp;L4, amazon_prime_users[Subscription Plan], "Annual")</f>
        <v>274</v>
      </c>
      <c r="H14" s="18">
        <f t="shared" si="4"/>
        <v>84674.92</v>
      </c>
      <c r="I14" s="18">
        <f t="shared" si="1"/>
        <v>467.81723756906075</v>
      </c>
      <c r="J14" s="13">
        <f>AVERAGEIFS(amazon_prime_users[Customer Lifetime], amazon_prime_users[Membership Start Date], "&lt;="&amp;L4)</f>
        <v>365</v>
      </c>
      <c r="K14" s="18">
        <f t="shared" si="2"/>
        <v>170753.29171270717</v>
      </c>
      <c r="L14" s="18">
        <f t="shared" si="3"/>
        <v>1712.8792111111109</v>
      </c>
    </row>
    <row r="15" spans="1:22" ht="15" x14ac:dyDescent="0.35">
      <c r="A15" s="13">
        <v>2025</v>
      </c>
      <c r="B15" s="13">
        <v>3</v>
      </c>
      <c r="C15" s="17">
        <f>COUNTIFS(amazon_prime_users[Membership Start Date], "&gt;="&amp;$L$2, amazon_prime_users[Membership Start Date], "&lt;"&amp;L5, amazon_prime_users[Membership End Date], "&gt;=2024-12-31")</f>
        <v>272</v>
      </c>
      <c r="D15" s="13">
        <f>COUNTIFS(amazon_prime_users[Membership Start Date], "&gt;="&amp;$L$2, amazon_prime_users[Membership Start Date], "&lt;="&amp;L5)</f>
        <v>273</v>
      </c>
      <c r="E15" s="13">
        <f t="shared" si="0"/>
        <v>99.633699633699635</v>
      </c>
      <c r="F15" s="13">
        <f>COUNTIFS(amazon_prime_users[Membership Start Date], "&lt;="&amp;L5, amazon_prime_users[Subscription Plan], "Monthly")</f>
        <v>312</v>
      </c>
      <c r="G15" s="13">
        <f>COUNTIFS(amazon_prime_users[Membership Start Date], "&lt;="&amp;L5, amazon_prime_users[Subscription Plan], "Annual")</f>
        <v>313</v>
      </c>
      <c r="H15" s="18">
        <f t="shared" si="4"/>
        <v>99629.56</v>
      </c>
      <c r="I15" s="18">
        <f t="shared" si="1"/>
        <v>364.94344322344324</v>
      </c>
      <c r="J15" s="13">
        <f>AVERAGEIFS(amazon_prime_users[Customer Lifetime], amazon_prime_users[Membership Start Date], "&lt;="&amp;L5)</f>
        <v>365</v>
      </c>
      <c r="K15" s="18">
        <f t="shared" si="2"/>
        <v>133204.35677655679</v>
      </c>
      <c r="L15" s="18">
        <f t="shared" si="3"/>
        <v>1332.8007867647059</v>
      </c>
    </row>
    <row r="16" spans="1:22" ht="15" x14ac:dyDescent="0.35">
      <c r="A16" s="13">
        <v>2025</v>
      </c>
      <c r="B16" s="13">
        <v>4</v>
      </c>
      <c r="C16" s="17">
        <f>COUNTIFS(amazon_prime_users[Membership Start Date], "&gt;="&amp;$L$2, amazon_prime_users[Membership Start Date], "&lt;"&amp;L6, amazon_prime_users[Membership End Date], "&gt;=2024-12-31")</f>
        <v>364</v>
      </c>
      <c r="D16" s="13">
        <f>COUNTIFS(amazon_prime_users[Membership Start Date], "&gt;="&amp;$L$2, amazon_prime_users[Membership Start Date], "&lt;="&amp;L6)</f>
        <v>365</v>
      </c>
      <c r="E16" s="13">
        <f t="shared" si="0"/>
        <v>99.726027397260282</v>
      </c>
      <c r="F16" s="13">
        <f>COUNTIFS(amazon_prime_users[Membership Start Date], "&lt;="&amp;L6, amazon_prime_users[Subscription Plan], "Monthly")</f>
        <v>363</v>
      </c>
      <c r="G16" s="13">
        <f>COUNTIFS(amazon_prime_users[Membership Start Date], "&lt;="&amp;L6, amazon_prime_users[Subscription Plan], "Annual")</f>
        <v>354</v>
      </c>
      <c r="H16" s="18">
        <f t="shared" si="4"/>
        <v>114502.44</v>
      </c>
      <c r="I16" s="18">
        <f t="shared" si="1"/>
        <v>313.70531506849318</v>
      </c>
      <c r="J16" s="13">
        <f>AVERAGEIFS(amazon_prime_users[Customer Lifetime], amazon_prime_users[Membership Start Date], "&lt;="&amp;L6)</f>
        <v>365</v>
      </c>
      <c r="K16" s="18">
        <f t="shared" si="2"/>
        <v>114502.44000000002</v>
      </c>
      <c r="L16" s="18">
        <f t="shared" si="3"/>
        <v>1144.0300714285713</v>
      </c>
    </row>
    <row r="17" spans="1:12" ht="15" x14ac:dyDescent="0.35">
      <c r="A17" s="14">
        <v>2026</v>
      </c>
      <c r="B17" s="14">
        <v>1</v>
      </c>
      <c r="C17" s="15">
        <f>COUNTIFS(amazon_prime_users[Membership Start Date], "&gt;="&amp;$N$2, amazon_prime_users[Membership Start Date], "&lt;"&amp;N3, amazon_prime_users[Membership End Date], "&gt;=2024-12-31")</f>
        <v>89</v>
      </c>
      <c r="D17" s="14">
        <f>COUNTIFS(amazon_prime_users[Membership Start Date], "&gt;="&amp;$N$2, amazon_prime_users[Membership Start Date], "&lt;="&amp;N3)</f>
        <v>90</v>
      </c>
      <c r="E17" s="14">
        <f t="shared" si="0"/>
        <v>98.888888888888886</v>
      </c>
      <c r="F17" s="14">
        <f>COUNTIFS(amazon_prime_users[Membership Start Date], "&lt;="&amp;N3, amazon_prime_users[Subscription Plan], "Monthly")</f>
        <v>394</v>
      </c>
      <c r="G17" s="14">
        <f>COUNTIFS(amazon_prime_users[Membership Start Date], "&lt;="&amp;N3, amazon_prime_users[Subscription Plan], "Annual")</f>
        <v>413</v>
      </c>
      <c r="H17" s="16">
        <f t="shared" si="4"/>
        <v>128279.72</v>
      </c>
      <c r="I17" s="16">
        <f t="shared" si="1"/>
        <v>1425.3302222222223</v>
      </c>
      <c r="J17" s="14">
        <f>AVERAGEIFS(amazon_prime_users[Customer Lifetime], amazon_prime_users[Membership Start Date], "&lt;="&amp;N3)</f>
        <v>365</v>
      </c>
      <c r="K17" s="16">
        <f t="shared" si="2"/>
        <v>520245.53111111117</v>
      </c>
      <c r="L17" s="16">
        <f t="shared" si="3"/>
        <v>5256.7698651685396</v>
      </c>
    </row>
    <row r="18" spans="1:12" ht="15" x14ac:dyDescent="0.35">
      <c r="A18" s="14">
        <v>2026</v>
      </c>
      <c r="B18" s="14">
        <v>2</v>
      </c>
      <c r="C18" s="15">
        <f>COUNTIFS(amazon_prime_users[Membership Start Date], "&gt;="&amp;$N$2, amazon_prime_users[Membership Start Date], "&lt;"&amp;N4, amazon_prime_users[Membership End Date], "&gt;=2024-12-31")</f>
        <v>180</v>
      </c>
      <c r="D18" s="14">
        <f>COUNTIFS(amazon_prime_users[Membership Start Date], "&gt;="&amp;$N$2, amazon_prime_users[Membership Start Date], "&lt;="&amp;N4)</f>
        <v>181</v>
      </c>
      <c r="E18" s="14">
        <f t="shared" si="0"/>
        <v>99.447513812154696</v>
      </c>
      <c r="F18" s="14">
        <f>COUNTIFS(amazon_prime_users[Membership Start Date], "&lt;="&amp;N4, amazon_prime_users[Subscription Plan], "Monthly")</f>
        <v>441</v>
      </c>
      <c r="G18" s="14">
        <f>COUNTIFS(amazon_prime_users[Membership Start Date], "&lt;="&amp;N4, amazon_prime_users[Subscription Plan], "Annual")</f>
        <v>457</v>
      </c>
      <c r="H18" s="16">
        <f t="shared" si="4"/>
        <v>142850.08000000002</v>
      </c>
      <c r="I18" s="16">
        <f t="shared" si="1"/>
        <v>789.22696132596695</v>
      </c>
      <c r="J18" s="14">
        <f>AVERAGEIFS(amazon_prime_users[Customer Lifetime], amazon_prime_users[Membership Start Date], "&lt;="&amp;N4)</f>
        <v>365</v>
      </c>
      <c r="K18" s="16">
        <f t="shared" si="2"/>
        <v>288067.84088397794</v>
      </c>
      <c r="L18" s="16">
        <f t="shared" si="3"/>
        <v>2892.5421777777783</v>
      </c>
    </row>
    <row r="19" spans="1:12" ht="15" x14ac:dyDescent="0.35">
      <c r="A19" s="14">
        <v>2026</v>
      </c>
      <c r="B19" s="14">
        <v>3</v>
      </c>
      <c r="C19" s="15">
        <f>COUNTIFS(amazon_prime_users[Membership Start Date], "&gt;="&amp;$N$2, amazon_prime_users[Membership Start Date], "&lt;"&amp;N5, amazon_prime_users[Membership End Date], "&gt;=2024-12-31")</f>
        <v>272</v>
      </c>
      <c r="D19" s="14">
        <f>COUNTIFS(amazon_prime_users[Membership Start Date], "&gt;="&amp;$N$2, amazon_prime_users[Membership Start Date], "&lt;="&amp;N5)</f>
        <v>273</v>
      </c>
      <c r="E19" s="14">
        <f t="shared" si="0"/>
        <v>99.633699633699635</v>
      </c>
      <c r="F19" s="14">
        <f>COUNTIFS(amazon_prime_users[Membership Start Date], "&lt;="&amp;N5, amazon_prime_users[Subscription Plan], "Monthly")</f>
        <v>493</v>
      </c>
      <c r="G19" s="14">
        <f>COUNTIFS(amazon_prime_users[Membership Start Date], "&lt;="&amp;N5, amazon_prime_users[Subscription Plan], "Annual")</f>
        <v>497</v>
      </c>
      <c r="H19" s="16">
        <f t="shared" si="4"/>
        <v>157763.84</v>
      </c>
      <c r="I19" s="16">
        <f t="shared" si="1"/>
        <v>577.88952380952378</v>
      </c>
      <c r="J19" s="14">
        <f>AVERAGEIFS(amazon_prime_users[Customer Lifetime], amazon_prime_users[Membership Start Date], "&lt;="&amp;N5)</f>
        <v>365</v>
      </c>
      <c r="K19" s="16">
        <f t="shared" si="2"/>
        <v>210929.67619047617</v>
      </c>
      <c r="L19" s="16">
        <f t="shared" si="3"/>
        <v>2112.9115294117646</v>
      </c>
    </row>
    <row r="20" spans="1:12" ht="15" x14ac:dyDescent="0.35">
      <c r="A20" s="14">
        <v>2026</v>
      </c>
      <c r="B20" s="14">
        <v>4</v>
      </c>
      <c r="C20" s="15">
        <f>COUNTIFS(amazon_prime_users[Membership Start Date], "&gt;="&amp;$N$2, amazon_prime_users[Membership Start Date], "&lt;"&amp;N6, amazon_prime_users[Membership End Date], "&gt;=2024-12-31")</f>
        <v>364</v>
      </c>
      <c r="D20" s="14">
        <f>COUNTIFS(amazon_prime_users[Membership Start Date], "&gt;="&amp;$N$2, amazon_prime_users[Membership Start Date], "&lt;="&amp;N6)</f>
        <v>365</v>
      </c>
      <c r="E20" s="14">
        <f t="shared" si="0"/>
        <v>99.726027397260282</v>
      </c>
      <c r="F20" s="14">
        <f>COUNTIFS(amazon_prime_users[Membership Start Date], "&lt;="&amp;N6, amazon_prime_users[Subscription Plan], "Monthly")</f>
        <v>544</v>
      </c>
      <c r="G20" s="14">
        <f>COUNTIFS(amazon_prime_users[Membership Start Date], "&lt;="&amp;N6, amazon_prime_users[Subscription Plan], "Annual")</f>
        <v>538</v>
      </c>
      <c r="H20" s="16">
        <f t="shared" si="4"/>
        <v>172636.72</v>
      </c>
      <c r="I20" s="16">
        <f t="shared" si="1"/>
        <v>472.97731506849317</v>
      </c>
      <c r="J20" s="14">
        <f>AVERAGEIFS(amazon_prime_users[Customer Lifetime], amazon_prime_users[Membership Start Date], "&lt;="&amp;N6)</f>
        <v>365</v>
      </c>
      <c r="K20" s="16">
        <f t="shared" si="2"/>
        <v>172636.72</v>
      </c>
      <c r="L20" s="16">
        <f t="shared" si="3"/>
        <v>1726.9699670329669</v>
      </c>
    </row>
    <row r="21" spans="1:12" ht="15" x14ac:dyDescent="0.35">
      <c r="A21" s="13">
        <v>2027</v>
      </c>
      <c r="B21" s="13">
        <v>1</v>
      </c>
      <c r="C21" s="17">
        <f>COUNTIFS(amazon_prime_users[Membership Start Date], "&gt;="&amp;$P$2, amazon_prime_users[Membership Start Date], "&lt;"&amp;P3, amazon_prime_users[Membership End Date], "&gt;=2024-12-31")</f>
        <v>89</v>
      </c>
      <c r="D21" s="13">
        <f>COUNTIFS(amazon_prime_users[Membership Start Date], "&gt;="&amp;$P$2, amazon_prime_users[Membership Start Date], "&lt;="&amp;P3)</f>
        <v>90</v>
      </c>
      <c r="E21" s="13">
        <f t="shared" si="0"/>
        <v>98.888888888888886</v>
      </c>
      <c r="F21" s="13">
        <f>COUNTIFS(amazon_prime_users[Membership Start Date], "&lt;="&amp;P3, amazon_prime_users[Subscription Plan], "Monthly")</f>
        <v>592</v>
      </c>
      <c r="G21" s="13">
        <f>COUNTIFS(amazon_prime_users[Membership Start Date], "&lt;="&amp;P3, amazon_prime_users[Subscription Plan], "Annual")</f>
        <v>580</v>
      </c>
      <c r="H21" s="18">
        <f t="shared" si="4"/>
        <v>187108.96000000002</v>
      </c>
      <c r="I21" s="18">
        <f t="shared" si="1"/>
        <v>2078.9884444444447</v>
      </c>
      <c r="J21" s="13">
        <f>AVERAGEIFS(amazon_prime_users[Customer Lifetime], amazon_prime_users[Membership Start Date], "&lt;="&amp;P3)</f>
        <v>365</v>
      </c>
      <c r="K21" s="18">
        <f t="shared" si="2"/>
        <v>758830.7822222223</v>
      </c>
      <c r="L21" s="18">
        <f t="shared" si="3"/>
        <v>7669.4297078651689</v>
      </c>
    </row>
    <row r="22" spans="1:12" ht="15" x14ac:dyDescent="0.35">
      <c r="A22" s="13">
        <v>2027</v>
      </c>
      <c r="B22" s="13">
        <v>2</v>
      </c>
      <c r="C22" s="17">
        <f>COUNTIFS(amazon_prime_users[Membership Start Date], "&gt;="&amp;$P$2, amazon_prime_users[Membership Start Date], "&lt;"&amp;P4, amazon_prime_users[Membership End Date], "&gt;=2024-12-31")</f>
        <v>180</v>
      </c>
      <c r="D22" s="13">
        <f>COUNTIFS(amazon_prime_users[Membership Start Date], "&gt;="&amp;$P$2, amazon_prime_users[Membership Start Date], "&lt;="&amp;P4)</f>
        <v>181</v>
      </c>
      <c r="E22" s="13">
        <f t="shared" si="0"/>
        <v>99.447513812154696</v>
      </c>
      <c r="F22" s="13">
        <f>COUNTIFS(amazon_prime_users[Membership Start Date], "&lt;="&amp;P4, amazon_prime_users[Subscription Plan], "Monthly")</f>
        <v>641</v>
      </c>
      <c r="G22" s="13">
        <f>COUNTIFS(amazon_prime_users[Membership Start Date], "&lt;="&amp;P4, amazon_prime_users[Subscription Plan], "Annual")</f>
        <v>622</v>
      </c>
      <c r="H22" s="18">
        <f t="shared" si="4"/>
        <v>201761.08000000002</v>
      </c>
      <c r="I22" s="18">
        <f t="shared" si="1"/>
        <v>1114.702099447514</v>
      </c>
      <c r="J22" s="13">
        <f>AVERAGEIFS(amazon_prime_users[Customer Lifetime], amazon_prime_users[Membership Start Date], "&lt;="&amp;P4)</f>
        <v>365</v>
      </c>
      <c r="K22" s="18">
        <f t="shared" si="2"/>
        <v>406866.26629834261</v>
      </c>
      <c r="L22" s="18">
        <f t="shared" si="3"/>
        <v>4087.1263444444453</v>
      </c>
    </row>
    <row r="23" spans="1:12" ht="15" x14ac:dyDescent="0.35">
      <c r="A23" s="13">
        <v>2027</v>
      </c>
      <c r="B23" s="13">
        <v>3</v>
      </c>
      <c r="C23" s="17">
        <f>COUNTIFS(amazon_prime_users[Membership Start Date], "&gt;="&amp;$P$2, amazon_prime_users[Membership Start Date], "&lt;"&amp;P5, amazon_prime_users[Membership End Date], "&gt;=2024-12-31")</f>
        <v>272</v>
      </c>
      <c r="D23" s="13">
        <f>COUNTIFS(amazon_prime_users[Membership Start Date], "&gt;="&amp;$P$2, amazon_prime_users[Membership Start Date], "&lt;="&amp;P5)</f>
        <v>273</v>
      </c>
      <c r="E23" s="13">
        <f t="shared" si="0"/>
        <v>99.633699633699635</v>
      </c>
      <c r="F23" s="13">
        <f>COUNTIFS(amazon_prime_users[Membership Start Date], "&lt;="&amp;P5, amazon_prime_users[Subscription Plan], "Monthly")</f>
        <v>685</v>
      </c>
      <c r="G23" s="13">
        <f>COUNTIFS(amazon_prime_users[Membership Start Date], "&lt;="&amp;P5, amazon_prime_users[Subscription Plan], "Annual")</f>
        <v>670</v>
      </c>
      <c r="H23" s="18">
        <f t="shared" si="4"/>
        <v>216347.8</v>
      </c>
      <c r="I23" s="18">
        <f t="shared" si="1"/>
        <v>792.48278388278379</v>
      </c>
      <c r="J23" s="13">
        <f>AVERAGEIFS(amazon_prime_users[Customer Lifetime], amazon_prime_users[Membership Start Date], "&lt;="&amp;P5)</f>
        <v>365</v>
      </c>
      <c r="K23" s="18">
        <f t="shared" si="2"/>
        <v>289256.2161172161</v>
      </c>
      <c r="L23" s="18">
        <f t="shared" si="3"/>
        <v>2899.056580882353</v>
      </c>
    </row>
    <row r="24" spans="1:12" ht="15" x14ac:dyDescent="0.35">
      <c r="A24" s="13">
        <v>2027</v>
      </c>
      <c r="B24" s="13">
        <v>4</v>
      </c>
      <c r="C24" s="17">
        <f>COUNTIFS(amazon_prime_users[Membership Start Date], "&gt;="&amp;$P$2, amazon_prime_users[Membership Start Date], "&lt;"&amp;P6, amazon_prime_users[Membership End Date], "&gt;=2024-12-31")</f>
        <v>364</v>
      </c>
      <c r="D24" s="13">
        <f>COUNTIFS(amazon_prime_users[Membership Start Date], "&gt;="&amp;$P$2, amazon_prime_users[Membership Start Date], "&lt;="&amp;P6)</f>
        <v>365</v>
      </c>
      <c r="E24" s="13">
        <f t="shared" si="0"/>
        <v>99.726027397260282</v>
      </c>
      <c r="F24" s="13">
        <f>COUNTIFS(amazon_prime_users[Membership Start Date], "&lt;="&amp;P6, amazon_prime_users[Subscription Plan], "Monthly")</f>
        <v>725</v>
      </c>
      <c r="G24" s="13">
        <f>COUNTIFS(amazon_prime_users[Membership Start Date], "&lt;="&amp;P6, amazon_prime_users[Subscription Plan], "Annual")</f>
        <v>722</v>
      </c>
      <c r="H24" s="18">
        <f t="shared" si="4"/>
        <v>230771</v>
      </c>
      <c r="I24" s="18">
        <f t="shared" si="1"/>
        <v>632.24931506849316</v>
      </c>
      <c r="J24" s="13">
        <f>AVERAGEIFS(amazon_prime_users[Customer Lifetime], amazon_prime_users[Membership Start Date], "&lt;="&amp;P6)</f>
        <v>365</v>
      </c>
      <c r="K24" s="18">
        <f t="shared" si="2"/>
        <v>230771</v>
      </c>
      <c r="L24" s="18">
        <f t="shared" si="3"/>
        <v>2309.9098626373625</v>
      </c>
    </row>
    <row r="25" spans="1:12" ht="15" x14ac:dyDescent="0.35">
      <c r="A25" s="14">
        <v>2028</v>
      </c>
      <c r="B25" s="14">
        <v>1</v>
      </c>
      <c r="C25" s="15">
        <f>COUNTIFS(amazon_prime_users[Membership Start Date], "&gt;="&amp;$R$2, amazon_prime_users[Membership Start Date], "&lt;"&amp;R3, amazon_prime_users[Membership End Date], "&gt;=2024-12-31")</f>
        <v>90</v>
      </c>
      <c r="D25" s="14">
        <f>COUNTIFS(amazon_prime_users[Membership Start Date], "&gt;="&amp;$R$2, amazon_prime_users[Membership Start Date], "&lt;="&amp;R3)</f>
        <v>91</v>
      </c>
      <c r="E25" s="14">
        <f t="shared" si="0"/>
        <v>98.901098901098905</v>
      </c>
      <c r="F25" s="14">
        <f>COUNTIFS(amazon_prime_users[Membership Start Date], "&lt;="&amp;R3, amazon_prime_users[Subscription Plan], "Monthly")</f>
        <v>766</v>
      </c>
      <c r="G25" s="14">
        <f>COUNTIFS(amazon_prime_users[Membership Start Date], "&lt;="&amp;R3, amazon_prime_users[Subscription Plan], "Annual")</f>
        <v>772</v>
      </c>
      <c r="H25" s="16">
        <f t="shared" si="4"/>
        <v>245096.08000000002</v>
      </c>
      <c r="I25" s="16">
        <f t="shared" si="1"/>
        <v>2693.3635164835168</v>
      </c>
      <c r="J25" s="14">
        <f>AVERAGEIFS(amazon_prime_users[Customer Lifetime], amazon_prime_users[Membership Start Date], "&lt;="&amp;R3)</f>
        <v>365</v>
      </c>
      <c r="K25" s="16">
        <f t="shared" si="2"/>
        <v>983077.68351648364</v>
      </c>
      <c r="L25" s="16">
        <f t="shared" si="3"/>
        <v>9935.8676888888895</v>
      </c>
    </row>
    <row r="26" spans="1:12" ht="15" x14ac:dyDescent="0.35">
      <c r="A26" s="14">
        <v>2028</v>
      </c>
      <c r="B26" s="14">
        <v>2</v>
      </c>
      <c r="C26" s="15">
        <f>COUNTIFS(amazon_prime_users[Membership Start Date], "&gt;="&amp;$R$2, amazon_prime_users[Membership Start Date], "&lt;"&amp;R4, amazon_prime_users[Membership End Date], "&gt;=2024-12-31")</f>
        <v>181</v>
      </c>
      <c r="D26" s="14">
        <f>COUNTIFS(amazon_prime_users[Membership Start Date], "&gt;="&amp;$R$2, amazon_prime_users[Membership Start Date], "&lt;="&amp;R4)</f>
        <v>182</v>
      </c>
      <c r="E26" s="14">
        <f t="shared" si="0"/>
        <v>99.45054945054946</v>
      </c>
      <c r="F26" s="14">
        <f>COUNTIFS(amazon_prime_users[Membership Start Date], "&lt;="&amp;R4, amazon_prime_users[Subscription Plan], "Monthly")</f>
        <v>814</v>
      </c>
      <c r="G26" s="14">
        <f>COUNTIFS(amazon_prime_users[Membership Start Date], "&lt;="&amp;R4, amazon_prime_users[Subscription Plan], "Annual")</f>
        <v>815</v>
      </c>
      <c r="H26" s="16">
        <f t="shared" si="4"/>
        <v>259707.32</v>
      </c>
      <c r="I26" s="16">
        <f t="shared" si="1"/>
        <v>1426.9632967032967</v>
      </c>
      <c r="J26" s="14">
        <f>AVERAGEIFS(amazon_prime_users[Customer Lifetime], amazon_prime_users[Membership Start Date], "&lt;="&amp;R4)</f>
        <v>365</v>
      </c>
      <c r="K26" s="16">
        <f t="shared" si="2"/>
        <v>520841.60329670331</v>
      </c>
      <c r="L26" s="16">
        <f t="shared" si="3"/>
        <v>5233.0518121546957</v>
      </c>
    </row>
    <row r="27" spans="1:12" ht="15" x14ac:dyDescent="0.35">
      <c r="A27" s="14">
        <v>2028</v>
      </c>
      <c r="B27" s="14">
        <v>3</v>
      </c>
      <c r="C27" s="15">
        <f>COUNTIFS(amazon_prime_users[Membership Start Date], "&gt;="&amp;$R$2, amazon_prime_users[Membership Start Date], "&lt;"&amp;R5, amazon_prime_users[Membership End Date], "&gt;=2024-12-31")</f>
        <v>273</v>
      </c>
      <c r="D27" s="14">
        <f>COUNTIFS(amazon_prime_users[Membership Start Date], "&gt;="&amp;$R$2, amazon_prime_users[Membership Start Date], "&lt;="&amp;R5)</f>
        <v>274</v>
      </c>
      <c r="E27" s="14">
        <f t="shared" si="0"/>
        <v>99.635036496350367</v>
      </c>
      <c r="F27" s="14">
        <f>COUNTIFS(amazon_prime_users[Membership Start Date], "&lt;="&amp;R5, amazon_prime_users[Subscription Plan], "Monthly")</f>
        <v>856</v>
      </c>
      <c r="G27" s="14">
        <f>COUNTIFS(amazon_prime_users[Membership Start Date], "&lt;="&amp;R5, amazon_prime_users[Subscription Plan], "Annual")</f>
        <v>865</v>
      </c>
      <c r="H27" s="16">
        <f t="shared" si="4"/>
        <v>274212.28000000003</v>
      </c>
      <c r="I27" s="16">
        <f t="shared" si="1"/>
        <v>1000.7747445255476</v>
      </c>
      <c r="J27" s="14">
        <f>AVERAGEIFS(amazon_prime_users[Customer Lifetime], amazon_prime_users[Membership Start Date], "&lt;="&amp;R5)</f>
        <v>365</v>
      </c>
      <c r="K27" s="16">
        <f t="shared" si="2"/>
        <v>365282.78175182489</v>
      </c>
      <c r="L27" s="16">
        <f t="shared" si="3"/>
        <v>3662.0681391941398</v>
      </c>
    </row>
    <row r="28" spans="1:12" ht="15" x14ac:dyDescent="0.35">
      <c r="A28" s="14">
        <v>2028</v>
      </c>
      <c r="B28" s="14">
        <v>4</v>
      </c>
      <c r="C28" s="15">
        <f>COUNTIFS(amazon_prime_users[Membership Start Date], "&gt;="&amp;$R$2, amazon_prime_users[Membership Start Date], "&lt;"&amp;R6, amazon_prime_users[Membership End Date], "&gt;=2024-12-31")</f>
        <v>365</v>
      </c>
      <c r="D28" s="14">
        <f>COUNTIFS(amazon_prime_users[Membership Start Date], "&gt;="&amp;$R$2, amazon_prime_users[Membership Start Date], "&lt;="&amp;R6)</f>
        <v>366</v>
      </c>
      <c r="E28" s="14">
        <f t="shared" si="0"/>
        <v>99.726775956284158</v>
      </c>
      <c r="F28" s="14">
        <f>COUNTIFS(amazon_prime_users[Membership Start Date], "&lt;="&amp;R6, amazon_prime_users[Subscription Plan], "Monthly")</f>
        <v>896</v>
      </c>
      <c r="G28" s="14">
        <f>COUNTIFS(amazon_prime_users[Membership Start Date], "&lt;="&amp;R6, amazon_prime_users[Subscription Plan], "Annual")</f>
        <v>917</v>
      </c>
      <c r="H28" s="16">
        <f t="shared" si="4"/>
        <v>288635.48</v>
      </c>
      <c r="I28" s="16">
        <f t="shared" si="1"/>
        <v>788.62153005464472</v>
      </c>
      <c r="J28" s="14">
        <f>AVERAGEIFS(amazon_prime_users[Customer Lifetime], amazon_prime_users[Membership Start Date], "&lt;="&amp;R6)</f>
        <v>365</v>
      </c>
      <c r="K28" s="16">
        <f t="shared" si="2"/>
        <v>287846.85846994532</v>
      </c>
      <c r="L28" s="16">
        <f t="shared" si="3"/>
        <v>2882.2147999999997</v>
      </c>
    </row>
    <row r="29" spans="1:12" ht="15" x14ac:dyDescent="0.35">
      <c r="A29" s="13">
        <v>2029</v>
      </c>
      <c r="B29" s="13">
        <v>1</v>
      </c>
      <c r="C29" s="17">
        <f>COUNTIFS(amazon_prime_users[Membership Start Date], "&gt;="&amp;$T$2, amazon_prime_users[Membership Start Date], "&lt;"&amp;T3, amazon_prime_users[Membership End Date], "&gt;=2024-12-31")</f>
        <v>89</v>
      </c>
      <c r="D29" s="13">
        <f>COUNTIFS(amazon_prime_users[Membership Start Date], "&gt;="&amp;$T$2, amazon_prime_users[Membership Start Date], "&lt;="&amp;T3)</f>
        <v>90</v>
      </c>
      <c r="E29" s="13">
        <f t="shared" si="0"/>
        <v>98.888888888888886</v>
      </c>
      <c r="F29" s="13">
        <f>COUNTIFS(amazon_prime_users[Membership Start Date], "&lt;="&amp;T3, amazon_prime_users[Subscription Plan], "Monthly")</f>
        <v>937</v>
      </c>
      <c r="G29" s="13">
        <f>COUNTIFS(amazon_prime_users[Membership Start Date], "&lt;="&amp;T3, amazon_prime_users[Subscription Plan], "Annual")</f>
        <v>966</v>
      </c>
      <c r="H29" s="18">
        <f t="shared" si="4"/>
        <v>302821.56</v>
      </c>
      <c r="I29" s="18">
        <f t="shared" si="1"/>
        <v>3364.6840000000002</v>
      </c>
      <c r="J29" s="13">
        <f>AVERAGEIFS(amazon_prime_users[Customer Lifetime], amazon_prime_users[Membership Start Date], "&lt;="&amp;T3)</f>
        <v>365</v>
      </c>
      <c r="K29" s="18">
        <f t="shared" si="2"/>
        <v>1228109.6600000001</v>
      </c>
      <c r="L29" s="18">
        <f t="shared" si="3"/>
        <v>12414.946449438205</v>
      </c>
    </row>
    <row r="30" spans="1:12" ht="15" x14ac:dyDescent="0.35">
      <c r="A30" s="13">
        <v>2029</v>
      </c>
      <c r="B30" s="13">
        <v>2</v>
      </c>
      <c r="C30" s="17">
        <f>COUNTIFS(amazon_prime_users[Membership Start Date], "&gt;="&amp;$T$2, amazon_prime_users[Membership Start Date], "&lt;"&amp;T4, amazon_prime_users[Membership End Date], "&gt;=2024-12-31")</f>
        <v>180</v>
      </c>
      <c r="D30" s="13">
        <f>COUNTIFS(amazon_prime_users[Membership Start Date], "&gt;="&amp;$T$2, amazon_prime_users[Membership Start Date], "&lt;="&amp;T4)</f>
        <v>181</v>
      </c>
      <c r="E30" s="13">
        <f t="shared" si="0"/>
        <v>99.447513812154696</v>
      </c>
      <c r="F30" s="13">
        <f>COUNTIFS(amazon_prime_users[Membership Start Date], "&lt;="&amp;T4, amazon_prime_users[Subscription Plan], "Monthly")</f>
        <v>980</v>
      </c>
      <c r="G30" s="13">
        <f>COUNTIFS(amazon_prime_users[Membership Start Date], "&lt;="&amp;T4, amazon_prime_users[Subscription Plan], "Annual")</f>
        <v>1014</v>
      </c>
      <c r="H30" s="18">
        <f t="shared" si="4"/>
        <v>317228.40000000002</v>
      </c>
      <c r="I30" s="18">
        <f t="shared" si="1"/>
        <v>1752.643093922652</v>
      </c>
      <c r="J30" s="13">
        <f>AVERAGEIFS(amazon_prime_users[Customer Lifetime], amazon_prime_users[Membership Start Date], "&lt;="&amp;T4)</f>
        <v>365</v>
      </c>
      <c r="K30" s="18">
        <f t="shared" si="2"/>
        <v>639714.72928176797</v>
      </c>
      <c r="L30" s="18">
        <f t="shared" si="3"/>
        <v>6428.5469999999996</v>
      </c>
    </row>
    <row r="31" spans="1:12" ht="15" x14ac:dyDescent="0.35">
      <c r="A31" s="13">
        <v>2029</v>
      </c>
      <c r="B31" s="13">
        <v>3</v>
      </c>
      <c r="C31" s="17">
        <f>COUNTIFS(amazon_prime_users[Membership Start Date], "&gt;="&amp;$T$2, amazon_prime_users[Membership Start Date], "&lt;"&amp;T5, amazon_prime_users[Membership End Date], "&gt;=2024-12-31")</f>
        <v>272</v>
      </c>
      <c r="D31" s="13">
        <f>COUNTIFS(amazon_prime_users[Membership Start Date], "&gt;="&amp;$T$2, amazon_prime_users[Membership Start Date], "&lt;="&amp;T5)</f>
        <v>273</v>
      </c>
      <c r="E31" s="13">
        <f t="shared" si="0"/>
        <v>99.633699633699635</v>
      </c>
      <c r="F31" s="13">
        <f>COUNTIFS(amazon_prime_users[Membership Start Date], "&lt;="&amp;T5, amazon_prime_users[Subscription Plan], "Monthly")</f>
        <v>1021</v>
      </c>
      <c r="G31" s="13">
        <f>COUNTIFS(amazon_prime_users[Membership Start Date], "&lt;="&amp;T5, amazon_prime_users[Subscription Plan], "Annual")</f>
        <v>1065</v>
      </c>
      <c r="H31" s="18">
        <f t="shared" si="4"/>
        <v>331692.48</v>
      </c>
      <c r="I31" s="18">
        <f t="shared" si="1"/>
        <v>1214.9907692307693</v>
      </c>
      <c r="J31" s="13">
        <f>AVERAGEIFS(amazon_prime_users[Customer Lifetime], amazon_prime_users[Membership Start Date], "&lt;="&amp;T5)</f>
        <v>365</v>
      </c>
      <c r="K31" s="18">
        <f t="shared" si="2"/>
        <v>443471.63076923077</v>
      </c>
      <c r="L31" s="18">
        <f t="shared" si="3"/>
        <v>4446.880411764706</v>
      </c>
    </row>
    <row r="32" spans="1:12" ht="15" x14ac:dyDescent="0.35">
      <c r="A32" s="13">
        <v>2029</v>
      </c>
      <c r="B32" s="13">
        <v>4</v>
      </c>
      <c r="C32" s="17">
        <f>COUNTIFS(amazon_prime_users[Membership Start Date], "&gt;="&amp;$T$2, amazon_prime_users[Membership Start Date], "&lt;"&amp;T6, amazon_prime_users[Membership End Date], "&gt;=2024-12-31")</f>
        <v>364</v>
      </c>
      <c r="D32" s="13">
        <f>COUNTIFS(amazon_prime_users[Membership Start Date], "&gt;="&amp;$T$2, amazon_prime_users[Membership Start Date], "&lt;="&amp;T6)</f>
        <v>365</v>
      </c>
      <c r="E32" s="13">
        <f t="shared" si="0"/>
        <v>99.726027397260282</v>
      </c>
      <c r="F32" s="13">
        <f>COUNTIFS(amazon_prime_users[Membership Start Date], "&lt;="&amp;T6, amazon_prime_users[Subscription Plan], "Monthly")</f>
        <v>1063</v>
      </c>
      <c r="G32" s="13">
        <f>COUNTIFS(amazon_prime_users[Membership Start Date], "&lt;="&amp;T6, amazon_prime_users[Subscription Plan], "Annual")</f>
        <v>1115</v>
      </c>
      <c r="H32" s="18">
        <f t="shared" si="4"/>
        <v>346197.44</v>
      </c>
      <c r="I32" s="18">
        <f t="shared" si="1"/>
        <v>948.4861369863014</v>
      </c>
      <c r="J32" s="13">
        <f>AVERAGEIFS(amazon_prime_users[Customer Lifetime], amazon_prime_users[Membership Start Date], "&lt;="&amp;T6)</f>
        <v>365</v>
      </c>
      <c r="K32" s="18">
        <f t="shared" si="2"/>
        <v>346197.44</v>
      </c>
      <c r="L32" s="18">
        <f t="shared" si="3"/>
        <v>3467.3453186813185</v>
      </c>
    </row>
    <row r="33" spans="1:12" ht="15" x14ac:dyDescent="0.35">
      <c r="A33" s="14">
        <v>2030</v>
      </c>
      <c r="B33" s="14">
        <v>1</v>
      </c>
      <c r="C33" s="15">
        <f>COUNTIFS(amazon_prime_users[Membership Start Date], "&gt;="&amp;$V$2, amazon_prime_users[Membership Start Date], "&lt;"&amp;V3, amazon_prime_users[Membership End Date], "&gt;=2024-12-31")</f>
        <v>89</v>
      </c>
      <c r="D33" s="14">
        <f>COUNTIFS(amazon_prime_users[Membership Start Date], "&gt;="&amp;$V$2, amazon_prime_users[Membership Start Date], "&lt;="&amp;V3)</f>
        <v>90</v>
      </c>
      <c r="E33" s="14">
        <f t="shared" si="0"/>
        <v>98.888888888888886</v>
      </c>
      <c r="F33" s="14">
        <f>COUNTIFS(amazon_prime_users[Membership Start Date], "&lt;="&amp;V3, amazon_prime_users[Subscription Plan], "Monthly")</f>
        <v>1114</v>
      </c>
      <c r="G33" s="14">
        <f>COUNTIFS(amazon_prime_users[Membership Start Date], "&lt;="&amp;V3, amazon_prime_users[Subscription Plan], "Annual")</f>
        <v>1154</v>
      </c>
      <c r="H33" s="16">
        <f t="shared" si="4"/>
        <v>360792.32000000001</v>
      </c>
      <c r="I33" s="16">
        <f t="shared" si="1"/>
        <v>4008.8035555555557</v>
      </c>
      <c r="J33" s="14">
        <f>AVERAGEIFS(amazon_prime_users[Customer Lifetime], amazon_prime_users[Membership Start Date], "&lt;="&amp;V3)</f>
        <v>365</v>
      </c>
      <c r="K33" s="16">
        <f t="shared" si="2"/>
        <v>1463213.2977777778</v>
      </c>
      <c r="L33" s="16">
        <f t="shared" si="3"/>
        <v>14792.398966292136</v>
      </c>
    </row>
    <row r="34" spans="1:12" ht="15" x14ac:dyDescent="0.35">
      <c r="A34" s="14">
        <v>2030</v>
      </c>
      <c r="B34" s="14">
        <v>2</v>
      </c>
      <c r="C34" s="15">
        <f>COUNTIFS(amazon_prime_users[Membership Start Date], "&gt;="&amp;$V$2, amazon_prime_users[Membership Start Date], "&lt;"&amp;V4, amazon_prime_users[Membership End Date], "&gt;=2024-12-31")</f>
        <v>180</v>
      </c>
      <c r="D34" s="14">
        <f>COUNTIFS(amazon_prime_users[Membership Start Date], "&gt;="&amp;$V$2, amazon_prime_users[Membership Start Date], "&lt;="&amp;V4)</f>
        <v>181</v>
      </c>
      <c r="E34" s="14">
        <f t="shared" si="0"/>
        <v>99.447513812154696</v>
      </c>
      <c r="F34" s="14">
        <f>COUNTIFS(amazon_prime_users[Membership Start Date], "&lt;="&amp;V4, amazon_prime_users[Subscription Plan], "Monthly")</f>
        <v>1157</v>
      </c>
      <c r="G34" s="14">
        <f>COUNTIFS(amazon_prime_users[Membership Start Date], "&lt;="&amp;V4, amazon_prime_users[Subscription Plan], "Annual")</f>
        <v>1202</v>
      </c>
      <c r="H34" s="16">
        <f t="shared" si="4"/>
        <v>375199.16000000003</v>
      </c>
      <c r="I34" s="16">
        <f t="shared" si="1"/>
        <v>2072.9235359116024</v>
      </c>
      <c r="J34" s="14">
        <f>AVERAGEIFS(amazon_prime_users[Customer Lifetime], amazon_prime_users[Membership Start Date], "&lt;="&amp;V4)</f>
        <v>365</v>
      </c>
      <c r="K34" s="16">
        <f t="shared" si="2"/>
        <v>756617.09060773486</v>
      </c>
      <c r="L34" s="16">
        <f t="shared" si="3"/>
        <v>7604.0651888888888</v>
      </c>
    </row>
    <row r="35" spans="1:12" ht="15" x14ac:dyDescent="0.35">
      <c r="A35" s="14">
        <v>2030</v>
      </c>
      <c r="B35" s="14">
        <v>3</v>
      </c>
      <c r="C35" s="15">
        <f>COUNTIFS(amazon_prime_users[Membership Start Date], "&gt;="&amp;$V$2, amazon_prime_users[Membership Start Date], "&lt;"&amp;V5, amazon_prime_users[Membership End Date], "&gt;=2024-12-31")</f>
        <v>272</v>
      </c>
      <c r="D35" s="14">
        <f>COUNTIFS(amazon_prime_users[Membership Start Date], "&gt;="&amp;$V$2, amazon_prime_users[Membership Start Date], "&lt;="&amp;V5)</f>
        <v>273</v>
      </c>
      <c r="E35" s="14">
        <f t="shared" si="0"/>
        <v>99.633699633699635</v>
      </c>
      <c r="F35" s="14">
        <f>COUNTIFS(amazon_prime_users[Membership Start Date], "&lt;="&amp;V5, amazon_prime_users[Subscription Plan], "Monthly")</f>
        <v>1207</v>
      </c>
      <c r="G35" s="14">
        <f>COUNTIFS(amazon_prime_users[Membership Start Date], "&lt;="&amp;V5, amazon_prime_users[Subscription Plan], "Annual")</f>
        <v>1244</v>
      </c>
      <c r="H35" s="16">
        <f t="shared" si="4"/>
        <v>390031.16000000003</v>
      </c>
      <c r="I35" s="16">
        <f t="shared" si="1"/>
        <v>1428.6855677655678</v>
      </c>
      <c r="J35" s="14">
        <f>AVERAGEIFS(amazon_prime_users[Customer Lifetime], amazon_prime_users[Membership Start Date], "&lt;="&amp;V5)</f>
        <v>365</v>
      </c>
      <c r="K35" s="16">
        <f t="shared" si="2"/>
        <v>521470.23223443225</v>
      </c>
      <c r="L35" s="16">
        <f t="shared" si="3"/>
        <v>5229.734022058823</v>
      </c>
    </row>
    <row r="36" spans="1:12" ht="15" x14ac:dyDescent="0.35">
      <c r="A36" s="14">
        <v>2030</v>
      </c>
      <c r="B36" s="14">
        <v>4</v>
      </c>
      <c r="C36" s="15">
        <f>COUNTIFS(amazon_prime_users[Membership Start Date], "&gt;="&amp;$V$2, amazon_prime_users[Membership Start Date], "&lt;"&amp;V6, amazon_prime_users[Membership End Date], "&gt;=2024-12-31")</f>
        <v>322</v>
      </c>
      <c r="D36" s="14">
        <f>COUNTIFS(amazon_prime_users[Membership Start Date], "&gt;="&amp;$V$2, amazon_prime_users[Membership Start Date], "&lt;="&amp;V6)</f>
        <v>322</v>
      </c>
      <c r="E36" s="14">
        <f t="shared" si="0"/>
        <v>100</v>
      </c>
      <c r="F36" s="14">
        <f>COUNTIFS(amazon_prime_users[Membership Start Date], "&lt;="&amp;V6, amazon_prime_users[Subscription Plan], "Monthly")</f>
        <v>1229</v>
      </c>
      <c r="G36" s="14">
        <f>COUNTIFS(amazon_prime_users[Membership Start Date], "&lt;="&amp;V6, amazon_prime_users[Subscription Plan], "Annual")</f>
        <v>1271</v>
      </c>
      <c r="H36" s="16">
        <f t="shared" si="4"/>
        <v>397741.52</v>
      </c>
      <c r="I36" s="16">
        <f t="shared" si="1"/>
        <v>1235.2221118012424</v>
      </c>
      <c r="J36" s="14">
        <f>AVERAGEIFS(amazon_prime_users[Customer Lifetime], amazon_prime_users[Membership Start Date], "&lt;="&amp;V6)</f>
        <v>365</v>
      </c>
      <c r="K36" s="16">
        <f t="shared" si="2"/>
        <v>450856.07080745348</v>
      </c>
      <c r="L36" s="16">
        <f t="shared" si="3"/>
        <v>4504.4207080745346</v>
      </c>
    </row>
  </sheetData>
  <phoneticPr fontId="3" type="noConversion"/>
  <pageMargins left="0.7" right="0.7" top="0.75" bottom="0.75" header="0.3" footer="0.3"/>
  <ignoredErrors>
    <ignoredError sqref="C13" calculatedColumn="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477b981-7308-4dfa-8776-961bca0aa8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1A86FA1B18884192855F60E891BF55" ma:contentTypeVersion="15" ma:contentTypeDescription="Create a new document." ma:contentTypeScope="" ma:versionID="96f2cee266a3588bce14d7f806d2778d">
  <xsd:schema xmlns:xsd="http://www.w3.org/2001/XMLSchema" xmlns:xs="http://www.w3.org/2001/XMLSchema" xmlns:p="http://schemas.microsoft.com/office/2006/metadata/properties" xmlns:ns3="8477b981-7308-4dfa-8776-961bca0aa8c0" xmlns:ns4="a5ed9753-ed83-46d6-9c6a-3acd42cfff73" targetNamespace="http://schemas.microsoft.com/office/2006/metadata/properties" ma:root="true" ma:fieldsID="6d93a5fb42ded184eea287b89eaf9194" ns3:_="" ns4:_="">
    <xsd:import namespace="8477b981-7308-4dfa-8776-961bca0aa8c0"/>
    <xsd:import namespace="a5ed9753-ed83-46d6-9c6a-3acd42cfff7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77b981-7308-4dfa-8776-961bca0aa8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ed9753-ed83-46d6-9c6a-3acd42cfff7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04E3A4D-2165-408E-90A2-A7036BD70C4D}">
  <ds:schemaRefs>
    <ds:schemaRef ds:uri="8477b981-7308-4dfa-8776-961bca0aa8c0"/>
    <ds:schemaRef ds:uri="http://purl.org/dc/elements/1.1/"/>
    <ds:schemaRef ds:uri="a5ed9753-ed83-46d6-9c6a-3acd42cfff73"/>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0AB316AB-8821-49FE-B31A-09A672C0AE21}">
  <ds:schemaRefs>
    <ds:schemaRef ds:uri="http://schemas.microsoft.com/sharepoint/v3/contenttype/forms"/>
  </ds:schemaRefs>
</ds:datastoreItem>
</file>

<file path=customXml/itemProps3.xml><?xml version="1.0" encoding="utf-8"?>
<ds:datastoreItem xmlns:ds="http://schemas.openxmlformats.org/officeDocument/2006/customXml" ds:itemID="{DA177000-F470-4319-B470-8747DA36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77b981-7308-4dfa-8776-961bca0aa8c0"/>
    <ds:schemaRef ds:uri="a5ed9753-ed83-46d6-9c6a-3acd42cfff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8D755EC-61CA-4714-BC44-E60BD300F1C3}">
  <ds:schemaRefs>
    <ds:schemaRef ds:uri="http://schemas.microsoft.com/DataMashup"/>
  </ds:schemaRefs>
</ds:datastoreItem>
</file>

<file path=docMetadata/LabelInfo.xml><?xml version="1.0" encoding="utf-8"?>
<clbl:labelList xmlns:clbl="http://schemas.microsoft.com/office/2020/mipLabelMetadata">
  <clbl:label id="{ec1bd924-0a6a-4aa9-aa89-c980316c0449}" enabled="0" method="" siteId="{ec1bd924-0a6a-4aa9-aa89-c980316c044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Sheet12</vt:lpstr>
      <vt:lpstr>amazon_prime_users</vt:lpstr>
      <vt:lpstr>CLV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Oghenerukevw Akpoguma</dc:creator>
  <cp:lastModifiedBy>Rukevwe Akpoguma</cp:lastModifiedBy>
  <dcterms:created xsi:type="dcterms:W3CDTF">2024-04-20T00:38:57Z</dcterms:created>
  <dcterms:modified xsi:type="dcterms:W3CDTF">2024-11-07T04:51:27Z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0x010100F61A86FA1B18884192855F60E891BF55</vt:lpwstr>
  </property>
</Properties>
</file>