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Motta\Documents\"/>
    </mc:Choice>
  </mc:AlternateContent>
  <xr:revisionPtr revIDLastSave="0" documentId="8_{DADEDD65-C78E-4DBC-9D31-44849EBDEF34}" xr6:coauthVersionLast="47" xr6:coauthVersionMax="47" xr10:uidLastSave="{00000000-0000-0000-0000-000000000000}"/>
  <bookViews>
    <workbookView xWindow="-108" yWindow="-108" windowWidth="23256" windowHeight="12720" xr2:uid="{E29CD33C-AB6A-4958-8F2D-2E03CFCF244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H4" i="2"/>
  <c r="H5" i="2"/>
  <c r="C10" i="2"/>
  <c r="H6" i="2"/>
  <c r="H2" i="2"/>
  <c r="H8" i="2"/>
  <c r="H3" i="2"/>
  <c r="H7" i="2"/>
  <c r="E10" i="2"/>
  <c r="D7" i="2"/>
  <c r="E9" i="2"/>
  <c r="D9" i="2"/>
  <c r="E8" i="2"/>
  <c r="D8" i="2"/>
  <c r="D10" i="2"/>
  <c r="E7" i="2"/>
</calcChain>
</file>

<file path=xl/sharedStrings.xml><?xml version="1.0" encoding="utf-8"?>
<sst xmlns="http://schemas.openxmlformats.org/spreadsheetml/2006/main" count="16" uniqueCount="14">
  <si>
    <t>Ano</t>
  </si>
  <si>
    <t>Alunos</t>
  </si>
  <si>
    <t>Previsão(Alunos)</t>
  </si>
  <si>
    <t>Limite de Confiança Inferior(Alunos)</t>
  </si>
  <si>
    <t>Limite de Confiança Superior(Alunos)</t>
  </si>
  <si>
    <t>Estatística</t>
  </si>
  <si>
    <t>Valor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</si>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</sst>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Alunos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Planilha2!$B$2:$B$10</c:f>
              <c:numCache>
                <c:formatCode>#,##0</c:formatCode>
                <c:ptCount val="9"/>
                <c:pt idx="0">
                  <c:v>8290586</c:v>
                </c:pt>
                <c:pt idx="1">
                  <c:v>8450514</c:v>
                </c:pt>
                <c:pt idx="2">
                  <c:v>8602667</c:v>
                </c:pt>
                <c:pt idx="3">
                  <c:v>8680945</c:v>
                </c:pt>
                <c:pt idx="4">
                  <c:v>8987120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48B7-90FA-013CC16F44EF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Previsão(Alunos)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Planilha2!$C$2:$C$10</c:f>
              <c:numCache>
                <c:formatCode>General</c:formatCode>
                <c:ptCount val="9"/>
                <c:pt idx="4" formatCode="#,##0">
                  <c:v>8987120</c:v>
                </c:pt>
                <c:pt idx="5" formatCode="#,##0">
                  <c:v>9017526.5006565936</c:v>
                </c:pt>
                <c:pt idx="6" formatCode="#,##0">
                  <c:v>9194207.7150987685</c:v>
                </c:pt>
                <c:pt idx="7" formatCode="#,##0">
                  <c:v>9313858.2606259324</c:v>
                </c:pt>
                <c:pt idx="8" formatCode="#,##0">
                  <c:v>9490539.4750681072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E-48B7-90FA-013CC16F44EF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Limite de Confiança Inferior(Alunos)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Planilha2!$D$2:$D$10</c:f>
              <c:numCache>
                <c:formatCode>General</c:formatCode>
                <c:ptCount val="9"/>
                <c:pt idx="4" formatCode="#,##0">
                  <c:v>8987120</c:v>
                </c:pt>
                <c:pt idx="5" formatCode="#,##0">
                  <c:v>8916318.1376302801</c:v>
                </c:pt>
                <c:pt idx="6" formatCode="#,##0">
                  <c:v>9092998.8966358453</c:v>
                </c:pt>
                <c:pt idx="7" formatCode="#,##0">
                  <c:v>9211810.8162351251</c:v>
                </c:pt>
                <c:pt idx="8" formatCode="#,##0">
                  <c:v>9388490.7759827506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E-48B7-90FA-013CC16F44EF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Limite de Confiança Superior(Alunos)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Planilha2!$E$2:$E$10</c:f>
              <c:numCache>
                <c:formatCode>General</c:formatCode>
                <c:ptCount val="9"/>
                <c:pt idx="4" formatCode="#,##0">
                  <c:v>8987120</c:v>
                </c:pt>
                <c:pt idx="5" formatCode="#,##0">
                  <c:v>9118734.8636829071</c:v>
                </c:pt>
                <c:pt idx="6" formatCode="#,##0">
                  <c:v>9295416.5335616916</c:v>
                </c:pt>
                <c:pt idx="7" formatCode="#,##0">
                  <c:v>9415905.7050167397</c:v>
                </c:pt>
                <c:pt idx="8" formatCode="#,##0">
                  <c:v>9592588.1741534639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E-48B7-90FA-013CC16F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6752"/>
        <c:axId val="57665312"/>
      </c:lineChart>
      <c:catAx>
        <c:axId val="576667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65312"/>
        <c:crosses val="autoZero"/>
        <c:auto val="1"/>
        <c:lblAlgn val="ctr"/>
        <c:lblOffset val="100"/>
        <c:noMultiLvlLbl val="0"/>
      </c:catAx>
      <c:valAx>
        <c:axId val="576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110490</xdr:rowOff>
    </xdr:from>
    <xdr:to>
      <xdr:col>6</xdr:col>
      <xdr:colOff>169545</xdr:colOff>
      <xdr:row>30</xdr:row>
      <xdr:rowOff>120015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4C61E6-930E-1ED5-8FBF-68DF69D15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8EB5F-E86B-4C1E-B128-72C23EF5010C}" name="Tabela1" displayName="Tabela1" ref="A1:E10" totalsRowShown="0">
  <autoFilter ref="A1:E10" xr:uid="{2088EB5F-E86B-4C1E-B128-72C23EF5010C}"/>
  <tableColumns count="5">
    <tableColumn id="1" xr3:uid="{AF9B7A82-A760-485F-A2AA-ADF5E5CD79E5}" name="Ano"/>
    <tableColumn id="2" xr3:uid="{614B032D-4DD2-4076-ABDA-97C45F7ABB7D}" name="Alunos"/>
    <tableColumn id="3" xr3:uid="{D4D23F49-3D90-4E81-B900-15D949A198C9}" name="Previsão(Alunos)" dataDxfId="3">
      <calculatedColumnFormula>_xlfn.FORECAST.ETS(A2,$B$2:$B$6,$A$2:$A$6,1,1)</calculatedColumnFormula>
    </tableColumn>
    <tableColumn id="4" xr3:uid="{7D08ED7D-3DBF-4B77-82F4-E3EEE56D2276}" name="Limite de Confiança Inferior(Alunos)" dataDxfId="2">
      <calculatedColumnFormula>C2-_xlfn.FORECAST.ETS.CONFINT(A2,$B$2:$B$6,$A$2:$A$6,0.95,1,1)</calculatedColumnFormula>
    </tableColumn>
    <tableColumn id="5" xr3:uid="{6E725B26-C064-4C13-BC10-00A4639491F6}" name="Limite de Confiança Superior(Alunos)" dataDxfId="1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F4CF5E-EE28-4C80-AA02-9EA2EDD7C23F}" name="Tabela2" displayName="Tabela2" ref="G1:H8" totalsRowShown="0">
  <autoFilter ref="G1:H8" xr:uid="{5AF4CF5E-EE28-4C80-AA02-9EA2EDD7C23F}"/>
  <tableColumns count="2">
    <tableColumn id="1" xr3:uid="{432915E3-4DF4-4788-B1A8-02F0775157B4}" name="Estatística"/>
    <tableColumn id="2" xr3:uid="{3C20CA11-6A3B-4012-8119-7F2A11DC8005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7BA9-8C38-4D33-BDAF-F787E554913C}">
  <dimension ref="A1:H10"/>
  <sheetViews>
    <sheetView tabSelected="1" workbookViewId="0">
      <selection activeCell="B1" sqref="B1:B1048576"/>
    </sheetView>
  </sheetViews>
  <sheetFormatPr defaultRowHeight="14.4" x14ac:dyDescent="0.3"/>
  <cols>
    <col min="1" max="1" width="6.6640625" bestFit="1" customWidth="1"/>
    <col min="2" max="2" width="9.109375" bestFit="1" customWidth="1"/>
    <col min="3" max="3" width="17.109375" customWidth="1"/>
    <col min="4" max="4" width="34.109375" bestFit="1" customWidth="1"/>
    <col min="5" max="5" width="35" bestFit="1" customWidth="1"/>
    <col min="7" max="7" width="11.21875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2017</v>
      </c>
      <c r="B2" s="1">
        <v>8290586</v>
      </c>
      <c r="G2" t="s">
        <v>7</v>
      </c>
      <c r="H2" s="3">
        <f>_xlfn.FORECAST.ETS.STAT($B$2:$B$6,$A$2:$A$6,1,1,1)</f>
        <v>2E-3</v>
      </c>
    </row>
    <row r="3" spans="1:8" x14ac:dyDescent="0.3">
      <c r="A3">
        <v>2018</v>
      </c>
      <c r="B3" s="1">
        <v>8450514</v>
      </c>
      <c r="G3" t="s">
        <v>8</v>
      </c>
      <c r="H3" s="3">
        <f>_xlfn.FORECAST.ETS.STAT($B$2:$B$6,$A$2:$A$6,2,1,1)</f>
        <v>1E-3</v>
      </c>
    </row>
    <row r="4" spans="1:8" x14ac:dyDescent="0.3">
      <c r="A4">
        <v>2019</v>
      </c>
      <c r="B4" s="1">
        <v>8602667</v>
      </c>
      <c r="G4" t="s">
        <v>9</v>
      </c>
      <c r="H4" s="3">
        <f>_xlfn.FORECAST.ETS.STAT($B$2:$B$6,$A$2:$A$6,3,1,1)</f>
        <v>0.125</v>
      </c>
    </row>
    <row r="5" spans="1:8" x14ac:dyDescent="0.3">
      <c r="A5">
        <v>2020</v>
      </c>
      <c r="B5" s="1">
        <v>8680945</v>
      </c>
      <c r="G5" t="s">
        <v>10</v>
      </c>
      <c r="H5" s="3">
        <f>_xlfn.FORECAST.ETS.STAT($B$2:$B$6,$A$2:$A$6,4,1,1)</f>
        <v>0.21453026879137793</v>
      </c>
    </row>
    <row r="6" spans="1:8" x14ac:dyDescent="0.3">
      <c r="A6">
        <v>2021</v>
      </c>
      <c r="B6" s="1">
        <v>8987120</v>
      </c>
      <c r="C6" s="1">
        <v>8987120</v>
      </c>
      <c r="D6" s="1">
        <v>8987120</v>
      </c>
      <c r="E6" s="1">
        <v>8987120</v>
      </c>
      <c r="G6" t="s">
        <v>11</v>
      </c>
      <c r="H6" s="3">
        <f>_xlfn.FORECAST.ETS.STAT($B$2:$B$6,$A$2:$A$6,5,1,1)</f>
        <v>4.2519492263699225E-3</v>
      </c>
    </row>
    <row r="7" spans="1:8" x14ac:dyDescent="0.3">
      <c r="A7">
        <v>2022</v>
      </c>
      <c r="C7" s="1">
        <f>_xlfn.FORECAST.ETS(A7,$B$2:$B$6,$A$2:$A$6,1,1)</f>
        <v>9017526.5006565936</v>
      </c>
      <c r="D7" s="1">
        <f>C7-_xlfn.FORECAST.ETS.CONFINT(A7,$B$2:$B$6,$A$2:$A$6,0.95,1,1)</f>
        <v>8916318.1376302801</v>
      </c>
      <c r="E7" s="1">
        <f>C7+_xlfn.FORECAST.ETS.CONFINT(A7,$B$2:$B$6,$A$2:$A$6,0.95,1,1)</f>
        <v>9118734.8636829071</v>
      </c>
      <c r="G7" t="s">
        <v>12</v>
      </c>
      <c r="H7" s="3">
        <f>_xlfn.FORECAST.ETS.STAT($B$2:$B$6,$A$2:$A$6,6,1,1)</f>
        <v>37356.906560583411</v>
      </c>
    </row>
    <row r="8" spans="1:8" x14ac:dyDescent="0.3">
      <c r="A8">
        <v>2023</v>
      </c>
      <c r="C8" s="1">
        <f>_xlfn.FORECAST.ETS(A8,$B$2:$B$6,$A$2:$A$6,1,1)</f>
        <v>9194207.7150987685</v>
      </c>
      <c r="D8" s="1">
        <f>C8-_xlfn.FORECAST.ETS.CONFINT(A8,$B$2:$B$6,$A$2:$A$6,0.95,1,1)</f>
        <v>9092998.8966358453</v>
      </c>
      <c r="E8" s="1">
        <f>C8+_xlfn.FORECAST.ETS.CONFINT(A8,$B$2:$B$6,$A$2:$A$6,0.95,1,1)</f>
        <v>9295416.5335616916</v>
      </c>
      <c r="G8" t="s">
        <v>13</v>
      </c>
      <c r="H8" s="3">
        <f>_xlfn.FORECAST.ETS.STAT($B$2:$B$6,$A$2:$A$6,7,1,1)</f>
        <v>51637.868769341148</v>
      </c>
    </row>
    <row r="9" spans="1:8" x14ac:dyDescent="0.3">
      <c r="A9">
        <v>2024</v>
      </c>
      <c r="C9" s="1">
        <f>_xlfn.FORECAST.ETS(A9,$B$2:$B$6,$A$2:$A$6,1,1)</f>
        <v>9313858.2606259324</v>
      </c>
      <c r="D9" s="1">
        <f>C9-_xlfn.FORECAST.ETS.CONFINT(A9,$B$2:$B$6,$A$2:$A$6,0.95,1,1)</f>
        <v>9211810.8162351251</v>
      </c>
      <c r="E9" s="1">
        <f>C9+_xlfn.FORECAST.ETS.CONFINT(A9,$B$2:$B$6,$A$2:$A$6,0.95,1,1)</f>
        <v>9415905.7050167397</v>
      </c>
    </row>
    <row r="10" spans="1:8" x14ac:dyDescent="0.3">
      <c r="A10">
        <v>2025</v>
      </c>
      <c r="C10" s="1">
        <f>_xlfn.FORECAST.ETS(A10,$B$2:$B$6,$A$2:$A$6,1,1)</f>
        <v>9490539.4750681072</v>
      </c>
      <c r="D10" s="1">
        <f>C10-_xlfn.FORECAST.ETS.CONFINT(A10,$B$2:$B$6,$A$2:$A$6,0.95,1,1)</f>
        <v>9388490.7759827506</v>
      </c>
      <c r="E10" s="1">
        <f>C10+_xlfn.FORECAST.ETS.CONFINT(A10,$B$2:$B$6,$A$2:$A$6,0.95,1,1)</f>
        <v>9592588.1741534639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5C54-2785-4CF4-B4A8-641AE4797992}">
  <dimension ref="A1:B6"/>
  <sheetViews>
    <sheetView workbookViewId="0">
      <selection sqref="A1:B6"/>
    </sheetView>
  </sheetViews>
  <sheetFormatPr defaultRowHeight="14.4" x14ac:dyDescent="0.3"/>
  <cols>
    <col min="2" max="2" width="9.1093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>
        <v>2017</v>
      </c>
      <c r="B2" s="1">
        <v>8290586</v>
      </c>
    </row>
    <row r="3" spans="1:2" x14ac:dyDescent="0.3">
      <c r="A3">
        <v>2018</v>
      </c>
      <c r="B3" s="1">
        <v>8450514</v>
      </c>
    </row>
    <row r="4" spans="1:2" x14ac:dyDescent="0.3">
      <c r="A4">
        <v>2019</v>
      </c>
      <c r="B4" s="1">
        <v>8602667</v>
      </c>
    </row>
    <row r="5" spans="1:2" x14ac:dyDescent="0.3">
      <c r="A5">
        <v>2020</v>
      </c>
      <c r="B5" s="1">
        <v>8680945</v>
      </c>
    </row>
    <row r="6" spans="1:2" x14ac:dyDescent="0.3">
      <c r="A6">
        <v>2021</v>
      </c>
      <c r="B6" s="1">
        <v>8987120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LuisMotta</dc:creator>
  <cp:lastModifiedBy>LuisMotta</cp:lastModifiedBy>
  <dcterms:created xsi:type="dcterms:W3CDTF">2023-05-19T22:47:42Z</dcterms:created>
  <dcterms:modified xsi:type="dcterms:W3CDTF">2023-05-19T22:50:33Z</dcterms:modified>
</cp:coreProperties>
</file>