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BB2D0C3-538F-4C24-A353-F7407C0A0F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Sheet1!$A$1:$V$65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5" i="1" l="1"/>
  <c r="L64" i="1"/>
  <c r="M64" i="1"/>
  <c r="N64" i="1"/>
  <c r="O64" i="1"/>
  <c r="P64" i="1"/>
  <c r="Q64" i="1"/>
  <c r="R64" i="1"/>
  <c r="S64" i="1"/>
  <c r="T64" i="1"/>
  <c r="U64" i="1"/>
  <c r="AJ51" i="1" s="1"/>
  <c r="V64" i="1"/>
  <c r="AK51" i="1" s="1"/>
  <c r="L63" i="1"/>
  <c r="M63" i="1"/>
  <c r="N63" i="1"/>
  <c r="O63" i="1"/>
  <c r="P63" i="1"/>
  <c r="Q63" i="1"/>
  <c r="R63" i="1"/>
  <c r="S63" i="1"/>
  <c r="T63" i="1"/>
  <c r="U63" i="1"/>
  <c r="V63" i="1"/>
  <c r="AK49" i="1" s="1"/>
  <c r="L62" i="1"/>
  <c r="M62" i="1"/>
  <c r="N62" i="1"/>
  <c r="O62" i="1"/>
  <c r="P62" i="1"/>
  <c r="Q62" i="1"/>
  <c r="R62" i="1"/>
  <c r="S62" i="1"/>
  <c r="T62" i="1"/>
  <c r="U62" i="1"/>
  <c r="V62" i="1"/>
  <c r="L61" i="1"/>
  <c r="M61" i="1"/>
  <c r="N61" i="1"/>
  <c r="O61" i="1"/>
  <c r="P61" i="1"/>
  <c r="Q61" i="1"/>
  <c r="R61" i="1"/>
  <c r="S61" i="1"/>
  <c r="T61" i="1"/>
  <c r="U61" i="1"/>
  <c r="V61" i="1"/>
  <c r="AK43" i="1" s="1"/>
  <c r="L60" i="1"/>
  <c r="M60" i="1"/>
  <c r="N60" i="1"/>
  <c r="O60" i="1"/>
  <c r="P60" i="1"/>
  <c r="Q60" i="1"/>
  <c r="R60" i="1"/>
  <c r="S60" i="1"/>
  <c r="T60" i="1"/>
  <c r="U60" i="1"/>
  <c r="V60" i="1"/>
  <c r="L59" i="1"/>
  <c r="M59" i="1"/>
  <c r="N59" i="1"/>
  <c r="O59" i="1"/>
  <c r="P59" i="1"/>
  <c r="Q59" i="1"/>
  <c r="R59" i="1"/>
  <c r="S59" i="1"/>
  <c r="T59" i="1"/>
  <c r="U59" i="1"/>
  <c r="V59" i="1"/>
  <c r="AK53" i="1" s="1"/>
  <c r="L58" i="1"/>
  <c r="M58" i="1"/>
  <c r="N58" i="1"/>
  <c r="O58" i="1"/>
  <c r="P58" i="1"/>
  <c r="Q58" i="1"/>
  <c r="R58" i="1"/>
  <c r="S58" i="1"/>
  <c r="T58" i="1"/>
  <c r="U58" i="1"/>
  <c r="V58" i="1"/>
  <c r="L57" i="1"/>
  <c r="M57" i="1"/>
  <c r="N57" i="1"/>
  <c r="O57" i="1"/>
  <c r="P57" i="1"/>
  <c r="Q57" i="1"/>
  <c r="R57" i="1"/>
  <c r="S57" i="1"/>
  <c r="T57" i="1"/>
  <c r="U57" i="1"/>
  <c r="V57" i="1"/>
  <c r="L56" i="1"/>
  <c r="M56" i="1"/>
  <c r="N56" i="1"/>
  <c r="O56" i="1"/>
  <c r="P56" i="1"/>
  <c r="Q56" i="1"/>
  <c r="R56" i="1"/>
  <c r="S56" i="1"/>
  <c r="T56" i="1"/>
  <c r="U56" i="1"/>
  <c r="V56" i="1"/>
  <c r="L55" i="1"/>
  <c r="M55" i="1"/>
  <c r="N55" i="1"/>
  <c r="O55" i="1"/>
  <c r="P55" i="1"/>
  <c r="Q55" i="1"/>
  <c r="R55" i="1"/>
  <c r="S55" i="1"/>
  <c r="T55" i="1"/>
  <c r="U55" i="1"/>
  <c r="V55" i="1"/>
  <c r="L54" i="1"/>
  <c r="M54" i="1"/>
  <c r="N54" i="1"/>
  <c r="O54" i="1"/>
  <c r="P54" i="1"/>
  <c r="Q54" i="1"/>
  <c r="R54" i="1"/>
  <c r="S54" i="1"/>
  <c r="T54" i="1"/>
  <c r="U54" i="1"/>
  <c r="V54" i="1"/>
  <c r="L53" i="1"/>
  <c r="M53" i="1"/>
  <c r="N53" i="1"/>
  <c r="O53" i="1"/>
  <c r="P53" i="1"/>
  <c r="Q53" i="1"/>
  <c r="R53" i="1"/>
  <c r="S53" i="1"/>
  <c r="T53" i="1"/>
  <c r="U53" i="1"/>
  <c r="V53" i="1"/>
  <c r="K54" i="1"/>
  <c r="K55" i="1"/>
  <c r="K56" i="1"/>
  <c r="K57" i="1"/>
  <c r="K58" i="1"/>
  <c r="K59" i="1"/>
  <c r="K60" i="1"/>
  <c r="K61" i="1"/>
  <c r="K62" i="1"/>
  <c r="K63" i="1"/>
  <c r="K64" i="1"/>
  <c r="K53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E54" i="1"/>
  <c r="AE8" i="1"/>
  <c r="AE10" i="1" s="1"/>
  <c r="AE12" i="1"/>
  <c r="AE14" i="1" s="1"/>
  <c r="AE16" i="1" s="1"/>
  <c r="AE18" i="1" s="1"/>
  <c r="AE20" i="1" s="1"/>
  <c r="AE22" i="1" s="1"/>
  <c r="AE24" i="1" s="1"/>
  <c r="AE26" i="1" s="1"/>
  <c r="AE28" i="1" s="1"/>
  <c r="AE6" i="1"/>
  <c r="AK39" i="1" l="1"/>
  <c r="AC83" i="1"/>
  <c r="AK47" i="1"/>
  <c r="AJ45" i="1"/>
  <c r="AK45" i="1"/>
  <c r="AJ49" i="1"/>
  <c r="AJ43" i="1"/>
  <c r="AJ47" i="1"/>
  <c r="AK41" i="1"/>
  <c r="AG5" i="1"/>
  <c r="AG13" i="1"/>
  <c r="AJ35" i="1"/>
  <c r="AI43" i="1"/>
  <c r="AI51" i="1"/>
  <c r="AI45" i="1"/>
  <c r="U65" i="1"/>
  <c r="AK35" i="1"/>
  <c r="AI47" i="1"/>
  <c r="AJ53" i="1"/>
  <c r="AJ41" i="1"/>
  <c r="AH51" i="1"/>
  <c r="AJ33" i="1"/>
  <c r="AJ27" i="1"/>
  <c r="T65" i="1"/>
  <c r="AI33" i="1"/>
  <c r="AK13" i="1"/>
  <c r="AJ17" i="1"/>
  <c r="AK23" i="1"/>
  <c r="AJ39" i="1"/>
  <c r="AI49" i="1"/>
  <c r="AJ29" i="1"/>
  <c r="AJ37" i="1"/>
  <c r="AI53" i="1"/>
  <c r="AI41" i="1"/>
  <c r="AH43" i="1"/>
  <c r="AH45" i="1"/>
  <c r="AH47" i="1"/>
  <c r="AH49" i="1"/>
  <c r="AI31" i="1"/>
  <c r="AJ15" i="1"/>
  <c r="AJ23" i="1"/>
  <c r="AI39" i="1"/>
  <c r="AI37" i="1"/>
  <c r="AJ21" i="1"/>
  <c r="AI35" i="1"/>
  <c r="AJ19" i="1"/>
  <c r="AI25" i="1"/>
  <c r="AI29" i="1"/>
  <c r="AI15" i="1"/>
  <c r="AI23" i="1"/>
  <c r="AI27" i="1"/>
  <c r="AH53" i="1"/>
  <c r="AH29" i="1"/>
  <c r="AI13" i="1"/>
  <c r="AG45" i="1"/>
  <c r="AI19" i="1"/>
  <c r="AI17" i="1"/>
  <c r="AH41" i="1"/>
  <c r="AH15" i="1"/>
  <c r="AH35" i="1"/>
  <c r="AH23" i="1"/>
  <c r="AH33" i="1"/>
  <c r="AH27" i="1"/>
  <c r="AH31" i="1"/>
  <c r="AH25" i="1"/>
  <c r="AH39" i="1"/>
  <c r="AH21" i="1"/>
  <c r="AH19" i="1"/>
  <c r="AC13" i="1"/>
  <c r="AH17" i="1"/>
  <c r="Z81" i="1"/>
  <c r="AG33" i="1"/>
  <c r="AH11" i="1"/>
  <c r="AH5" i="1"/>
  <c r="AC5" i="1"/>
  <c r="AG27" i="1"/>
  <c r="AH9" i="1"/>
  <c r="AG7" i="1"/>
  <c r="AG11" i="1"/>
  <c r="Z79" i="1"/>
  <c r="AG47" i="1"/>
  <c r="AK9" i="1"/>
  <c r="AK15" i="1"/>
  <c r="AK19" i="1"/>
  <c r="AK25" i="1"/>
  <c r="AK29" i="1"/>
  <c r="AK37" i="1"/>
  <c r="Z83" i="1"/>
  <c r="AC7" i="1"/>
  <c r="AC15" i="1"/>
  <c r="AC33" i="1"/>
  <c r="AG17" i="1"/>
  <c r="AG29" i="1"/>
  <c r="AG41" i="1"/>
  <c r="AG49" i="1"/>
  <c r="AJ5" i="1"/>
  <c r="AJ7" i="1"/>
  <c r="AJ9" i="1"/>
  <c r="AJ11" i="1"/>
  <c r="AJ13" i="1"/>
  <c r="AJ31" i="1"/>
  <c r="AG39" i="1"/>
  <c r="AK5" i="1"/>
  <c r="AK11" i="1"/>
  <c r="AK17" i="1"/>
  <c r="AK21" i="1"/>
  <c r="AK27" i="1"/>
  <c r="AK31" i="1"/>
  <c r="AK33" i="1"/>
  <c r="AC9" i="1"/>
  <c r="AC17" i="1"/>
  <c r="AG9" i="1"/>
  <c r="AG19" i="1"/>
  <c r="AG35" i="1"/>
  <c r="AG43" i="1"/>
  <c r="AG51" i="1"/>
  <c r="AI5" i="1"/>
  <c r="AI7" i="1"/>
  <c r="AI9" i="1"/>
  <c r="AI11" i="1"/>
  <c r="AI21" i="1"/>
  <c r="AK7" i="1"/>
  <c r="AC11" i="1"/>
  <c r="AC31" i="1"/>
  <c r="AG25" i="1"/>
  <c r="AG31" i="1"/>
  <c r="V65" i="1"/>
  <c r="AB47" i="1"/>
  <c r="AC81" i="1"/>
  <c r="Y83" i="1"/>
  <c r="AG37" i="1"/>
  <c r="AG53" i="1"/>
  <c r="AH7" i="1"/>
  <c r="AH13" i="1"/>
  <c r="AH37" i="1"/>
  <c r="Y81" i="1"/>
  <c r="AC37" i="1"/>
  <c r="AC79" i="1"/>
  <c r="AC75" i="1"/>
  <c r="AC77" i="1"/>
  <c r="AC73" i="1"/>
  <c r="AC69" i="1"/>
  <c r="AC71" i="1"/>
  <c r="AC23" i="1"/>
  <c r="AC59" i="1"/>
  <c r="AC39" i="1"/>
  <c r="AC25" i="1"/>
  <c r="AG21" i="1"/>
  <c r="AC67" i="1"/>
  <c r="AC65" i="1"/>
  <c r="AC63" i="1"/>
  <c r="AB83" i="1"/>
  <c r="AC51" i="1"/>
  <c r="AA83" i="1"/>
  <c r="AC19" i="1"/>
  <c r="AC27" i="1"/>
  <c r="AC35" i="1"/>
  <c r="AC53" i="1"/>
  <c r="AA81" i="1"/>
  <c r="AC21" i="1"/>
  <c r="AC29" i="1"/>
  <c r="AG15" i="1"/>
  <c r="AG23" i="1"/>
  <c r="AB81" i="1"/>
  <c r="AC41" i="1"/>
  <c r="AC47" i="1"/>
  <c r="AC55" i="1"/>
  <c r="AC43" i="1"/>
  <c r="AC49" i="1"/>
  <c r="AC57" i="1"/>
  <c r="AC61" i="1"/>
  <c r="AC45" i="1"/>
  <c r="S65" i="1"/>
  <c r="Y79" i="1"/>
  <c r="AA79" i="1"/>
  <c r="AB79" i="1"/>
  <c r="Z77" i="1"/>
  <c r="AA77" i="1"/>
  <c r="AB77" i="1"/>
  <c r="Z75" i="1"/>
  <c r="AA75" i="1"/>
  <c r="AB75" i="1"/>
  <c r="Z73" i="1"/>
  <c r="AA73" i="1"/>
  <c r="AB73" i="1"/>
  <c r="Y75" i="1"/>
  <c r="Y73" i="1"/>
  <c r="AL47" i="1" l="1"/>
  <c r="AM47" i="1" s="1"/>
  <c r="AL41" i="1"/>
  <c r="AM41" i="1" s="1"/>
  <c r="AL33" i="1"/>
  <c r="AM33" i="1" s="1"/>
  <c r="AL51" i="1"/>
  <c r="AM51" i="1" s="1"/>
  <c r="AL43" i="1"/>
  <c r="AM43" i="1" s="1"/>
  <c r="AL53" i="1"/>
  <c r="AM53" i="1" s="1"/>
  <c r="AL29" i="1"/>
  <c r="AM29" i="1" s="1"/>
  <c r="AL31" i="1"/>
  <c r="AM31" i="1" s="1"/>
  <c r="AL49" i="1"/>
  <c r="AM49" i="1" s="1"/>
  <c r="AL27" i="1"/>
  <c r="AM27" i="1" s="1"/>
  <c r="AL35" i="1"/>
  <c r="AM35" i="1" s="1"/>
  <c r="AL15" i="1"/>
  <c r="AM15" i="1" s="1"/>
  <c r="AL13" i="1"/>
  <c r="AM13" i="1" s="1"/>
  <c r="AL45" i="1"/>
  <c r="AM45" i="1" s="1"/>
  <c r="AM25" i="1"/>
  <c r="AL5" i="1"/>
  <c r="AM5" i="1" s="1"/>
  <c r="AL21" i="1"/>
  <c r="AM21" i="1" s="1"/>
  <c r="AL23" i="1"/>
  <c r="AM23" i="1" s="1"/>
  <c r="AL19" i="1"/>
  <c r="AM19" i="1" s="1"/>
  <c r="AL9" i="1"/>
  <c r="AM9" i="1" s="1"/>
  <c r="AL11" i="1"/>
  <c r="AM11" i="1" s="1"/>
  <c r="AL39" i="1"/>
  <c r="AM39" i="1" s="1"/>
  <c r="AL17" i="1"/>
  <c r="AM17" i="1" s="1"/>
  <c r="AL7" i="1"/>
  <c r="AM7" i="1" s="1"/>
  <c r="AL37" i="1"/>
  <c r="AM37" i="1" s="1"/>
  <c r="AD83" i="1"/>
  <c r="AE83" i="1" s="1"/>
  <c r="AD81" i="1"/>
  <c r="AE81" i="1" s="1"/>
  <c r="AD79" i="1"/>
  <c r="AE79" i="1" s="1"/>
  <c r="AD73" i="1"/>
  <c r="AE73" i="1" s="1"/>
  <c r="AD77" i="1"/>
  <c r="AE77" i="1" s="1"/>
  <c r="AD75" i="1"/>
  <c r="AE75" i="1" s="1"/>
  <c r="Y77" i="1"/>
  <c r="AB71" i="1"/>
  <c r="P65" i="1"/>
  <c r="Z71" i="1"/>
  <c r="AA71" i="1"/>
  <c r="Y71" i="1"/>
  <c r="Z69" i="1"/>
  <c r="AA69" i="1"/>
  <c r="AB69" i="1"/>
  <c r="Y69" i="1"/>
  <c r="Z67" i="1"/>
  <c r="AA67" i="1"/>
  <c r="AB67" i="1"/>
  <c r="Y67" i="1"/>
  <c r="Z65" i="1"/>
  <c r="AA65" i="1"/>
  <c r="AB65" i="1"/>
  <c r="Y65" i="1"/>
  <c r="Z63" i="1"/>
  <c r="AA63" i="1"/>
  <c r="AB63" i="1"/>
  <c r="Y63" i="1"/>
  <c r="Z61" i="1"/>
  <c r="AA61" i="1"/>
  <c r="AB61" i="1"/>
  <c r="Y61" i="1"/>
  <c r="AB59" i="1"/>
  <c r="AA59" i="1"/>
  <c r="Z59" i="1"/>
  <c r="Y59" i="1"/>
  <c r="Y57" i="1"/>
  <c r="AD59" i="1" l="1"/>
  <c r="AE59" i="1" s="1"/>
  <c r="AD71" i="1"/>
  <c r="AE71" i="1" s="1"/>
  <c r="AD61" i="1"/>
  <c r="AE61" i="1" s="1"/>
  <c r="AD63" i="1"/>
  <c r="AE63" i="1" s="1"/>
  <c r="AD65" i="1"/>
  <c r="AE65" i="1" s="1"/>
  <c r="AD67" i="1"/>
  <c r="AE67" i="1" s="1"/>
  <c r="AD69" i="1"/>
  <c r="AE69" i="1" s="1"/>
  <c r="Z57" i="1"/>
  <c r="AA57" i="1"/>
  <c r="AB57" i="1"/>
  <c r="AD57" i="1" l="1"/>
  <c r="AE57" i="1" s="1"/>
  <c r="AB55" i="1"/>
  <c r="Y55" i="1"/>
  <c r="AB53" i="1"/>
  <c r="Y53" i="1"/>
  <c r="AB51" i="1"/>
  <c r="Y51" i="1"/>
  <c r="AB49" i="1"/>
  <c r="Y49" i="1"/>
  <c r="Y47" i="1"/>
  <c r="AB45" i="1"/>
  <c r="Y45" i="1"/>
  <c r="AB43" i="1"/>
  <c r="Y43" i="1"/>
  <c r="AB41" i="1"/>
  <c r="Y41" i="1"/>
  <c r="AB37" i="1"/>
  <c r="Y37" i="1"/>
  <c r="AB33" i="1"/>
  <c r="Y33" i="1"/>
  <c r="AB29" i="1"/>
  <c r="Y29" i="1"/>
  <c r="Y25" i="1"/>
  <c r="Y5" i="1"/>
  <c r="AA37" i="1"/>
  <c r="AB35" i="1"/>
  <c r="Y35" i="1"/>
  <c r="AB31" i="1"/>
  <c r="Y31" i="1"/>
  <c r="AB27" i="1"/>
  <c r="Y27" i="1"/>
  <c r="AB25" i="1"/>
  <c r="AB23" i="1"/>
  <c r="Y23" i="1"/>
  <c r="AB19" i="1"/>
  <c r="Y19" i="1"/>
  <c r="AB13" i="1"/>
  <c r="Y13" i="1"/>
  <c r="AB11" i="1"/>
  <c r="Y11" i="1"/>
  <c r="AB9" i="1"/>
  <c r="Y9" i="1"/>
  <c r="AB7" i="1"/>
  <c r="Y7" i="1"/>
  <c r="AB5" i="1"/>
  <c r="Z55" i="1" l="1"/>
  <c r="AA55" i="1"/>
  <c r="Z53" i="1"/>
  <c r="AA53" i="1"/>
  <c r="Z51" i="1"/>
  <c r="AA51" i="1"/>
  <c r="Z49" i="1"/>
  <c r="AA49" i="1"/>
  <c r="Z47" i="1"/>
  <c r="AA47" i="1"/>
  <c r="Z45" i="1"/>
  <c r="AA45" i="1"/>
  <c r="Z43" i="1"/>
  <c r="AA43" i="1"/>
  <c r="Y39" i="1"/>
  <c r="Z41" i="1"/>
  <c r="AA41" i="1"/>
  <c r="AB39" i="1"/>
  <c r="AA39" i="1"/>
  <c r="Z39" i="1"/>
  <c r="Z37" i="1"/>
  <c r="AD37" i="1" s="1"/>
  <c r="AE37" i="1" s="1"/>
  <c r="AA35" i="1"/>
  <c r="Z35" i="1"/>
  <c r="AA33" i="1"/>
  <c r="Z33" i="1"/>
  <c r="AA31" i="1"/>
  <c r="Z31" i="1"/>
  <c r="AA5" i="1"/>
  <c r="Z5" i="1"/>
  <c r="Z29" i="1"/>
  <c r="AA29" i="1"/>
  <c r="Z27" i="1"/>
  <c r="AA27" i="1"/>
  <c r="Z25" i="1"/>
  <c r="AA25" i="1"/>
  <c r="Z23" i="1"/>
  <c r="AA23" i="1"/>
  <c r="Z21" i="1"/>
  <c r="AA21" i="1"/>
  <c r="AB21" i="1"/>
  <c r="Y21" i="1"/>
  <c r="Z19" i="1"/>
  <c r="AA19" i="1"/>
  <c r="Z17" i="1"/>
  <c r="AA17" i="1"/>
  <c r="AB17" i="1"/>
  <c r="Y17" i="1"/>
  <c r="Z15" i="1"/>
  <c r="AA15" i="1"/>
  <c r="AB15" i="1"/>
  <c r="Y15" i="1"/>
  <c r="Z13" i="1"/>
  <c r="AD13" i="1" s="1"/>
  <c r="AE13" i="1" s="1"/>
  <c r="AA13" i="1"/>
  <c r="Z11" i="1"/>
  <c r="AA11" i="1"/>
  <c r="Z9" i="1"/>
  <c r="AA9" i="1"/>
  <c r="Z7" i="1"/>
  <c r="AA7" i="1"/>
  <c r="AD9" i="1" l="1"/>
  <c r="AE9" i="1" s="1"/>
  <c r="AD17" i="1"/>
  <c r="AE17" i="1" s="1"/>
  <c r="AD23" i="1"/>
  <c r="AE23" i="1" s="1"/>
  <c r="AD27" i="1"/>
  <c r="AE27" i="1" s="1"/>
  <c r="AD41" i="1"/>
  <c r="AE41" i="1" s="1"/>
  <c r="AD15" i="1"/>
  <c r="AE15" i="1" s="1"/>
  <c r="AD39" i="1"/>
  <c r="AE39" i="1" s="1"/>
  <c r="AD31" i="1"/>
  <c r="AE31" i="1" s="1"/>
  <c r="AD35" i="1"/>
  <c r="AE35" i="1" s="1"/>
  <c r="AD43" i="1"/>
  <c r="AE43" i="1" s="1"/>
  <c r="AD47" i="1"/>
  <c r="AE47" i="1" s="1"/>
  <c r="AD51" i="1"/>
  <c r="AE51" i="1" s="1"/>
  <c r="AD49" i="1"/>
  <c r="AE49" i="1" s="1"/>
  <c r="AD7" i="1"/>
  <c r="AE7" i="1" s="1"/>
  <c r="AD11" i="1"/>
  <c r="AE11" i="1" s="1"/>
  <c r="AD19" i="1"/>
  <c r="AE19" i="1" s="1"/>
  <c r="AD21" i="1"/>
  <c r="AE21" i="1" s="1"/>
  <c r="AD25" i="1"/>
  <c r="AE25" i="1" s="1"/>
  <c r="AD29" i="1"/>
  <c r="AE29" i="1" s="1"/>
  <c r="AD45" i="1"/>
  <c r="AE45" i="1" s="1"/>
  <c r="AD53" i="1"/>
  <c r="AE53" i="1" s="1"/>
  <c r="AD5" i="1"/>
  <c r="AE5" i="1" s="1"/>
  <c r="AD33" i="1"/>
  <c r="AE33" i="1" s="1"/>
  <c r="AD55" i="1"/>
  <c r="AE55" i="1" s="1"/>
  <c r="R65" i="1"/>
  <c r="Q65" i="1" l="1"/>
  <c r="E65" i="1" l="1"/>
  <c r="O65" i="1"/>
  <c r="F65" i="1"/>
  <c r="G65" i="1"/>
  <c r="K65" i="1"/>
  <c r="N65" i="1"/>
  <c r="M65" i="1"/>
  <c r="L65" i="1"/>
  <c r="J65" i="1"/>
  <c r="I65" i="1"/>
  <c r="H65" i="1"/>
</calcChain>
</file>

<file path=xl/sharedStrings.xml><?xml version="1.0" encoding="utf-8"?>
<sst xmlns="http://schemas.openxmlformats.org/spreadsheetml/2006/main" count="489" uniqueCount="219">
  <si>
    <t>July</t>
  </si>
  <si>
    <t>Aug</t>
  </si>
  <si>
    <t>Sept</t>
  </si>
  <si>
    <t>Nov</t>
  </si>
  <si>
    <t>Dec</t>
  </si>
  <si>
    <t>Jan</t>
  </si>
  <si>
    <t>Feb</t>
  </si>
  <si>
    <t>Mar</t>
  </si>
  <si>
    <t>Apr</t>
  </si>
  <si>
    <t>May</t>
  </si>
  <si>
    <t>June</t>
  </si>
  <si>
    <t>Oct</t>
  </si>
  <si>
    <t>Year 1</t>
  </si>
  <si>
    <t>Year 2</t>
  </si>
  <si>
    <t>Year 3</t>
  </si>
  <si>
    <t>Total</t>
  </si>
  <si>
    <t>APR 2013 - MARCH 2014</t>
  </si>
  <si>
    <t>MARCH 2013 - FEB 2014</t>
  </si>
  <si>
    <t>DEC 2013 - NOV 2014</t>
  </si>
  <si>
    <t>NOV 2013 - OCT 2014</t>
  </si>
  <si>
    <t>SEPT 2013 - AUG 2014</t>
  </si>
  <si>
    <t>AUG 2013 - JUL 2014</t>
  </si>
  <si>
    <t>JULY 2013 - JUNE 2014</t>
  </si>
  <si>
    <t>MAY 2013 - APRIL 2014</t>
  </si>
  <si>
    <t>FEB 2015 - JAN 2016</t>
  </si>
  <si>
    <t>FEB 2014 - JAN 2015</t>
  </si>
  <si>
    <t>MARCH 2014 - FEB 2015</t>
  </si>
  <si>
    <t>APR 2014 - MARCH 2015</t>
  </si>
  <si>
    <t>MAY 2014 - APRIL 2015</t>
  </si>
  <si>
    <t>JUNE 2014 - MAY 2015</t>
  </si>
  <si>
    <t>JULY 2014 - JUNE 2015</t>
  </si>
  <si>
    <t>SEPT 2014 - AUG 2015</t>
  </si>
  <si>
    <t>OCT 2014 - SEPT 2015</t>
  </si>
  <si>
    <t>NOV 2014 - OCT 2015</t>
  </si>
  <si>
    <t>DEC 2014 - NOV 2015</t>
  </si>
  <si>
    <t>JAN 2015 - DEC 2015</t>
  </si>
  <si>
    <t>MARCH 2015 - FEB 2016</t>
  </si>
  <si>
    <t>APR 2015 - MARCH 2016</t>
  </si>
  <si>
    <t>MAY 2015- APRIL 2016</t>
  </si>
  <si>
    <t>JUNE 2015 - MAY 2016</t>
  </si>
  <si>
    <t>JULY 2015 - JUNE 2016</t>
  </si>
  <si>
    <t>SEPT 2015 - AUG 2016</t>
  </si>
  <si>
    <t>OCT 2015 - SEPT 2016</t>
  </si>
  <si>
    <t>NOV 2015 - OCT 2016</t>
  </si>
  <si>
    <t>DEC 2015 - NOV 2016</t>
  </si>
  <si>
    <t>FEB 2016 - JAN 2017</t>
  </si>
  <si>
    <t>AUG 2015 - JUL 2016</t>
  </si>
  <si>
    <t>AUG 2014 - JUL 2015</t>
  </si>
  <si>
    <t>OCT 2013 - SEPT 2014</t>
  </si>
  <si>
    <t>JUNE 2013 - MAY 2014</t>
  </si>
  <si>
    <t>JAN 2014 - DEC 2014</t>
  </si>
  <si>
    <t>2005 / 2006</t>
  </si>
  <si>
    <t>2006 / 2007</t>
  </si>
  <si>
    <t>2007 / 2008</t>
  </si>
  <si>
    <t>2008 / 2009</t>
  </si>
  <si>
    <t>2009 / 2010</t>
  </si>
  <si>
    <t>2010 / 2011</t>
  </si>
  <si>
    <t>2011 / 2012</t>
  </si>
  <si>
    <t>2012 / 2013</t>
  </si>
  <si>
    <t>2013 / 2014</t>
  </si>
  <si>
    <t>2014 / 2015</t>
  </si>
  <si>
    <t>2015 / 2016</t>
  </si>
  <si>
    <t>2016 / 2017</t>
  </si>
  <si>
    <t>MARCH 2016 - FEB 2017</t>
  </si>
  <si>
    <t>APR 2016- MARCH 2017</t>
  </si>
  <si>
    <t>MAY 2016 - APRIL 2017</t>
  </si>
  <si>
    <t>JUNE 2016 - MAY 2017</t>
  </si>
  <si>
    <t>JULY 2016 - JUNE 2017</t>
  </si>
  <si>
    <t>AUG 2016 - JUL 2017</t>
  </si>
  <si>
    <t>SEPT 2016 - AUG 2017</t>
  </si>
  <si>
    <t>OCT 2016 - SEPT 2017</t>
  </si>
  <si>
    <t>NOV 2016 - OCT 2017</t>
  </si>
  <si>
    <t>DEC 2016 - NOV 2017</t>
  </si>
  <si>
    <t>JAN 2017 -DEC 2017</t>
  </si>
  <si>
    <t>FEB 2017 - JAN 2018</t>
  </si>
  <si>
    <t>MARCH 2017 - FEB 2018</t>
  </si>
  <si>
    <t>APR 2017 - MARCH 2018</t>
  </si>
  <si>
    <t>MAY 2017 - APRIL 2018</t>
  </si>
  <si>
    <t>JUNE 2017 - MAY 2018</t>
  </si>
  <si>
    <t>JULY 2017 - JUNE 2018</t>
  </si>
  <si>
    <t>JAN 2016 - DEC 2016</t>
  </si>
  <si>
    <t>2017 / 2018</t>
  </si>
  <si>
    <t>2018 / 2019</t>
  </si>
  <si>
    <t>AUG 2014 - JULY 2015</t>
  </si>
  <si>
    <t>AUG 2015 - JULY 2016</t>
  </si>
  <si>
    <t>AUG 2016 - JULY 2017</t>
  </si>
  <si>
    <t>AUG 2017 -JULY 2018</t>
  </si>
  <si>
    <t>SEPT 2015- AUG 2016</t>
  </si>
  <si>
    <t>SEPT 2017 - AUG 2018</t>
  </si>
  <si>
    <t>OCT 2017 - SEPT 2018</t>
  </si>
  <si>
    <t>NOV 2017 - OCT 2018</t>
  </si>
  <si>
    <t>DEC 2017 -NOV 2018</t>
  </si>
  <si>
    <t>Feb 2015 - Jan 2015</t>
  </si>
  <si>
    <t>Feb 2016 - Jan 2016</t>
  </si>
  <si>
    <t>Feb 2017 - Jan 2017</t>
  </si>
  <si>
    <t>March 2015 - Feb 2015</t>
  </si>
  <si>
    <t>March 2016 - Feb 2016</t>
  </si>
  <si>
    <t>March 2017 - Feb 2017</t>
  </si>
  <si>
    <t>April 2015 - March 2015</t>
  </si>
  <si>
    <t>April 2016 - March 2016</t>
  </si>
  <si>
    <t>April 2017 - March 2017</t>
  </si>
  <si>
    <t>MAY 2015 - APRIL 2014</t>
  </si>
  <si>
    <t>Jan 2015 - Dec 2015</t>
  </si>
  <si>
    <t>Jan 2016 - Dec 2016</t>
  </si>
  <si>
    <t>Jan 2017 - Dec 2017</t>
  </si>
  <si>
    <t>Jan 2018 - Dec 2018</t>
  </si>
  <si>
    <t>April 2018 - March 2019</t>
  </si>
  <si>
    <t>Feb 2018 - Jan 2019</t>
  </si>
  <si>
    <t>March 2018 - Feb 2019</t>
  </si>
  <si>
    <t>May 2018 - April 2019</t>
  </si>
  <si>
    <t>June 2018 - May 2019</t>
  </si>
  <si>
    <t>July 2018 - June 2019</t>
  </si>
  <si>
    <t>Aug 2018 - July 2019</t>
  </si>
  <si>
    <t>2003 / 2004</t>
  </si>
  <si>
    <t>2004 / 2005</t>
  </si>
  <si>
    <t>SEPT 2018 - AUG 2019</t>
  </si>
  <si>
    <t>OCT 2018 - SEPT 2019</t>
  </si>
  <si>
    <t>NOV 2018 - OCT 2019</t>
  </si>
  <si>
    <t>DEC 2018 -NOV 2019</t>
  </si>
  <si>
    <t>2019 / 2020</t>
  </si>
  <si>
    <t>Jan 2019 - Dec 2019</t>
  </si>
  <si>
    <t>Feb 2019 - Jan 2020</t>
  </si>
  <si>
    <t>March 2019 - Feb 2020</t>
  </si>
  <si>
    <t>April 2019 - March 2020</t>
  </si>
  <si>
    <t>May 2017 - April 2018</t>
  </si>
  <si>
    <t>Feb 2016 - Jan 2017</t>
  </si>
  <si>
    <t>Feb 2017 - Jan 2018</t>
  </si>
  <si>
    <t>March 2016 - Feb 2017</t>
  </si>
  <si>
    <t>March 2017 - Feb 2018</t>
  </si>
  <si>
    <t>April 2016 - March 2017</t>
  </si>
  <si>
    <t>April 2017 - March 2018</t>
  </si>
  <si>
    <t>May 2019 - April 2020</t>
  </si>
  <si>
    <t>June 2017 - May 2018</t>
  </si>
  <si>
    <t>June 2019 - May 2020</t>
  </si>
  <si>
    <t>2020 / 2021</t>
  </si>
  <si>
    <t>2021 / 2022</t>
  </si>
  <si>
    <t>Year 4</t>
  </si>
  <si>
    <t>Year 5</t>
  </si>
  <si>
    <t>Apr 2017 -March 2018</t>
  </si>
  <si>
    <t>AUG 2017 - JUL 2018</t>
  </si>
  <si>
    <t>DEC 2017 - NOV 2018</t>
  </si>
  <si>
    <t>JAN 2018 -DEC 2018</t>
  </si>
  <si>
    <t>FEB 2018 - JAN 2019</t>
  </si>
  <si>
    <t>MARCH 2018 - FEB 2019</t>
  </si>
  <si>
    <t>APR 2018 - MARCH 2019</t>
  </si>
  <si>
    <t>MAY 2018 - APRIL 2019</t>
  </si>
  <si>
    <t>JUNE 2018 - MAY 2019</t>
  </si>
  <si>
    <t>JULY 2018 - JUNE 2019</t>
  </si>
  <si>
    <t>AUG 2018 -JULY 2019</t>
  </si>
  <si>
    <t>July 2019 - June 2020</t>
  </si>
  <si>
    <t>Aug 2019 - July 2020</t>
  </si>
  <si>
    <t>SEPT 2019 - AUG 2020</t>
  </si>
  <si>
    <t>OCT 2019 - SEPT 2020</t>
  </si>
  <si>
    <t>NOV 2019 - OCT 2020</t>
  </si>
  <si>
    <t>DEC 2019 -NOV 2020</t>
  </si>
  <si>
    <t>Jan 2020 - Dec 2020</t>
  </si>
  <si>
    <t>Feb 2020 - Jan 2021</t>
  </si>
  <si>
    <t>March 2020 - Feb 2021</t>
  </si>
  <si>
    <t>April 2020 - March 2021</t>
  </si>
  <si>
    <t>May 2020 - April 2021</t>
  </si>
  <si>
    <t>June 2020 - May 2021</t>
  </si>
  <si>
    <t>May 2016 - April 2017</t>
  </si>
  <si>
    <t>June 2016 - May 2017</t>
  </si>
  <si>
    <t>60 month avg</t>
  </si>
  <si>
    <t>72 month avg</t>
  </si>
  <si>
    <t>JULY 2016 - JUNE 2021</t>
  </si>
  <si>
    <t>JULY 2019 - JUNE 2020</t>
  </si>
  <si>
    <t>JULY 2020 - JUNE 2021</t>
  </si>
  <si>
    <t>AUG 2017 - JULY 2018</t>
  </si>
  <si>
    <t>SEPT 2017- AUG 2018</t>
  </si>
  <si>
    <t>AUG 2018 - JULY 2019</t>
  </si>
  <si>
    <t>AUG 2019 - JULY 2020</t>
  </si>
  <si>
    <t>AUG 2020 - JULY 2021</t>
  </si>
  <si>
    <t>SEPT 2017 - AUG 2017</t>
  </si>
  <si>
    <t>SEPT 2018 - AUG 2017</t>
  </si>
  <si>
    <t>SEPT 2019 - AUG 2017</t>
  </si>
  <si>
    <t>SEPT 2020 - AUG 2017</t>
  </si>
  <si>
    <t>OCT 2017 - SEPT 2017</t>
  </si>
  <si>
    <t>OCT 2018 - SEPT 2017</t>
  </si>
  <si>
    <t>OCT 2019 - SEPT 2017</t>
  </si>
  <si>
    <t>OCT 2020 - SEPT 2017</t>
  </si>
  <si>
    <t>NOV 2020 - OCT 2021</t>
  </si>
  <si>
    <t>DEC 2018 - NOV 2019</t>
  </si>
  <si>
    <t>DEC 2019 - NOV 2020</t>
  </si>
  <si>
    <t>DEC 2020 - NOV 2021</t>
  </si>
  <si>
    <t>Jan 2021 - Dec 2021</t>
  </si>
  <si>
    <t>Feb 2021 - Jan 2022</t>
  </si>
  <si>
    <t>March 2021 - Feb 2022</t>
  </si>
  <si>
    <t>April 2021 - March 2022</t>
  </si>
  <si>
    <t>MAY 2019 - APRIL 2020</t>
  </si>
  <si>
    <t>MAY 2020 - APRIL 2021</t>
  </si>
  <si>
    <t>MAY 2021 - APRIL 2022</t>
  </si>
  <si>
    <t>JUNE 2019 - MAY 2020</t>
  </si>
  <si>
    <t>JUNE 2020 - MAY 2021</t>
  </si>
  <si>
    <t>JUNE 2021 - MAY 2022</t>
  </si>
  <si>
    <t>JULY 2021 - JUNE 2022</t>
  </si>
  <si>
    <t>SEPT 2018- AUG 2019</t>
  </si>
  <si>
    <t>SEPT 2019- AUG 2020</t>
  </si>
  <si>
    <t>AUG 2021 - JULY 2022</t>
  </si>
  <si>
    <t>SEPT 2020- AUG 2021</t>
  </si>
  <si>
    <t>SEPT 2021- AUG 2022</t>
  </si>
  <si>
    <t>OCT 2020 - SEPT 2021</t>
  </si>
  <si>
    <t>OCT 2021 - SEPT 2022</t>
  </si>
  <si>
    <t>NOV 2021 - OCT 2022</t>
  </si>
  <si>
    <t>DEC 2021 - NOV 2022</t>
  </si>
  <si>
    <t>Jan 2022 - Dec 2022</t>
  </si>
  <si>
    <t>Feb 2022 - Jan 2023</t>
  </si>
  <si>
    <t>March 2022 - Feb 2023</t>
  </si>
  <si>
    <t>April 2022 - March 2023</t>
  </si>
  <si>
    <t>May 2021 - April 2022</t>
  </si>
  <si>
    <t>May 2022 - April 2023</t>
  </si>
  <si>
    <t>June 2021 - May 2022</t>
  </si>
  <si>
    <t>June 2022 - May 2023</t>
  </si>
  <si>
    <t>JULY 2022 - JUNE 2023</t>
  </si>
  <si>
    <t>2022 / 2023</t>
  </si>
  <si>
    <t>Total Parish + State</t>
  </si>
  <si>
    <t>STATE SALARY</t>
  </si>
  <si>
    <t>PARISH SALARY</t>
  </si>
  <si>
    <t>HIGHLIGHTED CELLS CAPPED AT 15%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</si>
</sst>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26">
    <xf numFmtId="0" fontId="0" fillId="0" borderId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8" borderId="17" applyNumberFormat="0" applyAlignment="0" applyProtection="0"/>
    <xf numFmtId="0" fontId="17" fillId="9" borderId="18" applyNumberFormat="0" applyAlignment="0" applyProtection="0"/>
    <xf numFmtId="0" fontId="18" fillId="9" borderId="17" applyNumberFormat="0" applyAlignment="0" applyProtection="0"/>
    <xf numFmtId="0" fontId="19" fillId="0" borderId="19" applyNumberFormat="0" applyFill="0" applyAlignment="0" applyProtection="0"/>
    <xf numFmtId="0" fontId="20" fillId="10" borderId="2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2" applyNumberFormat="0" applyFill="0" applyAlignment="0" applyProtection="0"/>
    <xf numFmtId="0" fontId="24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0" borderId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8" fillId="11" borderId="21" applyNumberFormat="0" applyFont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7" fillId="0" borderId="0"/>
    <xf numFmtId="0" fontId="6" fillId="0" borderId="0"/>
    <xf numFmtId="0" fontId="5" fillId="0" borderId="0"/>
    <xf numFmtId="0" fontId="5" fillId="11" borderId="21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28" fillId="0" borderId="0"/>
    <xf numFmtId="0" fontId="9" fillId="0" borderId="0"/>
    <xf numFmtId="0" fontId="9" fillId="0" borderId="0"/>
    <xf numFmtId="0" fontId="27" fillId="0" borderId="0"/>
    <xf numFmtId="0" fontId="4" fillId="0" borderId="0"/>
    <xf numFmtId="0" fontId="4" fillId="11" borderId="21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43" fontId="29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2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56">
    <xf numFmtId="0" fontId="0" fillId="0" borderId="0" xfId="0"/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2" borderId="5" xfId="0" applyFont="1" applyFill="1" applyBorder="1" applyAlignment="1">
      <alignment horizontal="center"/>
    </xf>
    <xf numFmtId="164" fontId="32" fillId="2" borderId="12" xfId="0" applyNumberFormat="1" applyFont="1" applyFill="1" applyBorder="1" applyAlignment="1">
      <alignment horizontal="center"/>
    </xf>
    <xf numFmtId="164" fontId="33" fillId="3" borderId="12" xfId="0" applyNumberFormat="1" applyFont="1" applyFill="1" applyBorder="1" applyAlignment="1">
      <alignment horizontal="center"/>
    </xf>
    <xf numFmtId="164" fontId="33" fillId="3" borderId="10" xfId="0" applyNumberFormat="1" applyFont="1" applyFill="1" applyBorder="1" applyAlignment="1">
      <alignment horizontal="center"/>
    </xf>
    <xf numFmtId="0" fontId="30" fillId="0" borderId="6" xfId="0" applyFont="1" applyBorder="1" applyAlignment="1">
      <alignment horizontal="center"/>
    </xf>
    <xf numFmtId="164" fontId="30" fillId="0" borderId="8" xfId="0" applyNumberFormat="1" applyFont="1" applyBorder="1" applyAlignment="1">
      <alignment horizontal="center"/>
    </xf>
    <xf numFmtId="164" fontId="30" fillId="0" borderId="11" xfId="0" applyNumberFormat="1" applyFont="1" applyBorder="1" applyAlignment="1">
      <alignment horizontal="center"/>
    </xf>
    <xf numFmtId="164" fontId="30" fillId="4" borderId="8" xfId="0" applyNumberFormat="1" applyFont="1" applyFill="1" applyBorder="1" applyAlignment="1">
      <alignment horizontal="center"/>
    </xf>
    <xf numFmtId="0" fontId="32" fillId="2" borderId="6" xfId="0" applyFont="1" applyFill="1" applyBorder="1" applyAlignment="1">
      <alignment horizontal="center"/>
    </xf>
    <xf numFmtId="164" fontId="32" fillId="2" borderId="8" xfId="0" applyNumberFormat="1" applyFont="1" applyFill="1" applyBorder="1" applyAlignment="1">
      <alignment horizontal="center"/>
    </xf>
    <xf numFmtId="164" fontId="33" fillId="3" borderId="8" xfId="0" applyNumberFormat="1" applyFont="1" applyFill="1" applyBorder="1" applyAlignment="1">
      <alignment horizontal="center"/>
    </xf>
    <xf numFmtId="0" fontId="30" fillId="3" borderId="6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1" fontId="31" fillId="0" borderId="0" xfId="0" applyNumberFormat="1" applyFont="1" applyAlignment="1">
      <alignment horizontal="center"/>
    </xf>
    <xf numFmtId="0" fontId="30" fillId="0" borderId="7" xfId="0" applyFont="1" applyBorder="1" applyAlignment="1">
      <alignment horizontal="center"/>
    </xf>
    <xf numFmtId="164" fontId="30" fillId="0" borderId="9" xfId="0" applyNumberFormat="1" applyFont="1" applyBorder="1" applyAlignment="1">
      <alignment horizontal="center"/>
    </xf>
    <xf numFmtId="164" fontId="32" fillId="0" borderId="0" xfId="0" applyNumberFormat="1" applyFont="1" applyAlignment="1">
      <alignment horizontal="center"/>
    </xf>
    <xf numFmtId="164" fontId="34" fillId="0" borderId="0" xfId="0" applyNumberFormat="1" applyFont="1" applyAlignment="1">
      <alignment horizontal="center"/>
    </xf>
    <xf numFmtId="164" fontId="33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39" fontId="30" fillId="0" borderId="8" xfId="0" applyNumberFormat="1" applyFont="1" applyBorder="1" applyAlignment="1">
      <alignment horizontal="center"/>
    </xf>
    <xf numFmtId="39" fontId="30" fillId="0" borderId="9" xfId="0" applyNumberFormat="1" applyFont="1" applyBorder="1" applyAlignment="1">
      <alignment horizontal="center"/>
    </xf>
    <xf numFmtId="164" fontId="31" fillId="0" borderId="0" xfId="0" applyNumberFormat="1" applyFont="1" applyAlignment="1">
      <alignment horizontal="center"/>
    </xf>
    <xf numFmtId="164" fontId="32" fillId="2" borderId="24" xfId="0" applyNumberFormat="1" applyFont="1" applyFill="1" applyBorder="1" applyAlignment="1">
      <alignment horizontal="center"/>
    </xf>
    <xf numFmtId="164" fontId="33" fillId="3" borderId="24" xfId="0" applyNumberFormat="1" applyFont="1" applyFill="1" applyBorder="1" applyAlignment="1">
      <alignment horizontal="center"/>
    </xf>
    <xf numFmtId="164" fontId="34" fillId="3" borderId="12" xfId="0" applyNumberFormat="1" applyFont="1" applyFill="1" applyBorder="1" applyAlignment="1">
      <alignment horizontal="center"/>
    </xf>
    <xf numFmtId="39" fontId="30" fillId="36" borderId="8" xfId="0" applyNumberFormat="1" applyFont="1" applyFill="1" applyBorder="1" applyAlignment="1">
      <alignment horizontal="center"/>
    </xf>
    <xf numFmtId="164" fontId="31" fillId="36" borderId="0" xfId="0" applyNumberFormat="1" applyFont="1" applyFill="1" applyAlignment="1">
      <alignment horizontal="center"/>
    </xf>
    <xf numFmtId="39" fontId="39" fillId="0" borderId="23" xfId="0" applyNumberFormat="1" applyFont="1" applyBorder="1"/>
    <xf numFmtId="1" fontId="38" fillId="0" borderId="0" xfId="0" applyNumberFormat="1" applyFont="1" applyAlignment="1">
      <alignment horizontal="center"/>
    </xf>
    <xf numFmtId="0" fontId="39" fillId="0" borderId="8" xfId="0" applyNumberFormat="1" applyFont="1" applyBorder="1"/>
    <xf numFmtId="2" fontId="37" fillId="0" borderId="2" xfId="0" applyNumberFormat="1" applyFont="1" applyBorder="1" applyAlignment="1">
      <alignment horizontal="center"/>
    </xf>
    <xf numFmtId="2" fontId="39" fillId="0" borderId="23" xfId="91" applyNumberFormat="1" applyFont="1" applyBorder="1"/>
    <xf numFmtId="2" fontId="39" fillId="0" borderId="23" xfId="84" applyNumberFormat="1" applyFont="1" applyBorder="1"/>
    <xf numFmtId="0" fontId="37" fillId="0" borderId="3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164" fontId="38" fillId="0" borderId="0" xfId="0" applyNumberFormat="1" applyFont="1" applyBorder="1" applyAlignment="1">
      <alignment horizontal="center"/>
    </xf>
    <xf numFmtId="164" fontId="37" fillId="0" borderId="0" xfId="0" applyNumberFormat="1" applyFont="1" applyAlignment="1">
      <alignment horizontal="center"/>
    </xf>
    <xf numFmtId="2" fontId="39" fillId="0" borderId="23" xfId="0" applyNumberFormat="1" applyFont="1" applyBorder="1"/>
    <xf numFmtId="0" fontId="37" fillId="0" borderId="13" xfId="0" applyFont="1" applyBorder="1" applyAlignment="1">
      <alignment horizontal="center"/>
    </xf>
    <xf numFmtId="4" fontId="39" fillId="0" borderId="8" xfId="0" applyNumberFormat="1" applyFont="1" applyBorder="1"/>
    <xf numFmtId="39" fontId="39" fillId="0" borderId="8" xfId="0" applyNumberFormat="1" applyFont="1" applyBorder="1"/>
    <xf numFmtId="49" fontId="38" fillId="0" borderId="0" xfId="0" applyNumberFormat="1" applyFont="1" applyAlignment="1">
      <alignment horizontal="center"/>
    </xf>
    <xf numFmtId="2" fontId="39" fillId="0" borderId="8" xfId="84" applyNumberFormat="1" applyFont="1" applyBorder="1"/>
    <xf numFmtId="0" fontId="37" fillId="0" borderId="0" xfId="0" applyFont="1" applyAlignment="1">
      <alignment horizontal="center"/>
    </xf>
    <xf numFmtId="0" fontId="37" fillId="0" borderId="4" xfId="0" applyFont="1" applyBorder="1" applyAlignment="1">
      <alignment horizontal="center"/>
    </xf>
    <xf numFmtId="4" fontId="40" fillId="0" borderId="0" xfId="112" applyNumberFormat="1" applyFont="1"/>
    <xf numFmtId="0" fontId="37" fillId="0" borderId="8" xfId="0" applyFont="1" applyBorder="1" applyAlignment="1">
      <alignment horizontal="center"/>
    </xf>
    <xf numFmtId="0" fontId="38" fillId="0" borderId="0" xfId="0" applyFont="1" applyAlignment="1">
      <alignment horizontal="center"/>
    </xf>
    <xf numFmtId="2" fontId="39" fillId="0" borderId="25" xfId="84" applyNumberFormat="1" applyFont="1" applyBorder="1"/>
    <xf numFmtId="2" fontId="39" fillId="0" borderId="24" xfId="84" applyNumberFormat="1" applyFont="1" applyBorder="1"/>
    <xf numFmtId="164" fontId="38" fillId="0" borderId="0" xfId="0" applyNumberFormat="1" applyFont="1" applyAlignment="1">
      <alignment horizontal="center"/>
    </xf>
  </cellXfs>
  <cellStyles count="126">
    <cellStyle name="20% - Accent1" xfId="16" builtinId="30" customBuiltin="1"/>
    <cellStyle name="20% - Accent1 2" xfId="47" xr:uid="{77F53990-2973-4930-9901-6BC2DDE858C5}"/>
    <cellStyle name="20% - Accent1 3" xfId="67" xr:uid="{4716A3E1-3E46-4A20-9834-6CCE4A4A10BB}"/>
    <cellStyle name="20% - Accent1 4" xfId="114" xr:uid="{BC0ECFE6-AE59-481F-A314-B55B784A614B}"/>
    <cellStyle name="20% - Accent2" xfId="19" builtinId="34" customBuiltin="1"/>
    <cellStyle name="20% - Accent2 2" xfId="49" xr:uid="{C5CBEC06-ED16-40E9-BE95-9A484272C9D6}"/>
    <cellStyle name="20% - Accent2 3" xfId="69" xr:uid="{A8F77115-474B-488C-8398-CD5100C791B9}"/>
    <cellStyle name="20% - Accent2 4" xfId="116" xr:uid="{AD66D41D-034E-4D43-9907-723426ABA444}"/>
    <cellStyle name="20% - Accent3" xfId="22" builtinId="38" customBuiltin="1"/>
    <cellStyle name="20% - Accent3 2" xfId="51" xr:uid="{6916E1F6-2981-4528-92DC-E54037FDFB39}"/>
    <cellStyle name="20% - Accent3 3" xfId="71" xr:uid="{4B6FA098-3819-470C-810E-7A95BA7A47AC}"/>
    <cellStyle name="20% - Accent3 4" xfId="118" xr:uid="{F4ED8E46-A363-4631-A792-A5B137BCDEA0}"/>
    <cellStyle name="20% - Accent4" xfId="25" builtinId="42" customBuiltin="1"/>
    <cellStyle name="20% - Accent4 2" xfId="53" xr:uid="{C3C034F7-F8B0-4F72-B677-F95C22A788B3}"/>
    <cellStyle name="20% - Accent4 3" xfId="73" xr:uid="{BC993058-4261-4D6B-A108-4E273BB48F91}"/>
    <cellStyle name="20% - Accent4 4" xfId="120" xr:uid="{CE04A36D-AF46-4F50-B9E2-D0E4B811F8F5}"/>
    <cellStyle name="20% - Accent5" xfId="28" builtinId="46" customBuiltin="1"/>
    <cellStyle name="20% - Accent5 2" xfId="55" xr:uid="{1D45B9AC-B084-4E8A-87CC-8B3F5F102950}"/>
    <cellStyle name="20% - Accent5 3" xfId="75" xr:uid="{83F25C77-3A2E-4E30-B951-22F755C72691}"/>
    <cellStyle name="20% - Accent5 4" xfId="122" xr:uid="{B4CCCE86-F590-4C25-B4CE-0ABCB5ADA6FC}"/>
    <cellStyle name="20% - Accent6" xfId="31" builtinId="50" customBuiltin="1"/>
    <cellStyle name="20% - Accent6 2" xfId="57" xr:uid="{A4F67CA3-DCC6-498B-AB1A-AE8BC3131D4F}"/>
    <cellStyle name="20% - Accent6 3" xfId="77" xr:uid="{5E5FDA2B-173B-4599-BCFB-12199E857495}"/>
    <cellStyle name="20% - Accent6 4" xfId="124" xr:uid="{C01A90E2-A0A6-4D17-8D60-10B88BF50EA3}"/>
    <cellStyle name="40% - Accent1" xfId="17" builtinId="31" customBuiltin="1"/>
    <cellStyle name="40% - Accent1 2" xfId="48" xr:uid="{470594D3-4AC2-4EDF-A2BA-77B4A4F0DEE4}"/>
    <cellStyle name="40% - Accent1 3" xfId="68" xr:uid="{D35A5FBC-0D75-4D0F-B84E-B9A05AC69A2F}"/>
    <cellStyle name="40% - Accent1 4" xfId="115" xr:uid="{B60FC44C-5FFD-4EF1-BE97-B21119A0CC4A}"/>
    <cellStyle name="40% - Accent2" xfId="20" builtinId="35" customBuiltin="1"/>
    <cellStyle name="40% - Accent2 2" xfId="50" xr:uid="{3ABD5174-4621-451F-96C0-90C6BD61327C}"/>
    <cellStyle name="40% - Accent2 3" xfId="70" xr:uid="{5B76A413-235F-4FC2-A7E8-A409B2344FF9}"/>
    <cellStyle name="40% - Accent2 4" xfId="117" xr:uid="{BF8F7104-A968-4F1B-B77B-847ABF200A38}"/>
    <cellStyle name="40% - Accent3" xfId="23" builtinId="39" customBuiltin="1"/>
    <cellStyle name="40% - Accent3 2" xfId="52" xr:uid="{1F1DC3FF-3EDD-4F48-836A-6D6C366318F6}"/>
    <cellStyle name="40% - Accent3 3" xfId="72" xr:uid="{949B6D22-85B1-4489-A35F-13DFE0248971}"/>
    <cellStyle name="40% - Accent3 4" xfId="119" xr:uid="{F816E4B9-4846-4F5F-AEE0-ACBA84AD183A}"/>
    <cellStyle name="40% - Accent4" xfId="26" builtinId="43" customBuiltin="1"/>
    <cellStyle name="40% - Accent4 2" xfId="54" xr:uid="{F9870106-9F56-410E-B895-D5354C63C3E6}"/>
    <cellStyle name="40% - Accent4 3" xfId="74" xr:uid="{A6494B5E-B7D1-493B-AD24-C0A905E6FC2F}"/>
    <cellStyle name="40% - Accent4 4" xfId="121" xr:uid="{0AE5222E-302C-4071-96DC-A4CE43DD311E}"/>
    <cellStyle name="40% - Accent5" xfId="29" builtinId="47" customBuiltin="1"/>
    <cellStyle name="40% - Accent5 2" xfId="56" xr:uid="{038CDB4A-10C7-4CF4-AD10-44EA2AAC2809}"/>
    <cellStyle name="40% - Accent5 3" xfId="76" xr:uid="{8CFCDC55-6A77-4D17-A538-C532599A5BC3}"/>
    <cellStyle name="40% - Accent5 4" xfId="123" xr:uid="{61253A74-02DB-4129-881D-227420182DA3}"/>
    <cellStyle name="40% - Accent6" xfId="32" builtinId="51" customBuiltin="1"/>
    <cellStyle name="40% - Accent6 2" xfId="58" xr:uid="{48F871FC-6A0B-40BB-997B-5DA427792009}"/>
    <cellStyle name="40% - Accent6 3" xfId="78" xr:uid="{A75327FF-C418-4529-8C4C-3E1983D6F745}"/>
    <cellStyle name="40% - Accent6 4" xfId="125" xr:uid="{6CE08CCA-62A2-484D-B498-7C87165F9B11}"/>
    <cellStyle name="60% - Accent1" xfId="106" builtinId="32" customBuiltin="1"/>
    <cellStyle name="60% - Accent1 2" xfId="37" xr:uid="{00000000-0005-0000-0000-00002F000000}"/>
    <cellStyle name="60% - Accent2" xfId="107" builtinId="36" customBuiltin="1"/>
    <cellStyle name="60% - Accent2 2" xfId="38" xr:uid="{00000000-0005-0000-0000-000030000000}"/>
    <cellStyle name="60% - Accent3" xfId="108" builtinId="40" customBuiltin="1"/>
    <cellStyle name="60% - Accent3 2" xfId="39" xr:uid="{00000000-0005-0000-0000-000031000000}"/>
    <cellStyle name="60% - Accent4" xfId="109" builtinId="44" customBuiltin="1"/>
    <cellStyle name="60% - Accent4 2" xfId="40" xr:uid="{00000000-0005-0000-0000-000032000000}"/>
    <cellStyle name="60% - Accent5" xfId="110" builtinId="48" customBuiltin="1"/>
    <cellStyle name="60% - Accent5 2" xfId="41" xr:uid="{00000000-0005-0000-0000-000033000000}"/>
    <cellStyle name="60% - Accent6" xfId="111" builtinId="52" customBuiltin="1"/>
    <cellStyle name="60% - Accent6 2" xfId="42" xr:uid="{00000000-0005-0000-0000-000034000000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84" builtinId="3"/>
    <cellStyle name="Comma 2" xfId="59" xr:uid="{8E1E190F-CD47-4403-BCE1-C7000559B5E6}"/>
    <cellStyle name="Comma 2 2" xfId="91" xr:uid="{B09F18D9-216D-4E0D-934E-05419FB81C70}"/>
    <cellStyle name="Comma 2 3" xfId="87" xr:uid="{62BB0501-6CC9-46AE-AD60-1A045AD60747}"/>
    <cellStyle name="Comma 3" xfId="79" xr:uid="{2A41F929-12E3-4624-8F1B-56081EF700D1}"/>
    <cellStyle name="Comma 3 2" xfId="96" xr:uid="{C70D14E3-9A55-4AF1-A590-01C084CF8651}"/>
    <cellStyle name="Comma 3 2 2" xfId="99" xr:uid="{EF0023AC-DD58-4B27-95B4-04BD277F8F4A}"/>
    <cellStyle name="Comma 3 2 2 2" xfId="102" xr:uid="{2D1EE017-A3B1-4B38-9D6A-BF9ACF72AC62}"/>
    <cellStyle name="Comma 3 3" xfId="93" xr:uid="{A494A06E-CDC4-4FC2-8EC6-444A7E84BFB3}"/>
    <cellStyle name="Comma 4" xfId="86" xr:uid="{1863EA82-F5FC-4251-97EE-49DD69610124}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105" builtinId="28" customBuiltin="1"/>
    <cellStyle name="Neutral 2" xfId="35" xr:uid="{00000000-0005-0000-0000-000035000000}"/>
    <cellStyle name="Normal" xfId="0" builtinId="0"/>
    <cellStyle name="Normal 2" xfId="33" xr:uid="{00000000-0005-0000-0000-000036000000}"/>
    <cellStyle name="Normal 2 2" xfId="61" xr:uid="{362031DB-F0D0-4F46-9EFE-F5DD6EBD6F40}"/>
    <cellStyle name="Normal 2 3" xfId="82" xr:uid="{D391894B-8D48-4E76-A779-9084CA42AB52}"/>
    <cellStyle name="Normal 2 4" xfId="88" xr:uid="{698A212A-CA21-4F2E-9587-6A6999B0375C}"/>
    <cellStyle name="Normal 3" xfId="43" xr:uid="{D8F41D80-56A7-4B91-A90D-F3B32416551A}"/>
    <cellStyle name="Normal 3 2" xfId="62" xr:uid="{F1B5609A-1BE0-422A-971A-665584ECDD3E}"/>
    <cellStyle name="Normal 3 2 2" xfId="63" xr:uid="{BBC20691-580D-4C2A-80E7-8011703BCEB8}"/>
    <cellStyle name="Normal 3 3" xfId="64" xr:uid="{32AE4725-4393-4EC8-A5BB-6C8EB59A41BF}"/>
    <cellStyle name="Normal 3 3 2" xfId="81" xr:uid="{CD6EEB4F-CFE5-4B74-9853-088865EC4582}"/>
    <cellStyle name="Normal 3 3 3" xfId="80" xr:uid="{8F998402-48F4-4DF3-9B44-C41801E25E90}"/>
    <cellStyle name="Normal 3 4" xfId="60" xr:uid="{BBC42A3F-18C8-4377-9EED-4057F59E8372}"/>
    <cellStyle name="Normal 39" xfId="83" xr:uid="{9EADECEF-514B-4E69-BC08-B82EA9C5CD9B}"/>
    <cellStyle name="Normal 4" xfId="44" xr:uid="{101B6112-EC91-4427-A233-C92E4A75536E}"/>
    <cellStyle name="Normal 4 2" xfId="95" xr:uid="{49D34B16-0CC9-49D1-BE65-EC5186FE551E}"/>
    <cellStyle name="Normal 4 2 2" xfId="98" xr:uid="{0D12B8CD-1257-430B-92CB-8A342743F9F8}"/>
    <cellStyle name="Normal 4 2 2 2" xfId="101" xr:uid="{022C3CF1-F2FB-492B-8313-BAD5BD33AAC4}"/>
    <cellStyle name="Normal 4 3" xfId="90" xr:uid="{226FF898-1ACE-4F0D-AC7A-70B3C71069EE}"/>
    <cellStyle name="Normal 5" xfId="45" xr:uid="{8C3D8440-9A7B-4FC9-B6F1-B0A0DDC6C110}"/>
    <cellStyle name="Normal 6" xfId="65" xr:uid="{8ACCEFDB-E89C-4F84-B719-BAF954FD6AEF}"/>
    <cellStyle name="Normal 7" xfId="85" xr:uid="{F05D949B-5C01-477A-BE78-5250EB1EF4A1}"/>
    <cellStyle name="Normal 8" xfId="112" xr:uid="{C96C6311-61C0-4248-B462-485ED4CC702F}"/>
    <cellStyle name="Note 2" xfId="36" xr:uid="{00000000-0005-0000-0000-000037000000}"/>
    <cellStyle name="Note 3" xfId="46" xr:uid="{00FD82E4-F063-4154-8531-641415642276}"/>
    <cellStyle name="Note 4" xfId="66" xr:uid="{A460F83C-F862-47E3-89ED-18CED018B1B9}"/>
    <cellStyle name="Note 5" xfId="113" xr:uid="{5F5B76F9-CC40-4666-AF3A-A6BF20A0A02C}"/>
    <cellStyle name="Output" xfId="8" builtinId="21" customBuiltin="1"/>
    <cellStyle name="Percent 2" xfId="89" xr:uid="{EC90DECA-A83A-4E32-80A4-D47BC1B5E824}"/>
    <cellStyle name="Percent 2 2" xfId="92" xr:uid="{1F4FFC12-6F89-44F9-9431-CC72C52A8760}"/>
    <cellStyle name="Percent 3" xfId="94" xr:uid="{9778E8D7-6042-49A7-AE6D-86B6F4933EF7}"/>
    <cellStyle name="Percent 3 2" xfId="97" xr:uid="{46B59FB6-8E7A-4804-8ACE-E575C7E1DCC7}"/>
    <cellStyle name="Percent 3 2 2" xfId="100" xr:uid="{45C2659E-CA44-4637-86C4-9625C33DD563}"/>
    <cellStyle name="Percent 3 2 2 2" xfId="103" xr:uid="{61093A3B-FBC3-4B88-8C60-EA7565DEE0E0}"/>
    <cellStyle name="Title" xfId="104" builtinId="15" customBuiltin="1"/>
    <cellStyle name="Title 2" xfId="34" xr:uid="{00000000-0005-0000-0000-000038000000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3"/>
  <sheetViews>
    <sheetView tabSelected="1" topLeftCell="AD16" zoomScaleNormal="100" workbookViewId="0">
      <selection activeCell="M1" sqref="M1:O1"/>
    </sheetView>
  </sheetViews>
  <sheetFormatPr defaultColWidth="9.140625" defaultRowHeight="18" x14ac:dyDescent="0.25"/>
  <cols>
    <col min="1" max="2" width="7.140625" style="2" bestFit="1" customWidth="1"/>
    <col min="3" max="4" width="19.7109375" style="2" hidden="1" customWidth="1"/>
    <col min="5" max="7" width="16.140625" style="2" hidden="1" customWidth="1"/>
    <col min="8" max="10" width="16.140625" style="1" hidden="1" customWidth="1"/>
    <col min="11" max="13" width="16.28515625" style="1" bestFit="1" customWidth="1"/>
    <col min="14" max="15" width="15.5703125" style="1" bestFit="1" customWidth="1"/>
    <col min="16" max="18" width="18.7109375" style="1" bestFit="1" customWidth="1"/>
    <col min="19" max="19" width="20.85546875" style="1" customWidth="1"/>
    <col min="20" max="21" width="18.7109375" style="1" bestFit="1" customWidth="1"/>
    <col min="22" max="22" width="17.42578125" style="1" customWidth="1"/>
    <col min="23" max="23" width="2.140625" style="1" customWidth="1"/>
    <col min="24" max="24" width="6.28515625" style="2" customWidth="1"/>
    <col min="25" max="25" width="32.7109375" style="2" customWidth="1"/>
    <col min="26" max="28" width="33.85546875" style="2" bestFit="1" customWidth="1"/>
    <col min="29" max="29" width="33.85546875" style="2" customWidth="1"/>
    <col min="30" max="30" width="17" style="2" bestFit="1" customWidth="1"/>
    <col min="31" max="31" width="19.42578125" style="2" bestFit="1" customWidth="1"/>
    <col min="32" max="32" width="9.140625" style="2"/>
    <col min="33" max="37" width="33.85546875" style="2" bestFit="1" customWidth="1"/>
    <col min="38" max="38" width="17" style="2" bestFit="1" customWidth="1"/>
    <col min="39" max="39" width="19.42578125" style="2" bestFit="1" customWidth="1"/>
    <col min="40" max="16384" width="9.140625" style="2"/>
  </cols>
  <sheetData>
    <row r="1" spans="2:39" ht="20.25" x14ac:dyDescent="0.3">
      <c r="B1" s="48"/>
      <c r="C1" s="48"/>
      <c r="D1" s="48"/>
      <c r="E1" s="48"/>
      <c r="F1" s="48"/>
      <c r="G1" s="41"/>
      <c r="H1" s="41"/>
      <c r="I1" s="41"/>
      <c r="J1" s="41"/>
      <c r="K1" s="41"/>
      <c r="L1" s="41"/>
      <c r="M1" s="55"/>
      <c r="N1" s="55"/>
      <c r="O1" s="55"/>
      <c r="P1" s="41"/>
      <c r="Q1" s="41"/>
      <c r="R1" s="41"/>
      <c r="S1" s="41"/>
      <c r="T1" s="41"/>
      <c r="U1" s="41"/>
      <c r="V1" s="41"/>
      <c r="X1" s="3"/>
      <c r="Y1" s="23" t="s">
        <v>12</v>
      </c>
      <c r="Z1" s="23" t="s">
        <v>13</v>
      </c>
      <c r="AA1" s="23" t="s">
        <v>14</v>
      </c>
      <c r="AB1" s="23" t="s">
        <v>136</v>
      </c>
      <c r="AC1" s="26" t="s">
        <v>137</v>
      </c>
      <c r="AD1" s="23" t="s">
        <v>15</v>
      </c>
      <c r="AE1" s="23"/>
      <c r="AG1" s="26" t="s">
        <v>12</v>
      </c>
      <c r="AH1" s="26" t="s">
        <v>13</v>
      </c>
      <c r="AI1" s="26" t="s">
        <v>14</v>
      </c>
      <c r="AJ1" s="26" t="s">
        <v>136</v>
      </c>
      <c r="AK1" s="26" t="s">
        <v>137</v>
      </c>
      <c r="AL1" s="26" t="s">
        <v>15</v>
      </c>
      <c r="AM1" s="26"/>
    </row>
    <row r="2" spans="2:39" ht="20.25" x14ac:dyDescent="0.3">
      <c r="B2" s="48"/>
      <c r="C2" s="48"/>
      <c r="D2" s="48"/>
      <c r="E2" s="48"/>
      <c r="F2" s="48"/>
      <c r="G2" s="48"/>
      <c r="H2" s="41"/>
      <c r="I2" s="41"/>
      <c r="J2" s="41"/>
      <c r="K2" s="41"/>
      <c r="L2" s="41"/>
      <c r="M2" s="41"/>
      <c r="N2" s="55" t="s">
        <v>217</v>
      </c>
      <c r="O2" s="55"/>
      <c r="P2" s="55"/>
      <c r="Q2" s="41"/>
      <c r="R2" s="41"/>
      <c r="S2" s="41"/>
      <c r="T2" s="41"/>
      <c r="U2" s="41"/>
      <c r="V2" s="41"/>
      <c r="X2" s="3"/>
      <c r="Y2" s="23"/>
      <c r="Z2" s="23"/>
      <c r="AA2" s="23"/>
      <c r="AB2" s="23"/>
      <c r="AC2" s="26"/>
      <c r="AD2" s="23"/>
      <c r="AE2" s="23"/>
      <c r="AG2" s="26"/>
      <c r="AH2" s="26"/>
      <c r="AI2" s="26"/>
      <c r="AJ2" s="26"/>
      <c r="AK2" s="26"/>
      <c r="AL2" s="26"/>
      <c r="AM2" s="26"/>
    </row>
    <row r="3" spans="2:39" ht="21" thickBot="1" x14ac:dyDescent="0.35">
      <c r="B3" s="33"/>
      <c r="C3" s="33" t="s">
        <v>113</v>
      </c>
      <c r="D3" s="33" t="s">
        <v>114</v>
      </c>
      <c r="E3" s="46" t="s">
        <v>51</v>
      </c>
      <c r="F3" s="46" t="s">
        <v>52</v>
      </c>
      <c r="G3" s="46" t="s">
        <v>53</v>
      </c>
      <c r="H3" s="46" t="s">
        <v>54</v>
      </c>
      <c r="I3" s="46" t="s">
        <v>55</v>
      </c>
      <c r="J3" s="46" t="s">
        <v>56</v>
      </c>
      <c r="K3" s="40" t="s">
        <v>57</v>
      </c>
      <c r="L3" s="40" t="s">
        <v>58</v>
      </c>
      <c r="M3" s="40" t="s">
        <v>59</v>
      </c>
      <c r="N3" s="40" t="s">
        <v>60</v>
      </c>
      <c r="O3" s="40" t="s">
        <v>61</v>
      </c>
      <c r="P3" s="40" t="s">
        <v>62</v>
      </c>
      <c r="Q3" s="40" t="s">
        <v>81</v>
      </c>
      <c r="R3" s="40" t="s">
        <v>82</v>
      </c>
      <c r="S3" s="40" t="s">
        <v>119</v>
      </c>
      <c r="T3" s="40" t="s">
        <v>134</v>
      </c>
      <c r="U3" s="40" t="s">
        <v>135</v>
      </c>
      <c r="V3" s="40" t="s">
        <v>214</v>
      </c>
      <c r="X3" s="3"/>
      <c r="Y3" s="23"/>
      <c r="Z3" s="23"/>
      <c r="AA3" s="23"/>
      <c r="AB3" s="23"/>
      <c r="AC3" s="26"/>
      <c r="AD3" s="23"/>
      <c r="AE3" s="23"/>
      <c r="AG3" s="31"/>
      <c r="AH3" s="31" t="s">
        <v>218</v>
      </c>
      <c r="AI3" s="31"/>
      <c r="AJ3" s="26"/>
      <c r="AK3" s="26"/>
      <c r="AL3" s="26"/>
      <c r="AM3" s="26"/>
    </row>
    <row r="4" spans="2:39" ht="21" x14ac:dyDescent="0.35">
      <c r="B4" s="39" t="s">
        <v>0</v>
      </c>
      <c r="C4" s="35"/>
      <c r="D4" s="42"/>
      <c r="E4" s="36"/>
      <c r="F4" s="37"/>
      <c r="G4" s="37"/>
      <c r="H4" s="37"/>
      <c r="I4" s="37"/>
      <c r="J4" s="37"/>
      <c r="K4" s="47"/>
      <c r="L4" s="45"/>
      <c r="M4" s="45"/>
      <c r="N4" s="45"/>
      <c r="O4" s="45"/>
      <c r="P4" s="45"/>
      <c r="Q4" s="45">
        <v>1981.16</v>
      </c>
      <c r="R4" s="45">
        <v>1981.16</v>
      </c>
      <c r="S4" s="45">
        <v>1981.16</v>
      </c>
      <c r="T4" s="45">
        <v>1981.16</v>
      </c>
      <c r="U4" s="45">
        <v>1981.16</v>
      </c>
      <c r="V4" s="44"/>
      <c r="X4" s="4"/>
      <c r="Y4" s="5" t="s">
        <v>17</v>
      </c>
      <c r="Z4" s="5" t="s">
        <v>26</v>
      </c>
      <c r="AA4" s="5" t="s">
        <v>36</v>
      </c>
      <c r="AB4" s="5" t="s">
        <v>63</v>
      </c>
      <c r="AC4" s="5" t="s">
        <v>128</v>
      </c>
      <c r="AD4" s="6"/>
      <c r="AE4" s="6" t="s">
        <v>163</v>
      </c>
      <c r="AG4" s="14" t="s">
        <v>67</v>
      </c>
      <c r="AH4" s="14" t="s">
        <v>79</v>
      </c>
      <c r="AI4" s="14" t="s">
        <v>147</v>
      </c>
      <c r="AJ4" s="14" t="s">
        <v>166</v>
      </c>
      <c r="AK4" s="14" t="s">
        <v>165</v>
      </c>
      <c r="AL4" s="6"/>
      <c r="AM4" s="6" t="s">
        <v>163</v>
      </c>
    </row>
    <row r="5" spans="2:39" ht="21.75" thickBot="1" x14ac:dyDescent="0.4">
      <c r="B5" s="38" t="s">
        <v>1</v>
      </c>
      <c r="C5" s="42"/>
      <c r="D5" s="42"/>
      <c r="E5" s="36"/>
      <c r="F5" s="37"/>
      <c r="G5" s="37"/>
      <c r="H5" s="37"/>
      <c r="I5" s="37"/>
      <c r="J5" s="37"/>
      <c r="K5" s="47"/>
      <c r="L5" s="45"/>
      <c r="M5" s="45"/>
      <c r="N5" s="45"/>
      <c r="O5" s="45"/>
      <c r="P5" s="45"/>
      <c r="Q5" s="45">
        <v>1981.16</v>
      </c>
      <c r="R5" s="45">
        <v>1981.16</v>
      </c>
      <c r="S5" s="45">
        <v>1981.16</v>
      </c>
      <c r="T5" s="45">
        <v>1981.16</v>
      </c>
      <c r="U5" s="45">
        <v>1981.16</v>
      </c>
      <c r="V5" s="44"/>
      <c r="X5" s="8"/>
      <c r="Y5" s="11">
        <f>SUM(L61:L64,M53:M60)</f>
        <v>0</v>
      </c>
      <c r="Z5" s="11">
        <f>SUM(M61:M64,N53:N60)</f>
        <v>0</v>
      </c>
      <c r="AA5" s="11">
        <f>SUM(N61:N64,O53:O60)</f>
        <v>0</v>
      </c>
      <c r="AB5" s="11">
        <f>SUM(O61:O64,P53:P60)</f>
        <v>0</v>
      </c>
      <c r="AC5" s="11">
        <f>SUM(P61:P64,Q53:Q60)</f>
        <v>75106.679999999993</v>
      </c>
      <c r="AD5" s="9">
        <f>SUM(Z5:AC5)</f>
        <v>75106.679999999993</v>
      </c>
      <c r="AE5" s="10">
        <f>AD5/60</f>
        <v>1251.7779999999998</v>
      </c>
      <c r="AG5" s="11">
        <f>SUM(P53:P64)</f>
        <v>23708.62</v>
      </c>
      <c r="AH5" s="11">
        <f t="shared" ref="AH5:AK5" si="0">SUM(Q53:Q64)</f>
        <v>80392.170000000013</v>
      </c>
      <c r="AI5" s="11">
        <f t="shared" si="0"/>
        <v>84231.63</v>
      </c>
      <c r="AJ5" s="11">
        <f t="shared" si="0"/>
        <v>86933.71</v>
      </c>
      <c r="AK5" s="11">
        <f t="shared" si="0"/>
        <v>99748.59</v>
      </c>
      <c r="AL5" s="9">
        <f>SUM(AG5:AK5)</f>
        <v>375014.72</v>
      </c>
      <c r="AM5" s="10">
        <f>AL5/60</f>
        <v>6250.2453333333333</v>
      </c>
    </row>
    <row r="6" spans="2:39" ht="21" x14ac:dyDescent="0.35">
      <c r="B6" s="38" t="s">
        <v>2</v>
      </c>
      <c r="C6" s="42"/>
      <c r="D6" s="42"/>
      <c r="E6" s="36"/>
      <c r="F6" s="37"/>
      <c r="G6" s="37"/>
      <c r="H6" s="37"/>
      <c r="I6" s="37"/>
      <c r="J6" s="37"/>
      <c r="K6" s="47"/>
      <c r="L6" s="45"/>
      <c r="M6" s="45"/>
      <c r="N6" s="45"/>
      <c r="O6" s="45"/>
      <c r="P6" s="45"/>
      <c r="Q6" s="45">
        <v>1981.16</v>
      </c>
      <c r="R6" s="45">
        <v>1981.16</v>
      </c>
      <c r="S6" s="45">
        <v>1981.16</v>
      </c>
      <c r="T6" s="45">
        <v>1981.16</v>
      </c>
      <c r="U6" s="45">
        <v>1981.16</v>
      </c>
      <c r="V6" s="44"/>
      <c r="X6" s="15"/>
      <c r="Y6" s="13" t="s">
        <v>16</v>
      </c>
      <c r="Z6" s="13" t="s">
        <v>27</v>
      </c>
      <c r="AA6" s="13" t="s">
        <v>37</v>
      </c>
      <c r="AB6" s="13" t="s">
        <v>64</v>
      </c>
      <c r="AC6" s="27" t="s">
        <v>138</v>
      </c>
      <c r="AD6" s="6"/>
      <c r="AE6" s="6" t="str">
        <f>AE4</f>
        <v>60 month avg</v>
      </c>
      <c r="AG6" s="14" t="s">
        <v>85</v>
      </c>
      <c r="AH6" s="14" t="s">
        <v>168</v>
      </c>
      <c r="AI6" s="14" t="s">
        <v>170</v>
      </c>
      <c r="AJ6" s="14" t="s">
        <v>171</v>
      </c>
      <c r="AK6" s="14" t="s">
        <v>172</v>
      </c>
      <c r="AL6" s="6"/>
      <c r="AM6" s="6" t="s">
        <v>163</v>
      </c>
    </row>
    <row r="7" spans="2:39" ht="21.75" thickBot="1" x14ac:dyDescent="0.4">
      <c r="B7" s="38" t="s">
        <v>11</v>
      </c>
      <c r="C7" s="42"/>
      <c r="D7" s="42"/>
      <c r="E7" s="36"/>
      <c r="F7" s="37"/>
      <c r="G7" s="37"/>
      <c r="H7" s="37"/>
      <c r="I7" s="37"/>
      <c r="J7" s="37"/>
      <c r="K7" s="47"/>
      <c r="L7" s="45"/>
      <c r="M7" s="45"/>
      <c r="N7" s="45"/>
      <c r="O7" s="45"/>
      <c r="P7" s="45"/>
      <c r="Q7" s="45">
        <v>1981.16</v>
      </c>
      <c r="R7" s="45">
        <v>1981.16</v>
      </c>
      <c r="S7" s="45">
        <v>1981.16</v>
      </c>
      <c r="T7" s="45">
        <v>2971.74</v>
      </c>
      <c r="U7" s="45">
        <v>2971.74</v>
      </c>
      <c r="V7" s="44"/>
      <c r="X7" s="8"/>
      <c r="Y7" s="11">
        <f>SUM(L62:L64,M53:M61)</f>
        <v>0</v>
      </c>
      <c r="Z7" s="11">
        <f>SUM(M62:M64,N53:N61)</f>
        <v>0</v>
      </c>
      <c r="AA7" s="11">
        <f>SUM(N62:N64,O53:O61)</f>
        <v>0</v>
      </c>
      <c r="AB7" s="11">
        <f>SUM(O62:O64,P53:P61)</f>
        <v>5110.49</v>
      </c>
      <c r="AC7" s="11">
        <f>SUM(P62:P64,Q53:Q61)</f>
        <v>78352.39</v>
      </c>
      <c r="AD7" s="9">
        <f>SUM(Z7:AC7)</f>
        <v>83462.880000000005</v>
      </c>
      <c r="AE7" s="10">
        <f t="shared" ref="AE7" si="1">AD7/60</f>
        <v>1391.048</v>
      </c>
      <c r="AG7" s="19">
        <f>SUM(P54:P64,Q53)</f>
        <v>29382.89</v>
      </c>
      <c r="AH7" s="19">
        <f t="shared" ref="AH7:AK7" si="2">SUM(Q54:Q64,R53)</f>
        <v>80949.079999999987</v>
      </c>
      <c r="AI7" s="19">
        <f t="shared" si="2"/>
        <v>84309.389999999985</v>
      </c>
      <c r="AJ7" s="19">
        <f t="shared" si="2"/>
        <v>93514.78</v>
      </c>
      <c r="AK7" s="19">
        <f t="shared" si="2"/>
        <v>96339.540000000023</v>
      </c>
      <c r="AL7" s="9">
        <f t="shared" ref="AL7" si="3">SUM(AG7:AK7)</f>
        <v>384495.68000000005</v>
      </c>
      <c r="AM7" s="10">
        <f t="shared" ref="AM7" si="4">AL7/60</f>
        <v>6408.2613333333338</v>
      </c>
    </row>
    <row r="8" spans="2:39" ht="21" x14ac:dyDescent="0.35">
      <c r="B8" s="38" t="s">
        <v>3</v>
      </c>
      <c r="C8" s="42"/>
      <c r="D8" s="42"/>
      <c r="E8" s="36"/>
      <c r="F8" s="37"/>
      <c r="G8" s="37"/>
      <c r="H8" s="37"/>
      <c r="I8" s="37"/>
      <c r="J8" s="37"/>
      <c r="K8" s="47"/>
      <c r="L8" s="45"/>
      <c r="M8" s="45"/>
      <c r="N8" s="45"/>
      <c r="O8" s="45"/>
      <c r="P8" s="45"/>
      <c r="Q8" s="45">
        <v>2971.74</v>
      </c>
      <c r="R8" s="45">
        <v>2971.74</v>
      </c>
      <c r="S8" s="45">
        <v>2971.74</v>
      </c>
      <c r="T8" s="45">
        <v>1981.16</v>
      </c>
      <c r="U8" s="45">
        <v>1981.16</v>
      </c>
      <c r="V8" s="44"/>
      <c r="X8" s="12"/>
      <c r="Y8" s="14" t="s">
        <v>23</v>
      </c>
      <c r="Z8" s="14" t="s">
        <v>28</v>
      </c>
      <c r="AA8" s="14" t="s">
        <v>38</v>
      </c>
      <c r="AB8" s="14" t="s">
        <v>65</v>
      </c>
      <c r="AC8" s="28" t="s">
        <v>124</v>
      </c>
      <c r="AD8" s="6"/>
      <c r="AE8" s="6" t="str">
        <f>AE6</f>
        <v>60 month avg</v>
      </c>
      <c r="AG8" s="14" t="s">
        <v>69</v>
      </c>
      <c r="AH8" s="14" t="s">
        <v>173</v>
      </c>
      <c r="AI8" s="14" t="s">
        <v>174</v>
      </c>
      <c r="AJ8" s="14" t="s">
        <v>175</v>
      </c>
      <c r="AK8" s="14" t="s">
        <v>176</v>
      </c>
      <c r="AL8" s="6"/>
      <c r="AM8" s="6" t="s">
        <v>163</v>
      </c>
    </row>
    <row r="9" spans="2:39" ht="21.75" thickBot="1" x14ac:dyDescent="0.4">
      <c r="B9" s="43" t="s">
        <v>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5">
        <v>1981.16</v>
      </c>
      <c r="R9" s="45">
        <v>1981.16</v>
      </c>
      <c r="S9" s="45">
        <v>1981.16</v>
      </c>
      <c r="T9" s="45">
        <v>1981.16</v>
      </c>
      <c r="U9" s="45">
        <v>1981.16</v>
      </c>
      <c r="V9" s="43"/>
      <c r="X9" s="8"/>
      <c r="Y9" s="9">
        <f>SUM(L63:L64,M53:M62)</f>
        <v>0</v>
      </c>
      <c r="Z9" s="9">
        <f>SUM(M63:M64,N53:N62)</f>
        <v>0</v>
      </c>
      <c r="AA9" s="9">
        <f>SUM(N63:N64,O53:O62)</f>
        <v>0</v>
      </c>
      <c r="AB9" s="9">
        <f>SUM(O63:O64,P53:P62)</f>
        <v>11506.48</v>
      </c>
      <c r="AC9" s="9">
        <f>SUM(P63:P64,Q53:Q62)</f>
        <v>79141.37000000001</v>
      </c>
      <c r="AD9" s="9">
        <f t="shared" ref="AD9" si="5">SUM(Z9:AC9)</f>
        <v>90647.85</v>
      </c>
      <c r="AE9" s="10">
        <f t="shared" ref="AE9" si="6">AD9/60</f>
        <v>1510.7975000000001</v>
      </c>
      <c r="AG9" s="9">
        <f>SUM(P55:P64,Q53:Q54)</f>
        <v>35125.67</v>
      </c>
      <c r="AH9" s="9">
        <f t="shared" ref="AH9:AK9" si="7">SUM(Q55:Q64,R53:R54)</f>
        <v>83562.48000000001</v>
      </c>
      <c r="AI9" s="9">
        <f t="shared" si="7"/>
        <v>84542.639999999985</v>
      </c>
      <c r="AJ9" s="9">
        <f t="shared" si="7"/>
        <v>93183.909999999989</v>
      </c>
      <c r="AK9" s="9">
        <f t="shared" si="7"/>
        <v>95137.87999999999</v>
      </c>
      <c r="AL9" s="9">
        <f t="shared" ref="AL9" si="8">SUM(AG9:AK9)</f>
        <v>391552.57999999996</v>
      </c>
      <c r="AM9" s="10">
        <f t="shared" ref="AM9" si="9">AL9/60</f>
        <v>6525.8763333333327</v>
      </c>
    </row>
    <row r="10" spans="2:39" ht="21" x14ac:dyDescent="0.35">
      <c r="B10" s="38" t="s">
        <v>5</v>
      </c>
      <c r="C10" s="42"/>
      <c r="D10" s="36"/>
      <c r="E10" s="36"/>
      <c r="F10" s="37"/>
      <c r="G10" s="37"/>
      <c r="H10" s="37"/>
      <c r="I10" s="32"/>
      <c r="J10" s="32"/>
      <c r="K10" s="45"/>
      <c r="L10" s="45"/>
      <c r="M10" s="45"/>
      <c r="N10" s="45"/>
      <c r="O10" s="45"/>
      <c r="P10" s="45"/>
      <c r="Q10" s="45">
        <v>1981.16</v>
      </c>
      <c r="R10" s="45">
        <v>1981.16</v>
      </c>
      <c r="S10" s="45">
        <v>1981.16</v>
      </c>
      <c r="T10" s="45">
        <v>1981.16</v>
      </c>
      <c r="U10" s="45">
        <v>1981.16</v>
      </c>
      <c r="V10" s="44"/>
      <c r="X10" s="15"/>
      <c r="Y10" s="14" t="s">
        <v>49</v>
      </c>
      <c r="Z10" s="14" t="s">
        <v>29</v>
      </c>
      <c r="AA10" s="14" t="s">
        <v>39</v>
      </c>
      <c r="AB10" s="14" t="s">
        <v>66</v>
      </c>
      <c r="AC10" s="14" t="s">
        <v>78</v>
      </c>
      <c r="AD10" s="6"/>
      <c r="AE10" s="6" t="str">
        <f>AE8</f>
        <v>60 month avg</v>
      </c>
      <c r="AG10" s="14" t="s">
        <v>70</v>
      </c>
      <c r="AH10" s="14" t="s">
        <v>177</v>
      </c>
      <c r="AI10" s="14" t="s">
        <v>178</v>
      </c>
      <c r="AJ10" s="14" t="s">
        <v>179</v>
      </c>
      <c r="AK10" s="14" t="s">
        <v>180</v>
      </c>
      <c r="AL10" s="6"/>
      <c r="AM10" s="6" t="s">
        <v>163</v>
      </c>
    </row>
    <row r="11" spans="2:39" ht="21.75" thickBot="1" x14ac:dyDescent="0.4">
      <c r="B11" s="38" t="s">
        <v>6</v>
      </c>
      <c r="C11" s="42"/>
      <c r="D11" s="36"/>
      <c r="E11" s="36"/>
      <c r="F11" s="37"/>
      <c r="G11" s="37"/>
      <c r="H11" s="37"/>
      <c r="I11" s="37"/>
      <c r="J11" s="37"/>
      <c r="K11" s="45"/>
      <c r="L11" s="45"/>
      <c r="M11" s="45"/>
      <c r="N11" s="45"/>
      <c r="O11" s="45"/>
      <c r="P11" s="45"/>
      <c r="Q11" s="45">
        <v>1981.16</v>
      </c>
      <c r="R11" s="45">
        <v>1981.16</v>
      </c>
      <c r="S11" s="45">
        <v>1981.16</v>
      </c>
      <c r="T11" s="45">
        <v>1981.16</v>
      </c>
      <c r="U11" s="45">
        <v>1981.16</v>
      </c>
      <c r="V11" s="44"/>
      <c r="X11" s="8"/>
      <c r="Y11" s="9">
        <f>SUM(L64,M53:M63)</f>
        <v>0</v>
      </c>
      <c r="Z11" s="9">
        <f>SUM(M64,N53:N63)</f>
        <v>0</v>
      </c>
      <c r="AA11" s="9">
        <f>SUM(N64,O53:O63)</f>
        <v>0</v>
      </c>
      <c r="AB11" s="9">
        <f>SUM(O64,P53:P63)</f>
        <v>17112.259999999998</v>
      </c>
      <c r="AC11" s="9">
        <f>SUM(P64,Q53:Q63)</f>
        <v>80757.350000000006</v>
      </c>
      <c r="AD11" s="9">
        <f t="shared" ref="AD11" si="10">SUM(Z11:AC11)</f>
        <v>97869.61</v>
      </c>
      <c r="AE11" s="10">
        <f t="shared" ref="AE11" si="11">AD11/60</f>
        <v>1631.1601666666668</v>
      </c>
      <c r="AG11" s="9">
        <f>SUM(P56:P64,Q53:Q55)</f>
        <v>42749.259999999995</v>
      </c>
      <c r="AH11" s="9">
        <f t="shared" ref="AH11:AK11" si="12">SUM(Q56:Q64,R53:R55)</f>
        <v>82170.070000000007</v>
      </c>
      <c r="AI11" s="9">
        <f t="shared" si="12"/>
        <v>84698.12</v>
      </c>
      <c r="AJ11" s="9">
        <f t="shared" si="12"/>
        <v>93509.139999999985</v>
      </c>
      <c r="AK11" s="9">
        <f t="shared" si="12"/>
        <v>95482.920000000013</v>
      </c>
      <c r="AL11" s="9">
        <f t="shared" ref="AL11" si="13">SUM(AG11:AK11)</f>
        <v>398609.51</v>
      </c>
      <c r="AM11" s="10">
        <f t="shared" ref="AM11" si="14">AL11/60</f>
        <v>6643.4918333333335</v>
      </c>
    </row>
    <row r="12" spans="2:39" ht="21" x14ac:dyDescent="0.35">
      <c r="B12" s="38" t="s">
        <v>7</v>
      </c>
      <c r="C12" s="42"/>
      <c r="D12" s="36"/>
      <c r="E12" s="37"/>
      <c r="F12" s="37"/>
      <c r="G12" s="37"/>
      <c r="H12" s="37"/>
      <c r="I12" s="37"/>
      <c r="J12" s="37"/>
      <c r="K12" s="45"/>
      <c r="L12" s="45"/>
      <c r="M12" s="45"/>
      <c r="N12" s="45"/>
      <c r="O12" s="45"/>
      <c r="P12" s="45">
        <v>1485.87</v>
      </c>
      <c r="Q12" s="45">
        <v>1981.16</v>
      </c>
      <c r="R12" s="45">
        <v>1981.16</v>
      </c>
      <c r="S12" s="45">
        <v>1981.16</v>
      </c>
      <c r="T12" s="45">
        <v>1981.16</v>
      </c>
      <c r="U12" s="45">
        <v>1981.16</v>
      </c>
      <c r="V12" s="44"/>
      <c r="X12" s="16"/>
      <c r="Y12" s="14" t="s">
        <v>22</v>
      </c>
      <c r="Z12" s="14" t="s">
        <v>30</v>
      </c>
      <c r="AA12" s="14" t="s">
        <v>40</v>
      </c>
      <c r="AB12" s="14" t="s">
        <v>67</v>
      </c>
      <c r="AC12" s="14" t="s">
        <v>79</v>
      </c>
      <c r="AD12" s="6"/>
      <c r="AE12" s="6" t="str">
        <f>AE4</f>
        <v>60 month avg</v>
      </c>
      <c r="AG12" s="14" t="s">
        <v>71</v>
      </c>
      <c r="AH12" s="14" t="s">
        <v>90</v>
      </c>
      <c r="AI12" s="14" t="s">
        <v>117</v>
      </c>
      <c r="AJ12" s="14" t="s">
        <v>153</v>
      </c>
      <c r="AK12" s="14" t="s">
        <v>181</v>
      </c>
      <c r="AL12" s="6"/>
      <c r="AM12" s="6" t="s">
        <v>163</v>
      </c>
    </row>
    <row r="13" spans="2:39" ht="21.75" thickBot="1" x14ac:dyDescent="0.4">
      <c r="B13" s="38" t="s">
        <v>8</v>
      </c>
      <c r="C13" s="42"/>
      <c r="D13" s="36"/>
      <c r="E13" s="37"/>
      <c r="F13" s="37"/>
      <c r="G13" s="37"/>
      <c r="H13" s="37"/>
      <c r="I13" s="37"/>
      <c r="J13" s="37"/>
      <c r="K13" s="45"/>
      <c r="L13" s="45"/>
      <c r="M13" s="45"/>
      <c r="N13" s="45"/>
      <c r="O13" s="45"/>
      <c r="P13" s="45">
        <v>1981.16</v>
      </c>
      <c r="Q13" s="45">
        <v>1981.16</v>
      </c>
      <c r="R13" s="45">
        <v>1981.16</v>
      </c>
      <c r="S13" s="45">
        <v>1981.16</v>
      </c>
      <c r="T13" s="45">
        <v>2971.74</v>
      </c>
      <c r="U13" s="45">
        <v>2971.74</v>
      </c>
      <c r="V13" s="44"/>
      <c r="X13" s="8"/>
      <c r="Y13" s="9">
        <f>SUM(M53:M64)</f>
        <v>0</v>
      </c>
      <c r="Z13" s="9">
        <f>SUM(N53:N64)</f>
        <v>0</v>
      </c>
      <c r="AA13" s="9">
        <f>SUM(O53:O64)</f>
        <v>0</v>
      </c>
      <c r="AB13" s="9">
        <f>SUM(P53:P64)</f>
        <v>23708.62</v>
      </c>
      <c r="AC13" s="9">
        <f>SUM(Q53:Q64)</f>
        <v>80392.170000000013</v>
      </c>
      <c r="AD13" s="9">
        <f t="shared" ref="AD13" si="15">SUM(Z13:AC13)</f>
        <v>104100.79000000001</v>
      </c>
      <c r="AE13" s="10">
        <f t="shared" ref="AE13" si="16">AD13/60</f>
        <v>1735.0131666666668</v>
      </c>
      <c r="AG13" s="19">
        <f>SUM(P57:P64,Q53:Q56)</f>
        <v>49463.519999999997</v>
      </c>
      <c r="AH13" s="19">
        <f t="shared" ref="AH13:AK13" si="17">SUM(Q57:Q64,R53:R56)</f>
        <v>81686.98</v>
      </c>
      <c r="AI13" s="19">
        <f t="shared" si="17"/>
        <v>86364.63</v>
      </c>
      <c r="AJ13" s="19">
        <f t="shared" si="17"/>
        <v>94010.37999999999</v>
      </c>
      <c r="AK13" s="19">
        <f t="shared" si="17"/>
        <v>95131.49</v>
      </c>
      <c r="AL13" s="9">
        <f t="shared" ref="AL13" si="18">SUM(AG13:AK13)</f>
        <v>406657</v>
      </c>
      <c r="AM13" s="10">
        <f t="shared" ref="AM13" si="19">AL13/60</f>
        <v>6777.6166666666668</v>
      </c>
    </row>
    <row r="14" spans="2:39" ht="21" x14ac:dyDescent="0.35">
      <c r="B14" s="38" t="s">
        <v>9</v>
      </c>
      <c r="C14" s="42"/>
      <c r="D14" s="36"/>
      <c r="E14" s="37"/>
      <c r="F14" s="37"/>
      <c r="G14" s="37"/>
      <c r="H14" s="37"/>
      <c r="I14" s="37"/>
      <c r="J14" s="37"/>
      <c r="K14" s="45"/>
      <c r="L14" s="45"/>
      <c r="M14" s="45"/>
      <c r="N14" s="45"/>
      <c r="O14" s="45"/>
      <c r="P14" s="45">
        <v>1981.16</v>
      </c>
      <c r="Q14" s="45">
        <v>2971.74</v>
      </c>
      <c r="R14" s="45">
        <v>2971.74</v>
      </c>
      <c r="S14" s="45">
        <v>2971.74</v>
      </c>
      <c r="T14" s="45">
        <v>1981.16</v>
      </c>
      <c r="U14" s="34"/>
      <c r="V14" s="34"/>
      <c r="X14" s="16"/>
      <c r="Y14" s="14" t="s">
        <v>21</v>
      </c>
      <c r="Z14" s="14" t="s">
        <v>47</v>
      </c>
      <c r="AA14" s="14" t="s">
        <v>46</v>
      </c>
      <c r="AB14" s="14" t="s">
        <v>68</v>
      </c>
      <c r="AC14" s="14" t="s">
        <v>139</v>
      </c>
      <c r="AD14" s="6"/>
      <c r="AE14" s="6" t="str">
        <f>AE12</f>
        <v>60 month avg</v>
      </c>
      <c r="AG14" s="14" t="s">
        <v>72</v>
      </c>
      <c r="AH14" s="14" t="s">
        <v>140</v>
      </c>
      <c r="AI14" s="14" t="s">
        <v>182</v>
      </c>
      <c r="AJ14" s="14" t="s">
        <v>183</v>
      </c>
      <c r="AK14" s="14" t="s">
        <v>184</v>
      </c>
      <c r="AL14" s="6"/>
      <c r="AM14" s="6" t="s">
        <v>163</v>
      </c>
    </row>
    <row r="15" spans="2:39" ht="21.75" thickBot="1" x14ac:dyDescent="0.4">
      <c r="B15" s="49" t="s">
        <v>10</v>
      </c>
      <c r="C15" s="42"/>
      <c r="D15" s="36"/>
      <c r="E15" s="37"/>
      <c r="F15" s="37"/>
      <c r="G15" s="37"/>
      <c r="H15" s="37"/>
      <c r="I15" s="37"/>
      <c r="J15" s="37"/>
      <c r="K15" s="45"/>
      <c r="L15" s="45"/>
      <c r="M15" s="45"/>
      <c r="N15" s="45"/>
      <c r="O15" s="45"/>
      <c r="P15" s="45">
        <v>2971.74</v>
      </c>
      <c r="Q15" s="45">
        <v>1981.16</v>
      </c>
      <c r="R15" s="45">
        <v>1981.16</v>
      </c>
      <c r="S15" s="45">
        <v>1981.16</v>
      </c>
      <c r="T15" s="45">
        <v>1981.16</v>
      </c>
      <c r="U15" s="45"/>
      <c r="V15" s="45"/>
      <c r="X15" s="8"/>
      <c r="Y15" s="9">
        <f>SUM(M54:M64,N53)</f>
        <v>0</v>
      </c>
      <c r="Z15" s="9">
        <f>SUM(N54:N64,O53)</f>
        <v>0</v>
      </c>
      <c r="AA15" s="9">
        <f>SUM(O54:O64,P53)</f>
        <v>0</v>
      </c>
      <c r="AB15" s="9">
        <f>SUM(P54:P64,Q53)</f>
        <v>29382.89</v>
      </c>
      <c r="AC15" s="9">
        <f>SUM(Q54:Q64,R53)</f>
        <v>80949.079999999987</v>
      </c>
      <c r="AD15" s="9">
        <f t="shared" ref="AD15" si="20">SUM(Z15:AC15)</f>
        <v>110331.96999999999</v>
      </c>
      <c r="AE15" s="10">
        <f t="shared" ref="AE15" si="21">AD15/60</f>
        <v>1838.8661666666665</v>
      </c>
      <c r="AG15" s="19">
        <f>SUM(P58:P64,Q53:Q57)</f>
        <v>57145.759999999995</v>
      </c>
      <c r="AH15" s="19">
        <f t="shared" ref="AH15:AK15" si="22">SUM(Q58:Q64,R53:R57)</f>
        <v>82238.36</v>
      </c>
      <c r="AI15" s="19">
        <f t="shared" si="22"/>
        <v>87036.35</v>
      </c>
      <c r="AJ15" s="19">
        <f t="shared" si="22"/>
        <v>93662.069999999992</v>
      </c>
      <c r="AK15" s="19">
        <f t="shared" si="22"/>
        <v>94915.62000000001</v>
      </c>
      <c r="AL15" s="9">
        <f t="shared" ref="AL15" si="23">SUM(AG15:AK15)</f>
        <v>414998.16</v>
      </c>
      <c r="AM15" s="10">
        <f t="shared" ref="AM15" si="24">AL15/60</f>
        <v>6916.6359999999995</v>
      </c>
    </row>
    <row r="16" spans="2:39" ht="20.25" x14ac:dyDescent="0.3">
      <c r="B16" s="48"/>
      <c r="C16" s="48"/>
      <c r="D16" s="48"/>
      <c r="E16" s="41">
        <f>SUM(E4:E15)</f>
        <v>0</v>
      </c>
      <c r="F16" s="41">
        <f>SUM(F4:F15)</f>
        <v>0</v>
      </c>
      <c r="G16" s="41">
        <f>SUM(G4:G15)</f>
        <v>0</v>
      </c>
      <c r="H16" s="41">
        <f t="shared" ref="H16:J16" si="25">SUM(H4:H15)</f>
        <v>0</v>
      </c>
      <c r="I16" s="41">
        <f t="shared" si="25"/>
        <v>0</v>
      </c>
      <c r="J16" s="41">
        <f t="shared" si="25"/>
        <v>0</v>
      </c>
      <c r="K16" s="41">
        <f>SUM(K4:K15)</f>
        <v>0</v>
      </c>
      <c r="L16" s="41">
        <f>SUM(L4:L15)</f>
        <v>0</v>
      </c>
      <c r="M16" s="41">
        <f>SUM(M4:M15)</f>
        <v>0</v>
      </c>
      <c r="N16" s="41">
        <f>SUM(N5:N15)</f>
        <v>0</v>
      </c>
      <c r="O16" s="41">
        <f>SUM(O5:O15)</f>
        <v>0</v>
      </c>
      <c r="P16" s="41">
        <f>SUM(P4:P15)</f>
        <v>8419.93</v>
      </c>
      <c r="Q16" s="41">
        <f>SUM(Q4:Q15)</f>
        <v>25755.079999999998</v>
      </c>
      <c r="R16" s="41">
        <f>SUM(R4:R15)</f>
        <v>25755.079999999998</v>
      </c>
      <c r="S16" s="41">
        <f>SUM(S4:S15)</f>
        <v>25755.079999999998</v>
      </c>
      <c r="T16" s="41">
        <f t="shared" ref="T16" si="26">SUM(T4:T15)</f>
        <v>25755.08</v>
      </c>
      <c r="U16" s="41">
        <f t="shared" ref="U16" si="27">SUM(U4:U15)</f>
        <v>21792.760000000002</v>
      </c>
      <c r="V16" s="41">
        <f t="shared" ref="V16" si="28">SUM(V4:V15)</f>
        <v>0</v>
      </c>
      <c r="X16" s="16"/>
      <c r="Y16" s="14" t="s">
        <v>20</v>
      </c>
      <c r="Z16" s="14" t="s">
        <v>31</v>
      </c>
      <c r="AA16" s="14" t="s">
        <v>41</v>
      </c>
      <c r="AB16" s="14" t="s">
        <v>69</v>
      </c>
      <c r="AC16" s="14" t="s">
        <v>88</v>
      </c>
      <c r="AD16" s="6"/>
      <c r="AE16" s="6" t="str">
        <f>AE14</f>
        <v>60 month avg</v>
      </c>
      <c r="AG16" s="14" t="s">
        <v>104</v>
      </c>
      <c r="AH16" s="14" t="s">
        <v>105</v>
      </c>
      <c r="AI16" s="14" t="s">
        <v>120</v>
      </c>
      <c r="AJ16" s="14" t="s">
        <v>155</v>
      </c>
      <c r="AK16" s="14" t="s">
        <v>185</v>
      </c>
      <c r="AL16" s="6"/>
      <c r="AM16" s="6" t="s">
        <v>163</v>
      </c>
    </row>
    <row r="17" spans="1:39" ht="21" thickBot="1" x14ac:dyDescent="0.35">
      <c r="B17" s="48"/>
      <c r="C17" s="48"/>
      <c r="D17" s="48"/>
      <c r="E17" s="48"/>
      <c r="F17" s="48"/>
      <c r="G17" s="48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X17" s="8"/>
      <c r="Y17" s="9">
        <f>SUM(M55:M64,N53:N54)</f>
        <v>0</v>
      </c>
      <c r="Z17" s="9">
        <f>SUM(N55:N64,O53:O54)</f>
        <v>0</v>
      </c>
      <c r="AA17" s="9">
        <f>SUM(O55:O64,P53:P54)</f>
        <v>0</v>
      </c>
      <c r="AB17" s="9">
        <f>SUM(P55:P64,Q53:Q54)</f>
        <v>35125.67</v>
      </c>
      <c r="AC17" s="9">
        <f>SUM(Q55:Q64,R53:R54)</f>
        <v>83562.48000000001</v>
      </c>
      <c r="AD17" s="9">
        <f t="shared" ref="AD17" si="29">SUM(Z17:AC17)</f>
        <v>118688.15000000001</v>
      </c>
      <c r="AE17" s="10">
        <f t="shared" ref="AE17" si="30">AD17/60</f>
        <v>1978.1358333333335</v>
      </c>
      <c r="AG17" s="19">
        <f>SUM(P59:P64,Q53:Q58)</f>
        <v>62888.53</v>
      </c>
      <c r="AH17" s="19">
        <f t="shared" ref="AH17:AK17" si="31">SUM(Q59:Q64,R53:R58)</f>
        <v>83846.45</v>
      </c>
      <c r="AI17" s="19">
        <f t="shared" si="31"/>
        <v>86072.2</v>
      </c>
      <c r="AJ17" s="19">
        <f t="shared" si="31"/>
        <v>97474.19</v>
      </c>
      <c r="AK17" s="19">
        <f t="shared" si="31"/>
        <v>95557.52</v>
      </c>
      <c r="AL17" s="9">
        <f t="shared" ref="AL17" si="32">SUM(AG17:AK17)</f>
        <v>425838.89</v>
      </c>
      <c r="AM17" s="10">
        <f t="shared" ref="AM17" si="33">AL17/60</f>
        <v>7097.3148333333338</v>
      </c>
    </row>
    <row r="18" spans="1:39" ht="20.25" x14ac:dyDescent="0.3">
      <c r="B18" s="48"/>
      <c r="C18" s="48"/>
      <c r="D18" s="48"/>
      <c r="E18" s="48"/>
      <c r="F18" s="48"/>
      <c r="G18" s="48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X18" s="16"/>
      <c r="Y18" s="14" t="s">
        <v>48</v>
      </c>
      <c r="Z18" s="14" t="s">
        <v>32</v>
      </c>
      <c r="AA18" s="14" t="s">
        <v>42</v>
      </c>
      <c r="AB18" s="14" t="s">
        <v>70</v>
      </c>
      <c r="AC18" s="14" t="s">
        <v>89</v>
      </c>
      <c r="AD18" s="6"/>
      <c r="AE18" s="6" t="str">
        <f>AE16</f>
        <v>60 month avg</v>
      </c>
      <c r="AG18" s="14" t="s">
        <v>126</v>
      </c>
      <c r="AH18" s="14" t="s">
        <v>107</v>
      </c>
      <c r="AI18" s="14" t="s">
        <v>121</v>
      </c>
      <c r="AJ18" s="14" t="s">
        <v>156</v>
      </c>
      <c r="AK18" s="14" t="s">
        <v>186</v>
      </c>
      <c r="AL18" s="6"/>
      <c r="AM18" s="6" t="s">
        <v>163</v>
      </c>
    </row>
    <row r="19" spans="1:39" ht="21" thickBot="1" x14ac:dyDescent="0.35">
      <c r="B19" s="48"/>
      <c r="C19" s="48"/>
      <c r="D19" s="48"/>
      <c r="E19" s="48"/>
      <c r="F19" s="48"/>
      <c r="G19" s="48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X19" s="8"/>
      <c r="Y19" s="9">
        <f>SUM(M56:M64,N53:N55)</f>
        <v>0</v>
      </c>
      <c r="Z19" s="9">
        <f>SUM(N56:N64,O53:O55)</f>
        <v>0</v>
      </c>
      <c r="AA19" s="9">
        <f>SUM(O56:O64,P53:P55)</f>
        <v>0</v>
      </c>
      <c r="AB19" s="9">
        <f>SUM(P56:P64,Q53:Q55)</f>
        <v>42749.259999999995</v>
      </c>
      <c r="AC19" s="9">
        <f>SUM(Q56:Q64,R53:R55)</f>
        <v>82170.070000000007</v>
      </c>
      <c r="AD19" s="9">
        <f t="shared" ref="AD19" si="34">SUM(Z19:AC19)</f>
        <v>124919.33</v>
      </c>
      <c r="AE19" s="10">
        <f t="shared" ref="AE19" si="35">AD19/60</f>
        <v>2081.9888333333333</v>
      </c>
      <c r="AG19" s="19">
        <f>SUM(P60:P64,Q53:Q59)</f>
        <v>68875.5</v>
      </c>
      <c r="AH19" s="19">
        <f t="shared" ref="AH19:AK19" si="36">SUM(Q60:Q64,R53:R59)</f>
        <v>84090.65</v>
      </c>
      <c r="AI19" s="19">
        <f t="shared" si="36"/>
        <v>88574.710000000021</v>
      </c>
      <c r="AJ19" s="19">
        <f t="shared" si="36"/>
        <v>95588.34</v>
      </c>
      <c r="AK19" s="19">
        <f t="shared" si="36"/>
        <v>95901.84</v>
      </c>
      <c r="AL19" s="9">
        <f t="shared" ref="AL19" si="37">SUM(AG19:AK19)</f>
        <v>433031.04000000004</v>
      </c>
      <c r="AM19" s="10">
        <f t="shared" ref="AM19" si="38">AL19/60</f>
        <v>7217.1840000000002</v>
      </c>
    </row>
    <row r="20" spans="1:39" ht="20.25" x14ac:dyDescent="0.3">
      <c r="B20" s="48"/>
      <c r="C20" s="48"/>
      <c r="D20" s="48"/>
      <c r="E20" s="48"/>
      <c r="F20" s="48"/>
      <c r="G20" s="48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X20" s="16"/>
      <c r="Y20" s="14" t="s">
        <v>19</v>
      </c>
      <c r="Z20" s="14" t="s">
        <v>33</v>
      </c>
      <c r="AA20" s="14" t="s">
        <v>43</v>
      </c>
      <c r="AB20" s="14" t="s">
        <v>71</v>
      </c>
      <c r="AC20" s="14" t="s">
        <v>90</v>
      </c>
      <c r="AD20" s="6"/>
      <c r="AE20" s="6" t="str">
        <f>AE18</f>
        <v>60 month avg</v>
      </c>
      <c r="AG20" s="14" t="s">
        <v>128</v>
      </c>
      <c r="AH20" s="14" t="s">
        <v>108</v>
      </c>
      <c r="AI20" s="14" t="s">
        <v>122</v>
      </c>
      <c r="AJ20" s="14" t="s">
        <v>157</v>
      </c>
      <c r="AK20" s="14" t="s">
        <v>187</v>
      </c>
      <c r="AL20" s="6"/>
      <c r="AM20" s="6" t="s">
        <v>163</v>
      </c>
    </row>
    <row r="21" spans="1:39" ht="21" thickBot="1" x14ac:dyDescent="0.35">
      <c r="B21" s="48"/>
      <c r="C21" s="48"/>
      <c r="D21" s="48"/>
      <c r="E21" s="48"/>
      <c r="F21" s="48"/>
      <c r="G21" s="41"/>
      <c r="H21" s="41"/>
      <c r="I21" s="41"/>
      <c r="J21" s="41"/>
      <c r="K21" s="41"/>
      <c r="L21" s="41"/>
      <c r="M21" s="55"/>
      <c r="N21" s="55"/>
      <c r="O21" s="55"/>
      <c r="P21" s="41"/>
      <c r="Q21" s="41"/>
      <c r="R21" s="41"/>
      <c r="S21" s="41"/>
      <c r="T21" s="41"/>
      <c r="U21" s="41"/>
      <c r="V21" s="41"/>
      <c r="X21" s="8"/>
      <c r="Y21" s="9">
        <f>SUM(M57:M64,N53:N56)</f>
        <v>0</v>
      </c>
      <c r="Z21" s="9">
        <f>SUM(N57:N64,O53:O56)</f>
        <v>0</v>
      </c>
      <c r="AA21" s="9">
        <f>SUM(O57:O64,P53:P56)</f>
        <v>0</v>
      </c>
      <c r="AB21" s="9">
        <f>SUM(P57:P64,Q53:Q56)</f>
        <v>49463.519999999997</v>
      </c>
      <c r="AC21" s="9">
        <f>SUM(Q57:Q64,R53:R56)</f>
        <v>81686.98</v>
      </c>
      <c r="AD21" s="9">
        <f t="shared" ref="AD21" si="39">SUM(Z21:AC21)</f>
        <v>131150.5</v>
      </c>
      <c r="AE21" s="10">
        <f t="shared" ref="AE21" si="40">AD21/60</f>
        <v>2185.8416666666667</v>
      </c>
      <c r="AG21" s="19">
        <f>SUM(P61:P64,Q53:Q60)</f>
        <v>75106.679999999993</v>
      </c>
      <c r="AH21" s="19">
        <f t="shared" ref="AH21:AK21" si="41">SUM(Q61:Q64,R53:R60)</f>
        <v>84256.53</v>
      </c>
      <c r="AI21" s="19">
        <f t="shared" si="41"/>
        <v>88724.580000000016</v>
      </c>
      <c r="AJ21" s="19">
        <f t="shared" si="41"/>
        <v>95923.19</v>
      </c>
      <c r="AK21" s="19">
        <f t="shared" si="41"/>
        <v>96257.289999999979</v>
      </c>
      <c r="AL21" s="9">
        <f t="shared" ref="AL21" si="42">SUM(AG21:AK21)</f>
        <v>440268.26999999996</v>
      </c>
      <c r="AM21" s="10">
        <f t="shared" ref="AM21" si="43">AL21/60</f>
        <v>7337.8044999999993</v>
      </c>
    </row>
    <row r="22" spans="1:39" ht="20.25" x14ac:dyDescent="0.3">
      <c r="B22" s="48"/>
      <c r="C22" s="48"/>
      <c r="D22" s="48"/>
      <c r="E22" s="48"/>
      <c r="F22" s="48"/>
      <c r="G22" s="48"/>
      <c r="H22" s="41"/>
      <c r="I22" s="41"/>
      <c r="J22" s="41"/>
      <c r="K22" s="41"/>
      <c r="L22" s="41"/>
      <c r="M22" s="41"/>
      <c r="N22" s="55" t="s">
        <v>216</v>
      </c>
      <c r="O22" s="55"/>
      <c r="P22" s="55"/>
      <c r="Q22" s="41"/>
      <c r="R22" s="41"/>
      <c r="S22" s="41"/>
      <c r="T22" s="41"/>
      <c r="U22" s="41"/>
      <c r="V22" s="41"/>
      <c r="X22" s="16"/>
      <c r="Y22" s="13" t="s">
        <v>18</v>
      </c>
      <c r="Z22" s="13" t="s">
        <v>34</v>
      </c>
      <c r="AA22" s="13" t="s">
        <v>44</v>
      </c>
      <c r="AB22" s="13" t="s">
        <v>72</v>
      </c>
      <c r="AC22" s="13" t="s">
        <v>140</v>
      </c>
      <c r="AD22" s="6"/>
      <c r="AE22" s="6" t="str">
        <f>AE20</f>
        <v>60 month avg</v>
      </c>
      <c r="AG22" s="14" t="s">
        <v>130</v>
      </c>
      <c r="AH22" s="14" t="s">
        <v>106</v>
      </c>
      <c r="AI22" s="14" t="s">
        <v>123</v>
      </c>
      <c r="AJ22" s="14" t="s">
        <v>158</v>
      </c>
      <c r="AK22" s="14" t="s">
        <v>188</v>
      </c>
      <c r="AL22" s="6"/>
      <c r="AM22" s="6" t="s">
        <v>163</v>
      </c>
    </row>
    <row r="23" spans="1:39" ht="21" thickBot="1" x14ac:dyDescent="0.35">
      <c r="B23" s="33"/>
      <c r="C23" s="33" t="s">
        <v>113</v>
      </c>
      <c r="D23" s="33" t="s">
        <v>114</v>
      </c>
      <c r="E23" s="46" t="s">
        <v>51</v>
      </c>
      <c r="F23" s="46" t="s">
        <v>52</v>
      </c>
      <c r="G23" s="46" t="s">
        <v>53</v>
      </c>
      <c r="H23" s="46" t="s">
        <v>54</v>
      </c>
      <c r="I23" s="46" t="s">
        <v>55</v>
      </c>
      <c r="J23" s="46" t="s">
        <v>56</v>
      </c>
      <c r="K23" s="40" t="s">
        <v>57</v>
      </c>
      <c r="L23" s="40" t="s">
        <v>58</v>
      </c>
      <c r="M23" s="40" t="s">
        <v>59</v>
      </c>
      <c r="N23" s="40" t="s">
        <v>60</v>
      </c>
      <c r="O23" s="40" t="s">
        <v>61</v>
      </c>
      <c r="P23" s="40" t="s">
        <v>62</v>
      </c>
      <c r="Q23" s="40" t="s">
        <v>81</v>
      </c>
      <c r="R23" s="40" t="s">
        <v>82</v>
      </c>
      <c r="S23" s="40" t="s">
        <v>119</v>
      </c>
      <c r="T23" s="40" t="s">
        <v>134</v>
      </c>
      <c r="U23" s="40" t="s">
        <v>135</v>
      </c>
      <c r="V23" s="40" t="s">
        <v>214</v>
      </c>
      <c r="X23" s="8"/>
      <c r="Y23" s="9">
        <f>SUM(M58:M64,N53:N57)</f>
        <v>0</v>
      </c>
      <c r="Z23" s="9">
        <f>SUM(N58:N64,O53:O57)</f>
        <v>0</v>
      </c>
      <c r="AA23" s="9">
        <f>SUM(O58:O64,P53:P57)</f>
        <v>0</v>
      </c>
      <c r="AB23" s="9">
        <f>SUM(P58:P64,Q53:Q57)</f>
        <v>57145.759999999995</v>
      </c>
      <c r="AC23" s="9">
        <f>SUM(Q58:Q64,R53:R57)</f>
        <v>82238.36</v>
      </c>
      <c r="AD23" s="9">
        <f t="shared" ref="AD23" si="44">SUM(Z23:AC23)</f>
        <v>139384.12</v>
      </c>
      <c r="AE23" s="10">
        <f t="shared" ref="AE23" si="45">AD23/60</f>
        <v>2323.0686666666666</v>
      </c>
      <c r="AG23" s="19">
        <f>SUM(P62:P64,Q53:Q61)</f>
        <v>78352.39</v>
      </c>
      <c r="AH23" s="19">
        <f t="shared" ref="AH23:AK23" si="46">SUM(Q62:Q64,R53:R61)</f>
        <v>85185.430000000008</v>
      </c>
      <c r="AI23" s="19">
        <f t="shared" si="46"/>
        <v>85986.41</v>
      </c>
      <c r="AJ23" s="19">
        <f t="shared" si="46"/>
        <v>97496.37</v>
      </c>
      <c r="AK23" s="19">
        <f t="shared" si="46"/>
        <v>96686.559999999983</v>
      </c>
      <c r="AL23" s="9">
        <f t="shared" ref="AL23" si="47">SUM(AG23:AK23)</f>
        <v>443707.16</v>
      </c>
      <c r="AM23" s="10">
        <f t="shared" ref="AM23" si="48">AL23/60</f>
        <v>7395.1193333333331</v>
      </c>
    </row>
    <row r="24" spans="1:39" ht="21" x14ac:dyDescent="0.35">
      <c r="B24" s="39" t="s">
        <v>0</v>
      </c>
      <c r="C24" s="35"/>
      <c r="D24" s="42"/>
      <c r="E24" s="36"/>
      <c r="F24" s="37"/>
      <c r="G24" s="37"/>
      <c r="H24" s="37"/>
      <c r="I24" s="37"/>
      <c r="J24" s="37"/>
      <c r="K24" s="47"/>
      <c r="L24" s="45"/>
      <c r="M24" s="45"/>
      <c r="N24" s="45"/>
      <c r="O24" s="45"/>
      <c r="P24" s="45"/>
      <c r="Q24" s="50">
        <v>3693.11</v>
      </c>
      <c r="R24" s="50">
        <v>4250.0200000000004</v>
      </c>
      <c r="S24" s="50">
        <v>4327.78</v>
      </c>
      <c r="T24" s="50">
        <v>10908.85</v>
      </c>
      <c r="U24" s="50">
        <v>7499.8</v>
      </c>
      <c r="V24" s="44"/>
      <c r="X24" s="12"/>
      <c r="Y24" s="13" t="s">
        <v>50</v>
      </c>
      <c r="Z24" s="13" t="s">
        <v>35</v>
      </c>
      <c r="AA24" s="13" t="s">
        <v>80</v>
      </c>
      <c r="AB24" s="13" t="s">
        <v>73</v>
      </c>
      <c r="AC24" s="13" t="s">
        <v>141</v>
      </c>
      <c r="AD24" s="6"/>
      <c r="AE24" s="6" t="str">
        <f>AE22</f>
        <v>60 month avg</v>
      </c>
      <c r="AG24" s="14" t="s">
        <v>77</v>
      </c>
      <c r="AH24" s="14" t="s">
        <v>145</v>
      </c>
      <c r="AI24" s="14" t="s">
        <v>189</v>
      </c>
      <c r="AJ24" s="14" t="s">
        <v>190</v>
      </c>
      <c r="AK24" s="14" t="s">
        <v>191</v>
      </c>
      <c r="AL24" s="6"/>
      <c r="AM24" s="6" t="s">
        <v>163</v>
      </c>
    </row>
    <row r="25" spans="1:39" ht="21.75" thickBot="1" x14ac:dyDescent="0.4">
      <c r="B25" s="38" t="s">
        <v>1</v>
      </c>
      <c r="C25" s="42"/>
      <c r="D25" s="42"/>
      <c r="E25" s="36"/>
      <c r="F25" s="37"/>
      <c r="G25" s="37"/>
      <c r="H25" s="37"/>
      <c r="I25" s="37"/>
      <c r="J25" s="37"/>
      <c r="K25" s="47"/>
      <c r="L25" s="45"/>
      <c r="M25" s="45"/>
      <c r="N25" s="45"/>
      <c r="O25" s="45"/>
      <c r="P25" s="45"/>
      <c r="Q25" s="50">
        <v>3761.62</v>
      </c>
      <c r="R25" s="50">
        <v>6375.02</v>
      </c>
      <c r="S25" s="50">
        <v>6608.27</v>
      </c>
      <c r="T25" s="50">
        <v>6277.4</v>
      </c>
      <c r="U25" s="50">
        <v>5075.74</v>
      </c>
      <c r="V25" s="44"/>
      <c r="X25" s="8"/>
      <c r="Y25" s="9">
        <f>SUM(M59:M64,N53:N58)</f>
        <v>0</v>
      </c>
      <c r="Z25" s="9">
        <f>SUM(N59:N64,O53:O58)</f>
        <v>0</v>
      </c>
      <c r="AA25" s="9">
        <f>SUM(O59:O64,P53:P58)</f>
        <v>0</v>
      </c>
      <c r="AB25" s="9">
        <f>SUM(P59:P64,Q53:Q58)</f>
        <v>62888.53</v>
      </c>
      <c r="AC25" s="9">
        <f>SUM(Q59:Q64,R53:R58)</f>
        <v>83846.45</v>
      </c>
      <c r="AD25" s="9">
        <f t="shared" ref="AD25" si="49">SUM(Z25:AC25)</f>
        <v>146734.97999999998</v>
      </c>
      <c r="AE25" s="10">
        <f t="shared" ref="AE25" si="50">AD25/60</f>
        <v>2445.5829999999996</v>
      </c>
      <c r="AG25" s="24">
        <f>SUM(P63:P64,Q53:Q62)</f>
        <v>79141.37000000001</v>
      </c>
      <c r="AH25" s="24">
        <f t="shared" ref="AH25:AK25" si="51">SUM(Q63:Q64,R53:R62)</f>
        <v>84231.63</v>
      </c>
      <c r="AI25" s="24">
        <f t="shared" si="51"/>
        <v>86302.2</v>
      </c>
      <c r="AJ25" s="30">
        <v>99247.53</v>
      </c>
      <c r="AK25" s="24">
        <f t="shared" si="51"/>
        <v>96218.609999999986</v>
      </c>
      <c r="AL25" s="9">
        <f t="shared" ref="AL25" si="52">SUM(AG25:AK25)</f>
        <v>445141.33999999997</v>
      </c>
      <c r="AM25" s="10">
        <f t="shared" ref="AM25" si="53">AL25/60</f>
        <v>7419.0223333333324</v>
      </c>
    </row>
    <row r="26" spans="1:39" ht="21" x14ac:dyDescent="0.35">
      <c r="B26" s="38" t="s">
        <v>2</v>
      </c>
      <c r="C26" s="42"/>
      <c r="D26" s="42"/>
      <c r="E26" s="36"/>
      <c r="F26" s="37"/>
      <c r="G26" s="37"/>
      <c r="H26" s="37"/>
      <c r="I26" s="37"/>
      <c r="J26" s="37"/>
      <c r="K26" s="47"/>
      <c r="L26" s="45"/>
      <c r="M26" s="45"/>
      <c r="N26" s="45"/>
      <c r="O26" s="45"/>
      <c r="P26" s="45"/>
      <c r="Q26" s="50">
        <v>5642.43</v>
      </c>
      <c r="R26" s="50">
        <v>4250.0200000000004</v>
      </c>
      <c r="S26" s="50">
        <v>4405.5</v>
      </c>
      <c r="T26" s="50">
        <v>4730.7299999999996</v>
      </c>
      <c r="U26" s="50">
        <v>5075.7700000000004</v>
      </c>
      <c r="V26" s="44"/>
      <c r="X26" s="12"/>
      <c r="Y26" s="13" t="s">
        <v>25</v>
      </c>
      <c r="Z26" s="13" t="s">
        <v>24</v>
      </c>
      <c r="AA26" s="13" t="s">
        <v>45</v>
      </c>
      <c r="AB26" s="13" t="s">
        <v>74</v>
      </c>
      <c r="AC26" s="13" t="s">
        <v>142</v>
      </c>
      <c r="AD26" s="6"/>
      <c r="AE26" s="6" t="str">
        <f>AE24</f>
        <v>60 month avg</v>
      </c>
      <c r="AG26" s="14" t="s">
        <v>78</v>
      </c>
      <c r="AH26" s="14" t="s">
        <v>146</v>
      </c>
      <c r="AI26" s="14" t="s">
        <v>192</v>
      </c>
      <c r="AJ26" s="14" t="s">
        <v>193</v>
      </c>
      <c r="AK26" s="14" t="s">
        <v>194</v>
      </c>
      <c r="AL26" s="6"/>
      <c r="AM26" s="6" t="s">
        <v>163</v>
      </c>
    </row>
    <row r="27" spans="1:39" ht="21.75" thickBot="1" x14ac:dyDescent="0.4">
      <c r="B27" s="38" t="s">
        <v>11</v>
      </c>
      <c r="C27" s="42"/>
      <c r="D27" s="42"/>
      <c r="E27" s="36"/>
      <c r="F27" s="37"/>
      <c r="G27" s="37"/>
      <c r="H27" s="37"/>
      <c r="I27" s="37"/>
      <c r="J27" s="37"/>
      <c r="K27" s="47"/>
      <c r="L27" s="45"/>
      <c r="M27" s="45"/>
      <c r="N27" s="45"/>
      <c r="O27" s="45"/>
      <c r="P27" s="45"/>
      <c r="Q27" s="50">
        <v>4733.1000000000004</v>
      </c>
      <c r="R27" s="50">
        <v>4250.01</v>
      </c>
      <c r="S27" s="50">
        <v>5916.52</v>
      </c>
      <c r="T27" s="50">
        <v>5427.18</v>
      </c>
      <c r="U27" s="50">
        <v>5075.75</v>
      </c>
      <c r="V27" s="44"/>
      <c r="X27" s="8"/>
      <c r="Y27" s="9">
        <f>SUM(M60:M64,N53:N59)</f>
        <v>0</v>
      </c>
      <c r="Z27" s="9">
        <f>SUM(N60:N64,O53:O59)</f>
        <v>0</v>
      </c>
      <c r="AA27" s="9">
        <f>SUM(O60:O64,P53:P59)</f>
        <v>0</v>
      </c>
      <c r="AB27" s="9">
        <f>SUM(P60:P64,Q53:Q59)</f>
        <v>68875.5</v>
      </c>
      <c r="AC27" s="9">
        <f>SUM(Q60:Q64,R53:R59)</f>
        <v>84090.65</v>
      </c>
      <c r="AD27" s="9">
        <f t="shared" ref="AD27" si="54">SUM(Z27:AC27)</f>
        <v>152966.15</v>
      </c>
      <c r="AE27" s="10">
        <f t="shared" ref="AE27" si="55">AD27/60</f>
        <v>2549.4358333333334</v>
      </c>
      <c r="AG27" s="24">
        <f>SUM(P64,Q53:Q63)</f>
        <v>80757.350000000006</v>
      </c>
      <c r="AH27" s="24">
        <f t="shared" ref="AH27:AK27" si="56">SUM(Q64,R53:R63)</f>
        <v>84231.62999999999</v>
      </c>
      <c r="AI27" s="24">
        <f t="shared" si="56"/>
        <v>86617.969999999987</v>
      </c>
      <c r="AJ27" s="24">
        <f t="shared" si="56"/>
        <v>99413.699999999983</v>
      </c>
      <c r="AK27" s="24">
        <f t="shared" si="56"/>
        <v>89336.790000000008</v>
      </c>
      <c r="AL27" s="9">
        <f t="shared" ref="AL27" si="57">SUM(AG27:AK27)</f>
        <v>440357.43999999994</v>
      </c>
      <c r="AM27" s="10">
        <f t="shared" ref="AM27" si="58">AL27/60</f>
        <v>7339.2906666666659</v>
      </c>
    </row>
    <row r="28" spans="1:39" s="17" customFormat="1" ht="21" x14ac:dyDescent="0.35">
      <c r="A28" s="2"/>
      <c r="B28" s="38" t="s">
        <v>3</v>
      </c>
      <c r="C28" s="42"/>
      <c r="D28" s="42"/>
      <c r="E28" s="36"/>
      <c r="F28" s="37"/>
      <c r="G28" s="37"/>
      <c r="H28" s="37"/>
      <c r="I28" s="37"/>
      <c r="J28" s="37"/>
      <c r="K28" s="47"/>
      <c r="L28" s="45"/>
      <c r="M28" s="45"/>
      <c r="N28" s="45"/>
      <c r="O28" s="45"/>
      <c r="P28" s="45"/>
      <c r="Q28" s="50">
        <v>4710.5</v>
      </c>
      <c r="R28" s="50">
        <v>5261.88</v>
      </c>
      <c r="S28" s="50">
        <v>5933.6</v>
      </c>
      <c r="T28" s="50">
        <v>6575.87</v>
      </c>
      <c r="U28" s="50">
        <v>6360</v>
      </c>
      <c r="V28" s="44"/>
      <c r="X28" s="12"/>
      <c r="Y28" s="13" t="s">
        <v>26</v>
      </c>
      <c r="Z28" s="13" t="s">
        <v>36</v>
      </c>
      <c r="AA28" s="13" t="s">
        <v>63</v>
      </c>
      <c r="AB28" s="13" t="s">
        <v>75</v>
      </c>
      <c r="AC28" s="13" t="s">
        <v>143</v>
      </c>
      <c r="AD28" s="6"/>
      <c r="AE28" s="29" t="str">
        <f>AE26</f>
        <v>60 month avg</v>
      </c>
      <c r="AG28" s="14" t="s">
        <v>79</v>
      </c>
      <c r="AH28" s="14" t="s">
        <v>147</v>
      </c>
      <c r="AI28" s="14" t="s">
        <v>166</v>
      </c>
      <c r="AJ28" s="14" t="s">
        <v>167</v>
      </c>
      <c r="AK28" s="14" t="s">
        <v>195</v>
      </c>
      <c r="AL28" s="6"/>
      <c r="AM28" s="6" t="s">
        <v>164</v>
      </c>
    </row>
    <row r="29" spans="1:39" ht="21.75" thickBot="1" x14ac:dyDescent="0.4">
      <c r="B29" s="43" t="s">
        <v>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50">
        <v>3761.61</v>
      </c>
      <c r="R29" s="50">
        <v>5369.7</v>
      </c>
      <c r="S29" s="50">
        <v>4405.55</v>
      </c>
      <c r="T29" s="50">
        <v>8217.67</v>
      </c>
      <c r="U29" s="50">
        <v>8859.57</v>
      </c>
      <c r="V29" s="43"/>
      <c r="X29" s="8"/>
      <c r="Y29" s="11">
        <f>SUM(M61:M64,N53:N60)</f>
        <v>0</v>
      </c>
      <c r="Z29" s="11">
        <f>SUM(N61:N64,O53:O60)</f>
        <v>0</v>
      </c>
      <c r="AA29" s="11">
        <f>SUM(O61:O64,P53:P60)</f>
        <v>0</v>
      </c>
      <c r="AB29" s="11">
        <f>SUM(P61:P64,Q53:Q60)</f>
        <v>75106.679999999993</v>
      </c>
      <c r="AC29" s="11">
        <f>SUM(Q61:Q64,R53:R60)</f>
        <v>84256.53</v>
      </c>
      <c r="AD29" s="9">
        <f t="shared" ref="AD29" si="59">SUM(Z29:AC29)</f>
        <v>159363.21</v>
      </c>
      <c r="AE29" s="10">
        <f t="shared" ref="AE29" si="60">AD29/60</f>
        <v>2656.0535</v>
      </c>
      <c r="AG29" s="19">
        <f>SUM(Q53:Q64)</f>
        <v>80392.170000000013</v>
      </c>
      <c r="AH29" s="19">
        <f t="shared" ref="AH29:AK29" si="61">SUM(R53:R64)</f>
        <v>84231.63</v>
      </c>
      <c r="AI29" s="19">
        <f t="shared" si="61"/>
        <v>86933.71</v>
      </c>
      <c r="AJ29" s="19">
        <f t="shared" si="61"/>
        <v>99748.59</v>
      </c>
      <c r="AK29" s="19">
        <f t="shared" si="61"/>
        <v>82454.98000000001</v>
      </c>
      <c r="AL29" s="9">
        <f t="shared" ref="AL29" si="62">SUM(AG29:AK29)</f>
        <v>433761.07999999996</v>
      </c>
      <c r="AM29" s="10">
        <f t="shared" ref="AM29" si="63">AL29/60</f>
        <v>7229.3513333333331</v>
      </c>
    </row>
    <row r="30" spans="1:39" ht="21" x14ac:dyDescent="0.35">
      <c r="B30" s="38" t="s">
        <v>5</v>
      </c>
      <c r="C30" s="42"/>
      <c r="D30" s="36"/>
      <c r="E30" s="36"/>
      <c r="F30" s="37"/>
      <c r="G30" s="37"/>
      <c r="H30" s="37"/>
      <c r="I30" s="32"/>
      <c r="J30" s="32"/>
      <c r="K30" s="45"/>
      <c r="L30" s="45"/>
      <c r="M30" s="45"/>
      <c r="N30" s="45"/>
      <c r="O30" s="45"/>
      <c r="P30" s="45"/>
      <c r="Q30" s="50">
        <v>4005.81</v>
      </c>
      <c r="R30" s="50">
        <v>4250.01</v>
      </c>
      <c r="S30" s="50">
        <v>6752.52</v>
      </c>
      <c r="T30" s="50">
        <v>4866.67</v>
      </c>
      <c r="U30" s="50">
        <v>5210.99</v>
      </c>
      <c r="V30" s="44"/>
      <c r="X30" s="12"/>
      <c r="Y30" s="13" t="s">
        <v>27</v>
      </c>
      <c r="Z30" s="13" t="s">
        <v>37</v>
      </c>
      <c r="AA30" s="13" t="s">
        <v>64</v>
      </c>
      <c r="AB30" s="13" t="s">
        <v>76</v>
      </c>
      <c r="AC30" s="13" t="s">
        <v>144</v>
      </c>
      <c r="AD30" s="6"/>
      <c r="AE30" s="6" t="s">
        <v>163</v>
      </c>
      <c r="AG30" s="14" t="s">
        <v>168</v>
      </c>
      <c r="AH30" s="14" t="s">
        <v>170</v>
      </c>
      <c r="AI30" s="14" t="s">
        <v>171</v>
      </c>
      <c r="AJ30" s="14" t="s">
        <v>172</v>
      </c>
      <c r="AK30" s="14" t="s">
        <v>198</v>
      </c>
      <c r="AL30" s="6"/>
      <c r="AM30" s="6" t="s">
        <v>163</v>
      </c>
    </row>
    <row r="31" spans="1:39" ht="21.75" thickBot="1" x14ac:dyDescent="0.4">
      <c r="B31" s="38" t="s">
        <v>6</v>
      </c>
      <c r="C31" s="42"/>
      <c r="D31" s="36"/>
      <c r="E31" s="36"/>
      <c r="F31" s="37"/>
      <c r="G31" s="37"/>
      <c r="H31" s="37"/>
      <c r="I31" s="37"/>
      <c r="J31" s="37"/>
      <c r="K31" s="45"/>
      <c r="L31" s="45"/>
      <c r="M31" s="45"/>
      <c r="N31" s="45"/>
      <c r="O31" s="45"/>
      <c r="P31" s="45"/>
      <c r="Q31" s="50">
        <v>4250.0200000000004</v>
      </c>
      <c r="R31" s="50">
        <v>4415.8999999999996</v>
      </c>
      <c r="S31" s="50">
        <v>4565.7700000000004</v>
      </c>
      <c r="T31" s="50">
        <v>4900.62</v>
      </c>
      <c r="U31" s="50">
        <v>5256.07</v>
      </c>
      <c r="V31" s="44"/>
      <c r="X31" s="8"/>
      <c r="Y31" s="11">
        <f>SUM(M62:M64,N53:N61)</f>
        <v>0</v>
      </c>
      <c r="Z31" s="11">
        <f>SUM(N62:N64,O53:O61)</f>
        <v>0</v>
      </c>
      <c r="AA31" s="11">
        <f>SUM(O62:O64,P53:P61)</f>
        <v>5110.49</v>
      </c>
      <c r="AB31" s="11">
        <f>SUM(P62:P64,Q53:Q61)</f>
        <v>78352.39</v>
      </c>
      <c r="AC31" s="11">
        <f>SUM(Q62:Q64,R53:R61)</f>
        <v>85185.430000000008</v>
      </c>
      <c r="AD31" s="9">
        <f t="shared" ref="AD31" si="64">SUM(Z31:AC31)</f>
        <v>168648.31</v>
      </c>
      <c r="AE31" s="10">
        <f t="shared" ref="AE31" si="65">AD31/60</f>
        <v>2810.8051666666665</v>
      </c>
      <c r="AG31" s="19">
        <f>SUM(Q54:Q64,R53)</f>
        <v>80949.079999999987</v>
      </c>
      <c r="AH31" s="19">
        <f t="shared" ref="AH31:AK31" si="66">SUM(R54:R64,S53)</f>
        <v>84309.389999999985</v>
      </c>
      <c r="AI31" s="19">
        <f t="shared" si="66"/>
        <v>93514.78</v>
      </c>
      <c r="AJ31" s="19">
        <f t="shared" si="66"/>
        <v>96339.540000000023</v>
      </c>
      <c r="AK31" s="19">
        <f t="shared" si="66"/>
        <v>72974.02</v>
      </c>
      <c r="AL31" s="9">
        <f t="shared" ref="AL31" si="67">SUM(AG31:AK31)</f>
        <v>428086.81</v>
      </c>
      <c r="AM31" s="10">
        <f t="shared" ref="AM31" si="68">AL31/60</f>
        <v>7134.7801666666664</v>
      </c>
    </row>
    <row r="32" spans="1:39" ht="21" x14ac:dyDescent="0.35">
      <c r="B32" s="38" t="s">
        <v>7</v>
      </c>
      <c r="C32" s="42"/>
      <c r="D32" s="36"/>
      <c r="E32" s="37"/>
      <c r="F32" s="37"/>
      <c r="G32" s="37"/>
      <c r="H32" s="37"/>
      <c r="I32" s="37"/>
      <c r="J32" s="37"/>
      <c r="K32" s="45"/>
      <c r="L32" s="45"/>
      <c r="M32" s="45"/>
      <c r="N32" s="45"/>
      <c r="O32" s="45"/>
      <c r="P32" s="50">
        <v>3624.62</v>
      </c>
      <c r="Q32" s="50">
        <v>6375.04</v>
      </c>
      <c r="R32" s="50">
        <v>7303.94</v>
      </c>
      <c r="S32" s="50">
        <v>4565.7700000000004</v>
      </c>
      <c r="T32" s="50">
        <v>6138.95</v>
      </c>
      <c r="U32" s="50">
        <v>6568.22</v>
      </c>
      <c r="V32" s="44"/>
      <c r="X32" s="12"/>
      <c r="Y32" s="14" t="s">
        <v>28</v>
      </c>
      <c r="Z32" s="14" t="s">
        <v>38</v>
      </c>
      <c r="AA32" s="14" t="s">
        <v>65</v>
      </c>
      <c r="AB32" s="14" t="s">
        <v>77</v>
      </c>
      <c r="AC32" s="14" t="s">
        <v>145</v>
      </c>
      <c r="AD32" s="6"/>
      <c r="AE32" s="6" t="s">
        <v>163</v>
      </c>
      <c r="AG32" s="14" t="s">
        <v>169</v>
      </c>
      <c r="AH32" s="14" t="s">
        <v>196</v>
      </c>
      <c r="AI32" s="14" t="s">
        <v>197</v>
      </c>
      <c r="AJ32" s="14" t="s">
        <v>199</v>
      </c>
      <c r="AK32" s="14" t="s">
        <v>200</v>
      </c>
      <c r="AL32" s="6"/>
      <c r="AM32" s="6" t="s">
        <v>163</v>
      </c>
    </row>
    <row r="33" spans="2:39" ht="21.75" thickBot="1" x14ac:dyDescent="0.4">
      <c r="B33" s="38" t="s">
        <v>8</v>
      </c>
      <c r="C33" s="42"/>
      <c r="D33" s="36"/>
      <c r="E33" s="37"/>
      <c r="F33" s="37"/>
      <c r="G33" s="37"/>
      <c r="H33" s="37"/>
      <c r="I33" s="37"/>
      <c r="J33" s="37"/>
      <c r="K33" s="45"/>
      <c r="L33" s="45"/>
      <c r="M33" s="45"/>
      <c r="N33" s="45"/>
      <c r="O33" s="45"/>
      <c r="P33" s="50">
        <v>4414.83</v>
      </c>
      <c r="Q33" s="50">
        <v>5203.8100000000004</v>
      </c>
      <c r="R33" s="50">
        <v>4250.01</v>
      </c>
      <c r="S33" s="50">
        <v>4565.8</v>
      </c>
      <c r="T33" s="50">
        <v>6148.26</v>
      </c>
      <c r="U33" s="50">
        <v>5680.31</v>
      </c>
      <c r="V33" s="44"/>
      <c r="X33" s="8"/>
      <c r="Y33" s="9">
        <f>SUM(M63:M64,N53:N62)</f>
        <v>0</v>
      </c>
      <c r="Z33" s="9">
        <f>SUM(N63:N64,O53:O62)</f>
        <v>0</v>
      </c>
      <c r="AA33" s="9">
        <f>SUM(O63:O64,P53:P62)</f>
        <v>11506.48</v>
      </c>
      <c r="AB33" s="9">
        <f>SUM(P63:P64,Q53:Q62)</f>
        <v>79141.37000000001</v>
      </c>
      <c r="AC33" s="9">
        <f>SUM(Q63:Q64,R53:R62)</f>
        <v>84231.63</v>
      </c>
      <c r="AD33" s="9">
        <f t="shared" ref="AD33" si="69">SUM(Z33:AC33)</f>
        <v>174879.48</v>
      </c>
      <c r="AE33" s="10">
        <f t="shared" ref="AE33" si="70">AD33/60</f>
        <v>2914.6580000000004</v>
      </c>
      <c r="AG33" s="9">
        <f>SUM(Q55:Q64,R53:R54)</f>
        <v>83562.48000000001</v>
      </c>
      <c r="AH33" s="9">
        <f t="shared" ref="AH33:AK33" si="71">SUM(R55:R64,S53:S54)</f>
        <v>84542.639999999985</v>
      </c>
      <c r="AI33" s="9">
        <f t="shared" si="71"/>
        <v>93183.909999999989</v>
      </c>
      <c r="AJ33" s="9">
        <f t="shared" si="71"/>
        <v>95137.87999999999</v>
      </c>
      <c r="AK33" s="9">
        <f t="shared" si="71"/>
        <v>65917.12000000001</v>
      </c>
      <c r="AL33" s="9">
        <f t="shared" ref="AL33" si="72">SUM(AG33:AK33)</f>
        <v>422344.02999999997</v>
      </c>
      <c r="AM33" s="10">
        <f t="shared" ref="AM33" si="73">AL33/60</f>
        <v>7039.0671666666658</v>
      </c>
    </row>
    <row r="34" spans="2:39" ht="21" x14ac:dyDescent="0.35">
      <c r="B34" s="38" t="s">
        <v>9</v>
      </c>
      <c r="C34" s="42"/>
      <c r="D34" s="36"/>
      <c r="E34" s="37"/>
      <c r="F34" s="37"/>
      <c r="G34" s="37"/>
      <c r="H34" s="37"/>
      <c r="I34" s="37"/>
      <c r="J34" s="37"/>
      <c r="K34" s="45"/>
      <c r="L34" s="45"/>
      <c r="M34" s="45"/>
      <c r="N34" s="45"/>
      <c r="O34" s="45"/>
      <c r="P34" s="50">
        <v>3624.62</v>
      </c>
      <c r="Q34" s="50">
        <v>4250.0200000000004</v>
      </c>
      <c r="R34" s="50">
        <v>4250.0200000000004</v>
      </c>
      <c r="S34" s="50">
        <v>4565.79</v>
      </c>
      <c r="T34" s="50">
        <v>4900.66</v>
      </c>
      <c r="U34" s="34"/>
      <c r="V34" s="34"/>
      <c r="X34" s="15"/>
      <c r="Y34" s="14" t="s">
        <v>29</v>
      </c>
      <c r="Z34" s="14" t="s">
        <v>39</v>
      </c>
      <c r="AA34" s="14" t="s">
        <v>66</v>
      </c>
      <c r="AB34" s="14" t="s">
        <v>78</v>
      </c>
      <c r="AC34" s="14" t="s">
        <v>146</v>
      </c>
      <c r="AD34" s="6"/>
      <c r="AE34" s="6" t="s">
        <v>163</v>
      </c>
      <c r="AG34" s="14" t="s">
        <v>89</v>
      </c>
      <c r="AH34" s="14" t="s">
        <v>116</v>
      </c>
      <c r="AI34" s="14" t="s">
        <v>152</v>
      </c>
      <c r="AJ34" s="14" t="s">
        <v>201</v>
      </c>
      <c r="AK34" s="14" t="s">
        <v>202</v>
      </c>
      <c r="AL34" s="6"/>
      <c r="AM34" s="6" t="s">
        <v>163</v>
      </c>
    </row>
    <row r="35" spans="2:39" ht="21.75" thickBot="1" x14ac:dyDescent="0.4">
      <c r="B35" s="49" t="s">
        <v>10</v>
      </c>
      <c r="C35" s="42"/>
      <c r="D35" s="36"/>
      <c r="E35" s="37"/>
      <c r="F35" s="37"/>
      <c r="G35" s="37"/>
      <c r="H35" s="37"/>
      <c r="I35" s="37"/>
      <c r="J35" s="37"/>
      <c r="K35" s="51"/>
      <c r="L35" s="51"/>
      <c r="M35" s="51"/>
      <c r="N35" s="51"/>
      <c r="O35" s="51"/>
      <c r="P35" s="50">
        <v>3624.62</v>
      </c>
      <c r="Q35" s="50">
        <v>4250.0200000000004</v>
      </c>
      <c r="R35" s="50">
        <v>4250.0200000000004</v>
      </c>
      <c r="S35" s="50">
        <v>4565.76</v>
      </c>
      <c r="T35" s="50">
        <v>4900.6499999999996</v>
      </c>
      <c r="U35" s="51"/>
      <c r="V35" s="51"/>
      <c r="X35" s="8"/>
      <c r="Y35" s="9">
        <f>SUM(M64,N53:N63)</f>
        <v>0</v>
      </c>
      <c r="Z35" s="9">
        <f>SUM(N64,O53:O63)</f>
        <v>0</v>
      </c>
      <c r="AA35" s="9">
        <f>SUM(O64,P53:P63)</f>
        <v>17112.259999999998</v>
      </c>
      <c r="AB35" s="9">
        <f>SUM(P64,Q53:Q63)</f>
        <v>80757.350000000006</v>
      </c>
      <c r="AC35" s="9">
        <f>SUM(Q64,R53:R63)</f>
        <v>84231.62999999999</v>
      </c>
      <c r="AD35" s="9">
        <f t="shared" ref="AD35" si="74">SUM(Z35:AC35)</f>
        <v>182101.24</v>
      </c>
      <c r="AE35" s="10">
        <f t="shared" ref="AE35" si="75">AD35/60</f>
        <v>3035.0206666666663</v>
      </c>
      <c r="AG35" s="9">
        <f>SUM(Q56:Q64,R53:R55)</f>
        <v>82170.070000000007</v>
      </c>
      <c r="AH35" s="9">
        <f t="shared" ref="AH35:AK35" si="76">SUM(R56:R64,S53:S55)</f>
        <v>84698.12</v>
      </c>
      <c r="AI35" s="9">
        <f t="shared" si="76"/>
        <v>93509.139999999985</v>
      </c>
      <c r="AJ35" s="9">
        <f t="shared" si="76"/>
        <v>95482.920000000013</v>
      </c>
      <c r="AK35" s="9">
        <f t="shared" si="76"/>
        <v>58860.19</v>
      </c>
      <c r="AL35" s="9">
        <f t="shared" ref="AL35" si="77">SUM(AG35:AK35)</f>
        <v>414720.44</v>
      </c>
      <c r="AM35" s="10">
        <f t="shared" ref="AM35" si="78">AL35/60</f>
        <v>6912.007333333333</v>
      </c>
    </row>
    <row r="36" spans="2:39" ht="20.25" x14ac:dyDescent="0.3">
      <c r="B36" s="48"/>
      <c r="C36" s="48"/>
      <c r="D36" s="48"/>
      <c r="E36" s="41">
        <f>SUM(E24:E35)</f>
        <v>0</v>
      </c>
      <c r="F36" s="41">
        <f>SUM(F24:F35)</f>
        <v>0</v>
      </c>
      <c r="G36" s="41">
        <f>SUM(G24:G35)</f>
        <v>0</v>
      </c>
      <c r="H36" s="41">
        <f t="shared" ref="H36:J36" si="79">SUM(H24:H35)</f>
        <v>0</v>
      </c>
      <c r="I36" s="41">
        <f t="shared" si="79"/>
        <v>0</v>
      </c>
      <c r="J36" s="41">
        <f t="shared" si="79"/>
        <v>0</v>
      </c>
      <c r="K36" s="41">
        <f>SUM(K24:K35)</f>
        <v>0</v>
      </c>
      <c r="L36" s="41">
        <f>SUM(L24:L35)</f>
        <v>0</v>
      </c>
      <c r="M36" s="41">
        <f>SUM(M24:M35)</f>
        <v>0</v>
      </c>
      <c r="N36" s="41">
        <f>SUM(N25:N35)</f>
        <v>0</v>
      </c>
      <c r="O36" s="41">
        <f>SUM(O25:O35)</f>
        <v>0</v>
      </c>
      <c r="P36" s="41">
        <f>SUM(P24:P35)</f>
        <v>15288.689999999999</v>
      </c>
      <c r="Q36" s="41">
        <f>SUM(Q24:Q35)</f>
        <v>54637.090000000011</v>
      </c>
      <c r="R36" s="41">
        <f>SUM(R24:R35)</f>
        <v>58476.550000000017</v>
      </c>
      <c r="S36" s="41">
        <f>SUM(S24:S35)</f>
        <v>61178.630000000005</v>
      </c>
      <c r="T36" s="41">
        <f t="shared" ref="T36" si="80">SUM(T24:T35)</f>
        <v>73993.509999999995</v>
      </c>
      <c r="U36" s="41">
        <f t="shared" ref="U36" si="81">SUM(U24:U35)</f>
        <v>60662.22</v>
      </c>
      <c r="V36" s="41">
        <f t="shared" ref="V36" si="82">SUM(V24:V35)</f>
        <v>0</v>
      </c>
      <c r="X36" s="16"/>
      <c r="Y36" s="14" t="s">
        <v>30</v>
      </c>
      <c r="Z36" s="14" t="s">
        <v>40</v>
      </c>
      <c r="AA36" s="14" t="s">
        <v>67</v>
      </c>
      <c r="AB36" s="14" t="s">
        <v>79</v>
      </c>
      <c r="AC36" s="14" t="s">
        <v>147</v>
      </c>
      <c r="AD36" s="6"/>
      <c r="AE36" s="6" t="s">
        <v>163</v>
      </c>
      <c r="AG36" s="14" t="s">
        <v>90</v>
      </c>
      <c r="AH36" s="14" t="s">
        <v>117</v>
      </c>
      <c r="AI36" s="14" t="s">
        <v>153</v>
      </c>
      <c r="AJ36" s="14" t="s">
        <v>181</v>
      </c>
      <c r="AK36" s="14" t="s">
        <v>203</v>
      </c>
      <c r="AL36" s="6"/>
      <c r="AM36" s="6" t="s">
        <v>163</v>
      </c>
    </row>
    <row r="37" spans="2:39" ht="21" thickBot="1" x14ac:dyDescent="0.35">
      <c r="B37" s="48"/>
      <c r="C37" s="48"/>
      <c r="D37" s="48"/>
      <c r="E37" s="48"/>
      <c r="F37" s="48"/>
      <c r="G37" s="48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X37" s="18"/>
      <c r="Y37" s="19">
        <f>SUM(N53:N64)</f>
        <v>0</v>
      </c>
      <c r="Z37" s="19">
        <f>SUM(O53:O64)</f>
        <v>0</v>
      </c>
      <c r="AA37" s="19">
        <f>SUM(P53:P64)</f>
        <v>23708.62</v>
      </c>
      <c r="AB37" s="19">
        <f>SUM(Q53:Q64)</f>
        <v>80392.170000000013</v>
      </c>
      <c r="AC37" s="19">
        <f>SUM(R53:R64)</f>
        <v>84231.63</v>
      </c>
      <c r="AD37" s="9">
        <f t="shared" ref="AD37" si="83">SUM(Z37:AC37)</f>
        <v>188332.42</v>
      </c>
      <c r="AE37" s="10">
        <f t="shared" ref="AE37:AE39" si="84">AD37/60</f>
        <v>3138.8736666666668</v>
      </c>
      <c r="AG37" s="19">
        <f>SUM(Q57:Q64,R53:R56)</f>
        <v>81686.98</v>
      </c>
      <c r="AH37" s="19">
        <f t="shared" ref="AH37:AK37" si="85">SUM(R57:R64,S53:S56)</f>
        <v>86364.63</v>
      </c>
      <c r="AI37" s="19">
        <f t="shared" si="85"/>
        <v>94010.37999999999</v>
      </c>
      <c r="AJ37" s="19">
        <f t="shared" si="85"/>
        <v>95131.49</v>
      </c>
      <c r="AK37" s="19">
        <f t="shared" si="85"/>
        <v>50812.700000000012</v>
      </c>
      <c r="AL37" s="9">
        <f t="shared" ref="AL37" si="86">SUM(AG37:AK37)</f>
        <v>408006.18</v>
      </c>
      <c r="AM37" s="10">
        <f t="shared" ref="AM37" si="87">AL37/60</f>
        <v>6800.1030000000001</v>
      </c>
    </row>
    <row r="38" spans="2:39" ht="30" customHeight="1" x14ac:dyDescent="0.3">
      <c r="B38" s="48"/>
      <c r="C38" s="48"/>
      <c r="D38" s="48"/>
      <c r="E38" s="48"/>
      <c r="F38" s="48"/>
      <c r="G38" s="4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X38" s="16"/>
      <c r="Y38" s="14" t="s">
        <v>83</v>
      </c>
      <c r="Z38" s="14" t="s">
        <v>84</v>
      </c>
      <c r="AA38" s="14" t="s">
        <v>85</v>
      </c>
      <c r="AB38" s="14" t="s">
        <v>86</v>
      </c>
      <c r="AC38" s="14" t="s">
        <v>148</v>
      </c>
      <c r="AD38" s="6"/>
      <c r="AE38" s="6" t="s">
        <v>163</v>
      </c>
      <c r="AG38" s="14" t="s">
        <v>140</v>
      </c>
      <c r="AH38" s="14" t="s">
        <v>182</v>
      </c>
      <c r="AI38" s="14" t="s">
        <v>183</v>
      </c>
      <c r="AJ38" s="14" t="s">
        <v>184</v>
      </c>
      <c r="AK38" s="14" t="s">
        <v>204</v>
      </c>
      <c r="AL38" s="6"/>
      <c r="AM38" s="6" t="s">
        <v>163</v>
      </c>
    </row>
    <row r="39" spans="2:39" ht="21" thickBot="1" x14ac:dyDescent="0.35">
      <c r="B39" s="48"/>
      <c r="C39" s="48"/>
      <c r="D39" s="48"/>
      <c r="E39" s="48"/>
      <c r="F39" s="48"/>
      <c r="G39" s="48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X39" s="18"/>
      <c r="Y39" s="19">
        <f>SUM(N54:N64, O53)</f>
        <v>0</v>
      </c>
      <c r="Z39" s="19">
        <f>SUM(O54:O64, P53)</f>
        <v>0</v>
      </c>
      <c r="AA39" s="19">
        <f>SUM(P54:P64, Q53)</f>
        <v>29382.89</v>
      </c>
      <c r="AB39" s="19">
        <f>SUM(Q54:Q64, R53)</f>
        <v>80949.079999999987</v>
      </c>
      <c r="AC39" s="19">
        <f>SUM(R54:R64, S53)</f>
        <v>84309.389999999985</v>
      </c>
      <c r="AD39" s="9">
        <f t="shared" ref="AD39" si="88">SUM(Z39:AC39)</f>
        <v>194641.36</v>
      </c>
      <c r="AE39" s="10">
        <f t="shared" si="84"/>
        <v>3244.0226666666663</v>
      </c>
      <c r="AG39" s="19">
        <f>SUM(Q58:Q64,R53:R57)</f>
        <v>82238.36</v>
      </c>
      <c r="AH39" s="19">
        <f t="shared" ref="AH39:AK39" si="89">SUM(R58:R64,S53:S57)</f>
        <v>87036.35</v>
      </c>
      <c r="AI39" s="19">
        <f t="shared" si="89"/>
        <v>93662.069999999992</v>
      </c>
      <c r="AJ39" s="19">
        <f t="shared" si="89"/>
        <v>94915.62000000001</v>
      </c>
      <c r="AK39" s="19">
        <f t="shared" si="89"/>
        <v>42471.539999999994</v>
      </c>
      <c r="AL39" s="9">
        <f>SUM(AG39:AK39)</f>
        <v>400323.94</v>
      </c>
      <c r="AM39" s="10">
        <f t="shared" ref="AM39" si="90">AL39/60</f>
        <v>6672.0656666666664</v>
      </c>
    </row>
    <row r="40" spans="2:39" ht="20.25" x14ac:dyDescent="0.3">
      <c r="B40" s="48"/>
      <c r="C40" s="48"/>
      <c r="D40" s="48"/>
      <c r="E40" s="48"/>
      <c r="F40" s="48"/>
      <c r="G40" s="48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X40" s="12"/>
      <c r="Y40" s="14" t="s">
        <v>31</v>
      </c>
      <c r="Z40" s="14" t="s">
        <v>87</v>
      </c>
      <c r="AA40" s="14" t="s">
        <v>69</v>
      </c>
      <c r="AB40" s="14" t="s">
        <v>88</v>
      </c>
      <c r="AC40" s="14" t="s">
        <v>115</v>
      </c>
      <c r="AD40" s="6"/>
      <c r="AE40" s="6" t="s">
        <v>163</v>
      </c>
      <c r="AG40" s="14" t="s">
        <v>105</v>
      </c>
      <c r="AH40" s="14" t="s">
        <v>120</v>
      </c>
      <c r="AI40" s="14" t="s">
        <v>155</v>
      </c>
      <c r="AJ40" s="14" t="s">
        <v>185</v>
      </c>
      <c r="AK40" s="14" t="s">
        <v>205</v>
      </c>
      <c r="AL40" s="6"/>
      <c r="AM40" s="6" t="s">
        <v>163</v>
      </c>
    </row>
    <row r="41" spans="2:39" ht="21" thickBot="1" x14ac:dyDescent="0.35">
      <c r="B41" s="48"/>
      <c r="C41" s="48"/>
      <c r="D41" s="48"/>
      <c r="E41" s="48"/>
      <c r="F41" s="48"/>
      <c r="G41" s="48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X41" s="8"/>
      <c r="Y41" s="9">
        <f>SUM(N55:N64,O53:O54)</f>
        <v>0</v>
      </c>
      <c r="Z41" s="9">
        <f>SUM(O55:O64,P53:P54)</f>
        <v>0</v>
      </c>
      <c r="AA41" s="9">
        <f>SUM(P55:P64,Q53:Q54)</f>
        <v>35125.67</v>
      </c>
      <c r="AB41" s="9">
        <f>SUM(Q55:Q64,R53:R54)</f>
        <v>83562.48000000001</v>
      </c>
      <c r="AC41" s="9">
        <f>SUM(R55:R64,S53:S54)</f>
        <v>84542.639999999985</v>
      </c>
      <c r="AD41" s="9">
        <f t="shared" ref="AD41" si="91">SUM(Z41:AC41)</f>
        <v>203230.78999999998</v>
      </c>
      <c r="AE41" s="10">
        <f t="shared" ref="AE41" si="92">AD41/60</f>
        <v>3387.1798333333331</v>
      </c>
      <c r="AG41" s="25">
        <f>SUM(Q59:Q64,R53:R58)</f>
        <v>83846.45</v>
      </c>
      <c r="AH41" s="25">
        <f t="shared" ref="AH41:AK41" si="93">SUM(R59:R64,S53:S58)</f>
        <v>86072.2</v>
      </c>
      <c r="AI41" s="25">
        <f t="shared" si="93"/>
        <v>97474.19</v>
      </c>
      <c r="AJ41" s="25">
        <f t="shared" si="93"/>
        <v>95557.52</v>
      </c>
      <c r="AK41" s="25">
        <f t="shared" si="93"/>
        <v>31630.81</v>
      </c>
      <c r="AL41" s="9">
        <f t="shared" ref="AL41" si="94">SUM(AG41:AK41)</f>
        <v>394581.17</v>
      </c>
      <c r="AM41" s="10">
        <f t="shared" ref="AM41" si="95">AL41/60</f>
        <v>6576.3528333333334</v>
      </c>
    </row>
    <row r="42" spans="2:39" ht="20.25" x14ac:dyDescent="0.3">
      <c r="B42" s="48"/>
      <c r="C42" s="48"/>
      <c r="D42" s="48"/>
      <c r="E42" s="48"/>
      <c r="F42" s="48"/>
      <c r="G42" s="48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X42" s="15"/>
      <c r="Y42" s="14" t="s">
        <v>32</v>
      </c>
      <c r="Z42" s="14" t="s">
        <v>42</v>
      </c>
      <c r="AA42" s="14" t="s">
        <v>70</v>
      </c>
      <c r="AB42" s="14" t="s">
        <v>89</v>
      </c>
      <c r="AC42" s="14" t="s">
        <v>116</v>
      </c>
      <c r="AD42" s="6"/>
      <c r="AE42" s="6" t="s">
        <v>163</v>
      </c>
      <c r="AG42" s="14" t="s">
        <v>107</v>
      </c>
      <c r="AH42" s="14" t="s">
        <v>121</v>
      </c>
      <c r="AI42" s="14" t="s">
        <v>156</v>
      </c>
      <c r="AJ42" s="14" t="s">
        <v>186</v>
      </c>
      <c r="AK42" s="14" t="s">
        <v>206</v>
      </c>
      <c r="AL42" s="6"/>
      <c r="AM42" s="6" t="s">
        <v>163</v>
      </c>
    </row>
    <row r="43" spans="2:39" ht="21" thickBot="1" x14ac:dyDescent="0.35">
      <c r="B43" s="48"/>
      <c r="C43" s="48"/>
      <c r="D43" s="48"/>
      <c r="E43" s="48"/>
      <c r="F43" s="48"/>
      <c r="G43" s="48"/>
      <c r="H43" s="41"/>
      <c r="I43" s="55"/>
      <c r="J43" s="55"/>
      <c r="K43" s="55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X43" s="8"/>
      <c r="Y43" s="9">
        <f>SUM(N56:N64,O53:O55)</f>
        <v>0</v>
      </c>
      <c r="Z43" s="9">
        <f>SUM(O56:O64,P53:P55)</f>
        <v>0</v>
      </c>
      <c r="AA43" s="9">
        <f>SUM(P56:P64,Q53:Q55)</f>
        <v>42749.259999999995</v>
      </c>
      <c r="AB43" s="9">
        <f>SUM(Q56:Q64,R53:R55)</f>
        <v>82170.070000000007</v>
      </c>
      <c r="AC43" s="9">
        <f>SUM(R56:R64,S53:S55)</f>
        <v>84698.12</v>
      </c>
      <c r="AD43" s="9">
        <f t="shared" ref="AD43" si="96">SUM(Z43:AC43)</f>
        <v>209617.45</v>
      </c>
      <c r="AE43" s="10">
        <f t="shared" ref="AE43" si="97">AD43/60</f>
        <v>3493.624166666667</v>
      </c>
      <c r="AG43" s="25">
        <f>SUM(R60:R64,S53:S59)</f>
        <v>88574.710000000021</v>
      </c>
      <c r="AH43" s="25">
        <f t="shared" ref="AH43:AK43" si="98">SUM(S60:S64,T53:T59)</f>
        <v>95588.34</v>
      </c>
      <c r="AI43" s="25">
        <f t="shared" si="98"/>
        <v>95901.84</v>
      </c>
      <c r="AJ43" s="25">
        <f t="shared" si="98"/>
        <v>24438.66</v>
      </c>
      <c r="AK43" s="25">
        <f t="shared" si="98"/>
        <v>0</v>
      </c>
      <c r="AL43" s="9">
        <f t="shared" ref="AL43" si="99">SUM(AG43:AK43)</f>
        <v>304503.55</v>
      </c>
      <c r="AM43" s="10">
        <f t="shared" ref="AM43" si="100">AL43/60</f>
        <v>5075.0591666666669</v>
      </c>
    </row>
    <row r="44" spans="2:39" ht="20.25" x14ac:dyDescent="0.3">
      <c r="B44" s="48"/>
      <c r="C44" s="48"/>
      <c r="D44" s="48"/>
      <c r="E44" s="52"/>
      <c r="F44" s="52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7"/>
      <c r="X44" s="16"/>
      <c r="Y44" s="14" t="s">
        <v>33</v>
      </c>
      <c r="Z44" s="14" t="s">
        <v>43</v>
      </c>
      <c r="AA44" s="14" t="s">
        <v>71</v>
      </c>
      <c r="AB44" s="14" t="s">
        <v>90</v>
      </c>
      <c r="AC44" s="14" t="s">
        <v>117</v>
      </c>
      <c r="AD44" s="6"/>
      <c r="AE44" s="6" t="s">
        <v>163</v>
      </c>
      <c r="AG44" s="14" t="s">
        <v>108</v>
      </c>
      <c r="AH44" s="14" t="s">
        <v>122</v>
      </c>
      <c r="AI44" s="14" t="s">
        <v>157</v>
      </c>
      <c r="AJ44" s="14" t="s">
        <v>187</v>
      </c>
      <c r="AK44" s="14" t="s">
        <v>207</v>
      </c>
      <c r="AL44" s="6"/>
      <c r="AM44" s="6" t="s">
        <v>163</v>
      </c>
    </row>
    <row r="45" spans="2:39" ht="21" thickBot="1" x14ac:dyDescent="0.35">
      <c r="B45" s="48"/>
      <c r="C45" s="48"/>
      <c r="D45" s="48"/>
      <c r="E45" s="48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X45" s="18"/>
      <c r="Y45" s="19">
        <f>SUM(N57:N64,O53:O56)</f>
        <v>0</v>
      </c>
      <c r="Z45" s="19">
        <f>SUM(O57:O64,P53:P56)</f>
        <v>0</v>
      </c>
      <c r="AA45" s="19">
        <f>SUM(P57:P64,Q53:Q56)</f>
        <v>49463.519999999997</v>
      </c>
      <c r="AB45" s="19">
        <f>SUM(Q57:Q64,R53:R56)</f>
        <v>81686.98</v>
      </c>
      <c r="AC45" s="19">
        <f>SUM(R57:R64,S53:S56)</f>
        <v>86364.63</v>
      </c>
      <c r="AD45" s="9">
        <f t="shared" ref="AD45" si="101">SUM(Z45:AC45)</f>
        <v>217515.13</v>
      </c>
      <c r="AE45" s="10">
        <f t="shared" ref="AE45" si="102">AD45/60</f>
        <v>3625.2521666666667</v>
      </c>
      <c r="AG45" s="25">
        <f>SUM(R61:R64,S53:S60)</f>
        <v>88724.580000000016</v>
      </c>
      <c r="AH45" s="25">
        <f t="shared" ref="AH45:AK45" si="103">SUM(S61:S64,T53:T60)</f>
        <v>95923.19</v>
      </c>
      <c r="AI45" s="25">
        <f t="shared" si="103"/>
        <v>96257.289999999979</v>
      </c>
      <c r="AJ45" s="25">
        <f t="shared" si="103"/>
        <v>17201.43</v>
      </c>
      <c r="AK45" s="25">
        <f t="shared" si="103"/>
        <v>0</v>
      </c>
      <c r="AL45" s="9">
        <f t="shared" ref="AL45" si="104">SUM(AG45:AK45)</f>
        <v>298106.49</v>
      </c>
      <c r="AM45" s="10">
        <f t="shared" ref="AM45" si="105">AL45/60</f>
        <v>4968.4414999999999</v>
      </c>
    </row>
    <row r="46" spans="2:39" ht="20.25" x14ac:dyDescent="0.3">
      <c r="B46" s="48"/>
      <c r="C46" s="48"/>
      <c r="D46" s="48"/>
      <c r="E46" s="48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X46" s="16"/>
      <c r="Y46" s="14" t="s">
        <v>34</v>
      </c>
      <c r="Z46" s="14" t="s">
        <v>44</v>
      </c>
      <c r="AA46" s="14" t="s">
        <v>72</v>
      </c>
      <c r="AB46" s="14" t="s">
        <v>91</v>
      </c>
      <c r="AC46" s="14" t="s">
        <v>118</v>
      </c>
      <c r="AD46" s="6"/>
      <c r="AE46" s="6" t="s">
        <v>163</v>
      </c>
      <c r="AG46" s="14" t="s">
        <v>106</v>
      </c>
      <c r="AH46" s="14" t="s">
        <v>123</v>
      </c>
      <c r="AI46" s="14" t="s">
        <v>158</v>
      </c>
      <c r="AJ46" s="14" t="s">
        <v>188</v>
      </c>
      <c r="AK46" s="14" t="s">
        <v>208</v>
      </c>
      <c r="AL46" s="6"/>
      <c r="AM46" s="6" t="s">
        <v>163</v>
      </c>
    </row>
    <row r="47" spans="2:39" ht="21" thickBot="1" x14ac:dyDescent="0.35">
      <c r="B47" s="48"/>
      <c r="C47" s="48"/>
      <c r="D47" s="48"/>
      <c r="E47" s="48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X47" s="18"/>
      <c r="Y47" s="19">
        <f>SUM(N58:N64,O53:O57)</f>
        <v>0</v>
      </c>
      <c r="Z47" s="19">
        <f>SUM(O58:O64,P53:P57)</f>
        <v>0</v>
      </c>
      <c r="AA47" s="19">
        <f>SUM(P58:P64,Q53:Q57)</f>
        <v>57145.759999999995</v>
      </c>
      <c r="AB47" s="19">
        <f>SUM(Q58:Q64,R53:R57)</f>
        <v>82238.36</v>
      </c>
      <c r="AC47" s="19">
        <f>SUM(R58:R64,S53:S57)</f>
        <v>87036.35</v>
      </c>
      <c r="AD47" s="9">
        <f t="shared" ref="AD47" si="106">SUM(Z47:AC47)</f>
        <v>226420.47</v>
      </c>
      <c r="AE47" s="10">
        <f t="shared" ref="AE47" si="107">AD47/60</f>
        <v>3773.6745000000001</v>
      </c>
      <c r="AG47" s="25">
        <f>SUM(R62:R64,S53:S61)</f>
        <v>85986.41</v>
      </c>
      <c r="AH47" s="25">
        <f t="shared" ref="AH47:AK47" si="108">SUM(S62:S64,T53:T61)</f>
        <v>97496.37</v>
      </c>
      <c r="AI47" s="25">
        <f t="shared" si="108"/>
        <v>96686.559999999983</v>
      </c>
      <c r="AJ47" s="25">
        <f t="shared" si="108"/>
        <v>8652.0499999999993</v>
      </c>
      <c r="AK47" s="25">
        <f t="shared" si="108"/>
        <v>0</v>
      </c>
      <c r="AL47" s="9">
        <f t="shared" ref="AL47" si="109">SUM(AG47:AK47)</f>
        <v>288821.38999999996</v>
      </c>
      <c r="AM47" s="10">
        <f t="shared" ref="AM47" si="110">AL47/60</f>
        <v>4813.6898333333329</v>
      </c>
    </row>
    <row r="48" spans="2:39" ht="20.25" x14ac:dyDescent="0.3">
      <c r="B48" s="48"/>
      <c r="C48" s="48"/>
      <c r="D48" s="48"/>
      <c r="E48" s="48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X48" s="16"/>
      <c r="Y48" s="14" t="s">
        <v>102</v>
      </c>
      <c r="Z48" s="14" t="s">
        <v>103</v>
      </c>
      <c r="AA48" s="14" t="s">
        <v>104</v>
      </c>
      <c r="AB48" s="14" t="s">
        <v>105</v>
      </c>
      <c r="AC48" s="14" t="s">
        <v>120</v>
      </c>
      <c r="AD48" s="6"/>
      <c r="AE48" s="6" t="s">
        <v>163</v>
      </c>
      <c r="AG48" s="14" t="s">
        <v>109</v>
      </c>
      <c r="AH48" s="14" t="s">
        <v>131</v>
      </c>
      <c r="AI48" s="14" t="s">
        <v>159</v>
      </c>
      <c r="AJ48" s="14" t="s">
        <v>209</v>
      </c>
      <c r="AK48" s="14" t="s">
        <v>210</v>
      </c>
      <c r="AL48" s="6"/>
      <c r="AM48" s="6" t="s">
        <v>163</v>
      </c>
    </row>
    <row r="49" spans="1:39" ht="21" thickBot="1" x14ac:dyDescent="0.35">
      <c r="B49" s="48"/>
      <c r="C49" s="48"/>
      <c r="D49" s="48"/>
      <c r="E49" s="48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X49" s="18"/>
      <c r="Y49" s="19">
        <f>SUM(N59:N64,O53:O58)</f>
        <v>0</v>
      </c>
      <c r="Z49" s="19">
        <f>SUM(O59:O64,P53:P58)</f>
        <v>0</v>
      </c>
      <c r="AA49" s="19">
        <f>SUM(P59:P64,Q53:Q58)</f>
        <v>62888.53</v>
      </c>
      <c r="AB49" s="19">
        <f>SUM(Q59:Q64,R53:R58)</f>
        <v>83846.45</v>
      </c>
      <c r="AC49" s="19">
        <f>SUM(R59:R64,S53:S58)</f>
        <v>86072.2</v>
      </c>
      <c r="AD49" s="9">
        <f t="shared" ref="AD49" si="111">SUM(Z49:AC49)</f>
        <v>232807.18</v>
      </c>
      <c r="AE49" s="10">
        <f t="shared" ref="AE49" si="112">AD49/60</f>
        <v>3880.1196666666665</v>
      </c>
      <c r="AG49" s="25">
        <f>SUM(R63:R64,S53:S62)</f>
        <v>86302.2</v>
      </c>
      <c r="AH49" s="25">
        <f t="shared" ref="AH49:AK49" si="113">SUM(S63:S64,T53:T62)</f>
        <v>100069.40999999999</v>
      </c>
      <c r="AI49" s="25">
        <f t="shared" si="113"/>
        <v>96218.609999999986</v>
      </c>
      <c r="AJ49" s="25">
        <f t="shared" si="113"/>
        <v>0</v>
      </c>
      <c r="AK49" s="25">
        <f t="shared" si="113"/>
        <v>0</v>
      </c>
      <c r="AL49" s="9">
        <f t="shared" ref="AL49" si="114">SUM(AG49:AK49)</f>
        <v>282590.21999999997</v>
      </c>
      <c r="AM49" s="10">
        <f t="shared" ref="AM49" si="115">AL49/60</f>
        <v>4709.8369999999995</v>
      </c>
    </row>
    <row r="50" spans="1:39" ht="20.25" x14ac:dyDescent="0.3">
      <c r="B50" s="48"/>
      <c r="C50" s="48"/>
      <c r="D50" s="48"/>
      <c r="E50" s="48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X50" s="16"/>
      <c r="Y50" s="14" t="s">
        <v>92</v>
      </c>
      <c r="Z50" s="14" t="s">
        <v>93</v>
      </c>
      <c r="AA50" s="14" t="s">
        <v>94</v>
      </c>
      <c r="AB50" s="14" t="s">
        <v>107</v>
      </c>
      <c r="AC50" s="14" t="s">
        <v>121</v>
      </c>
      <c r="AD50" s="6"/>
      <c r="AE50" s="6" t="s">
        <v>163</v>
      </c>
      <c r="AG50" s="14" t="s">
        <v>110</v>
      </c>
      <c r="AH50" s="14" t="s">
        <v>133</v>
      </c>
      <c r="AI50" s="14" t="s">
        <v>160</v>
      </c>
      <c r="AJ50" s="14" t="s">
        <v>211</v>
      </c>
      <c r="AK50" s="14" t="s">
        <v>212</v>
      </c>
      <c r="AL50" s="6"/>
      <c r="AM50" s="6" t="s">
        <v>163</v>
      </c>
    </row>
    <row r="51" spans="1:39" ht="21" thickBot="1" x14ac:dyDescent="0.35">
      <c r="B51" s="48"/>
      <c r="C51" s="48"/>
      <c r="D51" s="48"/>
      <c r="E51" s="48"/>
      <c r="F51" s="48"/>
      <c r="G51" s="48"/>
      <c r="H51" s="41"/>
      <c r="I51" s="41"/>
      <c r="J51" s="41"/>
      <c r="K51" s="41"/>
      <c r="L51" s="41"/>
      <c r="M51" s="41"/>
      <c r="N51" s="55" t="s">
        <v>215</v>
      </c>
      <c r="O51" s="55"/>
      <c r="P51" s="55"/>
      <c r="Q51" s="41"/>
      <c r="R51" s="41"/>
      <c r="S51" s="41"/>
      <c r="T51" s="41"/>
      <c r="U51" s="41"/>
      <c r="V51" s="41"/>
      <c r="X51" s="18"/>
      <c r="Y51" s="19">
        <f>SUM(N60:N64,O53:O59)</f>
        <v>0</v>
      </c>
      <c r="Z51" s="19">
        <f>SUM(O60:O64,P53:P59)</f>
        <v>0</v>
      </c>
      <c r="AA51" s="19">
        <f>SUM(P60:P64,Q53:Q59)</f>
        <v>68875.5</v>
      </c>
      <c r="AB51" s="19">
        <f>SUM(Q60:Q64,R53:R59)</f>
        <v>84090.65</v>
      </c>
      <c r="AC51" s="19">
        <f>SUM(R60:R64,S53:S59)</f>
        <v>88574.710000000021</v>
      </c>
      <c r="AD51" s="9">
        <f t="shared" ref="AD51" si="116">SUM(Z51:AC51)</f>
        <v>241540.86000000002</v>
      </c>
      <c r="AE51" s="10">
        <f t="shared" ref="AE51" si="117">AD51/60</f>
        <v>4025.681</v>
      </c>
      <c r="AG51" s="25">
        <f>SUM(R64,S53:S63)</f>
        <v>86617.969999999987</v>
      </c>
      <c r="AH51" s="25">
        <f t="shared" ref="AH51:AK51" si="118">SUM(S64,T53:T63)</f>
        <v>99413.699999999983</v>
      </c>
      <c r="AI51" s="25">
        <f t="shared" si="118"/>
        <v>89336.790000000008</v>
      </c>
      <c r="AJ51" s="25">
        <f t="shared" si="118"/>
        <v>0</v>
      </c>
      <c r="AK51" s="25">
        <f t="shared" si="118"/>
        <v>0</v>
      </c>
      <c r="AL51" s="9">
        <f t="shared" ref="AL51" si="119">SUM(AG51:AK51)</f>
        <v>275368.45999999996</v>
      </c>
      <c r="AM51" s="10">
        <f t="shared" ref="AM51" si="120">AL51/60</f>
        <v>4589.4743333333327</v>
      </c>
    </row>
    <row r="52" spans="1:39" ht="21" thickBot="1" x14ac:dyDescent="0.35">
      <c r="B52" s="33"/>
      <c r="C52" s="33" t="s">
        <v>113</v>
      </c>
      <c r="D52" s="33" t="s">
        <v>114</v>
      </c>
      <c r="E52" s="46" t="s">
        <v>51</v>
      </c>
      <c r="F52" s="46" t="s">
        <v>52</v>
      </c>
      <c r="G52" s="46" t="s">
        <v>53</v>
      </c>
      <c r="H52" s="46" t="s">
        <v>54</v>
      </c>
      <c r="I52" s="46" t="s">
        <v>55</v>
      </c>
      <c r="J52" s="46" t="s">
        <v>56</v>
      </c>
      <c r="K52" s="40" t="s">
        <v>57</v>
      </c>
      <c r="L52" s="40" t="s">
        <v>58</v>
      </c>
      <c r="M52" s="40" t="s">
        <v>59</v>
      </c>
      <c r="N52" s="40" t="s">
        <v>60</v>
      </c>
      <c r="O52" s="40" t="s">
        <v>61</v>
      </c>
      <c r="P52" s="40" t="s">
        <v>62</v>
      </c>
      <c r="Q52" s="40" t="s">
        <v>81</v>
      </c>
      <c r="R52" s="40" t="s">
        <v>82</v>
      </c>
      <c r="S52" s="40" t="s">
        <v>119</v>
      </c>
      <c r="T52" s="40" t="s">
        <v>134</v>
      </c>
      <c r="U52" s="40" t="s">
        <v>135</v>
      </c>
      <c r="V52" s="40" t="s">
        <v>214</v>
      </c>
      <c r="X52" s="16"/>
      <c r="Y52" s="14" t="s">
        <v>95</v>
      </c>
      <c r="Z52" s="14" t="s">
        <v>96</v>
      </c>
      <c r="AA52" s="14" t="s">
        <v>97</v>
      </c>
      <c r="AB52" s="14" t="s">
        <v>108</v>
      </c>
      <c r="AC52" s="14" t="s">
        <v>122</v>
      </c>
      <c r="AD52" s="6"/>
      <c r="AE52" s="6" t="s">
        <v>163</v>
      </c>
      <c r="AG52" s="14" t="s">
        <v>147</v>
      </c>
      <c r="AH52" s="14" t="s">
        <v>166</v>
      </c>
      <c r="AI52" s="14" t="s">
        <v>167</v>
      </c>
      <c r="AJ52" s="14" t="s">
        <v>195</v>
      </c>
      <c r="AK52" s="14" t="s">
        <v>213</v>
      </c>
      <c r="AL52" s="6"/>
      <c r="AM52" s="6" t="s">
        <v>163</v>
      </c>
    </row>
    <row r="53" spans="1:39" ht="21.75" thickBot="1" x14ac:dyDescent="0.4">
      <c r="B53" s="39" t="s">
        <v>0</v>
      </c>
      <c r="C53" s="35"/>
      <c r="D53" s="42"/>
      <c r="E53" s="36"/>
      <c r="F53" s="37"/>
      <c r="G53" s="37"/>
      <c r="H53" s="37"/>
      <c r="I53" s="37"/>
      <c r="J53" s="37"/>
      <c r="K53" s="47">
        <f>SUM(K4,K24)</f>
        <v>0</v>
      </c>
      <c r="L53" s="47">
        <f t="shared" ref="L53:V53" si="121">SUM(L4,L24)</f>
        <v>0</v>
      </c>
      <c r="M53" s="47">
        <f t="shared" si="121"/>
        <v>0</v>
      </c>
      <c r="N53" s="47">
        <f t="shared" si="121"/>
        <v>0</v>
      </c>
      <c r="O53" s="47">
        <f t="shared" si="121"/>
        <v>0</v>
      </c>
      <c r="P53" s="47">
        <f t="shared" si="121"/>
        <v>0</v>
      </c>
      <c r="Q53" s="47">
        <f t="shared" si="121"/>
        <v>5674.27</v>
      </c>
      <c r="R53" s="47">
        <f t="shared" si="121"/>
        <v>6231.18</v>
      </c>
      <c r="S53" s="47">
        <f t="shared" si="121"/>
        <v>6308.94</v>
      </c>
      <c r="T53" s="47">
        <f t="shared" si="121"/>
        <v>12890.01</v>
      </c>
      <c r="U53" s="47">
        <f t="shared" si="121"/>
        <v>9480.9600000000009</v>
      </c>
      <c r="V53" s="47">
        <f t="shared" si="121"/>
        <v>0</v>
      </c>
      <c r="X53" s="18"/>
      <c r="Y53" s="19">
        <f>SUM(N61:N64,O53:O60)</f>
        <v>0</v>
      </c>
      <c r="Z53" s="19">
        <f>SUM(O61:O64,P53:P60)</f>
        <v>0</v>
      </c>
      <c r="AA53" s="19">
        <f>SUM(P61:P64,Q53:Q60)</f>
        <v>75106.679999999993</v>
      </c>
      <c r="AB53" s="19">
        <f>SUM(Q61:Q64,R53:R60)</f>
        <v>84256.53</v>
      </c>
      <c r="AC53" s="19">
        <f>SUM(R61:R64,S53:S60)</f>
        <v>88724.580000000016</v>
      </c>
      <c r="AD53" s="9">
        <f t="shared" ref="AD53" si="122">SUM(Z53:AC53)</f>
        <v>248087.79</v>
      </c>
      <c r="AE53" s="10">
        <f t="shared" ref="AE53" si="123">AD53/60</f>
        <v>4134.7965000000004</v>
      </c>
      <c r="AG53" s="19">
        <f>SUM(R53:R64)</f>
        <v>84231.63</v>
      </c>
      <c r="AH53" s="19">
        <f t="shared" ref="AH53:AK53" si="124">SUM(S53:S64)</f>
        <v>86933.71</v>
      </c>
      <c r="AI53" s="19">
        <f t="shared" si="124"/>
        <v>99748.59</v>
      </c>
      <c r="AJ53" s="19">
        <f t="shared" si="124"/>
        <v>82454.98000000001</v>
      </c>
      <c r="AK53" s="19">
        <f t="shared" si="124"/>
        <v>0</v>
      </c>
      <c r="AL53" s="9">
        <f t="shared" ref="AL53" si="125">SUM(AG53:AK53)</f>
        <v>353368.91000000003</v>
      </c>
      <c r="AM53" s="10">
        <f t="shared" ref="AM53" si="126">AL53/60</f>
        <v>5889.4818333333342</v>
      </c>
    </row>
    <row r="54" spans="1:39" ht="21" x14ac:dyDescent="0.35">
      <c r="B54" s="38" t="s">
        <v>1</v>
      </c>
      <c r="C54" s="42"/>
      <c r="D54" s="42"/>
      <c r="E54" s="36"/>
      <c r="F54" s="37"/>
      <c r="G54" s="37"/>
      <c r="H54" s="37"/>
      <c r="I54" s="37"/>
      <c r="J54" s="37"/>
      <c r="K54" s="47">
        <f t="shared" ref="K54:V64" si="127">SUM(K5,K25)</f>
        <v>0</v>
      </c>
      <c r="L54" s="47">
        <f t="shared" si="127"/>
        <v>0</v>
      </c>
      <c r="M54" s="47">
        <f t="shared" si="127"/>
        <v>0</v>
      </c>
      <c r="N54" s="47">
        <f t="shared" si="127"/>
        <v>0</v>
      </c>
      <c r="O54" s="47">
        <f t="shared" si="127"/>
        <v>0</v>
      </c>
      <c r="P54" s="47">
        <f t="shared" si="127"/>
        <v>0</v>
      </c>
      <c r="Q54" s="47">
        <f t="shared" si="127"/>
        <v>5742.78</v>
      </c>
      <c r="R54" s="47">
        <f t="shared" si="127"/>
        <v>8356.18</v>
      </c>
      <c r="S54" s="47">
        <f t="shared" si="127"/>
        <v>8589.43</v>
      </c>
      <c r="T54" s="47">
        <f t="shared" si="127"/>
        <v>8258.56</v>
      </c>
      <c r="U54" s="47">
        <f t="shared" si="127"/>
        <v>7056.9</v>
      </c>
      <c r="V54" s="47">
        <f t="shared" si="127"/>
        <v>0</v>
      </c>
      <c r="X54" s="16"/>
      <c r="Y54" s="14" t="s">
        <v>98</v>
      </c>
      <c r="Z54" s="14" t="s">
        <v>99</v>
      </c>
      <c r="AA54" s="14" t="s">
        <v>100</v>
      </c>
      <c r="AB54" s="14" t="s">
        <v>106</v>
      </c>
      <c r="AC54" s="14" t="s">
        <v>123</v>
      </c>
      <c r="AD54" s="6"/>
      <c r="AE54" s="29" t="str">
        <f>AE52</f>
        <v>60 month avg</v>
      </c>
      <c r="AG54" s="14"/>
      <c r="AH54" s="14"/>
      <c r="AI54" s="14"/>
      <c r="AJ54" s="14"/>
      <c r="AK54" s="14"/>
      <c r="AL54" s="6"/>
      <c r="AM54" s="7"/>
    </row>
    <row r="55" spans="1:39" ht="21.75" thickBot="1" x14ac:dyDescent="0.4">
      <c r="B55" s="38" t="s">
        <v>2</v>
      </c>
      <c r="C55" s="42"/>
      <c r="D55" s="42"/>
      <c r="E55" s="36"/>
      <c r="F55" s="37"/>
      <c r="G55" s="37"/>
      <c r="H55" s="37"/>
      <c r="I55" s="37"/>
      <c r="J55" s="37"/>
      <c r="K55" s="47">
        <f t="shared" si="127"/>
        <v>0</v>
      </c>
      <c r="L55" s="47">
        <f t="shared" si="127"/>
        <v>0</v>
      </c>
      <c r="M55" s="47">
        <f t="shared" si="127"/>
        <v>0</v>
      </c>
      <c r="N55" s="47">
        <f t="shared" si="127"/>
        <v>0</v>
      </c>
      <c r="O55" s="47">
        <f t="shared" si="127"/>
        <v>0</v>
      </c>
      <c r="P55" s="47">
        <f t="shared" si="127"/>
        <v>0</v>
      </c>
      <c r="Q55" s="47">
        <f t="shared" si="127"/>
        <v>7623.59</v>
      </c>
      <c r="R55" s="47">
        <f t="shared" si="127"/>
        <v>6231.18</v>
      </c>
      <c r="S55" s="47">
        <f t="shared" si="127"/>
        <v>6386.66</v>
      </c>
      <c r="T55" s="47">
        <f t="shared" si="127"/>
        <v>6711.8899999999994</v>
      </c>
      <c r="U55" s="47">
        <f t="shared" si="127"/>
        <v>7056.93</v>
      </c>
      <c r="V55" s="47">
        <f t="shared" si="127"/>
        <v>0</v>
      </c>
      <c r="X55" s="18"/>
      <c r="Y55" s="19">
        <f>SUM(N62:N64,O53:O61)</f>
        <v>0</v>
      </c>
      <c r="Z55" s="19">
        <f>SUM(O62:O64,P53:P61)</f>
        <v>5110.49</v>
      </c>
      <c r="AA55" s="19">
        <f>SUM(P62:P64,Q53:Q61)</f>
        <v>78352.39</v>
      </c>
      <c r="AB55" s="19">
        <f>SUM(Q62:Q64,R53:R61)</f>
        <v>85185.430000000008</v>
      </c>
      <c r="AC55" s="19">
        <f>SUM(R62:R64,S53:S61)</f>
        <v>85986.41</v>
      </c>
      <c r="AD55" s="9">
        <f t="shared" ref="AD55" si="128">SUM(Z55:AC55)</f>
        <v>254634.72</v>
      </c>
      <c r="AE55" s="10">
        <f t="shared" ref="AE55" si="129">AD55/60</f>
        <v>4243.9120000000003</v>
      </c>
      <c r="AG55" s="19"/>
      <c r="AH55" s="19"/>
      <c r="AI55" s="19"/>
      <c r="AJ55" s="19"/>
      <c r="AK55" s="19"/>
      <c r="AL55" s="9"/>
      <c r="AM55" s="10"/>
    </row>
    <row r="56" spans="1:39" ht="21" x14ac:dyDescent="0.35">
      <c r="B56" s="38" t="s">
        <v>11</v>
      </c>
      <c r="C56" s="42"/>
      <c r="D56" s="42"/>
      <c r="E56" s="36"/>
      <c r="F56" s="37"/>
      <c r="G56" s="37"/>
      <c r="H56" s="37"/>
      <c r="I56" s="37"/>
      <c r="J56" s="37"/>
      <c r="K56" s="47">
        <f t="shared" si="127"/>
        <v>0</v>
      </c>
      <c r="L56" s="47">
        <f t="shared" si="127"/>
        <v>0</v>
      </c>
      <c r="M56" s="47">
        <f t="shared" si="127"/>
        <v>0</v>
      </c>
      <c r="N56" s="47">
        <f t="shared" si="127"/>
        <v>0</v>
      </c>
      <c r="O56" s="47">
        <f t="shared" si="127"/>
        <v>0</v>
      </c>
      <c r="P56" s="47">
        <f t="shared" si="127"/>
        <v>0</v>
      </c>
      <c r="Q56" s="47">
        <f t="shared" si="127"/>
        <v>6714.26</v>
      </c>
      <c r="R56" s="47">
        <f t="shared" si="127"/>
        <v>6231.17</v>
      </c>
      <c r="S56" s="47">
        <f t="shared" si="127"/>
        <v>7897.68</v>
      </c>
      <c r="T56" s="47">
        <f t="shared" si="127"/>
        <v>8398.92</v>
      </c>
      <c r="U56" s="47">
        <f t="shared" si="127"/>
        <v>8047.49</v>
      </c>
      <c r="V56" s="47">
        <f t="shared" si="127"/>
        <v>0</v>
      </c>
      <c r="X56" s="12"/>
      <c r="Y56" s="14" t="s">
        <v>101</v>
      </c>
      <c r="Z56" s="14" t="s">
        <v>65</v>
      </c>
      <c r="AA56" s="14" t="s">
        <v>77</v>
      </c>
      <c r="AB56" s="14" t="s">
        <v>109</v>
      </c>
      <c r="AC56" s="14" t="s">
        <v>131</v>
      </c>
      <c r="AD56" s="6"/>
      <c r="AE56" s="6" t="s">
        <v>163</v>
      </c>
      <c r="AG56" s="14"/>
      <c r="AH56" s="14"/>
      <c r="AI56" s="14"/>
      <c r="AJ56" s="14"/>
      <c r="AK56" s="14"/>
      <c r="AL56" s="6"/>
      <c r="AM56" s="7"/>
    </row>
    <row r="57" spans="1:39" ht="21.75" thickBot="1" x14ac:dyDescent="0.4">
      <c r="B57" s="38" t="s">
        <v>3</v>
      </c>
      <c r="C57" s="42"/>
      <c r="D57" s="42"/>
      <c r="E57" s="36"/>
      <c r="F57" s="37"/>
      <c r="G57" s="37"/>
      <c r="H57" s="37"/>
      <c r="I57" s="37"/>
      <c r="J57" s="37"/>
      <c r="K57" s="47">
        <f t="shared" si="127"/>
        <v>0</v>
      </c>
      <c r="L57" s="47">
        <f t="shared" si="127"/>
        <v>0</v>
      </c>
      <c r="M57" s="47">
        <f t="shared" si="127"/>
        <v>0</v>
      </c>
      <c r="N57" s="47">
        <f t="shared" si="127"/>
        <v>0</v>
      </c>
      <c r="O57" s="47">
        <f t="shared" si="127"/>
        <v>0</v>
      </c>
      <c r="P57" s="47">
        <f t="shared" si="127"/>
        <v>0</v>
      </c>
      <c r="Q57" s="47">
        <f t="shared" si="127"/>
        <v>7682.24</v>
      </c>
      <c r="R57" s="47">
        <f t="shared" si="127"/>
        <v>8233.619999999999</v>
      </c>
      <c r="S57" s="47">
        <f t="shared" si="127"/>
        <v>8905.34</v>
      </c>
      <c r="T57" s="47">
        <f t="shared" si="127"/>
        <v>8557.0300000000007</v>
      </c>
      <c r="U57" s="47">
        <f t="shared" si="127"/>
        <v>8341.16</v>
      </c>
      <c r="V57" s="47">
        <f t="shared" si="127"/>
        <v>0</v>
      </c>
      <c r="X57" s="8"/>
      <c r="Y57" s="24">
        <f>SUM(N63:N64,O53:O62)</f>
        <v>0</v>
      </c>
      <c r="Z57" s="24">
        <f>SUM(O63:O64,P53:P62)</f>
        <v>11506.48</v>
      </c>
      <c r="AA57" s="24">
        <f>SUM(P63:P64,Q53:Q62)</f>
        <v>79141.37000000001</v>
      </c>
      <c r="AB57" s="24">
        <f>SUM(Q63:Q64,R53:R62)</f>
        <v>84231.63</v>
      </c>
      <c r="AC57" s="24">
        <f>SUM(R63:R64,S53:S62)</f>
        <v>86302.2</v>
      </c>
      <c r="AD57" s="9">
        <f t="shared" ref="AD57" si="130">SUM(Z57:AC57)</f>
        <v>261181.68</v>
      </c>
      <c r="AE57" s="10">
        <f t="shared" ref="AE57" si="131">AD57/60</f>
        <v>4353.0280000000002</v>
      </c>
      <c r="AG57" s="9"/>
      <c r="AH57" s="24"/>
      <c r="AI57" s="24"/>
      <c r="AJ57" s="24"/>
      <c r="AK57" s="24"/>
      <c r="AL57" s="9"/>
      <c r="AM57" s="10"/>
    </row>
    <row r="58" spans="1:39" ht="21.75" thickBot="1" x14ac:dyDescent="0.4">
      <c r="B58" s="43" t="s">
        <v>4</v>
      </c>
      <c r="C58" s="43"/>
      <c r="D58" s="43"/>
      <c r="E58" s="43"/>
      <c r="F58" s="43"/>
      <c r="G58" s="43"/>
      <c r="H58" s="43"/>
      <c r="I58" s="43"/>
      <c r="J58" s="43"/>
      <c r="K58" s="53">
        <f t="shared" si="127"/>
        <v>0</v>
      </c>
      <c r="L58" s="53">
        <f t="shared" si="127"/>
        <v>0</v>
      </c>
      <c r="M58" s="53">
        <f t="shared" si="127"/>
        <v>0</v>
      </c>
      <c r="N58" s="53">
        <f t="shared" si="127"/>
        <v>0</v>
      </c>
      <c r="O58" s="53">
        <f t="shared" si="127"/>
        <v>0</v>
      </c>
      <c r="P58" s="53">
        <f t="shared" si="127"/>
        <v>0</v>
      </c>
      <c r="Q58" s="53">
        <f t="shared" si="127"/>
        <v>5742.77</v>
      </c>
      <c r="R58" s="53">
        <f t="shared" si="127"/>
        <v>7350.86</v>
      </c>
      <c r="S58" s="53">
        <f t="shared" si="127"/>
        <v>6386.71</v>
      </c>
      <c r="T58" s="53">
        <f t="shared" si="127"/>
        <v>10198.83</v>
      </c>
      <c r="U58" s="53">
        <f t="shared" si="127"/>
        <v>10840.73</v>
      </c>
      <c r="V58" s="53">
        <f t="shared" si="127"/>
        <v>0</v>
      </c>
      <c r="X58" s="15"/>
      <c r="Y58" s="14" t="s">
        <v>39</v>
      </c>
      <c r="Z58" s="14" t="s">
        <v>66</v>
      </c>
      <c r="AA58" s="14" t="s">
        <v>78</v>
      </c>
      <c r="AB58" s="14" t="s">
        <v>110</v>
      </c>
      <c r="AC58" s="14" t="s">
        <v>133</v>
      </c>
      <c r="AD58" s="6"/>
      <c r="AE58" s="6" t="s">
        <v>163</v>
      </c>
      <c r="AG58" s="14"/>
      <c r="AH58" s="14"/>
      <c r="AI58" s="14"/>
      <c r="AJ58" s="14"/>
      <c r="AK58" s="14"/>
      <c r="AL58" s="6"/>
      <c r="AM58" s="7"/>
    </row>
    <row r="59" spans="1:39" s="3" customFormat="1" ht="21.75" thickBot="1" x14ac:dyDescent="0.4">
      <c r="A59" s="2"/>
      <c r="B59" s="38" t="s">
        <v>5</v>
      </c>
      <c r="C59" s="42"/>
      <c r="D59" s="36"/>
      <c r="E59" s="36"/>
      <c r="F59" s="37"/>
      <c r="G59" s="37"/>
      <c r="H59" s="37"/>
      <c r="I59" s="32"/>
      <c r="J59" s="32"/>
      <c r="K59" s="54">
        <f t="shared" si="127"/>
        <v>0</v>
      </c>
      <c r="L59" s="54">
        <f t="shared" si="127"/>
        <v>0</v>
      </c>
      <c r="M59" s="54">
        <f t="shared" si="127"/>
        <v>0</v>
      </c>
      <c r="N59" s="54">
        <f t="shared" si="127"/>
        <v>0</v>
      </c>
      <c r="O59" s="54">
        <f t="shared" si="127"/>
        <v>0</v>
      </c>
      <c r="P59" s="54">
        <f t="shared" si="127"/>
        <v>0</v>
      </c>
      <c r="Q59" s="54">
        <f t="shared" si="127"/>
        <v>5986.97</v>
      </c>
      <c r="R59" s="54">
        <f t="shared" si="127"/>
        <v>6231.17</v>
      </c>
      <c r="S59" s="54">
        <f t="shared" si="127"/>
        <v>8733.68</v>
      </c>
      <c r="T59" s="54">
        <f t="shared" si="127"/>
        <v>6847.83</v>
      </c>
      <c r="U59" s="54">
        <f t="shared" si="127"/>
        <v>7192.15</v>
      </c>
      <c r="V59" s="54">
        <f t="shared" si="127"/>
        <v>0</v>
      </c>
      <c r="W59" s="20"/>
      <c r="X59" s="8"/>
      <c r="Y59" s="24">
        <f>SUM(N64,O53:O63)</f>
        <v>0</v>
      </c>
      <c r="Z59" s="9">
        <f>SUM(O64,P53:P63)</f>
        <v>17112.259999999998</v>
      </c>
      <c r="AA59" s="9">
        <f>SUM(P64,Q53:Q63)</f>
        <v>80757.350000000006</v>
      </c>
      <c r="AB59" s="9">
        <f>SUM(Q64,R53:R63)</f>
        <v>84231.62999999999</v>
      </c>
      <c r="AC59" s="9">
        <f>SUM(R64,S53:S63)</f>
        <v>86617.969999999987</v>
      </c>
      <c r="AD59" s="9">
        <f t="shared" ref="AD59" si="132">SUM(Z59:AC59)</f>
        <v>268719.20999999996</v>
      </c>
      <c r="AE59" s="10">
        <f t="shared" ref="AE59" si="133">AD59/60</f>
        <v>4478.6534999999994</v>
      </c>
      <c r="AG59" s="9"/>
      <c r="AH59" s="9"/>
      <c r="AI59" s="9"/>
      <c r="AJ59" s="9"/>
      <c r="AK59" s="9"/>
      <c r="AL59" s="9"/>
      <c r="AM59" s="10"/>
    </row>
    <row r="60" spans="1:39" ht="21" x14ac:dyDescent="0.35">
      <c r="B60" s="38" t="s">
        <v>6</v>
      </c>
      <c r="C60" s="42"/>
      <c r="D60" s="36"/>
      <c r="E60" s="36"/>
      <c r="F60" s="37"/>
      <c r="G60" s="37"/>
      <c r="H60" s="37"/>
      <c r="I60" s="37"/>
      <c r="J60" s="37"/>
      <c r="K60" s="47">
        <f t="shared" si="127"/>
        <v>0</v>
      </c>
      <c r="L60" s="47">
        <f t="shared" si="127"/>
        <v>0</v>
      </c>
      <c r="M60" s="47">
        <f t="shared" si="127"/>
        <v>0</v>
      </c>
      <c r="N60" s="47">
        <f t="shared" si="127"/>
        <v>0</v>
      </c>
      <c r="O60" s="47">
        <f t="shared" si="127"/>
        <v>0</v>
      </c>
      <c r="P60" s="47">
        <f t="shared" si="127"/>
        <v>0</v>
      </c>
      <c r="Q60" s="47">
        <f t="shared" si="127"/>
        <v>6231.18</v>
      </c>
      <c r="R60" s="47">
        <f t="shared" si="127"/>
        <v>6397.0599999999995</v>
      </c>
      <c r="S60" s="47">
        <f t="shared" si="127"/>
        <v>6546.93</v>
      </c>
      <c r="T60" s="47">
        <f t="shared" si="127"/>
        <v>6881.78</v>
      </c>
      <c r="U60" s="47">
        <f t="shared" si="127"/>
        <v>7237.23</v>
      </c>
      <c r="V60" s="47">
        <f t="shared" si="127"/>
        <v>0</v>
      </c>
      <c r="X60" s="16"/>
      <c r="Y60" s="14" t="s">
        <v>40</v>
      </c>
      <c r="Z60" s="14" t="s">
        <v>67</v>
      </c>
      <c r="AA60" s="14" t="s">
        <v>79</v>
      </c>
      <c r="AB60" s="14" t="s">
        <v>111</v>
      </c>
      <c r="AC60" s="14" t="s">
        <v>149</v>
      </c>
      <c r="AD60" s="6"/>
      <c r="AE60" s="6" t="s">
        <v>163</v>
      </c>
      <c r="AG60" s="14"/>
      <c r="AH60" s="14"/>
      <c r="AI60" s="14"/>
      <c r="AJ60" s="14"/>
      <c r="AK60" s="14"/>
      <c r="AL60" s="6"/>
      <c r="AM60" s="7"/>
    </row>
    <row r="61" spans="1:39" s="3" customFormat="1" ht="21.75" thickBot="1" x14ac:dyDescent="0.4">
      <c r="A61" s="2"/>
      <c r="B61" s="38" t="s">
        <v>7</v>
      </c>
      <c r="C61" s="42"/>
      <c r="D61" s="36"/>
      <c r="E61" s="37"/>
      <c r="F61" s="37"/>
      <c r="G61" s="37"/>
      <c r="H61" s="37"/>
      <c r="I61" s="37"/>
      <c r="J61" s="37"/>
      <c r="K61" s="47">
        <f t="shared" si="127"/>
        <v>0</v>
      </c>
      <c r="L61" s="47">
        <f t="shared" si="127"/>
        <v>0</v>
      </c>
      <c r="M61" s="47">
        <f t="shared" si="127"/>
        <v>0</v>
      </c>
      <c r="N61" s="47">
        <f t="shared" si="127"/>
        <v>0</v>
      </c>
      <c r="O61" s="47">
        <f t="shared" si="127"/>
        <v>0</v>
      </c>
      <c r="P61" s="47">
        <f t="shared" si="127"/>
        <v>5110.49</v>
      </c>
      <c r="Q61" s="47">
        <f t="shared" si="127"/>
        <v>8356.2000000000007</v>
      </c>
      <c r="R61" s="47">
        <f t="shared" si="127"/>
        <v>9285.1</v>
      </c>
      <c r="S61" s="47">
        <f t="shared" si="127"/>
        <v>6546.93</v>
      </c>
      <c r="T61" s="47">
        <f t="shared" si="127"/>
        <v>8120.11</v>
      </c>
      <c r="U61" s="47">
        <f t="shared" si="127"/>
        <v>8549.380000000001</v>
      </c>
      <c r="V61" s="47">
        <f t="shared" si="127"/>
        <v>0</v>
      </c>
      <c r="W61" s="20"/>
      <c r="X61" s="18"/>
      <c r="Y61" s="19">
        <f>SUM(O53:O64)</f>
        <v>0</v>
      </c>
      <c r="Z61" s="19">
        <f>SUM(P53:P64)</f>
        <v>23708.62</v>
      </c>
      <c r="AA61" s="19">
        <f>SUM(Q53:Q64)</f>
        <v>80392.170000000013</v>
      </c>
      <c r="AB61" s="19">
        <f>SUM(R53:R64)</f>
        <v>84231.63</v>
      </c>
      <c r="AC61" s="19">
        <f>SUM(S53:S64)</f>
        <v>86933.71</v>
      </c>
      <c r="AD61" s="9">
        <f t="shared" ref="AD61" si="134">SUM(Z61:AC61)</f>
        <v>275266.13</v>
      </c>
      <c r="AE61" s="10">
        <f t="shared" ref="AE61" si="135">AD61/60</f>
        <v>4587.7688333333335</v>
      </c>
      <c r="AG61" s="19"/>
      <c r="AH61" s="19"/>
      <c r="AI61" s="19"/>
      <c r="AJ61" s="19"/>
      <c r="AK61" s="19"/>
      <c r="AL61" s="9"/>
      <c r="AM61" s="10"/>
    </row>
    <row r="62" spans="1:39" ht="21" x14ac:dyDescent="0.35">
      <c r="B62" s="38" t="s">
        <v>8</v>
      </c>
      <c r="C62" s="42"/>
      <c r="D62" s="36"/>
      <c r="E62" s="37"/>
      <c r="F62" s="37"/>
      <c r="G62" s="37"/>
      <c r="H62" s="37"/>
      <c r="I62" s="37"/>
      <c r="J62" s="37"/>
      <c r="K62" s="47">
        <f t="shared" si="127"/>
        <v>0</v>
      </c>
      <c r="L62" s="47">
        <f t="shared" si="127"/>
        <v>0</v>
      </c>
      <c r="M62" s="47">
        <f t="shared" si="127"/>
        <v>0</v>
      </c>
      <c r="N62" s="47">
        <f t="shared" si="127"/>
        <v>0</v>
      </c>
      <c r="O62" s="47">
        <f t="shared" si="127"/>
        <v>0</v>
      </c>
      <c r="P62" s="47">
        <f t="shared" si="127"/>
        <v>6395.99</v>
      </c>
      <c r="Q62" s="47">
        <f t="shared" si="127"/>
        <v>7184.97</v>
      </c>
      <c r="R62" s="47">
        <f t="shared" si="127"/>
        <v>6231.17</v>
      </c>
      <c r="S62" s="47">
        <f t="shared" si="127"/>
        <v>6546.96</v>
      </c>
      <c r="T62" s="47">
        <f t="shared" si="127"/>
        <v>9120</v>
      </c>
      <c r="U62" s="47">
        <f t="shared" si="127"/>
        <v>8652.0499999999993</v>
      </c>
      <c r="V62" s="47">
        <f t="shared" si="127"/>
        <v>0</v>
      </c>
      <c r="X62" s="16"/>
      <c r="Y62" s="14" t="s">
        <v>84</v>
      </c>
      <c r="Z62" s="14" t="s">
        <v>85</v>
      </c>
      <c r="AA62" s="14" t="s">
        <v>86</v>
      </c>
      <c r="AB62" s="14" t="s">
        <v>112</v>
      </c>
      <c r="AC62" s="14" t="s">
        <v>150</v>
      </c>
      <c r="AD62" s="6"/>
      <c r="AE62" s="6" t="s">
        <v>163</v>
      </c>
      <c r="AG62" s="14"/>
      <c r="AH62" s="14"/>
      <c r="AI62" s="14"/>
      <c r="AJ62" s="14"/>
      <c r="AK62" s="14"/>
      <c r="AL62" s="6"/>
      <c r="AM62" s="7"/>
    </row>
    <row r="63" spans="1:39" ht="21.75" thickBot="1" x14ac:dyDescent="0.4">
      <c r="B63" s="38" t="s">
        <v>9</v>
      </c>
      <c r="C63" s="42"/>
      <c r="D63" s="36"/>
      <c r="E63" s="37"/>
      <c r="F63" s="37"/>
      <c r="G63" s="37"/>
      <c r="H63" s="37"/>
      <c r="I63" s="37"/>
      <c r="J63" s="37"/>
      <c r="K63" s="47">
        <f t="shared" si="127"/>
        <v>0</v>
      </c>
      <c r="L63" s="47">
        <f t="shared" si="127"/>
        <v>0</v>
      </c>
      <c r="M63" s="47">
        <f t="shared" si="127"/>
        <v>0</v>
      </c>
      <c r="N63" s="47">
        <f t="shared" si="127"/>
        <v>0</v>
      </c>
      <c r="O63" s="47">
        <f t="shared" si="127"/>
        <v>0</v>
      </c>
      <c r="P63" s="47">
        <f t="shared" si="127"/>
        <v>5605.78</v>
      </c>
      <c r="Q63" s="47">
        <f t="shared" si="127"/>
        <v>7221.76</v>
      </c>
      <c r="R63" s="47">
        <f t="shared" si="127"/>
        <v>7221.76</v>
      </c>
      <c r="S63" s="47">
        <f t="shared" si="127"/>
        <v>7537.53</v>
      </c>
      <c r="T63" s="47">
        <f t="shared" si="127"/>
        <v>6881.82</v>
      </c>
      <c r="U63" s="47">
        <f t="shared" si="127"/>
        <v>0</v>
      </c>
      <c r="V63" s="47">
        <f t="shared" si="127"/>
        <v>0</v>
      </c>
      <c r="W63" s="20"/>
      <c r="X63" s="18"/>
      <c r="Y63" s="19">
        <f>SUM(O54:O64,P53)</f>
        <v>0</v>
      </c>
      <c r="Z63" s="19">
        <f>SUM(P54:P64,Q53)</f>
        <v>29382.89</v>
      </c>
      <c r="AA63" s="19">
        <f>SUM(Q54:Q64,R53)</f>
        <v>80949.079999999987</v>
      </c>
      <c r="AB63" s="19">
        <f>SUM(R54:R64,S53)</f>
        <v>84309.389999999985</v>
      </c>
      <c r="AC63" s="19">
        <f>SUM(S54:S64,T53)</f>
        <v>93514.78</v>
      </c>
      <c r="AD63" s="9">
        <f t="shared" ref="AD63" si="136">SUM(Z63:AC63)</f>
        <v>288156.14</v>
      </c>
      <c r="AE63" s="10">
        <f t="shared" ref="AE63" si="137">AD63/60</f>
        <v>4802.6023333333333</v>
      </c>
      <c r="AG63" s="19"/>
      <c r="AH63" s="19"/>
      <c r="AI63" s="19"/>
      <c r="AJ63" s="19"/>
      <c r="AK63" s="19"/>
      <c r="AL63" s="9"/>
      <c r="AM63" s="10"/>
    </row>
    <row r="64" spans="1:39" ht="21.75" thickBot="1" x14ac:dyDescent="0.4">
      <c r="B64" s="49" t="s">
        <v>10</v>
      </c>
      <c r="C64" s="42"/>
      <c r="D64" s="36"/>
      <c r="E64" s="37"/>
      <c r="F64" s="37"/>
      <c r="G64" s="37"/>
      <c r="H64" s="37"/>
      <c r="I64" s="37"/>
      <c r="J64" s="37"/>
      <c r="K64" s="47">
        <f t="shared" si="127"/>
        <v>0</v>
      </c>
      <c r="L64" s="47">
        <f t="shared" si="127"/>
        <v>0</v>
      </c>
      <c r="M64" s="47">
        <f t="shared" si="127"/>
        <v>0</v>
      </c>
      <c r="N64" s="47">
        <f t="shared" si="127"/>
        <v>0</v>
      </c>
      <c r="O64" s="47">
        <f t="shared" si="127"/>
        <v>0</v>
      </c>
      <c r="P64" s="47">
        <f t="shared" si="127"/>
        <v>6596.36</v>
      </c>
      <c r="Q64" s="47">
        <f t="shared" si="127"/>
        <v>6231.18</v>
      </c>
      <c r="R64" s="47">
        <f t="shared" si="127"/>
        <v>6231.18</v>
      </c>
      <c r="S64" s="47">
        <f t="shared" si="127"/>
        <v>6546.92</v>
      </c>
      <c r="T64" s="47">
        <f t="shared" si="127"/>
        <v>6881.8099999999995</v>
      </c>
      <c r="U64" s="47">
        <f t="shared" si="127"/>
        <v>0</v>
      </c>
      <c r="V64" s="47">
        <f t="shared" si="127"/>
        <v>0</v>
      </c>
      <c r="X64" s="12"/>
      <c r="Y64" s="14" t="s">
        <v>87</v>
      </c>
      <c r="Z64" s="14" t="s">
        <v>69</v>
      </c>
      <c r="AA64" s="14" t="s">
        <v>88</v>
      </c>
      <c r="AB64" s="14" t="s">
        <v>115</v>
      </c>
      <c r="AC64" s="14" t="s">
        <v>151</v>
      </c>
      <c r="AD64" s="6"/>
      <c r="AE64" s="6" t="s">
        <v>163</v>
      </c>
      <c r="AG64" s="14"/>
      <c r="AH64" s="14"/>
      <c r="AI64" s="14"/>
      <c r="AJ64" s="14"/>
      <c r="AK64" s="14"/>
      <c r="AL64" s="6"/>
      <c r="AM64" s="7"/>
    </row>
    <row r="65" spans="1:39" ht="21" thickBot="1" x14ac:dyDescent="0.35">
      <c r="B65" s="48"/>
      <c r="C65" s="48"/>
      <c r="D65" s="48"/>
      <c r="E65" s="41">
        <f>SUM(E53:E64)</f>
        <v>0</v>
      </c>
      <c r="F65" s="41">
        <f>SUM(F53:F64)</f>
        <v>0</v>
      </c>
      <c r="G65" s="41">
        <f>SUM(G53:G64)</f>
        <v>0</v>
      </c>
      <c r="H65" s="41">
        <f t="shared" ref="H65:J65" si="138">SUM(H53:H64)</f>
        <v>0</v>
      </c>
      <c r="I65" s="41">
        <f t="shared" si="138"/>
        <v>0</v>
      </c>
      <c r="J65" s="41">
        <f t="shared" si="138"/>
        <v>0</v>
      </c>
      <c r="K65" s="41">
        <f>SUM(K53:K64)</f>
        <v>0</v>
      </c>
      <c r="L65" s="41">
        <f>SUM(L53:L64)</f>
        <v>0</v>
      </c>
      <c r="M65" s="41">
        <f>SUM(M53:M64)</f>
        <v>0</v>
      </c>
      <c r="N65" s="41">
        <f>SUM(N54:N64)</f>
        <v>0</v>
      </c>
      <c r="O65" s="41">
        <f>SUM(O54:O64)</f>
        <v>0</v>
      </c>
      <c r="P65" s="41">
        <f>SUM(P53:P64)</f>
        <v>23708.62</v>
      </c>
      <c r="Q65" s="41">
        <f>SUM(Q53:Q64)</f>
        <v>80392.170000000013</v>
      </c>
      <c r="R65" s="41">
        <f>SUM(R53:R64)</f>
        <v>84231.63</v>
      </c>
      <c r="S65" s="41">
        <f>SUM(S53:S64)</f>
        <v>86933.71</v>
      </c>
      <c r="T65" s="41">
        <f t="shared" ref="T65:V65" si="139">SUM(T53:T64)</f>
        <v>99748.59</v>
      </c>
      <c r="U65" s="41">
        <f t="shared" si="139"/>
        <v>82454.98000000001</v>
      </c>
      <c r="V65" s="41">
        <f t="shared" si="139"/>
        <v>0</v>
      </c>
      <c r="W65" s="20"/>
      <c r="X65" s="8"/>
      <c r="Y65" s="9">
        <f>SUM(O55:O64,P53:P54)</f>
        <v>0</v>
      </c>
      <c r="Z65" s="9">
        <f>SUM(P55:P64,Q53:Q54)</f>
        <v>35125.67</v>
      </c>
      <c r="AA65" s="9">
        <f>SUM(Q55:Q64,R53:R54)</f>
        <v>83562.48000000001</v>
      </c>
      <c r="AB65" s="9">
        <f>SUM(R55:R64,S53:S54)</f>
        <v>84542.639999999985</v>
      </c>
      <c r="AC65" s="9">
        <f>SUM(S55:S64,T53:T54)</f>
        <v>93183.909999999989</v>
      </c>
      <c r="AD65" s="9">
        <f t="shared" ref="AD65" si="140">SUM(Z65:AC65)</f>
        <v>296414.69999999995</v>
      </c>
      <c r="AE65" s="10">
        <f t="shared" ref="AE65" si="141">AD65/60</f>
        <v>4940.244999999999</v>
      </c>
      <c r="AG65" s="25"/>
      <c r="AH65" s="9"/>
      <c r="AI65" s="9"/>
      <c r="AJ65" s="9"/>
      <c r="AK65" s="9"/>
      <c r="AL65" s="9"/>
      <c r="AM65" s="10"/>
    </row>
    <row r="66" spans="1:39" x14ac:dyDescent="0.25">
      <c r="X66" s="15"/>
      <c r="Y66" s="14" t="s">
        <v>42</v>
      </c>
      <c r="Z66" s="14" t="s">
        <v>70</v>
      </c>
      <c r="AA66" s="14" t="s">
        <v>89</v>
      </c>
      <c r="AB66" s="14" t="s">
        <v>116</v>
      </c>
      <c r="AC66" s="14" t="s">
        <v>152</v>
      </c>
      <c r="AD66" s="6"/>
      <c r="AE66" s="6" t="s">
        <v>163</v>
      </c>
      <c r="AG66" s="14"/>
      <c r="AH66" s="14"/>
      <c r="AI66" s="14"/>
      <c r="AJ66" s="14"/>
      <c r="AK66" s="14"/>
      <c r="AL66" s="6"/>
      <c r="AM66" s="7"/>
    </row>
    <row r="67" spans="1:39" ht="18.75" thickBot="1" x14ac:dyDescent="0.3"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8"/>
      <c r="Y67" s="9">
        <f>SUM(O56:O64,P53:P55)</f>
        <v>0</v>
      </c>
      <c r="Z67" s="9">
        <f>SUM(P56:P64,Q53:Q55)</f>
        <v>42749.259999999995</v>
      </c>
      <c r="AA67" s="9">
        <f>SUM(Q56:Q64,R53:R55)</f>
        <v>82170.070000000007</v>
      </c>
      <c r="AB67" s="9">
        <f>SUM(R56:R64,S53:S55)</f>
        <v>84698.12</v>
      </c>
      <c r="AC67" s="9">
        <f>SUM(S56:S64,T53:T55)</f>
        <v>93509.139999999985</v>
      </c>
      <c r="AD67" s="9">
        <f t="shared" ref="AD67" si="142">SUM(Z67:AC67)</f>
        <v>303126.58999999997</v>
      </c>
      <c r="AE67" s="10">
        <f t="shared" ref="AE67" si="143">AD67/60</f>
        <v>5052.109833333333</v>
      </c>
      <c r="AG67" s="25"/>
      <c r="AH67" s="9"/>
      <c r="AI67" s="9"/>
      <c r="AJ67" s="9"/>
      <c r="AK67" s="9"/>
      <c r="AL67" s="9"/>
      <c r="AM67" s="10"/>
    </row>
    <row r="68" spans="1:39" x14ac:dyDescent="0.25">
      <c r="X68" s="16"/>
      <c r="Y68" s="14" t="s">
        <v>43</v>
      </c>
      <c r="Z68" s="14" t="s">
        <v>71</v>
      </c>
      <c r="AA68" s="14" t="s">
        <v>90</v>
      </c>
      <c r="AB68" s="14" t="s">
        <v>117</v>
      </c>
      <c r="AC68" s="14" t="s">
        <v>153</v>
      </c>
      <c r="AD68" s="6"/>
      <c r="AE68" s="6" t="s">
        <v>163</v>
      </c>
      <c r="AG68" s="14"/>
      <c r="AH68" s="14"/>
      <c r="AI68" s="14"/>
      <c r="AJ68" s="14"/>
      <c r="AK68" s="14"/>
      <c r="AL68" s="6"/>
      <c r="AM68" s="7"/>
    </row>
    <row r="69" spans="1:39" s="3" customFormat="1" ht="18.75" thickBot="1" x14ac:dyDescent="0.3">
      <c r="A69" s="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18"/>
      <c r="Y69" s="19">
        <f>SUM(O57:O64,P53:P56)</f>
        <v>0</v>
      </c>
      <c r="Z69" s="19">
        <f>SUM(P57:P64,Q53:Q56)</f>
        <v>49463.519999999997</v>
      </c>
      <c r="AA69" s="19">
        <f>SUM(Q57:Q64,R53:R56)</f>
        <v>81686.98</v>
      </c>
      <c r="AB69" s="19">
        <f>SUM(R57:R64,S53:S56)</f>
        <v>86364.63</v>
      </c>
      <c r="AC69" s="19">
        <f>SUM(S57:S64,T53:T56)</f>
        <v>94010.37999999999</v>
      </c>
      <c r="AD69" s="9">
        <f t="shared" ref="AD69" si="144">SUM(Z69:AC69)</f>
        <v>311525.51</v>
      </c>
      <c r="AE69" s="10">
        <f t="shared" ref="AE69" si="145">AD69/60</f>
        <v>5192.0918333333339</v>
      </c>
      <c r="AG69" s="25"/>
      <c r="AH69" s="19"/>
      <c r="AI69" s="19"/>
      <c r="AJ69" s="19"/>
      <c r="AK69" s="19"/>
      <c r="AL69" s="9"/>
      <c r="AM69" s="10"/>
    </row>
    <row r="70" spans="1:39" x14ac:dyDescent="0.25">
      <c r="X70" s="16"/>
      <c r="Y70" s="14" t="s">
        <v>44</v>
      </c>
      <c r="Z70" s="14" t="s">
        <v>72</v>
      </c>
      <c r="AA70" s="14" t="s">
        <v>91</v>
      </c>
      <c r="AB70" s="14" t="s">
        <v>118</v>
      </c>
      <c r="AC70" s="14" t="s">
        <v>154</v>
      </c>
      <c r="AD70" s="6"/>
      <c r="AE70" s="6" t="s">
        <v>163</v>
      </c>
      <c r="AG70" s="14"/>
      <c r="AH70" s="14"/>
      <c r="AI70" s="14"/>
      <c r="AJ70" s="14"/>
      <c r="AK70" s="14"/>
      <c r="AL70" s="6"/>
      <c r="AM70" s="7"/>
    </row>
    <row r="71" spans="1:39" s="3" customFormat="1" ht="18.75" thickBot="1" x14ac:dyDescent="0.3">
      <c r="A71" s="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18"/>
      <c r="Y71" s="19">
        <f>SUM(O58:O64,P53:P57)</f>
        <v>0</v>
      </c>
      <c r="Z71" s="19">
        <f>SUM(P58:P64,Q53:Q57)</f>
        <v>57145.759999999995</v>
      </c>
      <c r="AA71" s="19">
        <f>SUM(Q58:Q64,R53:R57)</f>
        <v>82238.36</v>
      </c>
      <c r="AB71" s="19">
        <f>SUM(R58:R64,S53:S57)</f>
        <v>87036.35</v>
      </c>
      <c r="AC71" s="19">
        <f>SUM(S58:S64,T53:T57)</f>
        <v>93662.069999999992</v>
      </c>
      <c r="AD71" s="9">
        <f t="shared" ref="AD71" si="146">SUM(Z71:AC71)</f>
        <v>320082.53999999998</v>
      </c>
      <c r="AE71" s="10">
        <f t="shared" ref="AE71" si="147">AD71/60</f>
        <v>5334.7089999999998</v>
      </c>
      <c r="AG71" s="25"/>
      <c r="AH71" s="19"/>
      <c r="AI71" s="19"/>
      <c r="AJ71" s="19"/>
      <c r="AK71" s="19"/>
      <c r="AL71" s="9"/>
      <c r="AM71" s="10"/>
    </row>
    <row r="72" spans="1:39" x14ac:dyDescent="0.25">
      <c r="X72" s="16"/>
      <c r="Y72" s="14" t="s">
        <v>103</v>
      </c>
      <c r="Z72" s="14" t="s">
        <v>104</v>
      </c>
      <c r="AA72" s="14" t="s">
        <v>105</v>
      </c>
      <c r="AB72" s="14" t="s">
        <v>120</v>
      </c>
      <c r="AC72" s="14" t="s">
        <v>155</v>
      </c>
      <c r="AD72" s="6"/>
      <c r="AE72" s="6" t="s">
        <v>163</v>
      </c>
      <c r="AG72" s="14"/>
      <c r="AH72" s="14"/>
      <c r="AI72" s="14"/>
      <c r="AJ72" s="14"/>
      <c r="AK72" s="14"/>
      <c r="AL72" s="6"/>
      <c r="AM72" s="7"/>
    </row>
    <row r="73" spans="1:39" s="3" customFormat="1" ht="18.75" thickBot="1" x14ac:dyDescent="0.3">
      <c r="A73" s="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18"/>
      <c r="Y73" s="25">
        <f>SUM(O59:O64,P53:P58)</f>
        <v>0</v>
      </c>
      <c r="Z73" s="25">
        <f>SUM(P59:P64,Q53:Q58)</f>
        <v>62888.53</v>
      </c>
      <c r="AA73" s="25">
        <f>SUM(Q59:Q64,R53:R58)</f>
        <v>83846.45</v>
      </c>
      <c r="AB73" s="25">
        <f>SUM(R59:R64,S53:S58)</f>
        <v>86072.2</v>
      </c>
      <c r="AC73" s="25">
        <f>SUM(S59:S64,T53:T58)</f>
        <v>97474.19</v>
      </c>
      <c r="AD73" s="9">
        <f t="shared" ref="AD73" si="148">SUM(Z73:AC73)</f>
        <v>330281.37</v>
      </c>
      <c r="AE73" s="10">
        <f t="shared" ref="AE73" si="149">AD73/60</f>
        <v>5504.6894999999995</v>
      </c>
      <c r="AG73" s="25"/>
      <c r="AH73" s="25"/>
      <c r="AI73" s="25"/>
      <c r="AJ73" s="25"/>
      <c r="AK73" s="25"/>
      <c r="AL73" s="9"/>
      <c r="AM73" s="10"/>
    </row>
    <row r="74" spans="1:39" x14ac:dyDescent="0.25">
      <c r="X74" s="16"/>
      <c r="Y74" s="14" t="s">
        <v>125</v>
      </c>
      <c r="Z74" s="14" t="s">
        <v>126</v>
      </c>
      <c r="AA74" s="14" t="s">
        <v>107</v>
      </c>
      <c r="AB74" s="14" t="s">
        <v>121</v>
      </c>
      <c r="AC74" s="14" t="s">
        <v>156</v>
      </c>
      <c r="AD74" s="6"/>
      <c r="AE74" s="6" t="s">
        <v>163</v>
      </c>
      <c r="AG74" s="14"/>
      <c r="AH74" s="14"/>
      <c r="AI74" s="14"/>
      <c r="AJ74" s="14"/>
      <c r="AK74" s="14"/>
      <c r="AL74" s="6"/>
      <c r="AM74" s="7"/>
    </row>
    <row r="75" spans="1:39" s="3" customFormat="1" ht="18.75" thickBot="1" x14ac:dyDescent="0.3">
      <c r="A75" s="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18"/>
      <c r="Y75" s="25">
        <f>SUM(O60:O64,P53:P59)</f>
        <v>0</v>
      </c>
      <c r="Z75" s="25">
        <f>SUM(P60:P64,Q53:Q59)</f>
        <v>68875.5</v>
      </c>
      <c r="AA75" s="25">
        <f>SUM(Q60:Q64,R53:R59)</f>
        <v>84090.65</v>
      </c>
      <c r="AB75" s="25">
        <f>SUM(R60:R64,S53:S59)</f>
        <v>88574.710000000021</v>
      </c>
      <c r="AC75" s="25">
        <f>SUM(S60:S64,T53:T59)</f>
        <v>95588.34</v>
      </c>
      <c r="AD75" s="9">
        <f t="shared" ref="AD75" si="150">SUM(Z75:AC75)</f>
        <v>337129.2</v>
      </c>
      <c r="AE75" s="10">
        <f t="shared" ref="AE75" si="151">AD75/60</f>
        <v>5618.8200000000006</v>
      </c>
      <c r="AG75" s="25"/>
      <c r="AH75" s="25"/>
      <c r="AI75" s="25"/>
      <c r="AJ75" s="25"/>
      <c r="AK75" s="25"/>
      <c r="AL75" s="9"/>
      <c r="AM75" s="10"/>
    </row>
    <row r="76" spans="1:39" x14ac:dyDescent="0.25">
      <c r="X76" s="16"/>
      <c r="Y76" s="14" t="s">
        <v>127</v>
      </c>
      <c r="Z76" s="14" t="s">
        <v>128</v>
      </c>
      <c r="AA76" s="14" t="s">
        <v>108</v>
      </c>
      <c r="AB76" s="14" t="s">
        <v>122</v>
      </c>
      <c r="AC76" s="14" t="s">
        <v>157</v>
      </c>
      <c r="AD76" s="6"/>
      <c r="AE76" s="6" t="s">
        <v>163</v>
      </c>
      <c r="AG76" s="14"/>
      <c r="AH76" s="14"/>
      <c r="AI76" s="14"/>
      <c r="AJ76" s="14"/>
      <c r="AK76" s="14"/>
      <c r="AL76" s="6"/>
      <c r="AM76" s="7"/>
    </row>
    <row r="77" spans="1:39" ht="18.75" thickBot="1" x14ac:dyDescent="0.3">
      <c r="X77" s="18"/>
      <c r="Y77" s="25">
        <f>SUM(O61:O64,P53:P60)</f>
        <v>0</v>
      </c>
      <c r="Z77" s="25">
        <f>SUM(P61:P64,Q53:Q60)</f>
        <v>75106.679999999993</v>
      </c>
      <c r="AA77" s="25">
        <f>SUM(Q61:Q64,R53:R60)</f>
        <v>84256.53</v>
      </c>
      <c r="AB77" s="25">
        <f>SUM(R61:R64,S53:S60)</f>
        <v>88724.580000000016</v>
      </c>
      <c r="AC77" s="25">
        <f>SUM(S61:S64,T53:T60)</f>
        <v>95923.19</v>
      </c>
      <c r="AD77" s="9">
        <f t="shared" ref="AD77" si="152">SUM(Z77:AC77)</f>
        <v>344010.98</v>
      </c>
      <c r="AE77" s="10">
        <f t="shared" ref="AE77" si="153">AD77/60</f>
        <v>5733.516333333333</v>
      </c>
      <c r="AG77" s="25"/>
      <c r="AH77" s="25"/>
      <c r="AI77" s="25"/>
      <c r="AJ77" s="25"/>
      <c r="AK77" s="25"/>
      <c r="AL77" s="9"/>
      <c r="AM77" s="10"/>
    </row>
    <row r="78" spans="1:39" x14ac:dyDescent="0.25">
      <c r="X78" s="16"/>
      <c r="Y78" s="14" t="s">
        <v>129</v>
      </c>
      <c r="Z78" s="14" t="s">
        <v>130</v>
      </c>
      <c r="AA78" s="14" t="s">
        <v>106</v>
      </c>
      <c r="AB78" s="14" t="s">
        <v>123</v>
      </c>
      <c r="AC78" s="14" t="s">
        <v>158</v>
      </c>
      <c r="AD78" s="6"/>
      <c r="AE78" s="6" t="s">
        <v>163</v>
      </c>
      <c r="AG78" s="14"/>
      <c r="AH78" s="14"/>
      <c r="AI78" s="14"/>
      <c r="AJ78" s="14"/>
      <c r="AK78" s="14"/>
      <c r="AL78" s="6"/>
      <c r="AM78" s="7"/>
    </row>
    <row r="79" spans="1:39" ht="18.75" thickBot="1" x14ac:dyDescent="0.3">
      <c r="X79" s="18"/>
      <c r="Y79" s="25">
        <f>SUM(O62:O64,P53:P61)</f>
        <v>5110.49</v>
      </c>
      <c r="Z79" s="25">
        <f>SUM(P62:P64,Q53:Q61)</f>
        <v>78352.39</v>
      </c>
      <c r="AA79" s="25">
        <f>SUM(Q62:Q64,R53:R61)</f>
        <v>85185.430000000008</v>
      </c>
      <c r="AB79" s="25">
        <f>SUM(R62:R64,S53:S61)</f>
        <v>85986.41</v>
      </c>
      <c r="AC79" s="25">
        <f>SUM(S62:S64,T53:T61)</f>
        <v>97496.37</v>
      </c>
      <c r="AD79" s="9">
        <f>SUM(Z79:AC79)</f>
        <v>347020.6</v>
      </c>
      <c r="AE79" s="10">
        <f>AD79/60</f>
        <v>5783.6766666666663</v>
      </c>
      <c r="AG79" s="25"/>
      <c r="AH79" s="25"/>
      <c r="AI79" s="25"/>
      <c r="AJ79" s="25"/>
      <c r="AK79" s="25"/>
      <c r="AL79" s="9"/>
      <c r="AM79" s="10"/>
    </row>
    <row r="80" spans="1:39" x14ac:dyDescent="0.25">
      <c r="X80" s="16"/>
      <c r="Y80" s="14" t="s">
        <v>161</v>
      </c>
      <c r="Z80" s="14" t="s">
        <v>124</v>
      </c>
      <c r="AA80" s="14" t="s">
        <v>109</v>
      </c>
      <c r="AB80" s="14" t="s">
        <v>131</v>
      </c>
      <c r="AC80" s="14" t="s">
        <v>159</v>
      </c>
      <c r="AD80" s="6"/>
      <c r="AE80" s="6" t="s">
        <v>163</v>
      </c>
      <c r="AG80" s="14"/>
      <c r="AH80" s="14"/>
      <c r="AI80" s="14"/>
      <c r="AJ80" s="14"/>
      <c r="AK80" s="14"/>
      <c r="AL80" s="6"/>
      <c r="AM80" s="7"/>
    </row>
    <row r="81" spans="24:39" ht="18.75" thickBot="1" x14ac:dyDescent="0.3">
      <c r="X81" s="18"/>
      <c r="Y81" s="25">
        <f>SUM(O63:O64,P53:P62)</f>
        <v>11506.48</v>
      </c>
      <c r="Z81" s="25">
        <f>SUM(P63:P64,Q53:Q62)</f>
        <v>79141.37000000001</v>
      </c>
      <c r="AA81" s="25">
        <f>SUM(Q63:Q64,R53:R62)</f>
        <v>84231.63</v>
      </c>
      <c r="AB81" s="25">
        <f>SUM(R63:R64,S53:S62)</f>
        <v>86302.2</v>
      </c>
      <c r="AC81" s="25">
        <f>SUM(S63:S64,T53:T62)</f>
        <v>100069.40999999999</v>
      </c>
      <c r="AD81" s="9">
        <f>SUM(Z81:AC81)</f>
        <v>349744.61</v>
      </c>
      <c r="AE81" s="10">
        <f t="shared" ref="AE81" si="154">AD81/60</f>
        <v>5829.0768333333335</v>
      </c>
      <c r="AG81" s="25"/>
      <c r="AH81" s="25"/>
      <c r="AI81" s="25"/>
      <c r="AJ81" s="25"/>
      <c r="AK81" s="25"/>
      <c r="AL81" s="9"/>
      <c r="AM81" s="10"/>
    </row>
    <row r="82" spans="24:39" x14ac:dyDescent="0.25">
      <c r="X82" s="16"/>
      <c r="Y82" s="14" t="s">
        <v>162</v>
      </c>
      <c r="Z82" s="14" t="s">
        <v>132</v>
      </c>
      <c r="AA82" s="14" t="s">
        <v>110</v>
      </c>
      <c r="AB82" s="14" t="s">
        <v>133</v>
      </c>
      <c r="AC82" s="14" t="s">
        <v>160</v>
      </c>
      <c r="AD82" s="6"/>
      <c r="AE82" s="6" t="s">
        <v>163</v>
      </c>
      <c r="AG82" s="14"/>
      <c r="AH82" s="14"/>
      <c r="AI82" s="14"/>
      <c r="AJ82" s="14"/>
      <c r="AK82" s="14"/>
      <c r="AL82" s="6"/>
      <c r="AM82" s="7"/>
    </row>
    <row r="83" spans="24:39" ht="18.75" thickBot="1" x14ac:dyDescent="0.3">
      <c r="X83" s="18"/>
      <c r="Y83" s="25">
        <f>SUM(O64,P53:P63)</f>
        <v>17112.259999999998</v>
      </c>
      <c r="Z83" s="25">
        <f>SUM(P64,Q53:Q63)</f>
        <v>80757.350000000006</v>
      </c>
      <c r="AA83" s="25">
        <f>SUM(Q64,R53:R63)</f>
        <v>84231.62999999999</v>
      </c>
      <c r="AB83" s="25">
        <f>SUM(R64,S53:S63)</f>
        <v>86617.969999999987</v>
      </c>
      <c r="AC83" s="25">
        <f>SUM(S64,T53:T63)</f>
        <v>99413.699999999983</v>
      </c>
      <c r="AD83" s="9">
        <f>SUM(Z83:AC83)</f>
        <v>351020.64999999991</v>
      </c>
      <c r="AE83" s="10">
        <f t="shared" ref="AE83" si="155">AD83/60</f>
        <v>5850.3441666666649</v>
      </c>
      <c r="AG83" s="25"/>
      <c r="AH83" s="25"/>
      <c r="AI83" s="25"/>
      <c r="AJ83" s="25"/>
      <c r="AK83" s="25"/>
      <c r="AL83" s="9"/>
      <c r="AM83" s="10"/>
    </row>
  </sheetData>
  <mergeCells count="6">
    <mergeCell ref="I43:K43"/>
    <mergeCell ref="N51:P51"/>
    <mergeCell ref="M1:O1"/>
    <mergeCell ref="M21:O21"/>
    <mergeCell ref="N2:P2"/>
    <mergeCell ref="N22:P22"/>
  </mergeCells>
  <phoneticPr fontId="10" type="noConversion"/>
  <pageMargins left="0" right="0" top="0.1" bottom="0.1" header="0.3" footer="0.3"/>
  <pageSetup scale="43" orientation="landscape" r:id="rId1"/>
  <headerFooter alignWithMargins="0"/>
  <ignoredErrors>
    <ignoredError sqref="Z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Teachers' Retirement System of 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Harrison</dc:creator>
  <cp:lastModifiedBy>User</cp:lastModifiedBy>
  <cp:lastPrinted>2022-06-02T18:16:06Z</cp:lastPrinted>
  <dcterms:created xsi:type="dcterms:W3CDTF">2012-09-12T14:38:00Z</dcterms:created>
  <dcterms:modified xsi:type="dcterms:W3CDTF">2022-08-03T17:54:36Z</dcterms:modified>
</cp:coreProperties>
</file>