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FD0601F-6D40-4A45-BA13-F54A3B14F1E5}" xr6:coauthVersionLast="47" xr6:coauthVersionMax="47" xr10:uidLastSave="{00000000-0000-0000-0000-000000000000}"/>
  <bookViews>
    <workbookView xWindow="-108" yWindow="-108" windowWidth="23256" windowHeight="12456" xr2:uid="{F35090E5-984A-4A03-90EE-C710F6544315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I5" i="1"/>
  <c r="J5" i="1" s="1"/>
  <c r="I6" i="1"/>
  <c r="J6" i="1" s="1"/>
  <c r="I11" i="1"/>
  <c r="J11" i="1" s="1"/>
  <c r="I13" i="1"/>
  <c r="J13" i="1" s="1"/>
  <c r="I14" i="1"/>
  <c r="J14" i="1" s="1"/>
  <c r="I15" i="1"/>
  <c r="J15" i="1" s="1"/>
  <c r="I16" i="1"/>
  <c r="J16" i="1" s="1"/>
  <c r="I17" i="1"/>
  <c r="J17" i="1" s="1"/>
  <c r="I3" i="1"/>
  <c r="J3" i="1" s="1"/>
  <c r="H3" i="1"/>
  <c r="M10" i="1"/>
  <c r="M5" i="1"/>
  <c r="M6" i="1"/>
  <c r="M7" i="1"/>
  <c r="M8" i="1"/>
  <c r="M9" i="1"/>
  <c r="M11" i="1"/>
  <c r="M12" i="1"/>
  <c r="M18" i="1"/>
  <c r="M19" i="1"/>
  <c r="M20" i="1"/>
  <c r="M21" i="1"/>
  <c r="M22" i="1"/>
  <c r="M24" i="1"/>
  <c r="H4" i="1"/>
  <c r="I4" i="1" s="1"/>
  <c r="J4" i="1" s="1"/>
  <c r="H5" i="1"/>
  <c r="H6" i="1"/>
  <c r="H7" i="1"/>
  <c r="I7" i="1" s="1"/>
  <c r="J7" i="1" s="1"/>
  <c r="H8" i="1"/>
  <c r="I8" i="1" s="1"/>
  <c r="J8" i="1" s="1"/>
  <c r="H9" i="1"/>
  <c r="I9" i="1" s="1"/>
  <c r="J9" i="1" s="1"/>
  <c r="H10" i="1"/>
  <c r="I10" i="1" s="1"/>
  <c r="J10" i="1" s="1"/>
  <c r="H11" i="1"/>
  <c r="H12" i="1"/>
  <c r="I12" i="1" s="1"/>
  <c r="J12" i="1" s="1"/>
  <c r="H18" i="1"/>
  <c r="I18" i="1" s="1"/>
  <c r="H19" i="1"/>
  <c r="I19" i="1" s="1"/>
  <c r="H20" i="1"/>
  <c r="I20" i="1" s="1"/>
  <c r="H21" i="1"/>
  <c r="I21" i="1" s="1"/>
  <c r="J21" i="1" s="1"/>
  <c r="H22" i="1"/>
  <c r="I22" i="1" s="1"/>
  <c r="J22" i="1" s="1"/>
  <c r="H24" i="1"/>
  <c r="I24" i="1" s="1"/>
  <c r="J24" i="1" s="1"/>
  <c r="D23" i="1"/>
  <c r="H23" i="1" s="1"/>
  <c r="I23" i="1" s="1"/>
  <c r="J23" i="1" s="1"/>
  <c r="D16" i="1"/>
  <c r="M16" i="1" s="1"/>
  <c r="D17" i="1"/>
  <c r="M17" i="1" s="1"/>
  <c r="D15" i="1"/>
  <c r="H15" i="1" s="1"/>
  <c r="D14" i="1"/>
  <c r="M14" i="1" s="1"/>
  <c r="D13" i="1"/>
  <c r="H13" i="1" s="1"/>
  <c r="H16" i="1" l="1"/>
  <c r="H14" i="1"/>
  <c r="M13" i="1"/>
  <c r="H17" i="1"/>
  <c r="M23" i="1"/>
  <c r="M15" i="1"/>
</calcChain>
</file>

<file path=xl/sharedStrings.xml><?xml version="1.0" encoding="utf-8"?>
<sst xmlns="http://schemas.openxmlformats.org/spreadsheetml/2006/main" count="58" uniqueCount="53">
  <si>
    <t>Cat 320 Z-Line</t>
  </si>
  <si>
    <t>Cat 906 Electrical</t>
  </si>
  <si>
    <t>Cat R1700 XE</t>
  </si>
  <si>
    <t>Cat 320 Electrical</t>
  </si>
  <si>
    <t>Cat 330 Z-line</t>
  </si>
  <si>
    <t>Volvo EC230</t>
  </si>
  <si>
    <t>Liugong 856 HE</t>
  </si>
  <si>
    <t>Liugong 865 MAX</t>
  </si>
  <si>
    <t>Liebehrr ETM series</t>
  </si>
  <si>
    <t>Liebehrr A 916 E</t>
  </si>
  <si>
    <t>Limach E140.1</t>
  </si>
  <si>
    <t>Limach E235.1</t>
  </si>
  <si>
    <t>Limach EC60.1</t>
  </si>
  <si>
    <t>Limach EW60.1</t>
  </si>
  <si>
    <t>Limach E88.1</t>
  </si>
  <si>
    <t>ETEC E160W</t>
  </si>
  <si>
    <t>ETEC E250LC</t>
  </si>
  <si>
    <t>ETEC 86C</t>
  </si>
  <si>
    <t>Doosan DX300LC Electric</t>
  </si>
  <si>
    <t>Doosan DX165W Electric</t>
  </si>
  <si>
    <t>Doosan DX355LC Electric</t>
  </si>
  <si>
    <t>Komatsu PC200LCE-11</t>
  </si>
  <si>
    <t>Machine</t>
  </si>
  <si>
    <t>Machine-type</t>
  </si>
  <si>
    <t>Normal working day</t>
  </si>
  <si>
    <t>Heavy working day</t>
  </si>
  <si>
    <t>Battery life 
heavy working day</t>
  </si>
  <si>
    <t>Charging 
speed (kW)</t>
  </si>
  <si>
    <t>Battery 
capacity (kWh)</t>
  </si>
  <si>
    <t>Needed charging time during the day</t>
  </si>
  <si>
    <t>Extra charging demand during day</t>
  </si>
  <si>
    <t>Charging demand (kWh)</t>
  </si>
  <si>
    <t>Battery life 
(hours)</t>
  </si>
  <si>
    <t>Charging demand 
(kWh)</t>
  </si>
  <si>
    <t>49- tonne Underground Mining Load Haul Dump (LHD) Loaders</t>
  </si>
  <si>
    <t>25-tonne Excavator</t>
  </si>
  <si>
    <t>23-tonne Excavator</t>
  </si>
  <si>
    <t>31-tonne Excavator</t>
  </si>
  <si>
    <t>20-tonne Wheel Loader</t>
  </si>
  <si>
    <t>21-tonne Wheel Loader</t>
  </si>
  <si>
    <t>40-tonne Truck Mixer</t>
  </si>
  <si>
    <t>17-tonne Excavator</t>
  </si>
  <si>
    <t>27-tonne Excavator</t>
  </si>
  <si>
    <t>7-tonne Excavator</t>
  </si>
  <si>
    <t>10-tonne Excavator</t>
  </si>
  <si>
    <t>18-tonne Excavator</t>
  </si>
  <si>
    <t>28-tonne Excavator</t>
  </si>
  <si>
    <t>32-tonne Excavator</t>
  </si>
  <si>
    <t>36-tonne Excavator</t>
  </si>
  <si>
    <t>24-tonne Excavator</t>
  </si>
  <si>
    <t>6-tonne Compact Wheel Loader</t>
  </si>
  <si>
    <t>ID</t>
  </si>
  <si>
    <t>Power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</si>
</sst>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2" fontId="1" fillId="0" borderId="0" xfId="0" applyNumberFormat="1" applyFont="1"/>
    <xf numFmtId="1" fontId="1" fillId="0" borderId="1" xfId="0" applyNumberFormat="1" applyFont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D9CA-2897-4A6E-9A92-F0F7954E1FCC}">
  <dimension ref="A1:M26"/>
  <sheetViews>
    <sheetView tabSelected="1" workbookViewId="0">
      <selection activeCell="F13" sqref="F13"/>
    </sheetView>
  </sheetViews>
  <sheetFormatPr defaultColWidth="9.109375" defaultRowHeight="13.2" x14ac:dyDescent="0.25"/>
  <cols>
    <col min="1" max="1" width="9.109375" style="1"/>
    <col min="2" max="2" width="23" style="1" bestFit="1" customWidth="1"/>
    <col min="3" max="3" width="23.6640625" style="1" bestFit="1" customWidth="1"/>
    <col min="4" max="4" width="13.6640625" style="1" bestFit="1" customWidth="1"/>
    <col min="5" max="5" width="10.5546875" style="1" bestFit="1" customWidth="1"/>
    <col min="6" max="6" width="13.109375" style="1" customWidth="1"/>
    <col min="7" max="7" width="17.5546875" style="1" bestFit="1" customWidth="1"/>
    <col min="8" max="8" width="17.5546875" style="1" customWidth="1"/>
    <col min="9" max="10" width="17.33203125" style="1" customWidth="1"/>
    <col min="11" max="11" width="2.6640625" style="1" customWidth="1"/>
    <col min="12" max="12" width="16.5546875" style="1" bestFit="1" customWidth="1"/>
    <col min="13" max="13" width="16.5546875" style="1" customWidth="1"/>
    <col min="14" max="16384" width="9.109375" style="1"/>
  </cols>
  <sheetData>
    <row r="1" spans="1:13" x14ac:dyDescent="0.25">
      <c r="G1" s="23" t="s">
        <v>24</v>
      </c>
      <c r="H1" s="23"/>
      <c r="I1" s="23"/>
      <c r="J1" s="23"/>
      <c r="K1" s="2"/>
      <c r="L1" s="23" t="s">
        <v>25</v>
      </c>
      <c r="M1" s="23"/>
    </row>
    <row r="2" spans="1:13" ht="26.4" x14ac:dyDescent="0.25">
      <c r="A2" s="13" t="s">
        <v>51</v>
      </c>
      <c r="B2" s="22" t="s">
        <v>22</v>
      </c>
      <c r="C2" s="22" t="s">
        <v>23</v>
      </c>
      <c r="D2" s="14" t="s">
        <v>28</v>
      </c>
      <c r="E2" s="14" t="s">
        <v>27</v>
      </c>
      <c r="F2" s="21" t="s">
        <v>52</v>
      </c>
      <c r="G2" s="12" t="s">
        <v>32</v>
      </c>
      <c r="H2" s="12" t="s">
        <v>31</v>
      </c>
      <c r="I2" s="12" t="s">
        <v>30</v>
      </c>
      <c r="J2" s="12" t="s">
        <v>29</v>
      </c>
      <c r="K2" s="3"/>
      <c r="L2" s="12" t="s">
        <v>26</v>
      </c>
      <c r="M2" s="12" t="s">
        <v>33</v>
      </c>
    </row>
    <row r="3" spans="1:13" x14ac:dyDescent="0.25">
      <c r="A3" s="16">
        <v>1</v>
      </c>
      <c r="B3" s="7" t="s">
        <v>0</v>
      </c>
      <c r="C3" s="10" t="s">
        <v>35</v>
      </c>
      <c r="D3" s="15">
        <v>300</v>
      </c>
      <c r="E3" s="17">
        <v>40</v>
      </c>
      <c r="F3" s="15">
        <v>120</v>
      </c>
      <c r="G3" s="18"/>
      <c r="H3" s="5">
        <f t="shared" ref="H3:H24" si="0">IF(G3="",D3,8/G3*D3)</f>
        <v>300</v>
      </c>
      <c r="I3" s="9">
        <f t="shared" ref="I3:I24" si="1">IF(G3="",0,MAX(0,H3-D3))</f>
        <v>0</v>
      </c>
      <c r="J3" s="9">
        <f t="shared" ref="J3:J17" si="2">I3/E3</f>
        <v>0</v>
      </c>
      <c r="K3" s="4"/>
      <c r="L3" s="6">
        <v>5.5</v>
      </c>
      <c r="M3" s="5">
        <f>IF(L3="",1.25*D3,8/L3*D3)</f>
        <v>436.36363636363637</v>
      </c>
    </row>
    <row r="4" spans="1:13" x14ac:dyDescent="0.25">
      <c r="A4" s="16">
        <v>2</v>
      </c>
      <c r="B4" s="7" t="s">
        <v>1</v>
      </c>
      <c r="C4" s="10" t="s">
        <v>50</v>
      </c>
      <c r="D4" s="15">
        <v>64</v>
      </c>
      <c r="E4" s="17">
        <v>18</v>
      </c>
      <c r="F4" s="15">
        <v>56</v>
      </c>
      <c r="G4" s="19">
        <v>6</v>
      </c>
      <c r="H4" s="5">
        <f t="shared" si="0"/>
        <v>85.333333333333329</v>
      </c>
      <c r="I4" s="9">
        <f t="shared" si="1"/>
        <v>21.333333333333329</v>
      </c>
      <c r="J4" s="9">
        <f t="shared" si="2"/>
        <v>1.1851851851851849</v>
      </c>
      <c r="K4" s="4"/>
      <c r="L4" s="7"/>
      <c r="M4" s="5">
        <f>IF(L4="",1.25*D4,8/L4*D4)</f>
        <v>80</v>
      </c>
    </row>
    <row r="5" spans="1:13" x14ac:dyDescent="0.25">
      <c r="A5" s="16">
        <v>3</v>
      </c>
      <c r="B5" s="8" t="s">
        <v>2</v>
      </c>
      <c r="C5" s="11" t="s">
        <v>34</v>
      </c>
      <c r="D5" s="15">
        <v>213</v>
      </c>
      <c r="E5" s="17">
        <v>500</v>
      </c>
      <c r="F5" s="15">
        <v>250</v>
      </c>
      <c r="G5" s="20"/>
      <c r="H5" s="5">
        <f t="shared" si="0"/>
        <v>213</v>
      </c>
      <c r="I5" s="9">
        <f t="shared" si="1"/>
        <v>0</v>
      </c>
      <c r="J5" s="9">
        <f t="shared" si="2"/>
        <v>0</v>
      </c>
      <c r="K5" s="4"/>
      <c r="L5" s="8"/>
      <c r="M5" s="5">
        <f t="shared" ref="M5:M24" si="3">IF(L5="",1.25*D5,8/L5*D5)</f>
        <v>266.25</v>
      </c>
    </row>
    <row r="6" spans="1:13" x14ac:dyDescent="0.25">
      <c r="A6" s="16">
        <v>4</v>
      </c>
      <c r="B6" s="7" t="s">
        <v>3</v>
      </c>
      <c r="C6" s="10" t="s">
        <v>36</v>
      </c>
      <c r="D6" s="15">
        <v>320</v>
      </c>
      <c r="E6" s="17">
        <v>22</v>
      </c>
      <c r="F6" s="15">
        <v>122</v>
      </c>
      <c r="G6" s="18"/>
      <c r="H6" s="5">
        <f t="shared" si="0"/>
        <v>320</v>
      </c>
      <c r="I6" s="9">
        <f t="shared" si="1"/>
        <v>0</v>
      </c>
      <c r="J6" s="9">
        <f t="shared" si="2"/>
        <v>0</v>
      </c>
      <c r="K6" s="4"/>
      <c r="L6" s="7"/>
      <c r="M6" s="5">
        <f t="shared" si="3"/>
        <v>400</v>
      </c>
    </row>
    <row r="7" spans="1:13" x14ac:dyDescent="0.25">
      <c r="A7" s="16">
        <v>5</v>
      </c>
      <c r="B7" s="7" t="s">
        <v>4</v>
      </c>
      <c r="C7" s="10" t="s">
        <v>37</v>
      </c>
      <c r="D7" s="15">
        <v>470</v>
      </c>
      <c r="E7" s="17">
        <v>350</v>
      </c>
      <c r="F7" s="15">
        <v>155</v>
      </c>
      <c r="G7" s="19">
        <v>5</v>
      </c>
      <c r="H7" s="5">
        <f t="shared" si="0"/>
        <v>752</v>
      </c>
      <c r="I7" s="9">
        <f t="shared" si="1"/>
        <v>282</v>
      </c>
      <c r="J7" s="9">
        <f t="shared" si="2"/>
        <v>0.80571428571428572</v>
      </c>
      <c r="K7" s="4"/>
      <c r="L7" s="6">
        <v>3.5</v>
      </c>
      <c r="M7" s="5">
        <f t="shared" si="3"/>
        <v>1074.2857142857142</v>
      </c>
    </row>
    <row r="8" spans="1:13" x14ac:dyDescent="0.25">
      <c r="A8" s="16">
        <v>6</v>
      </c>
      <c r="B8" s="7" t="s">
        <v>5</v>
      </c>
      <c r="C8" s="10" t="s">
        <v>36</v>
      </c>
      <c r="D8" s="15">
        <v>264</v>
      </c>
      <c r="E8" s="17">
        <v>150</v>
      </c>
      <c r="F8" s="15">
        <v>128</v>
      </c>
      <c r="G8" s="19">
        <v>5</v>
      </c>
      <c r="H8" s="5">
        <f t="shared" si="0"/>
        <v>422.40000000000003</v>
      </c>
      <c r="I8" s="9">
        <f t="shared" si="1"/>
        <v>158.40000000000003</v>
      </c>
      <c r="J8" s="9">
        <f t="shared" si="2"/>
        <v>1.0560000000000003</v>
      </c>
      <c r="K8" s="4"/>
      <c r="L8" s="7"/>
      <c r="M8" s="5">
        <f t="shared" si="3"/>
        <v>330</v>
      </c>
    </row>
    <row r="9" spans="1:13" x14ac:dyDescent="0.25">
      <c r="A9" s="16">
        <v>7</v>
      </c>
      <c r="B9" s="7" t="s">
        <v>6</v>
      </c>
      <c r="C9" s="10" t="s">
        <v>38</v>
      </c>
      <c r="D9" s="15">
        <v>350</v>
      </c>
      <c r="E9" s="17">
        <v>240</v>
      </c>
      <c r="F9" s="15">
        <v>160</v>
      </c>
      <c r="G9" s="19">
        <v>11.7</v>
      </c>
      <c r="H9" s="5">
        <f t="shared" si="0"/>
        <v>239.31623931623932</v>
      </c>
      <c r="I9" s="9">
        <f t="shared" si="1"/>
        <v>0</v>
      </c>
      <c r="J9" s="9">
        <f t="shared" si="2"/>
        <v>0</v>
      </c>
      <c r="K9" s="4"/>
      <c r="L9" s="6">
        <v>8.6</v>
      </c>
      <c r="M9" s="5">
        <f t="shared" si="3"/>
        <v>325.58139534883719</v>
      </c>
    </row>
    <row r="10" spans="1:13" x14ac:dyDescent="0.25">
      <c r="A10" s="16">
        <v>8</v>
      </c>
      <c r="B10" s="7" t="s">
        <v>7</v>
      </c>
      <c r="C10" s="10" t="s">
        <v>39</v>
      </c>
      <c r="D10" s="15">
        <v>423</v>
      </c>
      <c r="E10" s="17">
        <v>240</v>
      </c>
      <c r="F10" s="15">
        <v>160</v>
      </c>
      <c r="G10" s="19">
        <v>11.7</v>
      </c>
      <c r="H10" s="5">
        <f t="shared" si="0"/>
        <v>289.23076923076923</v>
      </c>
      <c r="I10" s="9">
        <f t="shared" si="1"/>
        <v>0</v>
      </c>
      <c r="J10" s="9">
        <f t="shared" si="2"/>
        <v>0</v>
      </c>
      <c r="K10" s="4"/>
      <c r="L10" s="6">
        <v>8.6</v>
      </c>
      <c r="M10" s="5">
        <f t="shared" si="3"/>
        <v>393.48837209302326</v>
      </c>
    </row>
    <row r="11" spans="1:13" x14ac:dyDescent="0.25">
      <c r="A11" s="16">
        <v>9</v>
      </c>
      <c r="B11" s="7" t="s">
        <v>8</v>
      </c>
      <c r="C11" s="10" t="s">
        <v>40</v>
      </c>
      <c r="D11" s="15">
        <v>32</v>
      </c>
      <c r="E11" s="17">
        <v>22</v>
      </c>
      <c r="F11" s="15">
        <v>120</v>
      </c>
      <c r="G11" s="18"/>
      <c r="H11" s="5">
        <f t="shared" si="0"/>
        <v>32</v>
      </c>
      <c r="I11" s="9">
        <f t="shared" si="1"/>
        <v>0</v>
      </c>
      <c r="J11" s="9">
        <f t="shared" si="2"/>
        <v>0</v>
      </c>
      <c r="K11" s="4"/>
      <c r="L11" s="7"/>
      <c r="M11" s="5">
        <f t="shared" si="3"/>
        <v>40</v>
      </c>
    </row>
    <row r="12" spans="1:13" x14ac:dyDescent="0.25">
      <c r="A12" s="16">
        <v>10</v>
      </c>
      <c r="B12" s="7" t="s">
        <v>9</v>
      </c>
      <c r="C12" s="10" t="s">
        <v>41</v>
      </c>
      <c r="D12" s="15">
        <v>260</v>
      </c>
      <c r="E12" s="17">
        <v>120</v>
      </c>
      <c r="F12" s="15">
        <v>115</v>
      </c>
      <c r="G12" s="19">
        <v>9</v>
      </c>
      <c r="H12" s="5">
        <f t="shared" si="0"/>
        <v>231.11111111111109</v>
      </c>
      <c r="I12" s="9">
        <f t="shared" si="1"/>
        <v>0</v>
      </c>
      <c r="J12" s="9">
        <f t="shared" si="2"/>
        <v>0</v>
      </c>
      <c r="K12" s="4"/>
      <c r="L12" s="7"/>
      <c r="M12" s="5">
        <f t="shared" si="3"/>
        <v>325</v>
      </c>
    </row>
    <row r="13" spans="1:13" x14ac:dyDescent="0.25">
      <c r="A13" s="16">
        <v>11</v>
      </c>
      <c r="B13" s="7" t="s">
        <v>10</v>
      </c>
      <c r="C13" s="10" t="s">
        <v>41</v>
      </c>
      <c r="D13" s="15">
        <f>2*184</f>
        <v>368</v>
      </c>
      <c r="E13" s="17">
        <v>22</v>
      </c>
      <c r="F13" s="15">
        <v>110</v>
      </c>
      <c r="G13" s="18"/>
      <c r="H13" s="5">
        <f t="shared" si="0"/>
        <v>368</v>
      </c>
      <c r="I13" s="9">
        <f t="shared" si="1"/>
        <v>0</v>
      </c>
      <c r="J13" s="9">
        <f t="shared" si="2"/>
        <v>0</v>
      </c>
      <c r="K13" s="4"/>
      <c r="L13" s="7"/>
      <c r="M13" s="5">
        <f t="shared" si="3"/>
        <v>460</v>
      </c>
    </row>
    <row r="14" spans="1:13" x14ac:dyDescent="0.25">
      <c r="A14" s="16">
        <v>12</v>
      </c>
      <c r="B14" s="7" t="s">
        <v>11</v>
      </c>
      <c r="C14" s="10" t="s">
        <v>42</v>
      </c>
      <c r="D14" s="15">
        <f>2*184</f>
        <v>368</v>
      </c>
      <c r="E14" s="17">
        <v>22</v>
      </c>
      <c r="F14" s="15">
        <v>130</v>
      </c>
      <c r="G14" s="18"/>
      <c r="H14" s="5">
        <f t="shared" si="0"/>
        <v>368</v>
      </c>
      <c r="I14" s="9">
        <f t="shared" si="1"/>
        <v>0</v>
      </c>
      <c r="J14" s="9">
        <f t="shared" si="2"/>
        <v>0</v>
      </c>
      <c r="K14" s="4"/>
      <c r="L14" s="7"/>
      <c r="M14" s="5">
        <f t="shared" si="3"/>
        <v>460</v>
      </c>
    </row>
    <row r="15" spans="1:13" x14ac:dyDescent="0.25">
      <c r="A15" s="16">
        <v>13</v>
      </c>
      <c r="B15" s="7" t="s">
        <v>12</v>
      </c>
      <c r="C15" s="10" t="s">
        <v>43</v>
      </c>
      <c r="D15" s="15">
        <f>2*90</f>
        <v>180</v>
      </c>
      <c r="E15" s="17">
        <v>9.9</v>
      </c>
      <c r="F15" s="15">
        <v>49</v>
      </c>
      <c r="G15" s="18"/>
      <c r="H15" s="5">
        <f t="shared" si="0"/>
        <v>180</v>
      </c>
      <c r="I15" s="9">
        <f t="shared" si="1"/>
        <v>0</v>
      </c>
      <c r="J15" s="9">
        <f t="shared" si="2"/>
        <v>0</v>
      </c>
      <c r="K15" s="4"/>
      <c r="L15" s="7"/>
      <c r="M15" s="5">
        <f t="shared" si="3"/>
        <v>225</v>
      </c>
    </row>
    <row r="16" spans="1:13" x14ac:dyDescent="0.25">
      <c r="A16" s="16">
        <v>14</v>
      </c>
      <c r="B16" s="7" t="s">
        <v>13</v>
      </c>
      <c r="C16" s="10" t="s">
        <v>43</v>
      </c>
      <c r="D16" s="15">
        <f t="shared" ref="D16:D17" si="4">2*90</f>
        <v>180</v>
      </c>
      <c r="E16" s="17">
        <v>9.9</v>
      </c>
      <c r="F16" s="15">
        <v>52</v>
      </c>
      <c r="G16" s="18"/>
      <c r="H16" s="5">
        <f t="shared" si="0"/>
        <v>180</v>
      </c>
      <c r="I16" s="9">
        <f t="shared" si="1"/>
        <v>0</v>
      </c>
      <c r="J16" s="9">
        <f t="shared" si="2"/>
        <v>0</v>
      </c>
      <c r="K16" s="4"/>
      <c r="L16" s="7"/>
      <c r="M16" s="5">
        <f t="shared" si="3"/>
        <v>225</v>
      </c>
    </row>
    <row r="17" spans="1:13" x14ac:dyDescent="0.25">
      <c r="A17" s="16">
        <v>15</v>
      </c>
      <c r="B17" s="7" t="s">
        <v>14</v>
      </c>
      <c r="C17" s="10" t="s">
        <v>44</v>
      </c>
      <c r="D17" s="15">
        <f t="shared" si="4"/>
        <v>180</v>
      </c>
      <c r="E17" s="17">
        <v>9.9</v>
      </c>
      <c r="F17" s="15">
        <v>49</v>
      </c>
      <c r="G17" s="18"/>
      <c r="H17" s="5">
        <f t="shared" si="0"/>
        <v>180</v>
      </c>
      <c r="I17" s="9">
        <f t="shared" si="1"/>
        <v>0</v>
      </c>
      <c r="J17" s="9">
        <f t="shared" si="2"/>
        <v>0</v>
      </c>
      <c r="K17" s="4"/>
      <c r="L17" s="7"/>
      <c r="M17" s="5">
        <f t="shared" si="3"/>
        <v>225</v>
      </c>
    </row>
    <row r="18" spans="1:13" x14ac:dyDescent="0.25">
      <c r="A18" s="16">
        <v>16</v>
      </c>
      <c r="B18" s="7" t="s">
        <v>15</v>
      </c>
      <c r="C18" s="10" t="s">
        <v>45</v>
      </c>
      <c r="D18" s="15">
        <v>350</v>
      </c>
      <c r="E18" s="17">
        <v>50</v>
      </c>
      <c r="F18" s="15">
        <v>105</v>
      </c>
      <c r="G18" s="19">
        <v>10</v>
      </c>
      <c r="H18" s="5">
        <f t="shared" si="0"/>
        <v>280</v>
      </c>
      <c r="I18" s="9">
        <f t="shared" si="1"/>
        <v>0</v>
      </c>
      <c r="J18" s="9">
        <v>0</v>
      </c>
      <c r="K18" s="4"/>
      <c r="L18" s="7"/>
      <c r="M18" s="5">
        <f t="shared" si="3"/>
        <v>437.5</v>
      </c>
    </row>
    <row r="19" spans="1:13" x14ac:dyDescent="0.25">
      <c r="A19" s="16">
        <v>17</v>
      </c>
      <c r="B19" s="7" t="s">
        <v>16</v>
      </c>
      <c r="C19" s="10" t="s">
        <v>46</v>
      </c>
      <c r="D19" s="15">
        <v>525</v>
      </c>
      <c r="E19" s="17">
        <v>50</v>
      </c>
      <c r="F19" s="15">
        <v>120</v>
      </c>
      <c r="G19" s="19">
        <v>10</v>
      </c>
      <c r="H19" s="5">
        <f t="shared" si="0"/>
        <v>420</v>
      </c>
      <c r="I19" s="9">
        <f t="shared" si="1"/>
        <v>0</v>
      </c>
      <c r="J19" s="9">
        <v>0</v>
      </c>
      <c r="K19" s="4"/>
      <c r="L19" s="7"/>
      <c r="M19" s="5">
        <f t="shared" si="3"/>
        <v>656.25</v>
      </c>
    </row>
    <row r="20" spans="1:13" x14ac:dyDescent="0.25">
      <c r="A20" s="16">
        <v>18</v>
      </c>
      <c r="B20" s="7" t="s">
        <v>17</v>
      </c>
      <c r="C20" s="10" t="s">
        <v>44</v>
      </c>
      <c r="D20" s="15">
        <v>167</v>
      </c>
      <c r="E20" s="17">
        <v>50</v>
      </c>
      <c r="F20" s="15">
        <v>48</v>
      </c>
      <c r="G20" s="19">
        <v>9</v>
      </c>
      <c r="H20" s="5">
        <f t="shared" si="0"/>
        <v>148.44444444444443</v>
      </c>
      <c r="I20" s="9">
        <f t="shared" si="1"/>
        <v>0</v>
      </c>
      <c r="J20" s="9">
        <v>0</v>
      </c>
      <c r="K20" s="4"/>
      <c r="L20" s="7"/>
      <c r="M20" s="5">
        <f t="shared" si="3"/>
        <v>208.75</v>
      </c>
    </row>
    <row r="21" spans="1:13" x14ac:dyDescent="0.25">
      <c r="A21" s="16">
        <v>19</v>
      </c>
      <c r="B21" s="7" t="s">
        <v>18</v>
      </c>
      <c r="C21" s="10" t="s">
        <v>47</v>
      </c>
      <c r="D21" s="15">
        <v>130</v>
      </c>
      <c r="E21" s="17">
        <v>22</v>
      </c>
      <c r="F21" s="15">
        <v>145</v>
      </c>
      <c r="G21" s="19">
        <v>8</v>
      </c>
      <c r="H21" s="5">
        <f t="shared" si="0"/>
        <v>130</v>
      </c>
      <c r="I21" s="9">
        <f t="shared" si="1"/>
        <v>0</v>
      </c>
      <c r="J21" s="9">
        <f>I21/E21</f>
        <v>0</v>
      </c>
      <c r="K21" s="4"/>
      <c r="L21" s="7"/>
      <c r="M21" s="5">
        <f t="shared" si="3"/>
        <v>162.5</v>
      </c>
    </row>
    <row r="22" spans="1:13" x14ac:dyDescent="0.25">
      <c r="A22" s="16">
        <v>20</v>
      </c>
      <c r="B22" s="7" t="s">
        <v>19</v>
      </c>
      <c r="C22" s="10" t="s">
        <v>41</v>
      </c>
      <c r="D22" s="15">
        <v>400</v>
      </c>
      <c r="E22" s="17">
        <v>24</v>
      </c>
      <c r="F22" s="15">
        <v>104</v>
      </c>
      <c r="G22" s="19">
        <v>13</v>
      </c>
      <c r="H22" s="5">
        <f t="shared" si="0"/>
        <v>246.15384615384616</v>
      </c>
      <c r="I22" s="9">
        <f t="shared" si="1"/>
        <v>0</v>
      </c>
      <c r="J22" s="9">
        <f>I22/E22</f>
        <v>0</v>
      </c>
      <c r="K22" s="4"/>
      <c r="L22" s="6">
        <v>11</v>
      </c>
      <c r="M22" s="5">
        <f t="shared" si="3"/>
        <v>290.90909090909093</v>
      </c>
    </row>
    <row r="23" spans="1:13" x14ac:dyDescent="0.25">
      <c r="A23" s="16">
        <v>21</v>
      </c>
      <c r="B23" s="7" t="s">
        <v>20</v>
      </c>
      <c r="C23" s="10" t="s">
        <v>48</v>
      </c>
      <c r="D23" s="15">
        <f>2*400</f>
        <v>800</v>
      </c>
      <c r="E23" s="17">
        <v>24</v>
      </c>
      <c r="F23" s="15">
        <v>200</v>
      </c>
      <c r="G23" s="19">
        <v>14.5</v>
      </c>
      <c r="H23" s="5">
        <f t="shared" si="0"/>
        <v>441.37931034482756</v>
      </c>
      <c r="I23" s="9">
        <f t="shared" si="1"/>
        <v>0</v>
      </c>
      <c r="J23" s="9">
        <f>I23/E23</f>
        <v>0</v>
      </c>
      <c r="K23" s="4"/>
      <c r="L23" s="6">
        <v>12.5</v>
      </c>
      <c r="M23" s="5">
        <f t="shared" si="3"/>
        <v>512</v>
      </c>
    </row>
    <row r="24" spans="1:13" x14ac:dyDescent="0.25">
      <c r="A24" s="16">
        <v>22</v>
      </c>
      <c r="B24" s="7" t="s">
        <v>21</v>
      </c>
      <c r="C24" s="10" t="s">
        <v>49</v>
      </c>
      <c r="D24" s="15">
        <v>451</v>
      </c>
      <c r="E24" s="17">
        <v>50</v>
      </c>
      <c r="F24" s="15">
        <v>72.5</v>
      </c>
      <c r="G24" s="19">
        <v>8</v>
      </c>
      <c r="H24" s="5">
        <f t="shared" si="0"/>
        <v>451</v>
      </c>
      <c r="I24" s="9">
        <f t="shared" si="1"/>
        <v>0</v>
      </c>
      <c r="J24" s="9">
        <f>I24/E24</f>
        <v>0</v>
      </c>
      <c r="K24" s="4"/>
      <c r="L24" s="7"/>
      <c r="M24" s="5">
        <f t="shared" si="3"/>
        <v>563.75</v>
      </c>
    </row>
    <row r="25" spans="1:13" x14ac:dyDescent="0.25">
      <c r="A25" s="16"/>
      <c r="D25" s="16"/>
      <c r="E25" s="16"/>
      <c r="F25" s="24"/>
    </row>
    <row r="26" spans="1:13" x14ac:dyDescent="0.25">
      <c r="D26" s="16"/>
    </row>
  </sheetData>
  <mergeCells count="2">
    <mergeCell ref="G1:J1"/>
    <mergeCell ref="L1:M1"/>
  </mergeCells>
  <conditionalFormatting sqref="H3:H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K24">
    <cfRule type="cellIs" dxfId="0" priority="4" operator="greaterThan">
      <formula>0</formula>
    </cfRule>
  </conditionalFormatting>
  <conditionalFormatting sqref="M3:M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Türkmen</dc:creator>
  <cp:lastModifiedBy>Daniel Amirahmadi</cp:lastModifiedBy>
  <dcterms:created xsi:type="dcterms:W3CDTF">2024-11-21T10:52:39Z</dcterms:created>
  <dcterms:modified xsi:type="dcterms:W3CDTF">2025-03-11T01:58:50Z</dcterms:modified>
</cp:coreProperties>
</file>