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 - danielmaangi.com\Desktop\Personal Projects\kcm_dashboard\kcm_app\metadata\krcs_hiv\"/>
    </mc:Choice>
  </mc:AlternateContent>
  <xr:revisionPtr revIDLastSave="0" documentId="13_ncr:1_{AFD4495F-D3E4-4342-8FD2-B83C6C343C0C}" xr6:coauthVersionLast="47" xr6:coauthVersionMax="47" xr10:uidLastSave="{00000000-0000-0000-0000-000000000000}"/>
  <bookViews>
    <workbookView xWindow="-110" yWindow="-110" windowWidth="19420" windowHeight="11500" activeTab="2" xr2:uid="{5015CFCC-62DD-42DE-B40C-6D306761CF00}"/>
  </bookViews>
  <sheets>
    <sheet name="Coverage" sheetId="3" r:id="rId1"/>
    <sheet name="Outcome" sheetId="5" r:id="rId2"/>
    <sheet name="Impact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L6" i="6"/>
  <c r="L5" i="6"/>
  <c r="L3" i="6"/>
  <c r="L2" i="6"/>
  <c r="O10" i="6"/>
  <c r="L10" i="6"/>
  <c r="J10" i="6"/>
  <c r="D10" i="6"/>
  <c r="I10" i="6" s="1"/>
  <c r="O9" i="6"/>
  <c r="L9" i="6"/>
  <c r="J9" i="6"/>
  <c r="D9" i="6"/>
  <c r="I9" i="6" s="1"/>
  <c r="O8" i="6"/>
  <c r="L8" i="6"/>
  <c r="J8" i="6"/>
  <c r="D8" i="6"/>
  <c r="E8" i="6" s="1"/>
  <c r="O7" i="6"/>
  <c r="J7" i="6"/>
  <c r="D7" i="6"/>
  <c r="I7" i="6" s="1"/>
  <c r="O6" i="6"/>
  <c r="J6" i="6"/>
  <c r="D6" i="6"/>
  <c r="E6" i="6" s="1"/>
  <c r="O5" i="6"/>
  <c r="J5" i="6"/>
  <c r="D5" i="6"/>
  <c r="E5" i="6" s="1"/>
  <c r="O4" i="6"/>
  <c r="L4" i="6"/>
  <c r="J4" i="6"/>
  <c r="D4" i="6"/>
  <c r="I4" i="6" s="1"/>
  <c r="O3" i="6"/>
  <c r="J3" i="6"/>
  <c r="D3" i="6"/>
  <c r="I3" i="6" s="1"/>
  <c r="O2" i="6"/>
  <c r="J2" i="6"/>
  <c r="D2" i="6"/>
  <c r="G3" i="3"/>
  <c r="H3" i="3" s="1"/>
  <c r="G4" i="3"/>
  <c r="H4" i="3" s="1"/>
  <c r="G5" i="3"/>
  <c r="H5" i="3" s="1"/>
  <c r="Q5" i="3" s="1"/>
  <c r="G6" i="3"/>
  <c r="H6" i="3"/>
  <c r="Q6" i="3" s="1"/>
  <c r="G7" i="3"/>
  <c r="H7" i="3" s="1"/>
  <c r="G8" i="3"/>
  <c r="H8" i="3" s="1"/>
  <c r="G9" i="3"/>
  <c r="H9" i="3"/>
  <c r="G10" i="3"/>
  <c r="H10" i="3"/>
  <c r="G11" i="3"/>
  <c r="H11" i="3" s="1"/>
  <c r="G12" i="3"/>
  <c r="H12" i="3" s="1"/>
  <c r="G13" i="3"/>
  <c r="H13" i="3"/>
  <c r="G14" i="3"/>
  <c r="H14" i="3"/>
  <c r="G15" i="3"/>
  <c r="H15" i="3" s="1"/>
  <c r="G16" i="3"/>
  <c r="H16" i="3" s="1"/>
  <c r="G17" i="3"/>
  <c r="H17" i="3"/>
  <c r="G18" i="3"/>
  <c r="H18" i="3"/>
  <c r="G19" i="3"/>
  <c r="H19" i="3" s="1"/>
  <c r="G20" i="3"/>
  <c r="H20" i="3" s="1"/>
  <c r="G21" i="3"/>
  <c r="H21" i="3"/>
  <c r="G22" i="3"/>
  <c r="H22" i="3"/>
  <c r="G23" i="3"/>
  <c r="H23" i="3" s="1"/>
  <c r="G24" i="3"/>
  <c r="H24" i="3" s="1"/>
  <c r="Q24" i="3" s="1"/>
  <c r="G25" i="3"/>
  <c r="H25" i="3"/>
  <c r="G26" i="3"/>
  <c r="H26" i="3"/>
  <c r="G27" i="3"/>
  <c r="H27" i="3" s="1"/>
  <c r="G28" i="3"/>
  <c r="H28" i="3" s="1"/>
  <c r="G29" i="3"/>
  <c r="H29" i="3"/>
  <c r="G30" i="3"/>
  <c r="H30" i="3"/>
  <c r="G31" i="3"/>
  <c r="H31" i="3" s="1"/>
  <c r="G32" i="3"/>
  <c r="H32" i="3" s="1"/>
  <c r="G33" i="3"/>
  <c r="H33" i="3"/>
  <c r="G34" i="3"/>
  <c r="H34" i="3"/>
  <c r="G35" i="3"/>
  <c r="H35" i="3" s="1"/>
  <c r="G36" i="3"/>
  <c r="H36" i="3" s="1"/>
  <c r="G37" i="3"/>
  <c r="H37" i="3"/>
  <c r="G38" i="3"/>
  <c r="H38" i="3"/>
  <c r="G39" i="3"/>
  <c r="H39" i="3" s="1"/>
  <c r="G40" i="3"/>
  <c r="H40" i="3" s="1"/>
  <c r="G41" i="3"/>
  <c r="H41" i="3"/>
  <c r="G42" i="3"/>
  <c r="H42" i="3"/>
  <c r="G43" i="3"/>
  <c r="H43" i="3" s="1"/>
  <c r="G44" i="3"/>
  <c r="H44" i="3" s="1"/>
  <c r="G45" i="3"/>
  <c r="H45" i="3"/>
  <c r="Q45" i="3" s="1"/>
  <c r="G46" i="3"/>
  <c r="H46" i="3"/>
  <c r="G47" i="3"/>
  <c r="H47" i="3" s="1"/>
  <c r="G48" i="3"/>
  <c r="H48" i="3" s="1"/>
  <c r="G49" i="3"/>
  <c r="H49" i="3"/>
  <c r="Q49" i="3" s="1"/>
  <c r="G50" i="3"/>
  <c r="H50" i="3"/>
  <c r="G51" i="3"/>
  <c r="H51" i="3" s="1"/>
  <c r="G52" i="3"/>
  <c r="H52" i="3" s="1"/>
  <c r="G53" i="3"/>
  <c r="H53" i="3"/>
  <c r="G54" i="3"/>
  <c r="H54" i="3"/>
  <c r="G55" i="3"/>
  <c r="H55" i="3" s="1"/>
  <c r="G56" i="3"/>
  <c r="H56" i="3" s="1"/>
  <c r="G57" i="3"/>
  <c r="H57" i="3"/>
  <c r="G58" i="3"/>
  <c r="H58" i="3"/>
  <c r="G2" i="3"/>
  <c r="H2" i="3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O37" i="5"/>
  <c r="J37" i="5"/>
  <c r="D37" i="5"/>
  <c r="I37" i="5" s="1"/>
  <c r="O36" i="5"/>
  <c r="J36" i="5"/>
  <c r="D36" i="5"/>
  <c r="I36" i="5" s="1"/>
  <c r="O35" i="5"/>
  <c r="J35" i="5"/>
  <c r="D35" i="5"/>
  <c r="O34" i="5"/>
  <c r="J34" i="5"/>
  <c r="D34" i="5"/>
  <c r="E34" i="5" s="1"/>
  <c r="O33" i="5"/>
  <c r="J33" i="5"/>
  <c r="D33" i="5"/>
  <c r="I33" i="5" s="1"/>
  <c r="O32" i="5"/>
  <c r="J32" i="5"/>
  <c r="D32" i="5"/>
  <c r="I32" i="5" s="1"/>
  <c r="O31" i="5"/>
  <c r="J31" i="5"/>
  <c r="D31" i="5"/>
  <c r="I31" i="5" s="1"/>
  <c r="O30" i="5"/>
  <c r="J30" i="5"/>
  <c r="D30" i="5"/>
  <c r="E30" i="5" s="1"/>
  <c r="O29" i="5"/>
  <c r="J29" i="5"/>
  <c r="D29" i="5"/>
  <c r="I29" i="5" s="1"/>
  <c r="O28" i="5"/>
  <c r="J28" i="5"/>
  <c r="D28" i="5"/>
  <c r="I28" i="5" s="1"/>
  <c r="O27" i="5"/>
  <c r="J27" i="5"/>
  <c r="D27" i="5"/>
  <c r="I27" i="5" s="1"/>
  <c r="O26" i="5"/>
  <c r="J26" i="5"/>
  <c r="D26" i="5"/>
  <c r="E26" i="5" s="1"/>
  <c r="O25" i="5"/>
  <c r="J25" i="5"/>
  <c r="D25" i="5"/>
  <c r="E25" i="5" s="1"/>
  <c r="O24" i="5"/>
  <c r="J24" i="5"/>
  <c r="D24" i="5"/>
  <c r="I24" i="5" s="1"/>
  <c r="O23" i="5"/>
  <c r="J23" i="5"/>
  <c r="D23" i="5"/>
  <c r="I23" i="5" s="1"/>
  <c r="O22" i="5"/>
  <c r="J22" i="5"/>
  <c r="D22" i="5"/>
  <c r="I22" i="5" s="1"/>
  <c r="O21" i="5"/>
  <c r="J21" i="5"/>
  <c r="D21" i="5"/>
  <c r="E21" i="5" s="1"/>
  <c r="O20" i="5"/>
  <c r="J20" i="5"/>
  <c r="D20" i="5"/>
  <c r="I20" i="5" s="1"/>
  <c r="O19" i="5"/>
  <c r="J19" i="5"/>
  <c r="D19" i="5"/>
  <c r="I19" i="5" s="1"/>
  <c r="O18" i="5"/>
  <c r="J18" i="5"/>
  <c r="I18" i="5"/>
  <c r="D18" i="5"/>
  <c r="P18" i="5" s="1"/>
  <c r="O17" i="5"/>
  <c r="J17" i="5"/>
  <c r="D17" i="5"/>
  <c r="E17" i="5" s="1"/>
  <c r="O16" i="5"/>
  <c r="J16" i="5"/>
  <c r="D16" i="5"/>
  <c r="I16" i="5" s="1"/>
  <c r="O15" i="5"/>
  <c r="J15" i="5"/>
  <c r="D15" i="5"/>
  <c r="I15" i="5" s="1"/>
  <c r="O14" i="5"/>
  <c r="J14" i="5"/>
  <c r="D14" i="5"/>
  <c r="P14" i="5" s="1"/>
  <c r="O13" i="5"/>
  <c r="J13" i="5"/>
  <c r="D13" i="5"/>
  <c r="I13" i="5" s="1"/>
  <c r="O12" i="5"/>
  <c r="J12" i="5"/>
  <c r="D12" i="5"/>
  <c r="E12" i="5" s="1"/>
  <c r="O11" i="5"/>
  <c r="J11" i="5"/>
  <c r="D11" i="5"/>
  <c r="I11" i="5" s="1"/>
  <c r="O10" i="5"/>
  <c r="J10" i="5"/>
  <c r="D10" i="5"/>
  <c r="I10" i="5" s="1"/>
  <c r="O9" i="5"/>
  <c r="J9" i="5"/>
  <c r="D9" i="5"/>
  <c r="I9" i="5" s="1"/>
  <c r="O8" i="5"/>
  <c r="J8" i="5"/>
  <c r="D8" i="5"/>
  <c r="E8" i="5" s="1"/>
  <c r="O7" i="5"/>
  <c r="J7" i="5"/>
  <c r="D7" i="5"/>
  <c r="I7" i="5" s="1"/>
  <c r="O6" i="5"/>
  <c r="J6" i="5"/>
  <c r="D6" i="5"/>
  <c r="I6" i="5" s="1"/>
  <c r="O5" i="5"/>
  <c r="J5" i="5"/>
  <c r="D5" i="5"/>
  <c r="E5" i="5" s="1"/>
  <c r="O4" i="5"/>
  <c r="J4" i="5"/>
  <c r="D4" i="5"/>
  <c r="E4" i="5" s="1"/>
  <c r="O3" i="5"/>
  <c r="J3" i="5"/>
  <c r="D3" i="5"/>
  <c r="I3" i="5" s="1"/>
  <c r="O2" i="5"/>
  <c r="J2" i="5"/>
  <c r="D2" i="5"/>
  <c r="O58" i="3"/>
  <c r="L58" i="3"/>
  <c r="J58" i="3"/>
  <c r="D58" i="3"/>
  <c r="O57" i="3"/>
  <c r="L57" i="3"/>
  <c r="J57" i="3"/>
  <c r="D57" i="3"/>
  <c r="O56" i="3"/>
  <c r="L56" i="3"/>
  <c r="J56" i="3"/>
  <c r="I56" i="3"/>
  <c r="D56" i="3"/>
  <c r="O55" i="3"/>
  <c r="L55" i="3"/>
  <c r="J55" i="3"/>
  <c r="D55" i="3"/>
  <c r="I55" i="3" s="1"/>
  <c r="O54" i="3"/>
  <c r="L54" i="3"/>
  <c r="J54" i="3"/>
  <c r="D54" i="3"/>
  <c r="O53" i="3"/>
  <c r="L53" i="3"/>
  <c r="J53" i="3"/>
  <c r="Q53" i="3"/>
  <c r="D53" i="3"/>
  <c r="O52" i="3"/>
  <c r="L52" i="3"/>
  <c r="J52" i="3"/>
  <c r="D52" i="3"/>
  <c r="O51" i="3"/>
  <c r="L51" i="3"/>
  <c r="J51" i="3"/>
  <c r="D51" i="3"/>
  <c r="I51" i="3" s="1"/>
  <c r="O50" i="3"/>
  <c r="L50" i="3"/>
  <c r="J50" i="3"/>
  <c r="D50" i="3"/>
  <c r="O49" i="3"/>
  <c r="L49" i="3"/>
  <c r="J49" i="3"/>
  <c r="I49" i="3"/>
  <c r="D49" i="3"/>
  <c r="O48" i="3"/>
  <c r="L48" i="3"/>
  <c r="J48" i="3"/>
  <c r="I48" i="3"/>
  <c r="D48" i="3"/>
  <c r="O47" i="3"/>
  <c r="L47" i="3"/>
  <c r="J47" i="3"/>
  <c r="D47" i="3"/>
  <c r="I47" i="3" s="1"/>
  <c r="O46" i="3"/>
  <c r="L46" i="3"/>
  <c r="J46" i="3"/>
  <c r="D46" i="3"/>
  <c r="O45" i="3"/>
  <c r="L45" i="3"/>
  <c r="J45" i="3"/>
  <c r="I45" i="3"/>
  <c r="D45" i="3"/>
  <c r="O44" i="3"/>
  <c r="L44" i="3"/>
  <c r="J44" i="3"/>
  <c r="I44" i="3"/>
  <c r="D44" i="3"/>
  <c r="O43" i="3"/>
  <c r="L43" i="3"/>
  <c r="J43" i="3"/>
  <c r="D43" i="3"/>
  <c r="I43" i="3" s="1"/>
  <c r="O42" i="3"/>
  <c r="L42" i="3"/>
  <c r="J42" i="3"/>
  <c r="D42" i="3"/>
  <c r="O41" i="3"/>
  <c r="L41" i="3"/>
  <c r="J41" i="3"/>
  <c r="D41" i="3"/>
  <c r="O40" i="3"/>
  <c r="L40" i="3"/>
  <c r="J40" i="3"/>
  <c r="D40" i="3"/>
  <c r="P23" i="3"/>
  <c r="P31" i="3"/>
  <c r="P39" i="3"/>
  <c r="O39" i="3"/>
  <c r="L39" i="3"/>
  <c r="J39" i="3"/>
  <c r="I39" i="3"/>
  <c r="D39" i="3"/>
  <c r="O38" i="3"/>
  <c r="L38" i="3"/>
  <c r="J38" i="3"/>
  <c r="D38" i="3"/>
  <c r="O37" i="3"/>
  <c r="L37" i="3"/>
  <c r="J37" i="3"/>
  <c r="D37" i="3"/>
  <c r="I37" i="3" s="1"/>
  <c r="O36" i="3"/>
  <c r="L36" i="3"/>
  <c r="J36" i="3"/>
  <c r="D36" i="3"/>
  <c r="I36" i="3" s="1"/>
  <c r="O35" i="3"/>
  <c r="L35" i="3"/>
  <c r="J35" i="3"/>
  <c r="I35" i="3"/>
  <c r="P35" i="3"/>
  <c r="D35" i="3"/>
  <c r="O34" i="3"/>
  <c r="L34" i="3"/>
  <c r="J34" i="3"/>
  <c r="D34" i="3"/>
  <c r="O33" i="3"/>
  <c r="L33" i="3"/>
  <c r="J33" i="3"/>
  <c r="D33" i="3"/>
  <c r="I33" i="3" s="1"/>
  <c r="O32" i="3"/>
  <c r="L32" i="3"/>
  <c r="J32" i="3"/>
  <c r="D32" i="3"/>
  <c r="I32" i="3" s="1"/>
  <c r="O31" i="3"/>
  <c r="L31" i="3"/>
  <c r="J31" i="3"/>
  <c r="D31" i="3"/>
  <c r="O30" i="3"/>
  <c r="L30" i="3"/>
  <c r="J30" i="3"/>
  <c r="I30" i="3"/>
  <c r="D30" i="3"/>
  <c r="O29" i="3"/>
  <c r="L29" i="3"/>
  <c r="J29" i="3"/>
  <c r="D29" i="3"/>
  <c r="I29" i="3" s="1"/>
  <c r="O28" i="3"/>
  <c r="L28" i="3"/>
  <c r="J28" i="3"/>
  <c r="D28" i="3"/>
  <c r="I28" i="3" s="1"/>
  <c r="O27" i="3"/>
  <c r="L27" i="3"/>
  <c r="J27" i="3"/>
  <c r="D27" i="3"/>
  <c r="O26" i="3"/>
  <c r="L26" i="3"/>
  <c r="J26" i="3"/>
  <c r="I26" i="3"/>
  <c r="D26" i="3"/>
  <c r="O25" i="3"/>
  <c r="L25" i="3"/>
  <c r="J25" i="3"/>
  <c r="D25" i="3"/>
  <c r="I25" i="3" s="1"/>
  <c r="O24" i="3"/>
  <c r="L24" i="3"/>
  <c r="J24" i="3"/>
  <c r="D24" i="3"/>
  <c r="I24" i="3" s="1"/>
  <c r="O23" i="3"/>
  <c r="L23" i="3"/>
  <c r="J23" i="3"/>
  <c r="D23" i="3"/>
  <c r="O22" i="3"/>
  <c r="L22" i="3"/>
  <c r="J22" i="3"/>
  <c r="D22" i="3"/>
  <c r="O21" i="3"/>
  <c r="L21" i="3"/>
  <c r="J21" i="3"/>
  <c r="D21" i="3"/>
  <c r="I21" i="3" s="1"/>
  <c r="J3" i="3"/>
  <c r="L3" i="3"/>
  <c r="J4" i="3"/>
  <c r="L4" i="3"/>
  <c r="J5" i="3"/>
  <c r="L5" i="3"/>
  <c r="J6" i="3"/>
  <c r="L6" i="3"/>
  <c r="J7" i="3"/>
  <c r="L7" i="3"/>
  <c r="J8" i="3"/>
  <c r="L8" i="3"/>
  <c r="J9" i="3"/>
  <c r="L9" i="3"/>
  <c r="J10" i="3"/>
  <c r="L10" i="3"/>
  <c r="J11" i="3"/>
  <c r="L11" i="3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J19" i="3"/>
  <c r="L19" i="3"/>
  <c r="J20" i="3"/>
  <c r="L20" i="3"/>
  <c r="L2" i="3"/>
  <c r="J2" i="3"/>
  <c r="D3" i="3"/>
  <c r="I3" i="3" s="1"/>
  <c r="D4" i="3"/>
  <c r="I4" i="3" s="1"/>
  <c r="D5" i="3"/>
  <c r="D6" i="3"/>
  <c r="D7" i="3"/>
  <c r="I7" i="3" s="1"/>
  <c r="D8" i="3"/>
  <c r="D9" i="3"/>
  <c r="D10" i="3"/>
  <c r="D11" i="3"/>
  <c r="I11" i="3" s="1"/>
  <c r="D12" i="3"/>
  <c r="I12" i="3" s="1"/>
  <c r="D13" i="3"/>
  <c r="D14" i="3"/>
  <c r="D15" i="3"/>
  <c r="I15" i="3" s="1"/>
  <c r="D16" i="3"/>
  <c r="D17" i="3"/>
  <c r="D18" i="3"/>
  <c r="D19" i="3"/>
  <c r="D20" i="3"/>
  <c r="I20" i="3" s="1"/>
  <c r="D2" i="3"/>
  <c r="O12" i="3"/>
  <c r="O13" i="3"/>
  <c r="O14" i="3"/>
  <c r="O5" i="3"/>
  <c r="O6" i="3"/>
  <c r="O7" i="3"/>
  <c r="E10" i="6" l="1"/>
  <c r="G10" i="6"/>
  <c r="P10" i="6" s="1"/>
  <c r="E4" i="6"/>
  <c r="G4" i="6"/>
  <c r="P4" i="6" s="1"/>
  <c r="I6" i="6"/>
  <c r="G6" i="6"/>
  <c r="P6" i="6" s="1"/>
  <c r="G5" i="6"/>
  <c r="I5" i="6"/>
  <c r="I2" i="6"/>
  <c r="G2" i="6"/>
  <c r="E2" i="6"/>
  <c r="E7" i="6"/>
  <c r="G7" i="6"/>
  <c r="G8" i="6"/>
  <c r="E3" i="6"/>
  <c r="E9" i="6"/>
  <c r="G3" i="6"/>
  <c r="I8" i="6"/>
  <c r="G9" i="6"/>
  <c r="P35" i="5"/>
  <c r="E37" i="5"/>
  <c r="E32" i="5"/>
  <c r="E29" i="5"/>
  <c r="I35" i="5"/>
  <c r="E36" i="5"/>
  <c r="E28" i="5"/>
  <c r="E35" i="5"/>
  <c r="E27" i="5"/>
  <c r="E33" i="5"/>
  <c r="E19" i="5"/>
  <c r="E18" i="5"/>
  <c r="E31" i="5"/>
  <c r="E9" i="5"/>
  <c r="E24" i="5"/>
  <c r="E16" i="5"/>
  <c r="E23" i="5"/>
  <c r="E15" i="5"/>
  <c r="E22" i="5"/>
  <c r="E14" i="5"/>
  <c r="E20" i="5"/>
  <c r="E7" i="5"/>
  <c r="E6" i="5"/>
  <c r="E13" i="5"/>
  <c r="E2" i="5"/>
  <c r="E11" i="5"/>
  <c r="E3" i="5"/>
  <c r="E10" i="5"/>
  <c r="I27" i="3"/>
  <c r="I41" i="3"/>
  <c r="I13" i="3"/>
  <c r="I34" i="3"/>
  <c r="Q36" i="3"/>
  <c r="Q28" i="3"/>
  <c r="I53" i="3"/>
  <c r="I52" i="3"/>
  <c r="Q57" i="3"/>
  <c r="P27" i="3"/>
  <c r="I31" i="3"/>
  <c r="I57" i="3"/>
  <c r="I23" i="3"/>
  <c r="Q32" i="3"/>
  <c r="I22" i="3"/>
  <c r="Q41" i="3"/>
  <c r="P5" i="5"/>
  <c r="I5" i="5"/>
  <c r="I14" i="5"/>
  <c r="P22" i="5"/>
  <c r="P27" i="5"/>
  <c r="P31" i="5"/>
  <c r="P9" i="5"/>
  <c r="P13" i="5"/>
  <c r="H2" i="5"/>
  <c r="Q2" i="5" s="1"/>
  <c r="P2" i="5"/>
  <c r="I2" i="5"/>
  <c r="I4" i="5"/>
  <c r="H5" i="5"/>
  <c r="Q5" i="5" s="1"/>
  <c r="I8" i="5"/>
  <c r="I12" i="5"/>
  <c r="H14" i="5"/>
  <c r="Q14" i="5" s="1"/>
  <c r="I17" i="5"/>
  <c r="H18" i="5"/>
  <c r="Q18" i="5" s="1"/>
  <c r="I21" i="5"/>
  <c r="H22" i="5"/>
  <c r="Q22" i="5" s="1"/>
  <c r="I25" i="5"/>
  <c r="I26" i="5"/>
  <c r="I30" i="5"/>
  <c r="I34" i="5"/>
  <c r="H35" i="5"/>
  <c r="Q35" i="5" s="1"/>
  <c r="I40" i="3"/>
  <c r="Q56" i="3"/>
  <c r="P56" i="3"/>
  <c r="Q48" i="3"/>
  <c r="P48" i="3"/>
  <c r="Q40" i="3"/>
  <c r="P40" i="3"/>
  <c r="Q52" i="3"/>
  <c r="P52" i="3"/>
  <c r="Q44" i="3"/>
  <c r="P44" i="3"/>
  <c r="I42" i="3"/>
  <c r="I46" i="3"/>
  <c r="I50" i="3"/>
  <c r="I54" i="3"/>
  <c r="I58" i="3"/>
  <c r="P45" i="3"/>
  <c r="P49" i="3"/>
  <c r="P53" i="3"/>
  <c r="P57" i="3"/>
  <c r="Q22" i="3"/>
  <c r="P22" i="3"/>
  <c r="Q26" i="3"/>
  <c r="P26" i="3"/>
  <c r="Q34" i="3"/>
  <c r="P34" i="3"/>
  <c r="Q30" i="3"/>
  <c r="P30" i="3"/>
  <c r="Q38" i="3"/>
  <c r="P38" i="3"/>
  <c r="P24" i="3"/>
  <c r="P28" i="3"/>
  <c r="P32" i="3"/>
  <c r="P36" i="3"/>
  <c r="I38" i="3"/>
  <c r="Q23" i="3"/>
  <c r="Q27" i="3"/>
  <c r="Q31" i="3"/>
  <c r="Q35" i="3"/>
  <c r="Q39" i="3"/>
  <c r="I19" i="3"/>
  <c r="Q7" i="3"/>
  <c r="I14" i="3"/>
  <c r="I6" i="3"/>
  <c r="I5" i="3"/>
  <c r="Q14" i="3"/>
  <c r="Q13" i="3"/>
  <c r="I2" i="3"/>
  <c r="Q12" i="3"/>
  <c r="I18" i="3"/>
  <c r="I10" i="3"/>
  <c r="I17" i="3"/>
  <c r="I9" i="3"/>
  <c r="I16" i="3"/>
  <c r="I8" i="3"/>
  <c r="P14" i="3"/>
  <c r="P13" i="3"/>
  <c r="P7" i="3"/>
  <c r="P6" i="3"/>
  <c r="P5" i="3"/>
  <c r="H10" i="6" l="1"/>
  <c r="Q10" i="6" s="1"/>
  <c r="H4" i="6"/>
  <c r="Q4" i="6" s="1"/>
  <c r="H6" i="6"/>
  <c r="Q6" i="6" s="1"/>
  <c r="P5" i="6"/>
  <c r="H5" i="6"/>
  <c r="Q5" i="6" s="1"/>
  <c r="P7" i="6"/>
  <c r="H7" i="6"/>
  <c r="Q7" i="6" s="1"/>
  <c r="H9" i="6"/>
  <c r="Q9" i="6" s="1"/>
  <c r="P9" i="6"/>
  <c r="H3" i="6"/>
  <c r="Q3" i="6" s="1"/>
  <c r="P3" i="6"/>
  <c r="H8" i="6"/>
  <c r="Q8" i="6" s="1"/>
  <c r="P8" i="6"/>
  <c r="H2" i="6"/>
  <c r="Q2" i="6" s="1"/>
  <c r="P2" i="6"/>
  <c r="H13" i="5"/>
  <c r="Q13" i="5" s="1"/>
  <c r="H9" i="5"/>
  <c r="Q9" i="5" s="1"/>
  <c r="P41" i="3"/>
  <c r="H31" i="5"/>
  <c r="Q31" i="5" s="1"/>
  <c r="H27" i="5"/>
  <c r="Q27" i="5" s="1"/>
  <c r="H16" i="5"/>
  <c r="Q16" i="5" s="1"/>
  <c r="P16" i="5"/>
  <c r="H12" i="5"/>
  <c r="Q12" i="5" s="1"/>
  <c r="P12" i="5"/>
  <c r="H17" i="5"/>
  <c r="Q17" i="5" s="1"/>
  <c r="P17" i="5"/>
  <c r="H37" i="5"/>
  <c r="Q37" i="5" s="1"/>
  <c r="P37" i="5"/>
  <c r="H10" i="5"/>
  <c r="Q10" i="5" s="1"/>
  <c r="P10" i="5"/>
  <c r="H8" i="5"/>
  <c r="Q8" i="5" s="1"/>
  <c r="P8" i="5"/>
  <c r="H6" i="5"/>
  <c r="Q6" i="5" s="1"/>
  <c r="P6" i="5"/>
  <c r="H20" i="5"/>
  <c r="Q20" i="5" s="1"/>
  <c r="P20" i="5"/>
  <c r="H30" i="5"/>
  <c r="Q30" i="5" s="1"/>
  <c r="P30" i="5"/>
  <c r="H33" i="5"/>
  <c r="Q33" i="5" s="1"/>
  <c r="P33" i="5"/>
  <c r="H29" i="5"/>
  <c r="Q29" i="5" s="1"/>
  <c r="P29" i="5"/>
  <c r="H11" i="5"/>
  <c r="Q11" i="5" s="1"/>
  <c r="P11" i="5"/>
  <c r="H4" i="5"/>
  <c r="Q4" i="5" s="1"/>
  <c r="P4" i="5"/>
  <c r="H28" i="5"/>
  <c r="Q28" i="5" s="1"/>
  <c r="P28" i="5"/>
  <c r="H26" i="5"/>
  <c r="Q26" i="5" s="1"/>
  <c r="P26" i="5"/>
  <c r="H36" i="5"/>
  <c r="Q36" i="5" s="1"/>
  <c r="P36" i="5"/>
  <c r="H32" i="5"/>
  <c r="Q32" i="5" s="1"/>
  <c r="P32" i="5"/>
  <c r="H25" i="5"/>
  <c r="Q25" i="5" s="1"/>
  <c r="P25" i="5"/>
  <c r="H21" i="5"/>
  <c r="Q21" i="5" s="1"/>
  <c r="P21" i="5"/>
  <c r="H15" i="5"/>
  <c r="Q15" i="5" s="1"/>
  <c r="P15" i="5"/>
  <c r="H7" i="5"/>
  <c r="Q7" i="5" s="1"/>
  <c r="P7" i="5"/>
  <c r="H3" i="5"/>
  <c r="Q3" i="5" s="1"/>
  <c r="P3" i="5"/>
  <c r="H24" i="5"/>
  <c r="Q24" i="5" s="1"/>
  <c r="P24" i="5"/>
  <c r="H23" i="5"/>
  <c r="Q23" i="5" s="1"/>
  <c r="P23" i="5"/>
  <c r="H34" i="5"/>
  <c r="Q34" i="5" s="1"/>
  <c r="P34" i="5"/>
  <c r="H19" i="5"/>
  <c r="Q19" i="5" s="1"/>
  <c r="P19" i="5"/>
  <c r="Q51" i="3"/>
  <c r="P51" i="3"/>
  <c r="P55" i="3"/>
  <c r="Q55" i="3"/>
  <c r="P42" i="3"/>
  <c r="Q42" i="3"/>
  <c r="Q47" i="3"/>
  <c r="P47" i="3"/>
  <c r="P50" i="3"/>
  <c r="Q50" i="3"/>
  <c r="Q46" i="3"/>
  <c r="P46" i="3"/>
  <c r="P58" i="3"/>
  <c r="Q58" i="3"/>
  <c r="P54" i="3"/>
  <c r="Q54" i="3"/>
  <c r="Q43" i="3"/>
  <c r="P43" i="3"/>
  <c r="Q29" i="3"/>
  <c r="P29" i="3"/>
  <c r="Q25" i="3"/>
  <c r="P25" i="3"/>
  <c r="Q21" i="3"/>
  <c r="P21" i="3"/>
  <c r="P37" i="3"/>
  <c r="Q37" i="3"/>
  <c r="Q33" i="3"/>
  <c r="P33" i="3"/>
  <c r="P12" i="3"/>
  <c r="O3" i="3"/>
  <c r="O4" i="3"/>
  <c r="O8" i="3"/>
  <c r="O9" i="3"/>
  <c r="O10" i="3"/>
  <c r="O11" i="3"/>
  <c r="O15" i="3"/>
  <c r="O16" i="3"/>
  <c r="O17" i="3"/>
  <c r="O18" i="3"/>
  <c r="O19" i="3"/>
  <c r="O20" i="3"/>
  <c r="O2" i="3"/>
  <c r="Q18" i="3"/>
  <c r="Q19" i="3"/>
  <c r="Q20" i="3"/>
  <c r="Q17" i="3"/>
  <c r="Q16" i="3"/>
  <c r="Q10" i="3"/>
  <c r="Q11" i="3"/>
  <c r="Q15" i="3"/>
  <c r="Q2" i="3"/>
  <c r="Q9" i="3"/>
  <c r="Q4" i="3"/>
  <c r="Q8" i="3"/>
  <c r="Q3" i="3"/>
  <c r="P11" i="3" l="1"/>
  <c r="P19" i="3"/>
  <c r="P8" i="3"/>
  <c r="P16" i="3"/>
  <c r="P10" i="3"/>
  <c r="P18" i="3"/>
  <c r="P4" i="3"/>
  <c r="P15" i="3"/>
  <c r="P20" i="3"/>
  <c r="P9" i="3"/>
  <c r="P17" i="3"/>
  <c r="P3" i="3"/>
  <c r="P2" i="3"/>
</calcChain>
</file>

<file path=xl/sharedStrings.xml><?xml version="1.0" encoding="utf-8"?>
<sst xmlns="http://schemas.openxmlformats.org/spreadsheetml/2006/main" count="459" uniqueCount="58">
  <si>
    <t>id</t>
  </si>
  <si>
    <t>code</t>
  </si>
  <si>
    <t>shortName</t>
  </si>
  <si>
    <t>description</t>
  </si>
  <si>
    <t>formName</t>
  </si>
  <si>
    <t>domainType</t>
  </si>
  <si>
    <t>valueType</t>
  </si>
  <si>
    <t>aggregationoperator</t>
  </si>
  <si>
    <t>categoryCombo.id</t>
  </si>
  <si>
    <t>name_check</t>
  </si>
  <si>
    <t>code_check</t>
  </si>
  <si>
    <t>shortname_check</t>
  </si>
  <si>
    <t>AGGREGATE</t>
  </si>
  <si>
    <t>name</t>
  </si>
  <si>
    <t>KP-6a: # of MSM who received any PrEP product at least once during the reporting period</t>
  </si>
  <si>
    <t>KP-1c: % of sex workers reached with HIV prevention programs - defined package of services</t>
  </si>
  <si>
    <t>KP-6c: # of sex workers who received any PrEP product at least once during the reporting period</t>
  </si>
  <si>
    <t>KP-1b: % of transgender people reached with HIV prevention programs - defined package of services</t>
  </si>
  <si>
    <t>KP-1d: % of people who inject drugs reached with HIV prevention programs - defined package of services</t>
  </si>
  <si>
    <t>YP-2: % of high-risk adolescent girls and young women reached with HIV prevention programs - defined package of services</t>
  </si>
  <si>
    <t>HTS-3c: % of sex workers that have received an HIV test during the reporting period in KP-specific programs and know their results</t>
  </si>
  <si>
    <t>HTS-3a: % of MSM that have received an HIV test during the reporting period in KP-specific programs and know their results</t>
  </si>
  <si>
    <t>YP-4: # of high-risk adolescent girls and young women who received any PrEP product at least once during the reporting period</t>
  </si>
  <si>
    <t>KP-6d: # of PWID who received any PrEP product at least once during the reporting period</t>
  </si>
  <si>
    <t>KP-6b: # of transgender people who received any PrEP product at least once during the reporting period</t>
  </si>
  <si>
    <t>HTS-2: % of high risk AGYW that have received an HIV test during the reporting period in AGYW programs</t>
  </si>
  <si>
    <t>HTS-3b: % of TG that have received an HIV test during the reporting period in KP-specific programs and know their results</t>
  </si>
  <si>
    <t>HTS-3d: % of people who inject drugs that have received an HIV test during the reporting period in KP-specific programs and know their results</t>
  </si>
  <si>
    <t>HTS-5: Percentage of Key and Vulnerable Population (high-risk AGYW, TG, FSW, MSM, PWID, Fisher Folk &amp; Truckers) newly diagnosed with HIV initiated on ART</t>
  </si>
  <si>
    <t>TCS-Other: Number of people living with HIV reached and re-integrated into ART through health facility client tracing mechanism by the community resource persons.</t>
  </si>
  <si>
    <t>KP-1e: Percentage of other vulnerable populations reached with HIV prevention programs - defined package of services</t>
  </si>
  <si>
    <t>HTS-3e: Percentage of other vulnerable populations that have received an HIV test during the reporting period and know their results</t>
  </si>
  <si>
    <t>code1</t>
  </si>
  <si>
    <t>name1</t>
  </si>
  <si>
    <t>Type</t>
  </si>
  <si>
    <t>TARGET</t>
  </si>
  <si>
    <t>RESULT</t>
  </si>
  <si>
    <t>COMMENT</t>
  </si>
  <si>
    <t>KP-1a: # of men who have sex with men reached with HIV prevention programs - defined package of services</t>
  </si>
  <si>
    <t>Category</t>
  </si>
  <si>
    <t>OUTCOME</t>
  </si>
  <si>
    <t>COVERAGE</t>
  </si>
  <si>
    <t>HIV O-4a: % of men reporting using a condom the last time they had anal sex with a male partner</t>
  </si>
  <si>
    <t>HIV O-5: % of sex workers reporting using a condom with their most recent client</t>
  </si>
  <si>
    <t>HIV O-16c: % of sex workers who avoid health care because of stigma and discrimination</t>
  </si>
  <si>
    <t>HIV O-10: % of high risk AGYW (15-24) who say they used a condom the last time they had sex with a non-regular partner, of those who have had sex with such a partner in the last 12 months.</t>
  </si>
  <si>
    <t>HIV O-16a: % of men who have sex with men who avoid health care because of stigma and discrimination</t>
  </si>
  <si>
    <t>HIV O-28d: % of people who inject drugs who report having experienced stigma and discrimination in the last 6 months</t>
  </si>
  <si>
    <t>HIV O-26: % of people living with HIV who report having experienced stigma and discrimination in the general community in the last 12 months.</t>
  </si>
  <si>
    <t>HIV O-6: Percentage of people who inject drugs reporting using sterile injecting equipment the last time they injected</t>
  </si>
  <si>
    <t>HIV O-4.1b: Percentage of transgender people reporting using a condom during their most recent sexual intercourse or anal sex</t>
  </si>
  <si>
    <t>HIV O-25: Percentage of law enforcement officers who report negative attitudes towards key populations</t>
  </si>
  <si>
    <t>HIV O-28c: Percentage of sex workers who report having experienced stigma and discrimination in the last 6 months</t>
  </si>
  <si>
    <t>RSSH O-3: On-shelf availability: Percentage of facilities with tracer health products for the three diseases - HIV, TB, malaria (as applicable) available on the day of the visit or day of reporting.</t>
  </si>
  <si>
    <t>HIV I-14: # of new HIV infections per 1000 uninfected population</t>
  </si>
  <si>
    <t>HIV I-4: # of AIDS-related deaths per 100,000 population</t>
  </si>
  <si>
    <t>HIV I-6: Estimated % of children newly infected with HIV from MTCT among women living with HIV delivering in the past 12 months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</si>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</sst>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" fillId="0" borderId="7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5D09-A840-41AA-BB50-1E600F2A4EAC}">
  <dimension ref="A1:Q58"/>
  <sheetViews>
    <sheetView zoomScale="90" zoomScaleNormal="90" workbookViewId="0">
      <pane ySplit="1" topLeftCell="A2" activePane="bottomLeft" state="frozen"/>
      <selection pane="bottomLeft" activeCell="G6" sqref="G6"/>
    </sheetView>
  </sheetViews>
  <sheetFormatPr defaultRowHeight="12" x14ac:dyDescent="0.35"/>
  <cols>
    <col min="1" max="1" width="10.90625" style="2" customWidth="1"/>
    <col min="2" max="2" width="12.36328125" style="2" customWidth="1"/>
    <col min="3" max="3" width="51.453125" style="2" bestFit="1" customWidth="1"/>
    <col min="4" max="4" width="8.81640625" style="2" bestFit="1" customWidth="1"/>
    <col min="5" max="5" width="51.453125" style="2" customWidth="1"/>
    <col min="6" max="6" width="22.81640625" style="2" customWidth="1"/>
    <col min="7" max="7" width="39" style="2" customWidth="1"/>
    <col min="8" max="8" width="36.7265625" style="2" customWidth="1"/>
    <col min="9" max="9" width="30.1796875" style="6" customWidth="1"/>
    <col min="10" max="10" width="25.453125" style="6" customWidth="1"/>
    <col min="11" max="11" width="24.90625" style="2" customWidth="1"/>
    <col min="12" max="12" width="20.36328125" style="2" customWidth="1"/>
    <col min="13" max="13" width="21.1796875" style="2" customWidth="1"/>
    <col min="14" max="14" width="20.1796875" style="2" customWidth="1"/>
    <col min="15" max="16384" width="8.7265625" style="2"/>
  </cols>
  <sheetData>
    <row r="1" spans="1:17" ht="23" x14ac:dyDescent="0.35">
      <c r="A1" s="20" t="s">
        <v>41</v>
      </c>
      <c r="B1" s="20" t="s">
        <v>34</v>
      </c>
      <c r="C1" s="20" t="s">
        <v>33</v>
      </c>
      <c r="D1" s="21" t="s">
        <v>32</v>
      </c>
      <c r="E1" s="8" t="s">
        <v>13</v>
      </c>
      <c r="F1" s="9" t="s">
        <v>0</v>
      </c>
      <c r="G1" s="9" t="s">
        <v>1</v>
      </c>
      <c r="H1" s="9" t="s">
        <v>2</v>
      </c>
      <c r="I1" s="10" t="s">
        <v>3</v>
      </c>
      <c r="J1" s="10" t="s">
        <v>4</v>
      </c>
      <c r="K1" s="9" t="s">
        <v>5</v>
      </c>
      <c r="L1" s="9" t="s">
        <v>6</v>
      </c>
      <c r="M1" s="9" t="s">
        <v>7</v>
      </c>
      <c r="N1" s="11" t="s">
        <v>8</v>
      </c>
      <c r="O1" s="7" t="s">
        <v>9</v>
      </c>
      <c r="P1" s="1" t="s">
        <v>10</v>
      </c>
      <c r="Q1" s="1" t="s">
        <v>11</v>
      </c>
    </row>
    <row r="2" spans="1:17" ht="34.5" x14ac:dyDescent="0.35">
      <c r="A2" s="12" t="s">
        <v>41</v>
      </c>
      <c r="B2" s="12" t="s">
        <v>35</v>
      </c>
      <c r="C2" s="12" t="s">
        <v>38</v>
      </c>
      <c r="D2" s="22" t="str">
        <f>LEFT(C2,FIND(":",C2)-1)</f>
        <v>KP-1a</v>
      </c>
      <c r="E2" s="12" t="str">
        <f>"[GC7/H-KRCS/"&amp;D2&amp;"/"&amp;B2&amp;"/"&amp;A2&amp;"] "&amp;RIGHT(C2,LEN(C2)-LEN(D2)-2)</f>
        <v>[GC7/H-KRCS/KP-1a/TARGET/COVERAGE] # of men who have sex with men reached with HIV prevention programs - defined package of services</v>
      </c>
      <c r="G2" s="4" t="str">
        <f>"GC7/H-KRCS/"&amp;D2&amp;"/"&amp;B2&amp;"/"&amp;""&amp;A2</f>
        <v>GC7/H-KRCS/KP-1a/TARGET/COVERAGE</v>
      </c>
      <c r="H2" s="4" t="str">
        <f>G2</f>
        <v>GC7/H-KRCS/KP-1a/TARGET/COVERAGE</v>
      </c>
      <c r="I2" s="3" t="str">
        <f>RIGHT(C2,LEN(C2)-LEN(D2)-2)</f>
        <v># of men who have sex with men reached with HIV prevention programs - defined package of services</v>
      </c>
      <c r="J2" s="13" t="str">
        <f>IF(B2="COMMENT","LONG_TEXT","NUMBER")</f>
        <v>NUMBER</v>
      </c>
      <c r="K2" s="4" t="s">
        <v>12</v>
      </c>
      <c r="L2" s="4" t="str">
        <f>IF(B2="COMMENT","LONG_TEXT","NUMBER")</f>
        <v>NUMBER</v>
      </c>
      <c r="N2" s="14"/>
      <c r="O2" s="5" t="str">
        <f t="shared" ref="O2" si="0">IF(LEN(C2)&lt;230, "Yes", "No")</f>
        <v>Yes</v>
      </c>
      <c r="P2" s="5" t="str">
        <f t="shared" ref="P2:Q2" si="1">IF(LEN(G2)&lt;50, "Yes", "No")</f>
        <v>Yes</v>
      </c>
      <c r="Q2" s="5" t="str">
        <f t="shared" si="1"/>
        <v>Yes</v>
      </c>
    </row>
    <row r="3" spans="1:17" ht="34.5" x14ac:dyDescent="0.35">
      <c r="A3" s="12" t="s">
        <v>41</v>
      </c>
      <c r="B3" s="12" t="s">
        <v>35</v>
      </c>
      <c r="C3" s="12" t="s">
        <v>14</v>
      </c>
      <c r="D3" s="22" t="str">
        <f t="shared" ref="D3:D58" si="2">LEFT(C3,FIND(":",C3)-1)</f>
        <v>KP-6a</v>
      </c>
      <c r="E3" s="12" t="str">
        <f t="shared" ref="E3:E58" si="3">"[GC7/H-KRCS/"&amp;D3&amp;"/"&amp;B3&amp;"/"&amp;A3&amp;"] "&amp;RIGHT(C3,LEN(C3)-LEN(D3)-2)</f>
        <v>[GC7/H-KRCS/KP-6a/TARGET/COVERAGE] # of MSM who received any PrEP product at least once during the reporting period</v>
      </c>
      <c r="G3" s="4" t="str">
        <f t="shared" ref="G3:G58" si="4">"GC7/H-KRCS/"&amp;D3&amp;"/"&amp;B3&amp;"/"&amp;""&amp;A3</f>
        <v>GC7/H-KRCS/KP-6a/TARGET/COVERAGE</v>
      </c>
      <c r="H3" s="4" t="str">
        <f t="shared" ref="H3:H58" si="5">G3</f>
        <v>GC7/H-KRCS/KP-6a/TARGET/COVERAGE</v>
      </c>
      <c r="I3" s="3" t="str">
        <f t="shared" ref="I3:I20" si="6">RIGHT(C3,LEN(C3)-LEN(D3)-2)</f>
        <v># of MSM who received any PrEP product at least once during the reporting period</v>
      </c>
      <c r="J3" s="13" t="str">
        <f t="shared" ref="J3:J20" si="7">IF(B3="COMMENT","LONG_TEXT","NUMBER")</f>
        <v>NUMBER</v>
      </c>
      <c r="K3" s="4" t="s">
        <v>12</v>
      </c>
      <c r="L3" s="4" t="str">
        <f t="shared" ref="L3:L20" si="8">IF(B3="COMMENT","LONG_TEXT","NUMBER")</f>
        <v>NUMBER</v>
      </c>
      <c r="N3" s="14"/>
      <c r="O3" s="5" t="str">
        <f>IF(LEN(C3)&lt;230, "Yes", "No")</f>
        <v>Yes</v>
      </c>
      <c r="P3" s="5" t="str">
        <f t="shared" ref="P3:P21" si="9">IF(LEN(G3)&lt;50, "Yes", "No")</f>
        <v>Yes</v>
      </c>
      <c r="Q3" s="5" t="str">
        <f t="shared" ref="Q3:Q21" si="10">IF(LEN(H3)&lt;50, "Yes", "No")</f>
        <v>Yes</v>
      </c>
    </row>
    <row r="4" spans="1:17" ht="34.5" x14ac:dyDescent="0.35">
      <c r="A4" s="12" t="s">
        <v>41</v>
      </c>
      <c r="B4" s="12" t="s">
        <v>35</v>
      </c>
      <c r="C4" s="12" t="s">
        <v>15</v>
      </c>
      <c r="D4" s="22" t="str">
        <f t="shared" si="2"/>
        <v>KP-1c</v>
      </c>
      <c r="E4" s="12" t="str">
        <f t="shared" si="3"/>
        <v>[GC7/H-KRCS/KP-1c/TARGET/COVERAGE] % of sex workers reached with HIV prevention programs - defined package of services</v>
      </c>
      <c r="G4" s="4" t="str">
        <f t="shared" si="4"/>
        <v>GC7/H-KRCS/KP-1c/TARGET/COVERAGE</v>
      </c>
      <c r="H4" s="4" t="str">
        <f t="shared" si="5"/>
        <v>GC7/H-KRCS/KP-1c/TARGET/COVERAGE</v>
      </c>
      <c r="I4" s="3" t="str">
        <f t="shared" si="6"/>
        <v>% of sex workers reached with HIV prevention programs - defined package of services</v>
      </c>
      <c r="J4" s="13" t="str">
        <f t="shared" si="7"/>
        <v>NUMBER</v>
      </c>
      <c r="K4" s="4" t="s">
        <v>12</v>
      </c>
      <c r="L4" s="4" t="str">
        <f t="shared" si="8"/>
        <v>NUMBER</v>
      </c>
      <c r="N4" s="14"/>
      <c r="O4" s="5" t="str">
        <f>IF(LEN(C4)&lt;230, "Yes", "No")</f>
        <v>Yes</v>
      </c>
      <c r="P4" s="5" t="str">
        <f t="shared" si="9"/>
        <v>Yes</v>
      </c>
      <c r="Q4" s="5" t="str">
        <f t="shared" si="10"/>
        <v>Yes</v>
      </c>
    </row>
    <row r="5" spans="1:17" ht="34.5" x14ac:dyDescent="0.35">
      <c r="A5" s="12" t="s">
        <v>41</v>
      </c>
      <c r="B5" s="12" t="s">
        <v>35</v>
      </c>
      <c r="C5" s="12" t="s">
        <v>16</v>
      </c>
      <c r="D5" s="22" t="str">
        <f t="shared" si="2"/>
        <v>KP-6c</v>
      </c>
      <c r="E5" s="12" t="str">
        <f t="shared" si="3"/>
        <v>[GC7/H-KRCS/KP-6c/TARGET/COVERAGE] # of sex workers who received any PrEP product at least once during the reporting period</v>
      </c>
      <c r="G5" s="4" t="str">
        <f t="shared" si="4"/>
        <v>GC7/H-KRCS/KP-6c/TARGET/COVERAGE</v>
      </c>
      <c r="H5" s="4" t="str">
        <f t="shared" si="5"/>
        <v>GC7/H-KRCS/KP-6c/TARGET/COVERAGE</v>
      </c>
      <c r="I5" s="3" t="str">
        <f t="shared" si="6"/>
        <v># of sex workers who received any PrEP product at least once during the reporting period</v>
      </c>
      <c r="J5" s="13" t="str">
        <f t="shared" si="7"/>
        <v>NUMBER</v>
      </c>
      <c r="K5" s="4" t="s">
        <v>12</v>
      </c>
      <c r="L5" s="4" t="str">
        <f t="shared" si="8"/>
        <v>NUMBER</v>
      </c>
      <c r="N5" s="14"/>
      <c r="O5" s="5" t="str">
        <f t="shared" ref="O5:O7" si="11">IF(LEN(C5)&lt;230, "Yes", "No")</f>
        <v>Yes</v>
      </c>
      <c r="P5" s="5" t="str">
        <f t="shared" ref="P5:P7" si="12">IF(LEN(G5)&lt;50, "Yes", "No")</f>
        <v>Yes</v>
      </c>
      <c r="Q5" s="5" t="str">
        <f t="shared" ref="Q5:Q7" si="13">IF(LEN(H5)&lt;50, "Yes", "No")</f>
        <v>Yes</v>
      </c>
    </row>
    <row r="6" spans="1:17" ht="34.5" x14ac:dyDescent="0.35">
      <c r="A6" s="12" t="s">
        <v>41</v>
      </c>
      <c r="B6" s="12" t="s">
        <v>35</v>
      </c>
      <c r="C6" s="12" t="s">
        <v>17</v>
      </c>
      <c r="D6" s="22" t="str">
        <f t="shared" si="2"/>
        <v>KP-1b</v>
      </c>
      <c r="E6" s="12" t="str">
        <f t="shared" si="3"/>
        <v>[GC7/H-KRCS/KP-1b/TARGET/COVERAGE] % of transgender people reached with HIV prevention programs - defined package of services</v>
      </c>
      <c r="G6" s="4" t="str">
        <f t="shared" si="4"/>
        <v>GC7/H-KRCS/KP-1b/TARGET/COVERAGE</v>
      </c>
      <c r="H6" s="4" t="str">
        <f t="shared" si="5"/>
        <v>GC7/H-KRCS/KP-1b/TARGET/COVERAGE</v>
      </c>
      <c r="I6" s="3" t="str">
        <f t="shared" si="6"/>
        <v>% of transgender people reached with HIV prevention programs - defined package of services</v>
      </c>
      <c r="J6" s="13" t="str">
        <f t="shared" si="7"/>
        <v>NUMBER</v>
      </c>
      <c r="K6" s="4" t="s">
        <v>12</v>
      </c>
      <c r="L6" s="4" t="str">
        <f t="shared" si="8"/>
        <v>NUMBER</v>
      </c>
      <c r="N6" s="14"/>
      <c r="O6" s="5" t="str">
        <f t="shared" si="11"/>
        <v>Yes</v>
      </c>
      <c r="P6" s="5" t="str">
        <f t="shared" si="12"/>
        <v>Yes</v>
      </c>
      <c r="Q6" s="5" t="str">
        <f t="shared" si="13"/>
        <v>Yes</v>
      </c>
    </row>
    <row r="7" spans="1:17" ht="34.5" x14ac:dyDescent="0.35">
      <c r="A7" s="12" t="s">
        <v>41</v>
      </c>
      <c r="B7" s="12" t="s">
        <v>35</v>
      </c>
      <c r="C7" s="12" t="s">
        <v>18</v>
      </c>
      <c r="D7" s="22" t="str">
        <f t="shared" si="2"/>
        <v>KP-1d</v>
      </c>
      <c r="E7" s="12" t="str">
        <f t="shared" si="3"/>
        <v>[GC7/H-KRCS/KP-1d/TARGET/COVERAGE] % of people who inject drugs reached with HIV prevention programs - defined package of services</v>
      </c>
      <c r="G7" s="4" t="str">
        <f t="shared" si="4"/>
        <v>GC7/H-KRCS/KP-1d/TARGET/COVERAGE</v>
      </c>
      <c r="H7" s="4" t="str">
        <f t="shared" si="5"/>
        <v>GC7/H-KRCS/KP-1d/TARGET/COVERAGE</v>
      </c>
      <c r="I7" s="3" t="str">
        <f t="shared" si="6"/>
        <v>% of people who inject drugs reached with HIV prevention programs - defined package of services</v>
      </c>
      <c r="J7" s="13" t="str">
        <f t="shared" si="7"/>
        <v>NUMBER</v>
      </c>
      <c r="K7" s="4" t="s">
        <v>12</v>
      </c>
      <c r="L7" s="4" t="str">
        <f t="shared" si="8"/>
        <v>NUMBER</v>
      </c>
      <c r="N7" s="14"/>
      <c r="O7" s="5" t="str">
        <f t="shared" si="11"/>
        <v>Yes</v>
      </c>
      <c r="P7" s="5" t="str">
        <f t="shared" si="12"/>
        <v>Yes</v>
      </c>
      <c r="Q7" s="5" t="str">
        <f t="shared" si="13"/>
        <v>Yes</v>
      </c>
    </row>
    <row r="8" spans="1:17" ht="46" x14ac:dyDescent="0.35">
      <c r="A8" s="12" t="s">
        <v>41</v>
      </c>
      <c r="B8" s="12" t="s">
        <v>35</v>
      </c>
      <c r="C8" s="12" t="s">
        <v>19</v>
      </c>
      <c r="D8" s="22" t="str">
        <f t="shared" si="2"/>
        <v>YP-2</v>
      </c>
      <c r="E8" s="12" t="str">
        <f t="shared" si="3"/>
        <v>[GC7/H-KRCS/YP-2/TARGET/COVERAGE] % of high-risk adolescent girls and young women reached with HIV prevention programs - defined package of services</v>
      </c>
      <c r="G8" s="4" t="str">
        <f t="shared" si="4"/>
        <v>GC7/H-KRCS/YP-2/TARGET/COVERAGE</v>
      </c>
      <c r="H8" s="4" t="str">
        <f t="shared" si="5"/>
        <v>GC7/H-KRCS/YP-2/TARGET/COVERAGE</v>
      </c>
      <c r="I8" s="3" t="str">
        <f t="shared" si="6"/>
        <v>% of high-risk adolescent girls and young women reached with HIV prevention programs - defined package of services</v>
      </c>
      <c r="J8" s="13" t="str">
        <f t="shared" si="7"/>
        <v>NUMBER</v>
      </c>
      <c r="K8" s="4" t="s">
        <v>12</v>
      </c>
      <c r="L8" s="4" t="str">
        <f t="shared" si="8"/>
        <v>NUMBER</v>
      </c>
      <c r="N8" s="15"/>
      <c r="O8" s="5" t="str">
        <f>IF(LEN(C8)&lt;230, "Yes", "No")</f>
        <v>Yes</v>
      </c>
      <c r="P8" s="5" t="str">
        <f t="shared" si="9"/>
        <v>Yes</v>
      </c>
      <c r="Q8" s="5" t="str">
        <f t="shared" si="10"/>
        <v>Yes</v>
      </c>
    </row>
    <row r="9" spans="1:17" ht="46" x14ac:dyDescent="0.35">
      <c r="A9" s="12" t="s">
        <v>41</v>
      </c>
      <c r="B9" s="12" t="s">
        <v>35</v>
      </c>
      <c r="C9" s="12" t="s">
        <v>20</v>
      </c>
      <c r="D9" s="22" t="str">
        <f t="shared" si="2"/>
        <v>HTS-3c</v>
      </c>
      <c r="E9" s="12" t="str">
        <f t="shared" si="3"/>
        <v>[GC7/H-KRCS/HTS-3c/TARGET/COVERAGE] % of sex workers that have received an HIV test during the reporting period in KP-specific programs and know their results</v>
      </c>
      <c r="G9" s="4" t="str">
        <f t="shared" si="4"/>
        <v>GC7/H-KRCS/HTS-3c/TARGET/COVERAGE</v>
      </c>
      <c r="H9" s="4" t="str">
        <f t="shared" si="5"/>
        <v>GC7/H-KRCS/HTS-3c/TARGET/COVERAGE</v>
      </c>
      <c r="I9" s="3" t="str">
        <f t="shared" si="6"/>
        <v>% of sex workers that have received an HIV test during the reporting period in KP-specific programs and know their results</v>
      </c>
      <c r="J9" s="13" t="str">
        <f t="shared" si="7"/>
        <v>NUMBER</v>
      </c>
      <c r="K9" s="4" t="s">
        <v>12</v>
      </c>
      <c r="L9" s="4" t="str">
        <f t="shared" si="8"/>
        <v>NUMBER</v>
      </c>
      <c r="N9" s="15"/>
      <c r="O9" s="5" t="str">
        <f>IF(LEN(C9)&lt;230, "Yes", "No")</f>
        <v>Yes</v>
      </c>
      <c r="P9" s="5" t="str">
        <f t="shared" si="9"/>
        <v>Yes</v>
      </c>
      <c r="Q9" s="5" t="str">
        <f t="shared" si="10"/>
        <v>Yes</v>
      </c>
    </row>
    <row r="10" spans="1:17" ht="46" x14ac:dyDescent="0.35">
      <c r="A10" s="12" t="s">
        <v>41</v>
      </c>
      <c r="B10" s="12" t="s">
        <v>35</v>
      </c>
      <c r="C10" s="12" t="s">
        <v>21</v>
      </c>
      <c r="D10" s="22" t="str">
        <f t="shared" si="2"/>
        <v>HTS-3a</v>
      </c>
      <c r="E10" s="12" t="str">
        <f t="shared" si="3"/>
        <v>[GC7/H-KRCS/HTS-3a/TARGET/COVERAGE] % of MSM that have received an HIV test during the reporting period in KP-specific programs and know their results</v>
      </c>
      <c r="G10" s="4" t="str">
        <f t="shared" si="4"/>
        <v>GC7/H-KRCS/HTS-3a/TARGET/COVERAGE</v>
      </c>
      <c r="H10" s="4" t="str">
        <f t="shared" si="5"/>
        <v>GC7/H-KRCS/HTS-3a/TARGET/COVERAGE</v>
      </c>
      <c r="I10" s="3" t="str">
        <f t="shared" si="6"/>
        <v>% of MSM that have received an HIV test during the reporting period in KP-specific programs and know their results</v>
      </c>
      <c r="J10" s="13" t="str">
        <f t="shared" si="7"/>
        <v>NUMBER</v>
      </c>
      <c r="K10" s="4" t="s">
        <v>12</v>
      </c>
      <c r="L10" s="4" t="str">
        <f t="shared" si="8"/>
        <v>NUMBER</v>
      </c>
      <c r="N10" s="14"/>
      <c r="O10" s="5" t="str">
        <f>IF(LEN(C10)&lt;230, "Yes", "No")</f>
        <v>Yes</v>
      </c>
      <c r="P10" s="5" t="str">
        <f t="shared" si="9"/>
        <v>Yes</v>
      </c>
      <c r="Q10" s="5" t="str">
        <f t="shared" si="10"/>
        <v>Yes</v>
      </c>
    </row>
    <row r="11" spans="1:17" ht="46" x14ac:dyDescent="0.35">
      <c r="A11" s="12" t="s">
        <v>41</v>
      </c>
      <c r="B11" s="12" t="s">
        <v>35</v>
      </c>
      <c r="C11" s="12" t="s">
        <v>22</v>
      </c>
      <c r="D11" s="22" t="str">
        <f t="shared" si="2"/>
        <v>YP-4</v>
      </c>
      <c r="E11" s="12" t="str">
        <f t="shared" si="3"/>
        <v>[GC7/H-KRCS/YP-4/TARGET/COVERAGE] # of high-risk adolescent girls and young women who received any PrEP product at least once during the reporting period</v>
      </c>
      <c r="G11" s="4" t="str">
        <f t="shared" si="4"/>
        <v>GC7/H-KRCS/YP-4/TARGET/COVERAGE</v>
      </c>
      <c r="H11" s="4" t="str">
        <f t="shared" si="5"/>
        <v>GC7/H-KRCS/YP-4/TARGET/COVERAGE</v>
      </c>
      <c r="I11" s="3" t="str">
        <f t="shared" si="6"/>
        <v># of high-risk adolescent girls and young women who received any PrEP product at least once during the reporting period</v>
      </c>
      <c r="J11" s="13" t="str">
        <f t="shared" si="7"/>
        <v>NUMBER</v>
      </c>
      <c r="K11" s="4" t="s">
        <v>12</v>
      </c>
      <c r="L11" s="4" t="str">
        <f t="shared" si="8"/>
        <v>NUMBER</v>
      </c>
      <c r="N11" s="15"/>
      <c r="O11" s="5" t="str">
        <f>IF(LEN(C11)&lt;230, "Yes", "No")</f>
        <v>Yes</v>
      </c>
      <c r="P11" s="5" t="str">
        <f t="shared" si="9"/>
        <v>Yes</v>
      </c>
      <c r="Q11" s="5" t="str">
        <f t="shared" si="10"/>
        <v>Yes</v>
      </c>
    </row>
    <row r="12" spans="1:17" ht="34.5" x14ac:dyDescent="0.35">
      <c r="A12" s="12" t="s">
        <v>41</v>
      </c>
      <c r="B12" s="12" t="s">
        <v>35</v>
      </c>
      <c r="C12" s="12" t="s">
        <v>23</v>
      </c>
      <c r="D12" s="22" t="str">
        <f t="shared" si="2"/>
        <v>KP-6d</v>
      </c>
      <c r="E12" s="12" t="str">
        <f t="shared" si="3"/>
        <v>[GC7/H-KRCS/KP-6d/TARGET/COVERAGE] # of PWID who received any PrEP product at least once during the reporting period</v>
      </c>
      <c r="G12" s="4" t="str">
        <f t="shared" si="4"/>
        <v>GC7/H-KRCS/KP-6d/TARGET/COVERAGE</v>
      </c>
      <c r="H12" s="4" t="str">
        <f t="shared" si="5"/>
        <v>GC7/H-KRCS/KP-6d/TARGET/COVERAGE</v>
      </c>
      <c r="I12" s="3" t="str">
        <f t="shared" si="6"/>
        <v># of PWID who received any PrEP product at least once during the reporting period</v>
      </c>
      <c r="J12" s="13" t="str">
        <f t="shared" si="7"/>
        <v>NUMBER</v>
      </c>
      <c r="K12" s="4" t="s">
        <v>12</v>
      </c>
      <c r="L12" s="4" t="str">
        <f t="shared" si="8"/>
        <v>NUMBER</v>
      </c>
      <c r="N12" s="15"/>
      <c r="O12" s="5" t="str">
        <f t="shared" ref="O12:O14" si="14">IF(LEN(C12)&lt;230, "Yes", "No")</f>
        <v>Yes</v>
      </c>
      <c r="P12" s="5" t="str">
        <f t="shared" ref="P12:P14" si="15">IF(LEN(G12)&lt;50, "Yes", "No")</f>
        <v>Yes</v>
      </c>
      <c r="Q12" s="5" t="str">
        <f t="shared" ref="Q12:Q14" si="16">IF(LEN(H12)&lt;50, "Yes", "No")</f>
        <v>Yes</v>
      </c>
    </row>
    <row r="13" spans="1:17" ht="34.5" x14ac:dyDescent="0.35">
      <c r="A13" s="12" t="s">
        <v>41</v>
      </c>
      <c r="B13" s="12" t="s">
        <v>35</v>
      </c>
      <c r="C13" s="12" t="s">
        <v>24</v>
      </c>
      <c r="D13" s="22" t="str">
        <f t="shared" si="2"/>
        <v>KP-6b</v>
      </c>
      <c r="E13" s="12" t="str">
        <f t="shared" si="3"/>
        <v>[GC7/H-KRCS/KP-6b/TARGET/COVERAGE] # of transgender people who received any PrEP product at least once during the reporting period</v>
      </c>
      <c r="G13" s="4" t="str">
        <f t="shared" si="4"/>
        <v>GC7/H-KRCS/KP-6b/TARGET/COVERAGE</v>
      </c>
      <c r="H13" s="4" t="str">
        <f t="shared" si="5"/>
        <v>GC7/H-KRCS/KP-6b/TARGET/COVERAGE</v>
      </c>
      <c r="I13" s="3" t="str">
        <f t="shared" si="6"/>
        <v># of transgender people who received any PrEP product at least once during the reporting period</v>
      </c>
      <c r="J13" s="13" t="str">
        <f t="shared" si="7"/>
        <v>NUMBER</v>
      </c>
      <c r="K13" s="4" t="s">
        <v>12</v>
      </c>
      <c r="L13" s="4" t="str">
        <f t="shared" si="8"/>
        <v>NUMBER</v>
      </c>
      <c r="N13" s="14"/>
      <c r="O13" s="5" t="str">
        <f t="shared" si="14"/>
        <v>Yes</v>
      </c>
      <c r="P13" s="5" t="str">
        <f t="shared" si="15"/>
        <v>Yes</v>
      </c>
      <c r="Q13" s="5" t="str">
        <f t="shared" si="16"/>
        <v>Yes</v>
      </c>
    </row>
    <row r="14" spans="1:17" ht="34.5" x14ac:dyDescent="0.35">
      <c r="A14" s="12" t="s">
        <v>41</v>
      </c>
      <c r="B14" s="12" t="s">
        <v>35</v>
      </c>
      <c r="C14" s="12" t="s">
        <v>25</v>
      </c>
      <c r="D14" s="22" t="str">
        <f t="shared" si="2"/>
        <v>HTS-2</v>
      </c>
      <c r="E14" s="12" t="str">
        <f t="shared" si="3"/>
        <v>[GC7/H-KRCS/HTS-2/TARGET/COVERAGE] % of high risk AGYW that have received an HIV test during the reporting period in AGYW programs</v>
      </c>
      <c r="G14" s="4" t="str">
        <f t="shared" si="4"/>
        <v>GC7/H-KRCS/HTS-2/TARGET/COVERAGE</v>
      </c>
      <c r="H14" s="4" t="str">
        <f t="shared" si="5"/>
        <v>GC7/H-KRCS/HTS-2/TARGET/COVERAGE</v>
      </c>
      <c r="I14" s="3" t="str">
        <f t="shared" si="6"/>
        <v>% of high risk AGYW that have received an HIV test during the reporting period in AGYW programs</v>
      </c>
      <c r="J14" s="13" t="str">
        <f t="shared" si="7"/>
        <v>NUMBER</v>
      </c>
      <c r="K14" s="4" t="s">
        <v>12</v>
      </c>
      <c r="L14" s="4" t="str">
        <f t="shared" si="8"/>
        <v>NUMBER</v>
      </c>
      <c r="N14" s="15"/>
      <c r="O14" s="5" t="str">
        <f t="shared" si="14"/>
        <v>Yes</v>
      </c>
      <c r="P14" s="5" t="str">
        <f t="shared" si="15"/>
        <v>Yes</v>
      </c>
      <c r="Q14" s="5" t="str">
        <f t="shared" si="16"/>
        <v>Yes</v>
      </c>
    </row>
    <row r="15" spans="1:17" ht="46" x14ac:dyDescent="0.35">
      <c r="A15" s="12" t="s">
        <v>41</v>
      </c>
      <c r="B15" s="12" t="s">
        <v>35</v>
      </c>
      <c r="C15" s="12" t="s">
        <v>26</v>
      </c>
      <c r="D15" s="22" t="str">
        <f t="shared" si="2"/>
        <v>HTS-3b</v>
      </c>
      <c r="E15" s="12" t="str">
        <f t="shared" si="3"/>
        <v>[GC7/H-KRCS/HTS-3b/TARGET/COVERAGE] % of TG that have received an HIV test during the reporting period in KP-specific programs and know their results</v>
      </c>
      <c r="G15" s="4" t="str">
        <f t="shared" si="4"/>
        <v>GC7/H-KRCS/HTS-3b/TARGET/COVERAGE</v>
      </c>
      <c r="H15" s="4" t="str">
        <f t="shared" si="5"/>
        <v>GC7/H-KRCS/HTS-3b/TARGET/COVERAGE</v>
      </c>
      <c r="I15" s="3" t="str">
        <f t="shared" si="6"/>
        <v>% of TG that have received an HIV test during the reporting period in KP-specific programs and know their results</v>
      </c>
      <c r="J15" s="13" t="str">
        <f t="shared" si="7"/>
        <v>NUMBER</v>
      </c>
      <c r="K15" s="4" t="s">
        <v>12</v>
      </c>
      <c r="L15" s="4" t="str">
        <f t="shared" si="8"/>
        <v>NUMBER</v>
      </c>
      <c r="N15" s="15"/>
      <c r="O15" s="5" t="str">
        <f t="shared" ref="O15:O20" si="17">IF(LEN(C15)&lt;230, "Yes", "No")</f>
        <v>Yes</v>
      </c>
      <c r="P15" s="5" t="str">
        <f t="shared" si="9"/>
        <v>Yes</v>
      </c>
      <c r="Q15" s="5" t="str">
        <f t="shared" si="10"/>
        <v>Yes</v>
      </c>
    </row>
    <row r="16" spans="1:17" ht="46" x14ac:dyDescent="0.35">
      <c r="A16" s="12" t="s">
        <v>41</v>
      </c>
      <c r="B16" s="12" t="s">
        <v>35</v>
      </c>
      <c r="C16" s="12" t="s">
        <v>27</v>
      </c>
      <c r="D16" s="22" t="str">
        <f t="shared" si="2"/>
        <v>HTS-3d</v>
      </c>
      <c r="E16" s="12" t="str">
        <f t="shared" si="3"/>
        <v>[GC7/H-KRCS/HTS-3d/TARGET/COVERAGE] % of people who inject drugs that have received an HIV test during the reporting period in KP-specific programs and know their results</v>
      </c>
      <c r="G16" s="4" t="str">
        <f t="shared" si="4"/>
        <v>GC7/H-KRCS/HTS-3d/TARGET/COVERAGE</v>
      </c>
      <c r="H16" s="4" t="str">
        <f t="shared" si="5"/>
        <v>GC7/H-KRCS/HTS-3d/TARGET/COVERAGE</v>
      </c>
      <c r="I16" s="3" t="str">
        <f t="shared" si="6"/>
        <v>% of people who inject drugs that have received an HIV test during the reporting period in KP-specific programs and know their results</v>
      </c>
      <c r="J16" s="13" t="str">
        <f t="shared" si="7"/>
        <v>NUMBER</v>
      </c>
      <c r="K16" s="4" t="s">
        <v>12</v>
      </c>
      <c r="L16" s="4" t="str">
        <f t="shared" si="8"/>
        <v>NUMBER</v>
      </c>
      <c r="N16" s="15"/>
      <c r="O16" s="5" t="str">
        <f t="shared" si="17"/>
        <v>Yes</v>
      </c>
      <c r="P16" s="5" t="str">
        <f t="shared" si="9"/>
        <v>Yes</v>
      </c>
      <c r="Q16" s="5" t="str">
        <f t="shared" si="10"/>
        <v>Yes</v>
      </c>
    </row>
    <row r="17" spans="1:17" ht="57.5" x14ac:dyDescent="0.35">
      <c r="A17" s="12" t="s">
        <v>41</v>
      </c>
      <c r="B17" s="12" t="s">
        <v>35</v>
      </c>
      <c r="C17" s="12" t="s">
        <v>28</v>
      </c>
      <c r="D17" s="22" t="str">
        <f t="shared" si="2"/>
        <v>HTS-5</v>
      </c>
      <c r="E17" s="12" t="str">
        <f t="shared" si="3"/>
        <v>[GC7/H-KRCS/HTS-5/TARGET/COVERAGE] Percentage of Key and Vulnerable Population (high-risk AGYW, TG, FSW, MSM, PWID, Fisher Folk &amp; Truckers) newly diagnosed with HIV initiated on ART</v>
      </c>
      <c r="G17" s="4" t="str">
        <f t="shared" si="4"/>
        <v>GC7/H-KRCS/HTS-5/TARGET/COVERAGE</v>
      </c>
      <c r="H17" s="4" t="str">
        <f t="shared" si="5"/>
        <v>GC7/H-KRCS/HTS-5/TARGET/COVERAGE</v>
      </c>
      <c r="I17" s="3" t="str">
        <f t="shared" si="6"/>
        <v>Percentage of Key and Vulnerable Population (high-risk AGYW, TG, FSW, MSM, PWID, Fisher Folk &amp; Truckers) newly diagnosed with HIV initiated on ART</v>
      </c>
      <c r="J17" s="13" t="str">
        <f t="shared" si="7"/>
        <v>NUMBER</v>
      </c>
      <c r="K17" s="4" t="s">
        <v>12</v>
      </c>
      <c r="L17" s="4" t="str">
        <f t="shared" si="8"/>
        <v>NUMBER</v>
      </c>
      <c r="N17" s="15"/>
      <c r="O17" s="5" t="str">
        <f t="shared" si="17"/>
        <v>Yes</v>
      </c>
      <c r="P17" s="5" t="str">
        <f t="shared" si="9"/>
        <v>Yes</v>
      </c>
      <c r="Q17" s="5" t="str">
        <f t="shared" si="10"/>
        <v>Yes</v>
      </c>
    </row>
    <row r="18" spans="1:17" ht="57.5" x14ac:dyDescent="0.35">
      <c r="A18" s="12" t="s">
        <v>41</v>
      </c>
      <c r="B18" s="12" t="s">
        <v>35</v>
      </c>
      <c r="C18" s="12" t="s">
        <v>29</v>
      </c>
      <c r="D18" s="22" t="str">
        <f t="shared" si="2"/>
        <v>TCS-Other</v>
      </c>
      <c r="E18" s="12" t="str">
        <f t="shared" si="3"/>
        <v>[GC7/H-KRCS/TCS-Other/TARGET/COVERAGE] Number of people living with HIV reached and re-integrated into ART through health facility client tracing mechanism by the community resource persons.</v>
      </c>
      <c r="G18" s="4" t="str">
        <f t="shared" si="4"/>
        <v>GC7/H-KRCS/TCS-Other/TARGET/COVERAGE</v>
      </c>
      <c r="H18" s="4" t="str">
        <f t="shared" si="5"/>
        <v>GC7/H-KRCS/TCS-Other/TARGET/COVERAGE</v>
      </c>
      <c r="I18" s="3" t="str">
        <f t="shared" si="6"/>
        <v>Number of people living with HIV reached and re-integrated into ART through health facility client tracing mechanism by the community resource persons.</v>
      </c>
      <c r="J18" s="13" t="str">
        <f t="shared" si="7"/>
        <v>NUMBER</v>
      </c>
      <c r="K18" s="4" t="s">
        <v>12</v>
      </c>
      <c r="L18" s="4" t="str">
        <f t="shared" si="8"/>
        <v>NUMBER</v>
      </c>
      <c r="N18" s="15"/>
      <c r="O18" s="5" t="str">
        <f t="shared" si="17"/>
        <v>Yes</v>
      </c>
      <c r="P18" s="5" t="str">
        <f t="shared" si="9"/>
        <v>Yes</v>
      </c>
      <c r="Q18" s="5" t="str">
        <f t="shared" si="10"/>
        <v>Yes</v>
      </c>
    </row>
    <row r="19" spans="1:17" ht="46" x14ac:dyDescent="0.35">
      <c r="A19" s="12" t="s">
        <v>41</v>
      </c>
      <c r="B19" s="12" t="s">
        <v>35</v>
      </c>
      <c r="C19" s="12" t="s">
        <v>30</v>
      </c>
      <c r="D19" s="22" t="str">
        <f t="shared" si="2"/>
        <v>KP-1e</v>
      </c>
      <c r="E19" s="12" t="str">
        <f t="shared" si="3"/>
        <v>[GC7/H-KRCS/KP-1e/TARGET/COVERAGE] Percentage of other vulnerable populations reached with HIV prevention programs - defined package of services</v>
      </c>
      <c r="G19" s="4" t="str">
        <f t="shared" si="4"/>
        <v>GC7/H-KRCS/KP-1e/TARGET/COVERAGE</v>
      </c>
      <c r="H19" s="4" t="str">
        <f t="shared" si="5"/>
        <v>GC7/H-KRCS/KP-1e/TARGET/COVERAGE</v>
      </c>
      <c r="I19" s="3" t="str">
        <f t="shared" si="6"/>
        <v>Percentage of other vulnerable populations reached with HIV prevention programs - defined package of services</v>
      </c>
      <c r="J19" s="13" t="str">
        <f t="shared" si="7"/>
        <v>NUMBER</v>
      </c>
      <c r="K19" s="4" t="s">
        <v>12</v>
      </c>
      <c r="L19" s="4" t="str">
        <f t="shared" si="8"/>
        <v>NUMBER</v>
      </c>
      <c r="N19" s="15"/>
      <c r="O19" s="5" t="str">
        <f t="shared" si="17"/>
        <v>Yes</v>
      </c>
      <c r="P19" s="5" t="str">
        <f t="shared" si="9"/>
        <v>Yes</v>
      </c>
      <c r="Q19" s="5" t="str">
        <f t="shared" si="10"/>
        <v>Yes</v>
      </c>
    </row>
    <row r="20" spans="1:17" ht="46.5" thickBot="1" x14ac:dyDescent="0.4">
      <c r="A20" s="12" t="s">
        <v>41</v>
      </c>
      <c r="B20" s="12" t="s">
        <v>35</v>
      </c>
      <c r="C20" s="16" t="s">
        <v>31</v>
      </c>
      <c r="D20" s="23" t="str">
        <f t="shared" si="2"/>
        <v>HTS-3e</v>
      </c>
      <c r="E20" s="12" t="str">
        <f t="shared" si="3"/>
        <v>[GC7/H-KRCS/HTS-3e/TARGET/COVERAGE] Percentage of other vulnerable populations that have received an HIV test during the reporting period and know their results</v>
      </c>
      <c r="F20" s="17"/>
      <c r="G20" s="4" t="str">
        <f t="shared" si="4"/>
        <v>GC7/H-KRCS/HTS-3e/TARGET/COVERAGE</v>
      </c>
      <c r="H20" s="4" t="str">
        <f t="shared" si="5"/>
        <v>GC7/H-KRCS/HTS-3e/TARGET/COVERAGE</v>
      </c>
      <c r="I20" s="18" t="str">
        <f t="shared" si="6"/>
        <v>Percentage of other vulnerable populations that have received an HIV test during the reporting period and know their results</v>
      </c>
      <c r="J20" s="13" t="str">
        <f t="shared" si="7"/>
        <v>NUMBER</v>
      </c>
      <c r="K20" s="4" t="s">
        <v>12</v>
      </c>
      <c r="L20" s="4" t="str">
        <f t="shared" si="8"/>
        <v>NUMBER</v>
      </c>
      <c r="M20" s="17"/>
      <c r="N20" s="19"/>
      <c r="O20" s="5" t="str">
        <f t="shared" si="17"/>
        <v>Yes</v>
      </c>
      <c r="P20" s="5" t="str">
        <f t="shared" si="9"/>
        <v>Yes</v>
      </c>
      <c r="Q20" s="5" t="str">
        <f t="shared" si="10"/>
        <v>Yes</v>
      </c>
    </row>
    <row r="21" spans="1:17" ht="34.5" x14ac:dyDescent="0.35">
      <c r="A21" s="12" t="s">
        <v>41</v>
      </c>
      <c r="B21" s="12" t="s">
        <v>36</v>
      </c>
      <c r="C21" s="12" t="s">
        <v>38</v>
      </c>
      <c r="D21" s="22" t="str">
        <f>LEFT(C21,FIND(":",C21)-1)</f>
        <v>KP-1a</v>
      </c>
      <c r="E21" s="12" t="str">
        <f t="shared" si="3"/>
        <v>[GC7/H-KRCS/KP-1a/RESULT/COVERAGE] # of men who have sex with men reached with HIV prevention programs - defined package of services</v>
      </c>
      <c r="G21" s="4" t="str">
        <f t="shared" si="4"/>
        <v>GC7/H-KRCS/KP-1a/RESULT/COVERAGE</v>
      </c>
      <c r="H21" s="4" t="str">
        <f t="shared" si="5"/>
        <v>GC7/H-KRCS/KP-1a/RESULT/COVERAGE</v>
      </c>
      <c r="I21" s="3" t="str">
        <f>RIGHT(C21,LEN(C21)-LEN(D21)-2)</f>
        <v># of men who have sex with men reached with HIV prevention programs - defined package of services</v>
      </c>
      <c r="J21" s="13" t="str">
        <f>IF(B21="COMMENT","LONG_TEXT","NUMBER")</f>
        <v>NUMBER</v>
      </c>
      <c r="K21" s="4" t="s">
        <v>12</v>
      </c>
      <c r="L21" s="4" t="str">
        <f>IF(B21="COMMENT","LONG_TEXT","NUMBER")</f>
        <v>NUMBER</v>
      </c>
      <c r="N21" s="14"/>
      <c r="O21" s="5" t="str">
        <f t="shared" ref="O21" si="18">IF(LEN(C21)&lt;230, "Yes", "No")</f>
        <v>Yes</v>
      </c>
      <c r="P21" s="5" t="str">
        <f t="shared" si="9"/>
        <v>Yes</v>
      </c>
      <c r="Q21" s="5" t="str">
        <f t="shared" si="10"/>
        <v>Yes</v>
      </c>
    </row>
    <row r="22" spans="1:17" ht="34.5" x14ac:dyDescent="0.35">
      <c r="A22" s="12" t="s">
        <v>41</v>
      </c>
      <c r="B22" s="12" t="s">
        <v>36</v>
      </c>
      <c r="C22" s="12" t="s">
        <v>14</v>
      </c>
      <c r="D22" s="22" t="str">
        <f t="shared" si="2"/>
        <v>KP-6a</v>
      </c>
      <c r="E22" s="12" t="str">
        <f t="shared" si="3"/>
        <v>[GC7/H-KRCS/KP-6a/RESULT/COVERAGE] # of MSM who received any PrEP product at least once during the reporting period</v>
      </c>
      <c r="G22" s="4" t="str">
        <f t="shared" si="4"/>
        <v>GC7/H-KRCS/KP-6a/RESULT/COVERAGE</v>
      </c>
      <c r="H22" s="4" t="str">
        <f t="shared" si="5"/>
        <v>GC7/H-KRCS/KP-6a/RESULT/COVERAGE</v>
      </c>
      <c r="I22" s="3" t="str">
        <f t="shared" ref="I22:I39" si="19">RIGHT(C22,LEN(C22)-LEN(D22)-2)</f>
        <v># of MSM who received any PrEP product at least once during the reporting period</v>
      </c>
      <c r="J22" s="13" t="str">
        <f t="shared" ref="J22:J39" si="20">IF(B22="COMMENT","LONG_TEXT","NUMBER")</f>
        <v>NUMBER</v>
      </c>
      <c r="K22" s="4" t="s">
        <v>12</v>
      </c>
      <c r="L22" s="4" t="str">
        <f t="shared" ref="L22:L39" si="21">IF(B22="COMMENT","LONG_TEXT","NUMBER")</f>
        <v>NUMBER</v>
      </c>
      <c r="N22" s="14"/>
      <c r="O22" s="5" t="str">
        <f>IF(LEN(C22)&lt;230, "Yes", "No")</f>
        <v>Yes</v>
      </c>
      <c r="P22" s="5" t="str">
        <f t="shared" ref="P22:P40" si="22">IF(LEN(G22)&lt;50, "Yes", "No")</f>
        <v>Yes</v>
      </c>
      <c r="Q22" s="5" t="str">
        <f t="shared" ref="Q22:Q40" si="23">IF(LEN(H22)&lt;50, "Yes", "No")</f>
        <v>Yes</v>
      </c>
    </row>
    <row r="23" spans="1:17" ht="34.5" x14ac:dyDescent="0.35">
      <c r="A23" s="12" t="s">
        <v>41</v>
      </c>
      <c r="B23" s="12" t="s">
        <v>36</v>
      </c>
      <c r="C23" s="12" t="s">
        <v>15</v>
      </c>
      <c r="D23" s="22" t="str">
        <f t="shared" si="2"/>
        <v>KP-1c</v>
      </c>
      <c r="E23" s="12" t="str">
        <f t="shared" si="3"/>
        <v>[GC7/H-KRCS/KP-1c/RESULT/COVERAGE] % of sex workers reached with HIV prevention programs - defined package of services</v>
      </c>
      <c r="G23" s="4" t="str">
        <f t="shared" si="4"/>
        <v>GC7/H-KRCS/KP-1c/RESULT/COVERAGE</v>
      </c>
      <c r="H23" s="4" t="str">
        <f t="shared" si="5"/>
        <v>GC7/H-KRCS/KP-1c/RESULT/COVERAGE</v>
      </c>
      <c r="I23" s="3" t="str">
        <f t="shared" si="19"/>
        <v>% of sex workers reached with HIV prevention programs - defined package of services</v>
      </c>
      <c r="J23" s="13" t="str">
        <f t="shared" si="20"/>
        <v>NUMBER</v>
      </c>
      <c r="K23" s="4" t="s">
        <v>12</v>
      </c>
      <c r="L23" s="4" t="str">
        <f t="shared" si="21"/>
        <v>NUMBER</v>
      </c>
      <c r="N23" s="14"/>
      <c r="O23" s="5" t="str">
        <f>IF(LEN(C23)&lt;230, "Yes", "No")</f>
        <v>Yes</v>
      </c>
      <c r="P23" s="5" t="str">
        <f t="shared" si="22"/>
        <v>Yes</v>
      </c>
      <c r="Q23" s="5" t="str">
        <f t="shared" si="23"/>
        <v>Yes</v>
      </c>
    </row>
    <row r="24" spans="1:17" ht="34.5" x14ac:dyDescent="0.35">
      <c r="A24" s="12" t="s">
        <v>41</v>
      </c>
      <c r="B24" s="12" t="s">
        <v>36</v>
      </c>
      <c r="C24" s="12" t="s">
        <v>16</v>
      </c>
      <c r="D24" s="22" t="str">
        <f t="shared" si="2"/>
        <v>KP-6c</v>
      </c>
      <c r="E24" s="12" t="str">
        <f t="shared" si="3"/>
        <v>[GC7/H-KRCS/KP-6c/RESULT/COVERAGE] # of sex workers who received any PrEP product at least once during the reporting period</v>
      </c>
      <c r="G24" s="4" t="str">
        <f t="shared" si="4"/>
        <v>GC7/H-KRCS/KP-6c/RESULT/COVERAGE</v>
      </c>
      <c r="H24" s="4" t="str">
        <f t="shared" si="5"/>
        <v>GC7/H-KRCS/KP-6c/RESULT/COVERAGE</v>
      </c>
      <c r="I24" s="3" t="str">
        <f t="shared" si="19"/>
        <v># of sex workers who received any PrEP product at least once during the reporting period</v>
      </c>
      <c r="J24" s="13" t="str">
        <f t="shared" si="20"/>
        <v>NUMBER</v>
      </c>
      <c r="K24" s="4" t="s">
        <v>12</v>
      </c>
      <c r="L24" s="4" t="str">
        <f t="shared" si="21"/>
        <v>NUMBER</v>
      </c>
      <c r="N24" s="14"/>
      <c r="O24" s="5" t="str">
        <f t="shared" ref="O24:O26" si="24">IF(LEN(C24)&lt;230, "Yes", "No")</f>
        <v>Yes</v>
      </c>
      <c r="P24" s="5" t="str">
        <f t="shared" si="22"/>
        <v>Yes</v>
      </c>
      <c r="Q24" s="5" t="str">
        <f t="shared" si="23"/>
        <v>Yes</v>
      </c>
    </row>
    <row r="25" spans="1:17" ht="34.5" x14ac:dyDescent="0.35">
      <c r="A25" s="12" t="s">
        <v>41</v>
      </c>
      <c r="B25" s="12" t="s">
        <v>36</v>
      </c>
      <c r="C25" s="12" t="s">
        <v>17</v>
      </c>
      <c r="D25" s="22" t="str">
        <f t="shared" si="2"/>
        <v>KP-1b</v>
      </c>
      <c r="E25" s="12" t="str">
        <f t="shared" si="3"/>
        <v>[GC7/H-KRCS/KP-1b/RESULT/COVERAGE] % of transgender people reached with HIV prevention programs - defined package of services</v>
      </c>
      <c r="G25" s="4" t="str">
        <f t="shared" si="4"/>
        <v>GC7/H-KRCS/KP-1b/RESULT/COVERAGE</v>
      </c>
      <c r="H25" s="4" t="str">
        <f t="shared" si="5"/>
        <v>GC7/H-KRCS/KP-1b/RESULT/COVERAGE</v>
      </c>
      <c r="I25" s="3" t="str">
        <f t="shared" si="19"/>
        <v>% of transgender people reached with HIV prevention programs - defined package of services</v>
      </c>
      <c r="J25" s="13" t="str">
        <f t="shared" si="20"/>
        <v>NUMBER</v>
      </c>
      <c r="K25" s="4" t="s">
        <v>12</v>
      </c>
      <c r="L25" s="4" t="str">
        <f t="shared" si="21"/>
        <v>NUMBER</v>
      </c>
      <c r="N25" s="14"/>
      <c r="O25" s="5" t="str">
        <f t="shared" si="24"/>
        <v>Yes</v>
      </c>
      <c r="P25" s="5" t="str">
        <f t="shared" si="22"/>
        <v>Yes</v>
      </c>
      <c r="Q25" s="5" t="str">
        <f t="shared" si="23"/>
        <v>Yes</v>
      </c>
    </row>
    <row r="26" spans="1:17" ht="34.5" x14ac:dyDescent="0.35">
      <c r="A26" s="12" t="s">
        <v>41</v>
      </c>
      <c r="B26" s="12" t="s">
        <v>36</v>
      </c>
      <c r="C26" s="12" t="s">
        <v>18</v>
      </c>
      <c r="D26" s="22" t="str">
        <f t="shared" si="2"/>
        <v>KP-1d</v>
      </c>
      <c r="E26" s="12" t="str">
        <f t="shared" si="3"/>
        <v>[GC7/H-KRCS/KP-1d/RESULT/COVERAGE] % of people who inject drugs reached with HIV prevention programs - defined package of services</v>
      </c>
      <c r="G26" s="4" t="str">
        <f t="shared" si="4"/>
        <v>GC7/H-KRCS/KP-1d/RESULT/COVERAGE</v>
      </c>
      <c r="H26" s="4" t="str">
        <f t="shared" si="5"/>
        <v>GC7/H-KRCS/KP-1d/RESULT/COVERAGE</v>
      </c>
      <c r="I26" s="3" t="str">
        <f t="shared" si="19"/>
        <v>% of people who inject drugs reached with HIV prevention programs - defined package of services</v>
      </c>
      <c r="J26" s="13" t="str">
        <f t="shared" si="20"/>
        <v>NUMBER</v>
      </c>
      <c r="K26" s="4" t="s">
        <v>12</v>
      </c>
      <c r="L26" s="4" t="str">
        <f t="shared" si="21"/>
        <v>NUMBER</v>
      </c>
      <c r="N26" s="14"/>
      <c r="O26" s="5" t="str">
        <f t="shared" si="24"/>
        <v>Yes</v>
      </c>
      <c r="P26" s="5" t="str">
        <f t="shared" si="22"/>
        <v>Yes</v>
      </c>
      <c r="Q26" s="5" t="str">
        <f t="shared" si="23"/>
        <v>Yes</v>
      </c>
    </row>
    <row r="27" spans="1:17" ht="46" x14ac:dyDescent="0.35">
      <c r="A27" s="12" t="s">
        <v>41</v>
      </c>
      <c r="B27" s="12" t="s">
        <v>36</v>
      </c>
      <c r="C27" s="12" t="s">
        <v>19</v>
      </c>
      <c r="D27" s="22" t="str">
        <f t="shared" si="2"/>
        <v>YP-2</v>
      </c>
      <c r="E27" s="12" t="str">
        <f t="shared" si="3"/>
        <v>[GC7/H-KRCS/YP-2/RESULT/COVERAGE] % of high-risk adolescent girls and young women reached with HIV prevention programs - defined package of services</v>
      </c>
      <c r="G27" s="4" t="str">
        <f t="shared" si="4"/>
        <v>GC7/H-KRCS/YP-2/RESULT/COVERAGE</v>
      </c>
      <c r="H27" s="4" t="str">
        <f t="shared" si="5"/>
        <v>GC7/H-KRCS/YP-2/RESULT/COVERAGE</v>
      </c>
      <c r="I27" s="3" t="str">
        <f t="shared" si="19"/>
        <v>% of high-risk adolescent girls and young women reached with HIV prevention programs - defined package of services</v>
      </c>
      <c r="J27" s="13" t="str">
        <f t="shared" si="20"/>
        <v>NUMBER</v>
      </c>
      <c r="K27" s="4" t="s">
        <v>12</v>
      </c>
      <c r="L27" s="4" t="str">
        <f t="shared" si="21"/>
        <v>NUMBER</v>
      </c>
      <c r="N27" s="15"/>
      <c r="O27" s="5" t="str">
        <f>IF(LEN(C27)&lt;230, "Yes", "No")</f>
        <v>Yes</v>
      </c>
      <c r="P27" s="5" t="str">
        <f t="shared" si="22"/>
        <v>Yes</v>
      </c>
      <c r="Q27" s="5" t="str">
        <f t="shared" si="23"/>
        <v>Yes</v>
      </c>
    </row>
    <row r="28" spans="1:17" ht="46" x14ac:dyDescent="0.35">
      <c r="A28" s="12" t="s">
        <v>41</v>
      </c>
      <c r="B28" s="12" t="s">
        <v>36</v>
      </c>
      <c r="C28" s="12" t="s">
        <v>20</v>
      </c>
      <c r="D28" s="22" t="str">
        <f t="shared" si="2"/>
        <v>HTS-3c</v>
      </c>
      <c r="E28" s="12" t="str">
        <f t="shared" si="3"/>
        <v>[GC7/H-KRCS/HTS-3c/RESULT/COVERAGE] % of sex workers that have received an HIV test during the reporting period in KP-specific programs and know their results</v>
      </c>
      <c r="G28" s="4" t="str">
        <f t="shared" si="4"/>
        <v>GC7/H-KRCS/HTS-3c/RESULT/COVERAGE</v>
      </c>
      <c r="H28" s="4" t="str">
        <f t="shared" si="5"/>
        <v>GC7/H-KRCS/HTS-3c/RESULT/COVERAGE</v>
      </c>
      <c r="I28" s="3" t="str">
        <f t="shared" si="19"/>
        <v>% of sex workers that have received an HIV test during the reporting period in KP-specific programs and know their results</v>
      </c>
      <c r="J28" s="13" t="str">
        <f t="shared" si="20"/>
        <v>NUMBER</v>
      </c>
      <c r="K28" s="4" t="s">
        <v>12</v>
      </c>
      <c r="L28" s="4" t="str">
        <f t="shared" si="21"/>
        <v>NUMBER</v>
      </c>
      <c r="N28" s="15"/>
      <c r="O28" s="5" t="str">
        <f>IF(LEN(C28)&lt;230, "Yes", "No")</f>
        <v>Yes</v>
      </c>
      <c r="P28" s="5" t="str">
        <f t="shared" si="22"/>
        <v>Yes</v>
      </c>
      <c r="Q28" s="5" t="str">
        <f t="shared" si="23"/>
        <v>Yes</v>
      </c>
    </row>
    <row r="29" spans="1:17" ht="46" x14ac:dyDescent="0.35">
      <c r="A29" s="12" t="s">
        <v>41</v>
      </c>
      <c r="B29" s="12" t="s">
        <v>36</v>
      </c>
      <c r="C29" s="12" t="s">
        <v>21</v>
      </c>
      <c r="D29" s="22" t="str">
        <f t="shared" si="2"/>
        <v>HTS-3a</v>
      </c>
      <c r="E29" s="12" t="str">
        <f t="shared" si="3"/>
        <v>[GC7/H-KRCS/HTS-3a/RESULT/COVERAGE] % of MSM that have received an HIV test during the reporting period in KP-specific programs and know their results</v>
      </c>
      <c r="G29" s="4" t="str">
        <f t="shared" si="4"/>
        <v>GC7/H-KRCS/HTS-3a/RESULT/COVERAGE</v>
      </c>
      <c r="H29" s="4" t="str">
        <f t="shared" si="5"/>
        <v>GC7/H-KRCS/HTS-3a/RESULT/COVERAGE</v>
      </c>
      <c r="I29" s="3" t="str">
        <f t="shared" si="19"/>
        <v>% of MSM that have received an HIV test during the reporting period in KP-specific programs and know their results</v>
      </c>
      <c r="J29" s="13" t="str">
        <f t="shared" si="20"/>
        <v>NUMBER</v>
      </c>
      <c r="K29" s="4" t="s">
        <v>12</v>
      </c>
      <c r="L29" s="4" t="str">
        <f t="shared" si="21"/>
        <v>NUMBER</v>
      </c>
      <c r="N29" s="14"/>
      <c r="O29" s="5" t="str">
        <f>IF(LEN(C29)&lt;230, "Yes", "No")</f>
        <v>Yes</v>
      </c>
      <c r="P29" s="5" t="str">
        <f t="shared" si="22"/>
        <v>Yes</v>
      </c>
      <c r="Q29" s="5" t="str">
        <f t="shared" si="23"/>
        <v>Yes</v>
      </c>
    </row>
    <row r="30" spans="1:17" ht="46" x14ac:dyDescent="0.35">
      <c r="A30" s="12" t="s">
        <v>41</v>
      </c>
      <c r="B30" s="12" t="s">
        <v>36</v>
      </c>
      <c r="C30" s="12" t="s">
        <v>22</v>
      </c>
      <c r="D30" s="22" t="str">
        <f t="shared" si="2"/>
        <v>YP-4</v>
      </c>
      <c r="E30" s="12" t="str">
        <f t="shared" si="3"/>
        <v>[GC7/H-KRCS/YP-4/RESULT/COVERAGE] # of high-risk adolescent girls and young women who received any PrEP product at least once during the reporting period</v>
      </c>
      <c r="G30" s="4" t="str">
        <f t="shared" si="4"/>
        <v>GC7/H-KRCS/YP-4/RESULT/COVERAGE</v>
      </c>
      <c r="H30" s="4" t="str">
        <f t="shared" si="5"/>
        <v>GC7/H-KRCS/YP-4/RESULT/COVERAGE</v>
      </c>
      <c r="I30" s="3" t="str">
        <f t="shared" si="19"/>
        <v># of high-risk adolescent girls and young women who received any PrEP product at least once during the reporting period</v>
      </c>
      <c r="J30" s="13" t="str">
        <f t="shared" si="20"/>
        <v>NUMBER</v>
      </c>
      <c r="K30" s="4" t="s">
        <v>12</v>
      </c>
      <c r="L30" s="4" t="str">
        <f t="shared" si="21"/>
        <v>NUMBER</v>
      </c>
      <c r="N30" s="15"/>
      <c r="O30" s="5" t="str">
        <f>IF(LEN(C30)&lt;230, "Yes", "No")</f>
        <v>Yes</v>
      </c>
      <c r="P30" s="5" t="str">
        <f t="shared" si="22"/>
        <v>Yes</v>
      </c>
      <c r="Q30" s="5" t="str">
        <f t="shared" si="23"/>
        <v>Yes</v>
      </c>
    </row>
    <row r="31" spans="1:17" ht="34.5" x14ac:dyDescent="0.35">
      <c r="A31" s="12" t="s">
        <v>41</v>
      </c>
      <c r="B31" s="12" t="s">
        <v>36</v>
      </c>
      <c r="C31" s="12" t="s">
        <v>23</v>
      </c>
      <c r="D31" s="22" t="str">
        <f t="shared" si="2"/>
        <v>KP-6d</v>
      </c>
      <c r="E31" s="12" t="str">
        <f t="shared" si="3"/>
        <v>[GC7/H-KRCS/KP-6d/RESULT/COVERAGE] # of PWID who received any PrEP product at least once during the reporting period</v>
      </c>
      <c r="G31" s="4" t="str">
        <f t="shared" si="4"/>
        <v>GC7/H-KRCS/KP-6d/RESULT/COVERAGE</v>
      </c>
      <c r="H31" s="4" t="str">
        <f t="shared" si="5"/>
        <v>GC7/H-KRCS/KP-6d/RESULT/COVERAGE</v>
      </c>
      <c r="I31" s="3" t="str">
        <f t="shared" si="19"/>
        <v># of PWID who received any PrEP product at least once during the reporting period</v>
      </c>
      <c r="J31" s="13" t="str">
        <f t="shared" si="20"/>
        <v>NUMBER</v>
      </c>
      <c r="K31" s="4" t="s">
        <v>12</v>
      </c>
      <c r="L31" s="4" t="str">
        <f t="shared" si="21"/>
        <v>NUMBER</v>
      </c>
      <c r="N31" s="15"/>
      <c r="O31" s="5" t="str">
        <f t="shared" ref="O31:O33" si="25">IF(LEN(C31)&lt;230, "Yes", "No")</f>
        <v>Yes</v>
      </c>
      <c r="P31" s="5" t="str">
        <f t="shared" si="22"/>
        <v>Yes</v>
      </c>
      <c r="Q31" s="5" t="str">
        <f t="shared" si="23"/>
        <v>Yes</v>
      </c>
    </row>
    <row r="32" spans="1:17" ht="34.5" x14ac:dyDescent="0.35">
      <c r="A32" s="12" t="s">
        <v>41</v>
      </c>
      <c r="B32" s="12" t="s">
        <v>36</v>
      </c>
      <c r="C32" s="12" t="s">
        <v>24</v>
      </c>
      <c r="D32" s="22" t="str">
        <f t="shared" si="2"/>
        <v>KP-6b</v>
      </c>
      <c r="E32" s="12" t="str">
        <f t="shared" si="3"/>
        <v>[GC7/H-KRCS/KP-6b/RESULT/COVERAGE] # of transgender people who received any PrEP product at least once during the reporting period</v>
      </c>
      <c r="G32" s="4" t="str">
        <f t="shared" si="4"/>
        <v>GC7/H-KRCS/KP-6b/RESULT/COVERAGE</v>
      </c>
      <c r="H32" s="4" t="str">
        <f t="shared" si="5"/>
        <v>GC7/H-KRCS/KP-6b/RESULT/COVERAGE</v>
      </c>
      <c r="I32" s="3" t="str">
        <f t="shared" si="19"/>
        <v># of transgender people who received any PrEP product at least once during the reporting period</v>
      </c>
      <c r="J32" s="13" t="str">
        <f t="shared" si="20"/>
        <v>NUMBER</v>
      </c>
      <c r="K32" s="4" t="s">
        <v>12</v>
      </c>
      <c r="L32" s="4" t="str">
        <f t="shared" si="21"/>
        <v>NUMBER</v>
      </c>
      <c r="N32" s="14"/>
      <c r="O32" s="5" t="str">
        <f t="shared" si="25"/>
        <v>Yes</v>
      </c>
      <c r="P32" s="5" t="str">
        <f t="shared" si="22"/>
        <v>Yes</v>
      </c>
      <c r="Q32" s="5" t="str">
        <f t="shared" si="23"/>
        <v>Yes</v>
      </c>
    </row>
    <row r="33" spans="1:17" ht="34.5" x14ac:dyDescent="0.35">
      <c r="A33" s="12" t="s">
        <v>41</v>
      </c>
      <c r="B33" s="12" t="s">
        <v>36</v>
      </c>
      <c r="C33" s="12" t="s">
        <v>25</v>
      </c>
      <c r="D33" s="22" t="str">
        <f t="shared" si="2"/>
        <v>HTS-2</v>
      </c>
      <c r="E33" s="12" t="str">
        <f t="shared" si="3"/>
        <v>[GC7/H-KRCS/HTS-2/RESULT/COVERAGE] % of high risk AGYW that have received an HIV test during the reporting period in AGYW programs</v>
      </c>
      <c r="G33" s="4" t="str">
        <f t="shared" si="4"/>
        <v>GC7/H-KRCS/HTS-2/RESULT/COVERAGE</v>
      </c>
      <c r="H33" s="4" t="str">
        <f t="shared" si="5"/>
        <v>GC7/H-KRCS/HTS-2/RESULT/COVERAGE</v>
      </c>
      <c r="I33" s="3" t="str">
        <f t="shared" si="19"/>
        <v>% of high risk AGYW that have received an HIV test during the reporting period in AGYW programs</v>
      </c>
      <c r="J33" s="13" t="str">
        <f t="shared" si="20"/>
        <v>NUMBER</v>
      </c>
      <c r="K33" s="4" t="s">
        <v>12</v>
      </c>
      <c r="L33" s="4" t="str">
        <f t="shared" si="21"/>
        <v>NUMBER</v>
      </c>
      <c r="N33" s="15"/>
      <c r="O33" s="5" t="str">
        <f t="shared" si="25"/>
        <v>Yes</v>
      </c>
      <c r="P33" s="5" t="str">
        <f t="shared" si="22"/>
        <v>Yes</v>
      </c>
      <c r="Q33" s="5" t="str">
        <f t="shared" si="23"/>
        <v>Yes</v>
      </c>
    </row>
    <row r="34" spans="1:17" ht="46" x14ac:dyDescent="0.35">
      <c r="A34" s="12" t="s">
        <v>41</v>
      </c>
      <c r="B34" s="12" t="s">
        <v>36</v>
      </c>
      <c r="C34" s="12" t="s">
        <v>26</v>
      </c>
      <c r="D34" s="22" t="str">
        <f t="shared" si="2"/>
        <v>HTS-3b</v>
      </c>
      <c r="E34" s="12" t="str">
        <f t="shared" si="3"/>
        <v>[GC7/H-KRCS/HTS-3b/RESULT/COVERAGE] % of TG that have received an HIV test during the reporting period in KP-specific programs and know their results</v>
      </c>
      <c r="G34" s="4" t="str">
        <f t="shared" si="4"/>
        <v>GC7/H-KRCS/HTS-3b/RESULT/COVERAGE</v>
      </c>
      <c r="H34" s="4" t="str">
        <f t="shared" si="5"/>
        <v>GC7/H-KRCS/HTS-3b/RESULT/COVERAGE</v>
      </c>
      <c r="I34" s="3" t="str">
        <f t="shared" si="19"/>
        <v>% of TG that have received an HIV test during the reporting period in KP-specific programs and know their results</v>
      </c>
      <c r="J34" s="13" t="str">
        <f t="shared" si="20"/>
        <v>NUMBER</v>
      </c>
      <c r="K34" s="4" t="s">
        <v>12</v>
      </c>
      <c r="L34" s="4" t="str">
        <f t="shared" si="21"/>
        <v>NUMBER</v>
      </c>
      <c r="N34" s="15"/>
      <c r="O34" s="5" t="str">
        <f t="shared" ref="O34:O39" si="26">IF(LEN(C34)&lt;230, "Yes", "No")</f>
        <v>Yes</v>
      </c>
      <c r="P34" s="5" t="str">
        <f t="shared" si="22"/>
        <v>Yes</v>
      </c>
      <c r="Q34" s="5" t="str">
        <f t="shared" si="23"/>
        <v>Yes</v>
      </c>
    </row>
    <row r="35" spans="1:17" ht="46" x14ac:dyDescent="0.35">
      <c r="A35" s="12" t="s">
        <v>41</v>
      </c>
      <c r="B35" s="12" t="s">
        <v>36</v>
      </c>
      <c r="C35" s="12" t="s">
        <v>27</v>
      </c>
      <c r="D35" s="22" t="str">
        <f t="shared" si="2"/>
        <v>HTS-3d</v>
      </c>
      <c r="E35" s="12" t="str">
        <f t="shared" si="3"/>
        <v>[GC7/H-KRCS/HTS-3d/RESULT/COVERAGE] % of people who inject drugs that have received an HIV test during the reporting period in KP-specific programs and know their results</v>
      </c>
      <c r="G35" s="4" t="str">
        <f t="shared" si="4"/>
        <v>GC7/H-KRCS/HTS-3d/RESULT/COVERAGE</v>
      </c>
      <c r="H35" s="4" t="str">
        <f t="shared" si="5"/>
        <v>GC7/H-KRCS/HTS-3d/RESULT/COVERAGE</v>
      </c>
      <c r="I35" s="3" t="str">
        <f t="shared" si="19"/>
        <v>% of people who inject drugs that have received an HIV test during the reporting period in KP-specific programs and know their results</v>
      </c>
      <c r="J35" s="13" t="str">
        <f t="shared" si="20"/>
        <v>NUMBER</v>
      </c>
      <c r="K35" s="4" t="s">
        <v>12</v>
      </c>
      <c r="L35" s="4" t="str">
        <f t="shared" si="21"/>
        <v>NUMBER</v>
      </c>
      <c r="N35" s="15"/>
      <c r="O35" s="5" t="str">
        <f t="shared" si="26"/>
        <v>Yes</v>
      </c>
      <c r="P35" s="5" t="str">
        <f t="shared" si="22"/>
        <v>Yes</v>
      </c>
      <c r="Q35" s="5" t="str">
        <f t="shared" si="23"/>
        <v>Yes</v>
      </c>
    </row>
    <row r="36" spans="1:17" ht="57.5" x14ac:dyDescent="0.35">
      <c r="A36" s="12" t="s">
        <v>41</v>
      </c>
      <c r="B36" s="12" t="s">
        <v>36</v>
      </c>
      <c r="C36" s="12" t="s">
        <v>28</v>
      </c>
      <c r="D36" s="22" t="str">
        <f t="shared" si="2"/>
        <v>HTS-5</v>
      </c>
      <c r="E36" s="12" t="str">
        <f t="shared" si="3"/>
        <v>[GC7/H-KRCS/HTS-5/RESULT/COVERAGE] Percentage of Key and Vulnerable Population (high-risk AGYW, TG, FSW, MSM, PWID, Fisher Folk &amp; Truckers) newly diagnosed with HIV initiated on ART</v>
      </c>
      <c r="G36" s="4" t="str">
        <f t="shared" si="4"/>
        <v>GC7/H-KRCS/HTS-5/RESULT/COVERAGE</v>
      </c>
      <c r="H36" s="4" t="str">
        <f t="shared" si="5"/>
        <v>GC7/H-KRCS/HTS-5/RESULT/COVERAGE</v>
      </c>
      <c r="I36" s="3" t="str">
        <f t="shared" si="19"/>
        <v>Percentage of Key and Vulnerable Population (high-risk AGYW, TG, FSW, MSM, PWID, Fisher Folk &amp; Truckers) newly diagnosed with HIV initiated on ART</v>
      </c>
      <c r="J36" s="13" t="str">
        <f t="shared" si="20"/>
        <v>NUMBER</v>
      </c>
      <c r="K36" s="4" t="s">
        <v>12</v>
      </c>
      <c r="L36" s="4" t="str">
        <f t="shared" si="21"/>
        <v>NUMBER</v>
      </c>
      <c r="N36" s="15"/>
      <c r="O36" s="5" t="str">
        <f t="shared" si="26"/>
        <v>Yes</v>
      </c>
      <c r="P36" s="5" t="str">
        <f t="shared" si="22"/>
        <v>Yes</v>
      </c>
      <c r="Q36" s="5" t="str">
        <f t="shared" si="23"/>
        <v>Yes</v>
      </c>
    </row>
    <row r="37" spans="1:17" ht="57.5" x14ac:dyDescent="0.35">
      <c r="A37" s="12" t="s">
        <v>41</v>
      </c>
      <c r="B37" s="12" t="s">
        <v>36</v>
      </c>
      <c r="C37" s="12" t="s">
        <v>29</v>
      </c>
      <c r="D37" s="22" t="str">
        <f t="shared" si="2"/>
        <v>TCS-Other</v>
      </c>
      <c r="E37" s="12" t="str">
        <f t="shared" si="3"/>
        <v>[GC7/H-KRCS/TCS-Other/RESULT/COVERAGE] Number of people living with HIV reached and re-integrated into ART through health facility client tracing mechanism by the community resource persons.</v>
      </c>
      <c r="G37" s="4" t="str">
        <f t="shared" si="4"/>
        <v>GC7/H-KRCS/TCS-Other/RESULT/COVERAGE</v>
      </c>
      <c r="H37" s="4" t="str">
        <f t="shared" si="5"/>
        <v>GC7/H-KRCS/TCS-Other/RESULT/COVERAGE</v>
      </c>
      <c r="I37" s="3" t="str">
        <f t="shared" si="19"/>
        <v>Number of people living with HIV reached and re-integrated into ART through health facility client tracing mechanism by the community resource persons.</v>
      </c>
      <c r="J37" s="13" t="str">
        <f t="shared" si="20"/>
        <v>NUMBER</v>
      </c>
      <c r="K37" s="4" t="s">
        <v>12</v>
      </c>
      <c r="L37" s="4" t="str">
        <f t="shared" si="21"/>
        <v>NUMBER</v>
      </c>
      <c r="N37" s="15"/>
      <c r="O37" s="5" t="str">
        <f t="shared" si="26"/>
        <v>Yes</v>
      </c>
      <c r="P37" s="5" t="str">
        <f t="shared" si="22"/>
        <v>Yes</v>
      </c>
      <c r="Q37" s="5" t="str">
        <f t="shared" si="23"/>
        <v>Yes</v>
      </c>
    </row>
    <row r="38" spans="1:17" ht="46" x14ac:dyDescent="0.35">
      <c r="A38" s="12" t="s">
        <v>41</v>
      </c>
      <c r="B38" s="12" t="s">
        <v>36</v>
      </c>
      <c r="C38" s="12" t="s">
        <v>30</v>
      </c>
      <c r="D38" s="22" t="str">
        <f t="shared" si="2"/>
        <v>KP-1e</v>
      </c>
      <c r="E38" s="12" t="str">
        <f t="shared" si="3"/>
        <v>[GC7/H-KRCS/KP-1e/RESULT/COVERAGE] Percentage of other vulnerable populations reached with HIV prevention programs - defined package of services</v>
      </c>
      <c r="G38" s="4" t="str">
        <f t="shared" si="4"/>
        <v>GC7/H-KRCS/KP-1e/RESULT/COVERAGE</v>
      </c>
      <c r="H38" s="4" t="str">
        <f t="shared" si="5"/>
        <v>GC7/H-KRCS/KP-1e/RESULT/COVERAGE</v>
      </c>
      <c r="I38" s="3" t="str">
        <f t="shared" si="19"/>
        <v>Percentage of other vulnerable populations reached with HIV prevention programs - defined package of services</v>
      </c>
      <c r="J38" s="13" t="str">
        <f t="shared" si="20"/>
        <v>NUMBER</v>
      </c>
      <c r="K38" s="4" t="s">
        <v>12</v>
      </c>
      <c r="L38" s="4" t="str">
        <f t="shared" si="21"/>
        <v>NUMBER</v>
      </c>
      <c r="N38" s="15"/>
      <c r="O38" s="5" t="str">
        <f t="shared" si="26"/>
        <v>Yes</v>
      </c>
      <c r="P38" s="5" t="str">
        <f t="shared" si="22"/>
        <v>Yes</v>
      </c>
      <c r="Q38" s="5" t="str">
        <f t="shared" si="23"/>
        <v>Yes</v>
      </c>
    </row>
    <row r="39" spans="1:17" ht="46.5" thickBot="1" x14ac:dyDescent="0.4">
      <c r="A39" s="12" t="s">
        <v>41</v>
      </c>
      <c r="B39" s="12" t="s">
        <v>36</v>
      </c>
      <c r="C39" s="16" t="s">
        <v>31</v>
      </c>
      <c r="D39" s="23" t="str">
        <f t="shared" si="2"/>
        <v>HTS-3e</v>
      </c>
      <c r="E39" s="12" t="str">
        <f t="shared" si="3"/>
        <v>[GC7/H-KRCS/HTS-3e/RESULT/COVERAGE] Percentage of other vulnerable populations that have received an HIV test during the reporting period and know their results</v>
      </c>
      <c r="F39" s="17"/>
      <c r="G39" s="4" t="str">
        <f t="shared" si="4"/>
        <v>GC7/H-KRCS/HTS-3e/RESULT/COVERAGE</v>
      </c>
      <c r="H39" s="4" t="str">
        <f t="shared" si="5"/>
        <v>GC7/H-KRCS/HTS-3e/RESULT/COVERAGE</v>
      </c>
      <c r="I39" s="18" t="str">
        <f t="shared" si="19"/>
        <v>Percentage of other vulnerable populations that have received an HIV test during the reporting period and know their results</v>
      </c>
      <c r="J39" s="13" t="str">
        <f t="shared" si="20"/>
        <v>NUMBER</v>
      </c>
      <c r="K39" s="4" t="s">
        <v>12</v>
      </c>
      <c r="L39" s="4" t="str">
        <f t="shared" si="21"/>
        <v>NUMBER</v>
      </c>
      <c r="M39" s="17"/>
      <c r="N39" s="19"/>
      <c r="O39" s="5" t="str">
        <f t="shared" si="26"/>
        <v>Yes</v>
      </c>
      <c r="P39" s="5" t="str">
        <f t="shared" si="22"/>
        <v>Yes</v>
      </c>
      <c r="Q39" s="5" t="str">
        <f t="shared" si="23"/>
        <v>Yes</v>
      </c>
    </row>
    <row r="40" spans="1:17" ht="34.5" x14ac:dyDescent="0.35">
      <c r="A40" s="12" t="s">
        <v>41</v>
      </c>
      <c r="B40" s="12" t="s">
        <v>37</v>
      </c>
      <c r="C40" s="12" t="s">
        <v>38</v>
      </c>
      <c r="D40" s="22" t="str">
        <f>LEFT(C40,FIND(":",C40)-1)</f>
        <v>KP-1a</v>
      </c>
      <c r="E40" s="12" t="str">
        <f t="shared" si="3"/>
        <v>[GC7/H-KRCS/KP-1a/COMMENT/COVERAGE] # of men who have sex with men reached with HIV prevention programs - defined package of services</v>
      </c>
      <c r="G40" s="4" t="str">
        <f t="shared" si="4"/>
        <v>GC7/H-KRCS/KP-1a/COMMENT/COVERAGE</v>
      </c>
      <c r="H40" s="4" t="str">
        <f t="shared" si="5"/>
        <v>GC7/H-KRCS/KP-1a/COMMENT/COVERAGE</v>
      </c>
      <c r="I40" s="3" t="str">
        <f>RIGHT(C40,LEN(C40)-LEN(D40)-2)</f>
        <v># of men who have sex with men reached with HIV prevention programs - defined package of services</v>
      </c>
      <c r="J40" s="13" t="str">
        <f>IF(B40="COMMENT","LONG_TEXT","NUMBER")</f>
        <v>LONG_TEXT</v>
      </c>
      <c r="K40" s="4" t="s">
        <v>12</v>
      </c>
      <c r="L40" s="4" t="str">
        <f>IF(B40="COMMENT","LONG_TEXT","NUMBER")</f>
        <v>LONG_TEXT</v>
      </c>
      <c r="N40" s="14"/>
      <c r="O40" s="5" t="str">
        <f t="shared" ref="O40" si="27">IF(LEN(C40)&lt;230, "Yes", "No")</f>
        <v>Yes</v>
      </c>
      <c r="P40" s="5" t="str">
        <f t="shared" si="22"/>
        <v>Yes</v>
      </c>
      <c r="Q40" s="5" t="str">
        <f t="shared" si="23"/>
        <v>Yes</v>
      </c>
    </row>
    <row r="41" spans="1:17" ht="34.5" x14ac:dyDescent="0.35">
      <c r="A41" s="12" t="s">
        <v>41</v>
      </c>
      <c r="B41" s="12" t="s">
        <v>37</v>
      </c>
      <c r="C41" s="12" t="s">
        <v>14</v>
      </c>
      <c r="D41" s="22" t="str">
        <f t="shared" si="2"/>
        <v>KP-6a</v>
      </c>
      <c r="E41" s="12" t="str">
        <f t="shared" si="3"/>
        <v>[GC7/H-KRCS/KP-6a/COMMENT/COVERAGE] # of MSM who received any PrEP product at least once during the reporting period</v>
      </c>
      <c r="G41" s="4" t="str">
        <f t="shared" si="4"/>
        <v>GC7/H-KRCS/KP-6a/COMMENT/COVERAGE</v>
      </c>
      <c r="H41" s="4" t="str">
        <f t="shared" si="5"/>
        <v>GC7/H-KRCS/KP-6a/COMMENT/COVERAGE</v>
      </c>
      <c r="I41" s="3" t="str">
        <f t="shared" ref="I41:I58" si="28">RIGHT(C41,LEN(C41)-LEN(D41)-2)</f>
        <v># of MSM who received any PrEP product at least once during the reporting period</v>
      </c>
      <c r="J41" s="13" t="str">
        <f t="shared" ref="J41:J58" si="29">IF(B41="COMMENT","LONG_TEXT","NUMBER")</f>
        <v>LONG_TEXT</v>
      </c>
      <c r="K41" s="4" t="s">
        <v>12</v>
      </c>
      <c r="L41" s="4" t="str">
        <f t="shared" ref="L41:L58" si="30">IF(B41="COMMENT","LONG_TEXT","NUMBER")</f>
        <v>LONG_TEXT</v>
      </c>
      <c r="N41" s="14"/>
      <c r="O41" s="5" t="str">
        <f>IF(LEN(C41)&lt;230, "Yes", "No")</f>
        <v>Yes</v>
      </c>
      <c r="P41" s="5" t="str">
        <f t="shared" ref="P41:P58" si="31">IF(LEN(G41)&lt;50, "Yes", "No")</f>
        <v>Yes</v>
      </c>
      <c r="Q41" s="5" t="str">
        <f t="shared" ref="Q41:Q58" si="32">IF(LEN(H41)&lt;50, "Yes", "No")</f>
        <v>Yes</v>
      </c>
    </row>
    <row r="42" spans="1:17" ht="34.5" x14ac:dyDescent="0.35">
      <c r="A42" s="12" t="s">
        <v>41</v>
      </c>
      <c r="B42" s="12" t="s">
        <v>37</v>
      </c>
      <c r="C42" s="12" t="s">
        <v>15</v>
      </c>
      <c r="D42" s="22" t="str">
        <f t="shared" si="2"/>
        <v>KP-1c</v>
      </c>
      <c r="E42" s="12" t="str">
        <f t="shared" si="3"/>
        <v>[GC7/H-KRCS/KP-1c/COMMENT/COVERAGE] % of sex workers reached with HIV prevention programs - defined package of services</v>
      </c>
      <c r="G42" s="4" t="str">
        <f t="shared" si="4"/>
        <v>GC7/H-KRCS/KP-1c/COMMENT/COVERAGE</v>
      </c>
      <c r="H42" s="4" t="str">
        <f t="shared" si="5"/>
        <v>GC7/H-KRCS/KP-1c/COMMENT/COVERAGE</v>
      </c>
      <c r="I42" s="3" t="str">
        <f t="shared" si="28"/>
        <v>% of sex workers reached with HIV prevention programs - defined package of services</v>
      </c>
      <c r="J42" s="13" t="str">
        <f t="shared" si="29"/>
        <v>LONG_TEXT</v>
      </c>
      <c r="K42" s="4" t="s">
        <v>12</v>
      </c>
      <c r="L42" s="4" t="str">
        <f t="shared" si="30"/>
        <v>LONG_TEXT</v>
      </c>
      <c r="N42" s="14"/>
      <c r="O42" s="5" t="str">
        <f>IF(LEN(C42)&lt;230, "Yes", "No")</f>
        <v>Yes</v>
      </c>
      <c r="P42" s="5" t="str">
        <f t="shared" si="31"/>
        <v>Yes</v>
      </c>
      <c r="Q42" s="5" t="str">
        <f t="shared" si="32"/>
        <v>Yes</v>
      </c>
    </row>
    <row r="43" spans="1:17" ht="34.5" x14ac:dyDescent="0.35">
      <c r="A43" s="12" t="s">
        <v>41</v>
      </c>
      <c r="B43" s="12" t="s">
        <v>37</v>
      </c>
      <c r="C43" s="12" t="s">
        <v>16</v>
      </c>
      <c r="D43" s="22" t="str">
        <f t="shared" si="2"/>
        <v>KP-6c</v>
      </c>
      <c r="E43" s="12" t="str">
        <f t="shared" si="3"/>
        <v>[GC7/H-KRCS/KP-6c/COMMENT/COVERAGE] # of sex workers who received any PrEP product at least once during the reporting period</v>
      </c>
      <c r="G43" s="4" t="str">
        <f t="shared" si="4"/>
        <v>GC7/H-KRCS/KP-6c/COMMENT/COVERAGE</v>
      </c>
      <c r="H43" s="4" t="str">
        <f t="shared" si="5"/>
        <v>GC7/H-KRCS/KP-6c/COMMENT/COVERAGE</v>
      </c>
      <c r="I43" s="3" t="str">
        <f t="shared" si="28"/>
        <v># of sex workers who received any PrEP product at least once during the reporting period</v>
      </c>
      <c r="J43" s="13" t="str">
        <f t="shared" si="29"/>
        <v>LONG_TEXT</v>
      </c>
      <c r="K43" s="4" t="s">
        <v>12</v>
      </c>
      <c r="L43" s="4" t="str">
        <f t="shared" si="30"/>
        <v>LONG_TEXT</v>
      </c>
      <c r="N43" s="14"/>
      <c r="O43" s="5" t="str">
        <f t="shared" ref="O43:O45" si="33">IF(LEN(C43)&lt;230, "Yes", "No")</f>
        <v>Yes</v>
      </c>
      <c r="P43" s="5" t="str">
        <f t="shared" si="31"/>
        <v>Yes</v>
      </c>
      <c r="Q43" s="5" t="str">
        <f t="shared" si="32"/>
        <v>Yes</v>
      </c>
    </row>
    <row r="44" spans="1:17" ht="34.5" x14ac:dyDescent="0.35">
      <c r="A44" s="12" t="s">
        <v>41</v>
      </c>
      <c r="B44" s="12" t="s">
        <v>37</v>
      </c>
      <c r="C44" s="12" t="s">
        <v>17</v>
      </c>
      <c r="D44" s="22" t="str">
        <f t="shared" si="2"/>
        <v>KP-1b</v>
      </c>
      <c r="E44" s="12" t="str">
        <f t="shared" si="3"/>
        <v>[GC7/H-KRCS/KP-1b/COMMENT/COVERAGE] % of transgender people reached with HIV prevention programs - defined package of services</v>
      </c>
      <c r="G44" s="4" t="str">
        <f t="shared" si="4"/>
        <v>GC7/H-KRCS/KP-1b/COMMENT/COVERAGE</v>
      </c>
      <c r="H44" s="4" t="str">
        <f t="shared" si="5"/>
        <v>GC7/H-KRCS/KP-1b/COMMENT/COVERAGE</v>
      </c>
      <c r="I44" s="3" t="str">
        <f t="shared" si="28"/>
        <v>% of transgender people reached with HIV prevention programs - defined package of services</v>
      </c>
      <c r="J44" s="13" t="str">
        <f t="shared" si="29"/>
        <v>LONG_TEXT</v>
      </c>
      <c r="K44" s="4" t="s">
        <v>12</v>
      </c>
      <c r="L44" s="4" t="str">
        <f t="shared" si="30"/>
        <v>LONG_TEXT</v>
      </c>
      <c r="N44" s="14"/>
      <c r="O44" s="5" t="str">
        <f t="shared" si="33"/>
        <v>Yes</v>
      </c>
      <c r="P44" s="5" t="str">
        <f t="shared" si="31"/>
        <v>Yes</v>
      </c>
      <c r="Q44" s="5" t="str">
        <f t="shared" si="32"/>
        <v>Yes</v>
      </c>
    </row>
    <row r="45" spans="1:17" ht="34.5" x14ac:dyDescent="0.35">
      <c r="A45" s="12" t="s">
        <v>41</v>
      </c>
      <c r="B45" s="12" t="s">
        <v>37</v>
      </c>
      <c r="C45" s="12" t="s">
        <v>18</v>
      </c>
      <c r="D45" s="22" t="str">
        <f t="shared" si="2"/>
        <v>KP-1d</v>
      </c>
      <c r="E45" s="12" t="str">
        <f t="shared" si="3"/>
        <v>[GC7/H-KRCS/KP-1d/COMMENT/COVERAGE] % of people who inject drugs reached with HIV prevention programs - defined package of services</v>
      </c>
      <c r="G45" s="4" t="str">
        <f t="shared" si="4"/>
        <v>GC7/H-KRCS/KP-1d/COMMENT/COVERAGE</v>
      </c>
      <c r="H45" s="4" t="str">
        <f t="shared" si="5"/>
        <v>GC7/H-KRCS/KP-1d/COMMENT/COVERAGE</v>
      </c>
      <c r="I45" s="3" t="str">
        <f t="shared" si="28"/>
        <v>% of people who inject drugs reached with HIV prevention programs - defined package of services</v>
      </c>
      <c r="J45" s="13" t="str">
        <f t="shared" si="29"/>
        <v>LONG_TEXT</v>
      </c>
      <c r="K45" s="4" t="s">
        <v>12</v>
      </c>
      <c r="L45" s="4" t="str">
        <f t="shared" si="30"/>
        <v>LONG_TEXT</v>
      </c>
      <c r="N45" s="14"/>
      <c r="O45" s="5" t="str">
        <f t="shared" si="33"/>
        <v>Yes</v>
      </c>
      <c r="P45" s="5" t="str">
        <f t="shared" si="31"/>
        <v>Yes</v>
      </c>
      <c r="Q45" s="5" t="str">
        <f t="shared" si="32"/>
        <v>Yes</v>
      </c>
    </row>
    <row r="46" spans="1:17" ht="46" x14ac:dyDescent="0.35">
      <c r="A46" s="12" t="s">
        <v>41</v>
      </c>
      <c r="B46" s="12" t="s">
        <v>37</v>
      </c>
      <c r="C46" s="12" t="s">
        <v>19</v>
      </c>
      <c r="D46" s="22" t="str">
        <f t="shared" si="2"/>
        <v>YP-2</v>
      </c>
      <c r="E46" s="12" t="str">
        <f t="shared" si="3"/>
        <v>[GC7/H-KRCS/YP-2/COMMENT/COVERAGE] % of high-risk adolescent girls and young women reached with HIV prevention programs - defined package of services</v>
      </c>
      <c r="G46" s="4" t="str">
        <f t="shared" si="4"/>
        <v>GC7/H-KRCS/YP-2/COMMENT/COVERAGE</v>
      </c>
      <c r="H46" s="4" t="str">
        <f t="shared" si="5"/>
        <v>GC7/H-KRCS/YP-2/COMMENT/COVERAGE</v>
      </c>
      <c r="I46" s="3" t="str">
        <f t="shared" si="28"/>
        <v>% of high-risk adolescent girls and young women reached with HIV prevention programs - defined package of services</v>
      </c>
      <c r="J46" s="13" t="str">
        <f t="shared" si="29"/>
        <v>LONG_TEXT</v>
      </c>
      <c r="K46" s="4" t="s">
        <v>12</v>
      </c>
      <c r="L46" s="4" t="str">
        <f t="shared" si="30"/>
        <v>LONG_TEXT</v>
      </c>
      <c r="N46" s="15"/>
      <c r="O46" s="5" t="str">
        <f>IF(LEN(C46)&lt;230, "Yes", "No")</f>
        <v>Yes</v>
      </c>
      <c r="P46" s="5" t="str">
        <f t="shared" si="31"/>
        <v>Yes</v>
      </c>
      <c r="Q46" s="5" t="str">
        <f t="shared" si="32"/>
        <v>Yes</v>
      </c>
    </row>
    <row r="47" spans="1:17" ht="46" x14ac:dyDescent="0.35">
      <c r="A47" s="12" t="s">
        <v>41</v>
      </c>
      <c r="B47" s="12" t="s">
        <v>37</v>
      </c>
      <c r="C47" s="12" t="s">
        <v>20</v>
      </c>
      <c r="D47" s="22" t="str">
        <f t="shared" si="2"/>
        <v>HTS-3c</v>
      </c>
      <c r="E47" s="12" t="str">
        <f t="shared" si="3"/>
        <v>[GC7/H-KRCS/HTS-3c/COMMENT/COVERAGE] % of sex workers that have received an HIV test during the reporting period in KP-specific programs and know their results</v>
      </c>
      <c r="G47" s="4" t="str">
        <f t="shared" si="4"/>
        <v>GC7/H-KRCS/HTS-3c/COMMENT/COVERAGE</v>
      </c>
      <c r="H47" s="4" t="str">
        <f t="shared" si="5"/>
        <v>GC7/H-KRCS/HTS-3c/COMMENT/COVERAGE</v>
      </c>
      <c r="I47" s="3" t="str">
        <f t="shared" si="28"/>
        <v>% of sex workers that have received an HIV test during the reporting period in KP-specific programs and know their results</v>
      </c>
      <c r="J47" s="13" t="str">
        <f t="shared" si="29"/>
        <v>LONG_TEXT</v>
      </c>
      <c r="K47" s="4" t="s">
        <v>12</v>
      </c>
      <c r="L47" s="4" t="str">
        <f t="shared" si="30"/>
        <v>LONG_TEXT</v>
      </c>
      <c r="N47" s="15"/>
      <c r="O47" s="5" t="str">
        <f>IF(LEN(C47)&lt;230, "Yes", "No")</f>
        <v>Yes</v>
      </c>
      <c r="P47" s="5" t="str">
        <f t="shared" si="31"/>
        <v>Yes</v>
      </c>
      <c r="Q47" s="5" t="str">
        <f t="shared" si="32"/>
        <v>Yes</v>
      </c>
    </row>
    <row r="48" spans="1:17" ht="46" x14ac:dyDescent="0.35">
      <c r="A48" s="12" t="s">
        <v>41</v>
      </c>
      <c r="B48" s="12" t="s">
        <v>37</v>
      </c>
      <c r="C48" s="12" t="s">
        <v>21</v>
      </c>
      <c r="D48" s="22" t="str">
        <f t="shared" si="2"/>
        <v>HTS-3a</v>
      </c>
      <c r="E48" s="12" t="str">
        <f t="shared" si="3"/>
        <v>[GC7/H-KRCS/HTS-3a/COMMENT/COVERAGE] % of MSM that have received an HIV test during the reporting period in KP-specific programs and know their results</v>
      </c>
      <c r="G48" s="4" t="str">
        <f t="shared" si="4"/>
        <v>GC7/H-KRCS/HTS-3a/COMMENT/COVERAGE</v>
      </c>
      <c r="H48" s="4" t="str">
        <f t="shared" si="5"/>
        <v>GC7/H-KRCS/HTS-3a/COMMENT/COVERAGE</v>
      </c>
      <c r="I48" s="3" t="str">
        <f t="shared" si="28"/>
        <v>% of MSM that have received an HIV test during the reporting period in KP-specific programs and know their results</v>
      </c>
      <c r="J48" s="13" t="str">
        <f t="shared" si="29"/>
        <v>LONG_TEXT</v>
      </c>
      <c r="K48" s="4" t="s">
        <v>12</v>
      </c>
      <c r="L48" s="4" t="str">
        <f t="shared" si="30"/>
        <v>LONG_TEXT</v>
      </c>
      <c r="N48" s="14"/>
      <c r="O48" s="5" t="str">
        <f>IF(LEN(C48)&lt;230, "Yes", "No")</f>
        <v>Yes</v>
      </c>
      <c r="P48" s="5" t="str">
        <f t="shared" si="31"/>
        <v>Yes</v>
      </c>
      <c r="Q48" s="5" t="str">
        <f t="shared" si="32"/>
        <v>Yes</v>
      </c>
    </row>
    <row r="49" spans="1:17" ht="46" x14ac:dyDescent="0.35">
      <c r="A49" s="12" t="s">
        <v>41</v>
      </c>
      <c r="B49" s="12" t="s">
        <v>37</v>
      </c>
      <c r="C49" s="12" t="s">
        <v>22</v>
      </c>
      <c r="D49" s="22" t="str">
        <f t="shared" si="2"/>
        <v>YP-4</v>
      </c>
      <c r="E49" s="12" t="str">
        <f t="shared" si="3"/>
        <v>[GC7/H-KRCS/YP-4/COMMENT/COVERAGE] # of high-risk adolescent girls and young women who received any PrEP product at least once during the reporting period</v>
      </c>
      <c r="G49" s="4" t="str">
        <f t="shared" si="4"/>
        <v>GC7/H-KRCS/YP-4/COMMENT/COVERAGE</v>
      </c>
      <c r="H49" s="4" t="str">
        <f t="shared" si="5"/>
        <v>GC7/H-KRCS/YP-4/COMMENT/COVERAGE</v>
      </c>
      <c r="I49" s="3" t="str">
        <f t="shared" si="28"/>
        <v># of high-risk adolescent girls and young women who received any PrEP product at least once during the reporting period</v>
      </c>
      <c r="J49" s="13" t="str">
        <f t="shared" si="29"/>
        <v>LONG_TEXT</v>
      </c>
      <c r="K49" s="4" t="s">
        <v>12</v>
      </c>
      <c r="L49" s="4" t="str">
        <f t="shared" si="30"/>
        <v>LONG_TEXT</v>
      </c>
      <c r="N49" s="15"/>
      <c r="O49" s="5" t="str">
        <f>IF(LEN(C49)&lt;230, "Yes", "No")</f>
        <v>Yes</v>
      </c>
      <c r="P49" s="5" t="str">
        <f t="shared" si="31"/>
        <v>Yes</v>
      </c>
      <c r="Q49" s="5" t="str">
        <f t="shared" si="32"/>
        <v>Yes</v>
      </c>
    </row>
    <row r="50" spans="1:17" ht="34.5" x14ac:dyDescent="0.35">
      <c r="A50" s="12" t="s">
        <v>41</v>
      </c>
      <c r="B50" s="12" t="s">
        <v>37</v>
      </c>
      <c r="C50" s="12" t="s">
        <v>23</v>
      </c>
      <c r="D50" s="22" t="str">
        <f t="shared" si="2"/>
        <v>KP-6d</v>
      </c>
      <c r="E50" s="12" t="str">
        <f t="shared" si="3"/>
        <v>[GC7/H-KRCS/KP-6d/COMMENT/COVERAGE] # of PWID who received any PrEP product at least once during the reporting period</v>
      </c>
      <c r="G50" s="4" t="str">
        <f t="shared" si="4"/>
        <v>GC7/H-KRCS/KP-6d/COMMENT/COVERAGE</v>
      </c>
      <c r="H50" s="4" t="str">
        <f t="shared" si="5"/>
        <v>GC7/H-KRCS/KP-6d/COMMENT/COVERAGE</v>
      </c>
      <c r="I50" s="3" t="str">
        <f t="shared" si="28"/>
        <v># of PWID who received any PrEP product at least once during the reporting period</v>
      </c>
      <c r="J50" s="13" t="str">
        <f t="shared" si="29"/>
        <v>LONG_TEXT</v>
      </c>
      <c r="K50" s="4" t="s">
        <v>12</v>
      </c>
      <c r="L50" s="4" t="str">
        <f t="shared" si="30"/>
        <v>LONG_TEXT</v>
      </c>
      <c r="N50" s="15"/>
      <c r="O50" s="5" t="str">
        <f t="shared" ref="O50:O52" si="34">IF(LEN(C50)&lt;230, "Yes", "No")</f>
        <v>Yes</v>
      </c>
      <c r="P50" s="5" t="str">
        <f t="shared" si="31"/>
        <v>Yes</v>
      </c>
      <c r="Q50" s="5" t="str">
        <f t="shared" si="32"/>
        <v>Yes</v>
      </c>
    </row>
    <row r="51" spans="1:17" ht="34.5" x14ac:dyDescent="0.35">
      <c r="A51" s="12" t="s">
        <v>41</v>
      </c>
      <c r="B51" s="12" t="s">
        <v>37</v>
      </c>
      <c r="C51" s="12" t="s">
        <v>24</v>
      </c>
      <c r="D51" s="22" t="str">
        <f t="shared" si="2"/>
        <v>KP-6b</v>
      </c>
      <c r="E51" s="12" t="str">
        <f t="shared" si="3"/>
        <v>[GC7/H-KRCS/KP-6b/COMMENT/COVERAGE] # of transgender people who received any PrEP product at least once during the reporting period</v>
      </c>
      <c r="G51" s="4" t="str">
        <f t="shared" si="4"/>
        <v>GC7/H-KRCS/KP-6b/COMMENT/COVERAGE</v>
      </c>
      <c r="H51" s="4" t="str">
        <f t="shared" si="5"/>
        <v>GC7/H-KRCS/KP-6b/COMMENT/COVERAGE</v>
      </c>
      <c r="I51" s="3" t="str">
        <f t="shared" si="28"/>
        <v># of transgender people who received any PrEP product at least once during the reporting period</v>
      </c>
      <c r="J51" s="13" t="str">
        <f t="shared" si="29"/>
        <v>LONG_TEXT</v>
      </c>
      <c r="K51" s="4" t="s">
        <v>12</v>
      </c>
      <c r="L51" s="4" t="str">
        <f t="shared" si="30"/>
        <v>LONG_TEXT</v>
      </c>
      <c r="N51" s="14"/>
      <c r="O51" s="5" t="str">
        <f t="shared" si="34"/>
        <v>Yes</v>
      </c>
      <c r="P51" s="5" t="str">
        <f t="shared" si="31"/>
        <v>Yes</v>
      </c>
      <c r="Q51" s="5" t="str">
        <f t="shared" si="32"/>
        <v>Yes</v>
      </c>
    </row>
    <row r="52" spans="1:17" ht="34.5" x14ac:dyDescent="0.35">
      <c r="A52" s="12" t="s">
        <v>41</v>
      </c>
      <c r="B52" s="12" t="s">
        <v>37</v>
      </c>
      <c r="C52" s="12" t="s">
        <v>25</v>
      </c>
      <c r="D52" s="22" t="str">
        <f t="shared" si="2"/>
        <v>HTS-2</v>
      </c>
      <c r="E52" s="12" t="str">
        <f t="shared" si="3"/>
        <v>[GC7/H-KRCS/HTS-2/COMMENT/COVERAGE] % of high risk AGYW that have received an HIV test during the reporting period in AGYW programs</v>
      </c>
      <c r="G52" s="4" t="str">
        <f t="shared" si="4"/>
        <v>GC7/H-KRCS/HTS-2/COMMENT/COVERAGE</v>
      </c>
      <c r="H52" s="4" t="str">
        <f t="shared" si="5"/>
        <v>GC7/H-KRCS/HTS-2/COMMENT/COVERAGE</v>
      </c>
      <c r="I52" s="3" t="str">
        <f t="shared" si="28"/>
        <v>% of high risk AGYW that have received an HIV test during the reporting period in AGYW programs</v>
      </c>
      <c r="J52" s="13" t="str">
        <f t="shared" si="29"/>
        <v>LONG_TEXT</v>
      </c>
      <c r="K52" s="4" t="s">
        <v>12</v>
      </c>
      <c r="L52" s="4" t="str">
        <f t="shared" si="30"/>
        <v>LONG_TEXT</v>
      </c>
      <c r="N52" s="15"/>
      <c r="O52" s="5" t="str">
        <f t="shared" si="34"/>
        <v>Yes</v>
      </c>
      <c r="P52" s="5" t="str">
        <f t="shared" si="31"/>
        <v>Yes</v>
      </c>
      <c r="Q52" s="5" t="str">
        <f t="shared" si="32"/>
        <v>Yes</v>
      </c>
    </row>
    <row r="53" spans="1:17" ht="46" x14ac:dyDescent="0.35">
      <c r="A53" s="12" t="s">
        <v>41</v>
      </c>
      <c r="B53" s="12" t="s">
        <v>37</v>
      </c>
      <c r="C53" s="12" t="s">
        <v>26</v>
      </c>
      <c r="D53" s="22" t="str">
        <f t="shared" si="2"/>
        <v>HTS-3b</v>
      </c>
      <c r="E53" s="12" t="str">
        <f t="shared" si="3"/>
        <v>[GC7/H-KRCS/HTS-3b/COMMENT/COVERAGE] % of TG that have received an HIV test during the reporting period in KP-specific programs and know their results</v>
      </c>
      <c r="G53" s="4" t="str">
        <f t="shared" si="4"/>
        <v>GC7/H-KRCS/HTS-3b/COMMENT/COVERAGE</v>
      </c>
      <c r="H53" s="4" t="str">
        <f t="shared" si="5"/>
        <v>GC7/H-KRCS/HTS-3b/COMMENT/COVERAGE</v>
      </c>
      <c r="I53" s="3" t="str">
        <f t="shared" si="28"/>
        <v>% of TG that have received an HIV test during the reporting period in KP-specific programs and know their results</v>
      </c>
      <c r="J53" s="13" t="str">
        <f t="shared" si="29"/>
        <v>LONG_TEXT</v>
      </c>
      <c r="K53" s="4" t="s">
        <v>12</v>
      </c>
      <c r="L53" s="4" t="str">
        <f t="shared" si="30"/>
        <v>LONG_TEXT</v>
      </c>
      <c r="N53" s="15"/>
      <c r="O53" s="5" t="str">
        <f t="shared" ref="O53:O58" si="35">IF(LEN(C53)&lt;230, "Yes", "No")</f>
        <v>Yes</v>
      </c>
      <c r="P53" s="5" t="str">
        <f t="shared" si="31"/>
        <v>Yes</v>
      </c>
      <c r="Q53" s="5" t="str">
        <f t="shared" si="32"/>
        <v>Yes</v>
      </c>
    </row>
    <row r="54" spans="1:17" ht="46" x14ac:dyDescent="0.35">
      <c r="A54" s="12" t="s">
        <v>41</v>
      </c>
      <c r="B54" s="12" t="s">
        <v>37</v>
      </c>
      <c r="C54" s="12" t="s">
        <v>27</v>
      </c>
      <c r="D54" s="22" t="str">
        <f t="shared" si="2"/>
        <v>HTS-3d</v>
      </c>
      <c r="E54" s="12" t="str">
        <f t="shared" si="3"/>
        <v>[GC7/H-KRCS/HTS-3d/COMMENT/COVERAGE] % of people who inject drugs that have received an HIV test during the reporting period in KP-specific programs and know their results</v>
      </c>
      <c r="G54" s="4" t="str">
        <f t="shared" si="4"/>
        <v>GC7/H-KRCS/HTS-3d/COMMENT/COVERAGE</v>
      </c>
      <c r="H54" s="4" t="str">
        <f t="shared" si="5"/>
        <v>GC7/H-KRCS/HTS-3d/COMMENT/COVERAGE</v>
      </c>
      <c r="I54" s="3" t="str">
        <f t="shared" si="28"/>
        <v>% of people who inject drugs that have received an HIV test during the reporting period in KP-specific programs and know their results</v>
      </c>
      <c r="J54" s="13" t="str">
        <f t="shared" si="29"/>
        <v>LONG_TEXT</v>
      </c>
      <c r="K54" s="4" t="s">
        <v>12</v>
      </c>
      <c r="L54" s="4" t="str">
        <f t="shared" si="30"/>
        <v>LONG_TEXT</v>
      </c>
      <c r="N54" s="15"/>
      <c r="O54" s="5" t="str">
        <f t="shared" si="35"/>
        <v>Yes</v>
      </c>
      <c r="P54" s="5" t="str">
        <f t="shared" si="31"/>
        <v>Yes</v>
      </c>
      <c r="Q54" s="5" t="str">
        <f t="shared" si="32"/>
        <v>Yes</v>
      </c>
    </row>
    <row r="55" spans="1:17" ht="57.5" x14ac:dyDescent="0.35">
      <c r="A55" s="12" t="s">
        <v>41</v>
      </c>
      <c r="B55" s="12" t="s">
        <v>37</v>
      </c>
      <c r="C55" s="12" t="s">
        <v>28</v>
      </c>
      <c r="D55" s="22" t="str">
        <f t="shared" si="2"/>
        <v>HTS-5</v>
      </c>
      <c r="E55" s="12" t="str">
        <f t="shared" si="3"/>
        <v>[GC7/H-KRCS/HTS-5/COMMENT/COVERAGE] Percentage of Key and Vulnerable Population (high-risk AGYW, TG, FSW, MSM, PWID, Fisher Folk &amp; Truckers) newly diagnosed with HIV initiated on ART</v>
      </c>
      <c r="G55" s="4" t="str">
        <f t="shared" si="4"/>
        <v>GC7/H-KRCS/HTS-5/COMMENT/COVERAGE</v>
      </c>
      <c r="H55" s="4" t="str">
        <f t="shared" si="5"/>
        <v>GC7/H-KRCS/HTS-5/COMMENT/COVERAGE</v>
      </c>
      <c r="I55" s="3" t="str">
        <f t="shared" si="28"/>
        <v>Percentage of Key and Vulnerable Population (high-risk AGYW, TG, FSW, MSM, PWID, Fisher Folk &amp; Truckers) newly diagnosed with HIV initiated on ART</v>
      </c>
      <c r="J55" s="13" t="str">
        <f t="shared" si="29"/>
        <v>LONG_TEXT</v>
      </c>
      <c r="K55" s="4" t="s">
        <v>12</v>
      </c>
      <c r="L55" s="4" t="str">
        <f t="shared" si="30"/>
        <v>LONG_TEXT</v>
      </c>
      <c r="N55" s="15"/>
      <c r="O55" s="5" t="str">
        <f t="shared" si="35"/>
        <v>Yes</v>
      </c>
      <c r="P55" s="5" t="str">
        <f t="shared" si="31"/>
        <v>Yes</v>
      </c>
      <c r="Q55" s="5" t="str">
        <f t="shared" si="32"/>
        <v>Yes</v>
      </c>
    </row>
    <row r="56" spans="1:17" ht="57.5" x14ac:dyDescent="0.35">
      <c r="A56" s="12" t="s">
        <v>41</v>
      </c>
      <c r="B56" s="12" t="s">
        <v>37</v>
      </c>
      <c r="C56" s="12" t="s">
        <v>29</v>
      </c>
      <c r="D56" s="22" t="str">
        <f t="shared" si="2"/>
        <v>TCS-Other</v>
      </c>
      <c r="E56" s="12" t="str">
        <f t="shared" si="3"/>
        <v>[GC7/H-KRCS/TCS-Other/COMMENT/COVERAGE] Number of people living with HIV reached and re-integrated into ART through health facility client tracing mechanism by the community resource persons.</v>
      </c>
      <c r="G56" s="4" t="str">
        <f t="shared" si="4"/>
        <v>GC7/H-KRCS/TCS-Other/COMMENT/COVERAGE</v>
      </c>
      <c r="H56" s="4" t="str">
        <f t="shared" si="5"/>
        <v>GC7/H-KRCS/TCS-Other/COMMENT/COVERAGE</v>
      </c>
      <c r="I56" s="3" t="str">
        <f t="shared" si="28"/>
        <v>Number of people living with HIV reached and re-integrated into ART through health facility client tracing mechanism by the community resource persons.</v>
      </c>
      <c r="J56" s="13" t="str">
        <f t="shared" si="29"/>
        <v>LONG_TEXT</v>
      </c>
      <c r="K56" s="4" t="s">
        <v>12</v>
      </c>
      <c r="L56" s="4" t="str">
        <f t="shared" si="30"/>
        <v>LONG_TEXT</v>
      </c>
      <c r="N56" s="15"/>
      <c r="O56" s="5" t="str">
        <f t="shared" si="35"/>
        <v>Yes</v>
      </c>
      <c r="P56" s="5" t="str">
        <f t="shared" si="31"/>
        <v>Yes</v>
      </c>
      <c r="Q56" s="5" t="str">
        <f t="shared" si="32"/>
        <v>Yes</v>
      </c>
    </row>
    <row r="57" spans="1:17" ht="46" x14ac:dyDescent="0.35">
      <c r="A57" s="12" t="s">
        <v>41</v>
      </c>
      <c r="B57" s="12" t="s">
        <v>37</v>
      </c>
      <c r="C57" s="12" t="s">
        <v>30</v>
      </c>
      <c r="D57" s="22" t="str">
        <f t="shared" si="2"/>
        <v>KP-1e</v>
      </c>
      <c r="E57" s="12" t="str">
        <f t="shared" si="3"/>
        <v>[GC7/H-KRCS/KP-1e/COMMENT/COVERAGE] Percentage of other vulnerable populations reached with HIV prevention programs - defined package of services</v>
      </c>
      <c r="G57" s="4" t="str">
        <f t="shared" si="4"/>
        <v>GC7/H-KRCS/KP-1e/COMMENT/COVERAGE</v>
      </c>
      <c r="H57" s="4" t="str">
        <f t="shared" si="5"/>
        <v>GC7/H-KRCS/KP-1e/COMMENT/COVERAGE</v>
      </c>
      <c r="I57" s="3" t="str">
        <f t="shared" si="28"/>
        <v>Percentage of other vulnerable populations reached with HIV prevention programs - defined package of services</v>
      </c>
      <c r="J57" s="13" t="str">
        <f t="shared" si="29"/>
        <v>LONG_TEXT</v>
      </c>
      <c r="K57" s="4" t="s">
        <v>12</v>
      </c>
      <c r="L57" s="4" t="str">
        <f t="shared" si="30"/>
        <v>LONG_TEXT</v>
      </c>
      <c r="N57" s="15"/>
      <c r="O57" s="5" t="str">
        <f t="shared" si="35"/>
        <v>Yes</v>
      </c>
      <c r="P57" s="5" t="str">
        <f t="shared" si="31"/>
        <v>Yes</v>
      </c>
      <c r="Q57" s="5" t="str">
        <f t="shared" si="32"/>
        <v>Yes</v>
      </c>
    </row>
    <row r="58" spans="1:17" ht="46.5" thickBot="1" x14ac:dyDescent="0.4">
      <c r="A58" s="12" t="s">
        <v>41</v>
      </c>
      <c r="B58" s="12" t="s">
        <v>37</v>
      </c>
      <c r="C58" s="16" t="s">
        <v>31</v>
      </c>
      <c r="D58" s="23" t="str">
        <f t="shared" si="2"/>
        <v>HTS-3e</v>
      </c>
      <c r="E58" s="12" t="str">
        <f t="shared" si="3"/>
        <v>[GC7/H-KRCS/HTS-3e/COMMENT/COVERAGE] Percentage of other vulnerable populations that have received an HIV test during the reporting period and know their results</v>
      </c>
      <c r="F58" s="17"/>
      <c r="G58" s="4" t="str">
        <f t="shared" si="4"/>
        <v>GC7/H-KRCS/HTS-3e/COMMENT/COVERAGE</v>
      </c>
      <c r="H58" s="4" t="str">
        <f t="shared" si="5"/>
        <v>GC7/H-KRCS/HTS-3e/COMMENT/COVERAGE</v>
      </c>
      <c r="I58" s="18" t="str">
        <f t="shared" si="28"/>
        <v>Percentage of other vulnerable populations that have received an HIV test during the reporting period and know their results</v>
      </c>
      <c r="J58" s="13" t="str">
        <f t="shared" si="29"/>
        <v>LONG_TEXT</v>
      </c>
      <c r="K58" s="4" t="s">
        <v>12</v>
      </c>
      <c r="L58" s="4" t="str">
        <f t="shared" si="30"/>
        <v>LONG_TEXT</v>
      </c>
      <c r="M58" s="17"/>
      <c r="N58" s="19"/>
      <c r="O58" s="5" t="str">
        <f t="shared" si="35"/>
        <v>Yes</v>
      </c>
      <c r="P58" s="5" t="str">
        <f t="shared" si="31"/>
        <v>Yes</v>
      </c>
      <c r="Q58" s="5" t="str">
        <f t="shared" si="32"/>
        <v>Yes</v>
      </c>
    </row>
  </sheetData>
  <conditionalFormatting sqref="B1:E1 B59:E1048576 B2:D58">
    <cfRule type="containsText" dxfId="14" priority="8" operator="containsText" text="narrative">
      <formula>NOT(ISERROR(SEARCH("narrative",B1)))</formula>
    </cfRule>
  </conditionalFormatting>
  <conditionalFormatting sqref="G1 G59:G1048576">
    <cfRule type="duplicateValues" dxfId="13" priority="9"/>
  </conditionalFormatting>
  <conditionalFormatting sqref="O1:Q58">
    <cfRule type="cellIs" dxfId="12" priority="4" operator="equal">
      <formula>"Yes"</formula>
    </cfRule>
    <cfRule type="cellIs" dxfId="11" priority="5" operator="equal">
      <formula>"No"</formula>
    </cfRule>
  </conditionalFormatting>
  <conditionalFormatting sqref="A1:A1048576">
    <cfRule type="containsText" dxfId="10" priority="3" operator="containsText" text="narrative">
      <formula>NOT(ISERROR(SEARCH("narrative",A1)))</formula>
    </cfRule>
  </conditionalFormatting>
  <conditionalFormatting sqref="E2:E58">
    <cfRule type="containsText" dxfId="9" priority="2" operator="containsText" text="narrative">
      <formula>NOT(ISERROR(SEARCH("narrative",E2)))</formula>
    </cfRule>
  </conditionalFormatting>
  <conditionalFormatting sqref="G2:G58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773E-9F63-4BB9-A69C-E8527A9C34B0}">
  <dimension ref="A1:Q37"/>
  <sheetViews>
    <sheetView zoomScale="90" zoomScaleNormal="90" workbookViewId="0">
      <pane ySplit="1" topLeftCell="A16" activePane="bottomLeft" state="frozen"/>
      <selection pane="bottomLeft" activeCell="C23" sqref="C23"/>
    </sheetView>
  </sheetViews>
  <sheetFormatPr defaultRowHeight="12" x14ac:dyDescent="0.35"/>
  <cols>
    <col min="1" max="1" width="10.90625" style="2" customWidth="1"/>
    <col min="2" max="2" width="7.54296875" style="2" bestFit="1" customWidth="1"/>
    <col min="3" max="3" width="51.453125" style="2" bestFit="1" customWidth="1"/>
    <col min="4" max="4" width="8.81640625" style="2" bestFit="1" customWidth="1"/>
    <col min="5" max="5" width="51.453125" style="2" customWidth="1"/>
    <col min="6" max="6" width="22.81640625" style="2" customWidth="1"/>
    <col min="7" max="7" width="39" style="2" customWidth="1"/>
    <col min="8" max="8" width="36.7265625" style="2" customWidth="1"/>
    <col min="9" max="9" width="30.1796875" style="6" customWidth="1"/>
    <col min="10" max="10" width="25.453125" style="6" customWidth="1"/>
    <col min="11" max="11" width="24.90625" style="2" customWidth="1"/>
    <col min="12" max="12" width="20.36328125" style="2" customWidth="1"/>
    <col min="13" max="13" width="21.1796875" style="2" customWidth="1"/>
    <col min="14" max="14" width="20.1796875" style="2" customWidth="1"/>
    <col min="15" max="16384" width="8.7265625" style="2"/>
  </cols>
  <sheetData>
    <row r="1" spans="1:17" ht="23" x14ac:dyDescent="0.35">
      <c r="A1" s="20" t="s">
        <v>39</v>
      </c>
      <c r="B1" s="20" t="s">
        <v>34</v>
      </c>
      <c r="C1" s="20" t="s">
        <v>33</v>
      </c>
      <c r="D1" s="21" t="s">
        <v>32</v>
      </c>
      <c r="E1" s="8" t="s">
        <v>13</v>
      </c>
      <c r="F1" s="9" t="s">
        <v>0</v>
      </c>
      <c r="G1" s="9" t="s">
        <v>1</v>
      </c>
      <c r="H1" s="9" t="s">
        <v>2</v>
      </c>
      <c r="I1" s="10" t="s">
        <v>3</v>
      </c>
      <c r="J1" s="10" t="s">
        <v>4</v>
      </c>
      <c r="K1" s="9" t="s">
        <v>5</v>
      </c>
      <c r="L1" s="9" t="s">
        <v>6</v>
      </c>
      <c r="M1" s="9" t="s">
        <v>7</v>
      </c>
      <c r="N1" s="11" t="s">
        <v>8</v>
      </c>
      <c r="O1" s="7" t="s">
        <v>9</v>
      </c>
      <c r="P1" s="1" t="s">
        <v>10</v>
      </c>
      <c r="Q1" s="1" t="s">
        <v>11</v>
      </c>
    </row>
    <row r="2" spans="1:17" ht="34.5" x14ac:dyDescent="0.35">
      <c r="A2" s="12" t="s">
        <v>40</v>
      </c>
      <c r="B2" s="12" t="s">
        <v>35</v>
      </c>
      <c r="C2" s="12" t="s">
        <v>42</v>
      </c>
      <c r="D2" s="22" t="str">
        <f>LEFT(C2,FIND(":",C2)-1)</f>
        <v>HIV O-4a</v>
      </c>
      <c r="E2" s="12" t="str">
        <f>"[GC7/H-KRCS/"&amp;D2&amp;"/"&amp;B2&amp;"/"&amp;A2&amp;"] "&amp;RIGHT(C2,LEN(C2)-LEN(D2)-2)</f>
        <v>[GC7/H-KRCS/HIV O-4a/TARGET/OUTCOME] % of men reporting using a condom the last time they had anal sex with a male partner</v>
      </c>
      <c r="G2" s="4" t="str">
        <f>"GC7/H-KRCS/"&amp;D2&amp;"/"&amp;B2&amp;"/"&amp;""&amp;A2</f>
        <v>GC7/H-KRCS/HIV O-4a/TARGET/OUTCOME</v>
      </c>
      <c r="H2" s="4" t="str">
        <f>G2</f>
        <v>GC7/H-KRCS/HIV O-4a/TARGET/OUTCOME</v>
      </c>
      <c r="I2" s="3" t="str">
        <f>RIGHT(C2,LEN(C2)-LEN(D2)-2)</f>
        <v>% of men reporting using a condom the last time they had anal sex with a male partner</v>
      </c>
      <c r="J2" s="13" t="str">
        <f>IF(B2="COMMENT","LONG_TEXT","NUMBER")</f>
        <v>NUMBER</v>
      </c>
      <c r="K2" s="4" t="s">
        <v>12</v>
      </c>
      <c r="L2" s="4" t="str">
        <f>IF(B2="COMMENT","LONG_TEXT","PERCENTAGE")</f>
        <v>PERCENTAGE</v>
      </c>
      <c r="N2" s="14"/>
      <c r="O2" s="5" t="str">
        <f t="shared" ref="O2" si="0">IF(LEN(C2)&lt;230, "Yes", "No")</f>
        <v>Yes</v>
      </c>
      <c r="P2" s="5" t="str">
        <f t="shared" ref="P2:Q13" si="1">IF(LEN(G2)&lt;50, "Yes", "No")</f>
        <v>Yes</v>
      </c>
      <c r="Q2" s="5" t="str">
        <f t="shared" si="1"/>
        <v>Yes</v>
      </c>
    </row>
    <row r="3" spans="1:17" ht="23" x14ac:dyDescent="0.35">
      <c r="A3" s="12" t="s">
        <v>40</v>
      </c>
      <c r="B3" s="12" t="s">
        <v>35</v>
      </c>
      <c r="C3" s="12" t="s">
        <v>43</v>
      </c>
      <c r="D3" s="22" t="str">
        <f t="shared" ref="D3:D37" si="2">LEFT(C3,FIND(":",C3)-1)</f>
        <v>HIV O-5</v>
      </c>
      <c r="E3" s="12" t="str">
        <f t="shared" ref="E3:E37" si="3">"[GC7/H-KRCS/"&amp;D3&amp;"/"&amp;B3&amp;"/"&amp;A3&amp;"] "&amp;RIGHT(C3,LEN(C3)-LEN(D3)-2)</f>
        <v>[GC7/H-KRCS/HIV O-5/TARGET/OUTCOME] % of sex workers reporting using a condom with their most recent client</v>
      </c>
      <c r="G3" s="4" t="str">
        <f t="shared" ref="G3:G37" si="4">"GC7/H-KRCS/"&amp;D3&amp;"/"&amp;B3&amp;"/"&amp;""&amp;A3</f>
        <v>GC7/H-KRCS/HIV O-5/TARGET/OUTCOME</v>
      </c>
      <c r="H3" s="4" t="str">
        <f t="shared" ref="H3:H37" si="5">G3</f>
        <v>GC7/H-KRCS/HIV O-5/TARGET/OUTCOME</v>
      </c>
      <c r="I3" s="3" t="str">
        <f t="shared" ref="I3:I13" si="6">RIGHT(C3,LEN(C3)-LEN(D3)-2)</f>
        <v>% of sex workers reporting using a condom with their most recent client</v>
      </c>
      <c r="J3" s="13" t="str">
        <f t="shared" ref="J3:J13" si="7">IF(B3="COMMENT","LONG_TEXT","NUMBER")</f>
        <v>NUMBER</v>
      </c>
      <c r="K3" s="4" t="s">
        <v>12</v>
      </c>
      <c r="L3" s="4" t="str">
        <f t="shared" ref="L3:L37" si="8">IF(B3="COMMENT","LONG_TEXT","PERCENTAGE")</f>
        <v>PERCENTAGE</v>
      </c>
      <c r="N3" s="14"/>
      <c r="O3" s="5" t="str">
        <f>IF(LEN(C3)&lt;230, "Yes", "No")</f>
        <v>Yes</v>
      </c>
      <c r="P3" s="5" t="str">
        <f t="shared" si="1"/>
        <v>Yes</v>
      </c>
      <c r="Q3" s="5" t="str">
        <f t="shared" si="1"/>
        <v>Yes</v>
      </c>
    </row>
    <row r="4" spans="1:17" ht="23" x14ac:dyDescent="0.35">
      <c r="A4" s="12" t="s">
        <v>40</v>
      </c>
      <c r="B4" s="12" t="s">
        <v>35</v>
      </c>
      <c r="C4" s="12" t="s">
        <v>44</v>
      </c>
      <c r="D4" s="22" t="str">
        <f t="shared" si="2"/>
        <v>HIV O-16c</v>
      </c>
      <c r="E4" s="12" t="str">
        <f t="shared" si="3"/>
        <v>[GC7/H-KRCS/HIV O-16c/TARGET/OUTCOME] % of sex workers who avoid health care because of stigma and discrimination</v>
      </c>
      <c r="G4" s="4" t="str">
        <f t="shared" si="4"/>
        <v>GC7/H-KRCS/HIV O-16c/TARGET/OUTCOME</v>
      </c>
      <c r="H4" s="4" t="str">
        <f t="shared" si="5"/>
        <v>GC7/H-KRCS/HIV O-16c/TARGET/OUTCOME</v>
      </c>
      <c r="I4" s="3" t="str">
        <f t="shared" si="6"/>
        <v>% of sex workers who avoid health care because of stigma and discrimination</v>
      </c>
      <c r="J4" s="13" t="str">
        <f t="shared" si="7"/>
        <v>NUMBER</v>
      </c>
      <c r="K4" s="4" t="s">
        <v>12</v>
      </c>
      <c r="L4" s="4" t="str">
        <f t="shared" si="8"/>
        <v>PERCENTAGE</v>
      </c>
      <c r="N4" s="14"/>
      <c r="O4" s="5" t="str">
        <f>IF(LEN(C4)&lt;230, "Yes", "No")</f>
        <v>Yes</v>
      </c>
      <c r="P4" s="5" t="str">
        <f t="shared" si="1"/>
        <v>Yes</v>
      </c>
      <c r="Q4" s="5" t="str">
        <f t="shared" si="1"/>
        <v>Yes</v>
      </c>
    </row>
    <row r="5" spans="1:17" ht="57.5" x14ac:dyDescent="0.35">
      <c r="A5" s="12" t="s">
        <v>40</v>
      </c>
      <c r="B5" s="12" t="s">
        <v>35</v>
      </c>
      <c r="C5" s="12" t="s">
        <v>45</v>
      </c>
      <c r="D5" s="22" t="str">
        <f t="shared" si="2"/>
        <v>HIV O-10</v>
      </c>
      <c r="E5" s="12" t="str">
        <f t="shared" si="3"/>
        <v>[GC7/H-KRCS/HIV O-10/TARGET/OUTCOME] % of high risk AGYW (15-24) who say they used a condom the last time they had sex with a non-regular partner, of those who have had sex with such a partner in the last 12 months.</v>
      </c>
      <c r="G5" s="4" t="str">
        <f t="shared" si="4"/>
        <v>GC7/H-KRCS/HIV O-10/TARGET/OUTCOME</v>
      </c>
      <c r="H5" s="4" t="str">
        <f t="shared" si="5"/>
        <v>GC7/H-KRCS/HIV O-10/TARGET/OUTCOME</v>
      </c>
      <c r="I5" s="3" t="str">
        <f t="shared" si="6"/>
        <v>% of high risk AGYW (15-24) who say they used a condom the last time they had sex with a non-regular partner, of those who have had sex with such a partner in the last 12 months.</v>
      </c>
      <c r="J5" s="13" t="str">
        <f t="shared" si="7"/>
        <v>NUMBER</v>
      </c>
      <c r="K5" s="4" t="s">
        <v>12</v>
      </c>
      <c r="L5" s="4" t="str">
        <f t="shared" si="8"/>
        <v>PERCENTAGE</v>
      </c>
      <c r="N5" s="14"/>
      <c r="O5" s="5" t="str">
        <f t="shared" ref="O5:O7" si="9">IF(LEN(C5)&lt;230, "Yes", "No")</f>
        <v>Yes</v>
      </c>
      <c r="P5" s="5" t="str">
        <f t="shared" si="1"/>
        <v>Yes</v>
      </c>
      <c r="Q5" s="5" t="str">
        <f t="shared" si="1"/>
        <v>Yes</v>
      </c>
    </row>
    <row r="6" spans="1:17" ht="34.5" x14ac:dyDescent="0.35">
      <c r="A6" s="12" t="s">
        <v>40</v>
      </c>
      <c r="B6" s="12" t="s">
        <v>35</v>
      </c>
      <c r="C6" s="12" t="s">
        <v>46</v>
      </c>
      <c r="D6" s="22" t="str">
        <f t="shared" si="2"/>
        <v>HIV O-16a</v>
      </c>
      <c r="E6" s="12" t="str">
        <f t="shared" si="3"/>
        <v>[GC7/H-KRCS/HIV O-16a/TARGET/OUTCOME] % of men who have sex with men who avoid health care because of stigma and discrimination</v>
      </c>
      <c r="G6" s="4" t="str">
        <f t="shared" si="4"/>
        <v>GC7/H-KRCS/HIV O-16a/TARGET/OUTCOME</v>
      </c>
      <c r="H6" s="4" t="str">
        <f t="shared" si="5"/>
        <v>GC7/H-KRCS/HIV O-16a/TARGET/OUTCOME</v>
      </c>
      <c r="I6" s="3" t="str">
        <f t="shared" si="6"/>
        <v>% of men who have sex with men who avoid health care because of stigma and discrimination</v>
      </c>
      <c r="J6" s="13" t="str">
        <f t="shared" si="7"/>
        <v>NUMBER</v>
      </c>
      <c r="K6" s="4" t="s">
        <v>12</v>
      </c>
      <c r="L6" s="4" t="str">
        <f t="shared" si="8"/>
        <v>PERCENTAGE</v>
      </c>
      <c r="N6" s="14"/>
      <c r="O6" s="5" t="str">
        <f t="shared" si="9"/>
        <v>Yes</v>
      </c>
      <c r="P6" s="5" t="str">
        <f t="shared" si="1"/>
        <v>Yes</v>
      </c>
      <c r="Q6" s="5" t="str">
        <f t="shared" si="1"/>
        <v>Yes</v>
      </c>
    </row>
    <row r="7" spans="1:17" ht="34.5" x14ac:dyDescent="0.35">
      <c r="A7" s="12" t="s">
        <v>40</v>
      </c>
      <c r="B7" s="12" t="s">
        <v>35</v>
      </c>
      <c r="C7" s="12" t="s">
        <v>47</v>
      </c>
      <c r="D7" s="22" t="str">
        <f t="shared" si="2"/>
        <v>HIV O-28d</v>
      </c>
      <c r="E7" s="12" t="str">
        <f t="shared" si="3"/>
        <v>[GC7/H-KRCS/HIV O-28d/TARGET/OUTCOME] % of people who inject drugs who report having experienced stigma and discrimination in the last 6 months</v>
      </c>
      <c r="G7" s="4" t="str">
        <f t="shared" si="4"/>
        <v>GC7/H-KRCS/HIV O-28d/TARGET/OUTCOME</v>
      </c>
      <c r="H7" s="4" t="str">
        <f t="shared" si="5"/>
        <v>GC7/H-KRCS/HIV O-28d/TARGET/OUTCOME</v>
      </c>
      <c r="I7" s="3" t="str">
        <f t="shared" si="6"/>
        <v>% of people who inject drugs who report having experienced stigma and discrimination in the last 6 months</v>
      </c>
      <c r="J7" s="13" t="str">
        <f t="shared" si="7"/>
        <v>NUMBER</v>
      </c>
      <c r="K7" s="4" t="s">
        <v>12</v>
      </c>
      <c r="L7" s="4" t="str">
        <f t="shared" si="8"/>
        <v>PERCENTAGE</v>
      </c>
      <c r="N7" s="14"/>
      <c r="O7" s="5" t="str">
        <f t="shared" si="9"/>
        <v>Yes</v>
      </c>
      <c r="P7" s="5" t="str">
        <f t="shared" si="1"/>
        <v>Yes</v>
      </c>
      <c r="Q7" s="5" t="str">
        <f t="shared" si="1"/>
        <v>Yes</v>
      </c>
    </row>
    <row r="8" spans="1:17" ht="46" x14ac:dyDescent="0.35">
      <c r="A8" s="12" t="s">
        <v>40</v>
      </c>
      <c r="B8" s="12" t="s">
        <v>35</v>
      </c>
      <c r="C8" s="12" t="s">
        <v>48</v>
      </c>
      <c r="D8" s="22" t="str">
        <f t="shared" si="2"/>
        <v>HIV O-26</v>
      </c>
      <c r="E8" s="12" t="str">
        <f t="shared" si="3"/>
        <v>[GC7/H-KRCS/HIV O-26/TARGET/OUTCOME] % of people living with HIV who report having experienced stigma and discrimination in the general community in the last 12 months.</v>
      </c>
      <c r="G8" s="4" t="str">
        <f t="shared" si="4"/>
        <v>GC7/H-KRCS/HIV O-26/TARGET/OUTCOME</v>
      </c>
      <c r="H8" s="4" t="str">
        <f t="shared" si="5"/>
        <v>GC7/H-KRCS/HIV O-26/TARGET/OUTCOME</v>
      </c>
      <c r="I8" s="3" t="str">
        <f t="shared" si="6"/>
        <v>% of people living with HIV who report having experienced stigma and discrimination in the general community in the last 12 months.</v>
      </c>
      <c r="J8" s="13" t="str">
        <f t="shared" si="7"/>
        <v>NUMBER</v>
      </c>
      <c r="K8" s="4" t="s">
        <v>12</v>
      </c>
      <c r="L8" s="4" t="str">
        <f t="shared" si="8"/>
        <v>PERCENTAGE</v>
      </c>
      <c r="N8" s="15"/>
      <c r="O8" s="5" t="str">
        <f>IF(LEN(C8)&lt;230, "Yes", "No")</f>
        <v>Yes</v>
      </c>
      <c r="P8" s="5" t="str">
        <f t="shared" si="1"/>
        <v>Yes</v>
      </c>
      <c r="Q8" s="5" t="str">
        <f t="shared" si="1"/>
        <v>Yes</v>
      </c>
    </row>
    <row r="9" spans="1:17" ht="34.5" x14ac:dyDescent="0.35">
      <c r="A9" s="12" t="s">
        <v>40</v>
      </c>
      <c r="B9" s="12" t="s">
        <v>35</v>
      </c>
      <c r="C9" s="12" t="s">
        <v>49</v>
      </c>
      <c r="D9" s="22" t="str">
        <f t="shared" si="2"/>
        <v>HIV O-6</v>
      </c>
      <c r="E9" s="12" t="str">
        <f t="shared" si="3"/>
        <v>[GC7/H-KRCS/HIV O-6/TARGET/OUTCOME] Percentage of people who inject drugs reporting using sterile injecting equipment the last time they injected</v>
      </c>
      <c r="G9" s="4" t="str">
        <f t="shared" si="4"/>
        <v>GC7/H-KRCS/HIV O-6/TARGET/OUTCOME</v>
      </c>
      <c r="H9" s="4" t="str">
        <f t="shared" si="5"/>
        <v>GC7/H-KRCS/HIV O-6/TARGET/OUTCOME</v>
      </c>
      <c r="I9" s="3" t="str">
        <f t="shared" si="6"/>
        <v>Percentage of people who inject drugs reporting using sterile injecting equipment the last time they injected</v>
      </c>
      <c r="J9" s="13" t="str">
        <f t="shared" si="7"/>
        <v>NUMBER</v>
      </c>
      <c r="K9" s="4" t="s">
        <v>12</v>
      </c>
      <c r="L9" s="4" t="str">
        <f t="shared" si="8"/>
        <v>PERCENTAGE</v>
      </c>
      <c r="N9" s="15"/>
      <c r="O9" s="5" t="str">
        <f>IF(LEN(C9)&lt;230, "Yes", "No")</f>
        <v>Yes</v>
      </c>
      <c r="P9" s="5" t="str">
        <f t="shared" si="1"/>
        <v>Yes</v>
      </c>
      <c r="Q9" s="5" t="str">
        <f t="shared" si="1"/>
        <v>Yes</v>
      </c>
    </row>
    <row r="10" spans="1:17" ht="46" x14ac:dyDescent="0.35">
      <c r="A10" s="12" t="s">
        <v>40</v>
      </c>
      <c r="B10" s="12" t="s">
        <v>35</v>
      </c>
      <c r="C10" s="12" t="s">
        <v>50</v>
      </c>
      <c r="D10" s="22" t="str">
        <f t="shared" si="2"/>
        <v>HIV O-4.1b</v>
      </c>
      <c r="E10" s="12" t="str">
        <f t="shared" si="3"/>
        <v>[GC7/H-KRCS/HIV O-4.1b/TARGET/OUTCOME] Percentage of transgender people reporting using a condom during their most recent sexual intercourse or anal sex</v>
      </c>
      <c r="G10" s="4" t="str">
        <f t="shared" si="4"/>
        <v>GC7/H-KRCS/HIV O-4.1b/TARGET/OUTCOME</v>
      </c>
      <c r="H10" s="4" t="str">
        <f t="shared" si="5"/>
        <v>GC7/H-KRCS/HIV O-4.1b/TARGET/OUTCOME</v>
      </c>
      <c r="I10" s="3" t="str">
        <f t="shared" si="6"/>
        <v>Percentage of transgender people reporting using a condom during their most recent sexual intercourse or anal sex</v>
      </c>
      <c r="J10" s="13" t="str">
        <f t="shared" si="7"/>
        <v>NUMBER</v>
      </c>
      <c r="K10" s="4" t="s">
        <v>12</v>
      </c>
      <c r="L10" s="4" t="str">
        <f t="shared" si="8"/>
        <v>PERCENTAGE</v>
      </c>
      <c r="N10" s="14"/>
      <c r="O10" s="5" t="str">
        <f>IF(LEN(C10)&lt;230, "Yes", "No")</f>
        <v>Yes</v>
      </c>
      <c r="P10" s="5" t="str">
        <f t="shared" si="1"/>
        <v>Yes</v>
      </c>
      <c r="Q10" s="5" t="str">
        <f t="shared" si="1"/>
        <v>Yes</v>
      </c>
    </row>
    <row r="11" spans="1:17" ht="34.5" x14ac:dyDescent="0.35">
      <c r="A11" s="12" t="s">
        <v>40</v>
      </c>
      <c r="B11" s="12" t="s">
        <v>35</v>
      </c>
      <c r="C11" s="12" t="s">
        <v>51</v>
      </c>
      <c r="D11" s="22" t="str">
        <f t="shared" si="2"/>
        <v>HIV O-25</v>
      </c>
      <c r="E11" s="12" t="str">
        <f t="shared" si="3"/>
        <v>[GC7/H-KRCS/HIV O-25/TARGET/OUTCOME] Percentage of law enforcement officers who report negative attitudes towards key populations</v>
      </c>
      <c r="G11" s="4" t="str">
        <f t="shared" si="4"/>
        <v>GC7/H-KRCS/HIV O-25/TARGET/OUTCOME</v>
      </c>
      <c r="H11" s="4" t="str">
        <f t="shared" si="5"/>
        <v>GC7/H-KRCS/HIV O-25/TARGET/OUTCOME</v>
      </c>
      <c r="I11" s="3" t="str">
        <f t="shared" si="6"/>
        <v>Percentage of law enforcement officers who report negative attitudes towards key populations</v>
      </c>
      <c r="J11" s="13" t="str">
        <f t="shared" si="7"/>
        <v>NUMBER</v>
      </c>
      <c r="K11" s="4" t="s">
        <v>12</v>
      </c>
      <c r="L11" s="4" t="str">
        <f t="shared" si="8"/>
        <v>PERCENTAGE</v>
      </c>
      <c r="N11" s="15"/>
      <c r="O11" s="5" t="str">
        <f>IF(LEN(C11)&lt;230, "Yes", "No")</f>
        <v>Yes</v>
      </c>
      <c r="P11" s="5" t="str">
        <f t="shared" si="1"/>
        <v>Yes</v>
      </c>
      <c r="Q11" s="5" t="str">
        <f t="shared" si="1"/>
        <v>Yes</v>
      </c>
    </row>
    <row r="12" spans="1:17" ht="34.5" x14ac:dyDescent="0.35">
      <c r="A12" s="12" t="s">
        <v>40</v>
      </c>
      <c r="B12" s="12" t="s">
        <v>35</v>
      </c>
      <c r="C12" s="12" t="s">
        <v>52</v>
      </c>
      <c r="D12" s="22" t="str">
        <f t="shared" si="2"/>
        <v>HIV O-28c</v>
      </c>
      <c r="E12" s="12" t="str">
        <f t="shared" si="3"/>
        <v>[GC7/H-KRCS/HIV O-28c/TARGET/OUTCOME] Percentage of sex workers who report having experienced stigma and discrimination in the last 6 months</v>
      </c>
      <c r="G12" s="4" t="str">
        <f t="shared" si="4"/>
        <v>GC7/H-KRCS/HIV O-28c/TARGET/OUTCOME</v>
      </c>
      <c r="H12" s="4" t="str">
        <f t="shared" si="5"/>
        <v>GC7/H-KRCS/HIV O-28c/TARGET/OUTCOME</v>
      </c>
      <c r="I12" s="3" t="str">
        <f t="shared" si="6"/>
        <v>Percentage of sex workers who report having experienced stigma and discrimination in the last 6 months</v>
      </c>
      <c r="J12" s="13" t="str">
        <f t="shared" si="7"/>
        <v>NUMBER</v>
      </c>
      <c r="K12" s="4" t="s">
        <v>12</v>
      </c>
      <c r="L12" s="4" t="str">
        <f t="shared" si="8"/>
        <v>PERCENTAGE</v>
      </c>
      <c r="N12" s="15"/>
      <c r="O12" s="5" t="str">
        <f t="shared" ref="O12:O14" si="10">IF(LEN(C12)&lt;230, "Yes", "No")</f>
        <v>Yes</v>
      </c>
      <c r="P12" s="5" t="str">
        <f t="shared" si="1"/>
        <v>Yes</v>
      </c>
      <c r="Q12" s="5" t="str">
        <f t="shared" si="1"/>
        <v>Yes</v>
      </c>
    </row>
    <row r="13" spans="1:17" ht="57.5" x14ac:dyDescent="0.35">
      <c r="A13" s="12" t="s">
        <v>40</v>
      </c>
      <c r="B13" s="12" t="s">
        <v>35</v>
      </c>
      <c r="C13" s="12" t="s">
        <v>53</v>
      </c>
      <c r="D13" s="22" t="str">
        <f t="shared" si="2"/>
        <v>RSSH O-3</v>
      </c>
      <c r="E13" s="12" t="str">
        <f t="shared" si="3"/>
        <v>[GC7/H-KRCS/RSSH O-3/TARGET/OUTCOME] On-shelf availability: Percentage of facilities with tracer health products for the three diseases - HIV, TB, malaria (as applicable) available on the day of the visit or day of reporting.</v>
      </c>
      <c r="G13" s="4" t="str">
        <f t="shared" si="4"/>
        <v>GC7/H-KRCS/RSSH O-3/TARGET/OUTCOME</v>
      </c>
      <c r="H13" s="4" t="str">
        <f t="shared" si="5"/>
        <v>GC7/H-KRCS/RSSH O-3/TARGET/OUTCOME</v>
      </c>
      <c r="I13" s="3" t="str">
        <f t="shared" si="6"/>
        <v>On-shelf availability: Percentage of facilities with tracer health products for the three diseases - HIV, TB, malaria (as applicable) available on the day of the visit or day of reporting.</v>
      </c>
      <c r="J13" s="13" t="str">
        <f t="shared" si="7"/>
        <v>NUMBER</v>
      </c>
      <c r="K13" s="4" t="s">
        <v>12</v>
      </c>
      <c r="L13" s="4" t="str">
        <f t="shared" si="8"/>
        <v>PERCENTAGE</v>
      </c>
      <c r="N13" s="14"/>
      <c r="O13" s="5" t="str">
        <f t="shared" si="10"/>
        <v>Yes</v>
      </c>
      <c r="P13" s="5" t="str">
        <f t="shared" si="1"/>
        <v>Yes</v>
      </c>
      <c r="Q13" s="5" t="str">
        <f t="shared" si="1"/>
        <v>Yes</v>
      </c>
    </row>
    <row r="14" spans="1:17" ht="34.5" x14ac:dyDescent="0.35">
      <c r="A14" s="12" t="s">
        <v>40</v>
      </c>
      <c r="B14" s="12" t="s">
        <v>36</v>
      </c>
      <c r="C14" s="12" t="s">
        <v>42</v>
      </c>
      <c r="D14" s="22" t="str">
        <f>LEFT(C14,FIND(":",C14)-1)</f>
        <v>HIV O-4a</v>
      </c>
      <c r="E14" s="12" t="str">
        <f t="shared" si="3"/>
        <v>[GC7/H-KRCS/HIV O-4a/RESULT/OUTCOME] % of men reporting using a condom the last time they had anal sex with a male partner</v>
      </c>
      <c r="G14" s="4" t="str">
        <f t="shared" si="4"/>
        <v>GC7/H-KRCS/HIV O-4a/RESULT/OUTCOME</v>
      </c>
      <c r="H14" s="4" t="str">
        <f>G14</f>
        <v>GC7/H-KRCS/HIV O-4a/RESULT/OUTCOME</v>
      </c>
      <c r="I14" s="3" t="str">
        <f>RIGHT(C14,LEN(C14)-LEN(D14)-2)</f>
        <v>% of men reporting using a condom the last time they had anal sex with a male partner</v>
      </c>
      <c r="J14" s="13" t="str">
        <f>IF(B14="COMMENT","LONG_TEXT","NUMBER")</f>
        <v>NUMBER</v>
      </c>
      <c r="K14" s="4" t="s">
        <v>12</v>
      </c>
      <c r="L14" s="4" t="str">
        <f t="shared" si="8"/>
        <v>PERCENTAGE</v>
      </c>
      <c r="N14" s="14"/>
      <c r="O14" s="5" t="str">
        <f t="shared" si="10"/>
        <v>Yes</v>
      </c>
      <c r="P14" s="5" t="str">
        <f t="shared" ref="P14:Q25" si="11">IF(LEN(G14)&lt;50, "Yes", "No")</f>
        <v>Yes</v>
      </c>
      <c r="Q14" s="5" t="str">
        <f t="shared" si="11"/>
        <v>Yes</v>
      </c>
    </row>
    <row r="15" spans="1:17" ht="34.5" x14ac:dyDescent="0.35">
      <c r="A15" s="12" t="s">
        <v>40</v>
      </c>
      <c r="B15" s="12" t="s">
        <v>36</v>
      </c>
      <c r="C15" s="12" t="s">
        <v>43</v>
      </c>
      <c r="D15" s="22" t="str">
        <f t="shared" si="2"/>
        <v>HIV O-5</v>
      </c>
      <c r="E15" s="12" t="str">
        <f t="shared" si="3"/>
        <v>[GC7/H-KRCS/HIV O-5/RESULT/OUTCOME] % of sex workers reporting using a condom with their most recent client</v>
      </c>
      <c r="G15" s="4" t="str">
        <f t="shared" si="4"/>
        <v>GC7/H-KRCS/HIV O-5/RESULT/OUTCOME</v>
      </c>
      <c r="H15" s="4" t="str">
        <f t="shared" si="5"/>
        <v>GC7/H-KRCS/HIV O-5/RESULT/OUTCOME</v>
      </c>
      <c r="I15" s="3" t="str">
        <f t="shared" ref="I15:I25" si="12">RIGHT(C15,LEN(C15)-LEN(D15)-2)</f>
        <v>% of sex workers reporting using a condom with their most recent client</v>
      </c>
      <c r="J15" s="13" t="str">
        <f t="shared" ref="J15:J25" si="13">IF(B15="COMMENT","LONG_TEXT","NUMBER")</f>
        <v>NUMBER</v>
      </c>
      <c r="K15" s="4" t="s">
        <v>12</v>
      </c>
      <c r="L15" s="4" t="str">
        <f t="shared" si="8"/>
        <v>PERCENTAGE</v>
      </c>
      <c r="N15" s="14"/>
      <c r="O15" s="5" t="str">
        <f>IF(LEN(C15)&lt;230, "Yes", "No")</f>
        <v>Yes</v>
      </c>
      <c r="P15" s="5" t="str">
        <f t="shared" si="11"/>
        <v>Yes</v>
      </c>
      <c r="Q15" s="5" t="str">
        <f t="shared" si="11"/>
        <v>Yes</v>
      </c>
    </row>
    <row r="16" spans="1:17" ht="34.5" x14ac:dyDescent="0.35">
      <c r="A16" s="12" t="s">
        <v>40</v>
      </c>
      <c r="B16" s="12" t="s">
        <v>36</v>
      </c>
      <c r="C16" s="12" t="s">
        <v>44</v>
      </c>
      <c r="D16" s="22" t="str">
        <f t="shared" si="2"/>
        <v>HIV O-16c</v>
      </c>
      <c r="E16" s="12" t="str">
        <f t="shared" si="3"/>
        <v>[GC7/H-KRCS/HIV O-16c/RESULT/OUTCOME] % of sex workers who avoid health care because of stigma and discrimination</v>
      </c>
      <c r="G16" s="4" t="str">
        <f t="shared" si="4"/>
        <v>GC7/H-KRCS/HIV O-16c/RESULT/OUTCOME</v>
      </c>
      <c r="H16" s="4" t="str">
        <f t="shared" si="5"/>
        <v>GC7/H-KRCS/HIV O-16c/RESULT/OUTCOME</v>
      </c>
      <c r="I16" s="3" t="str">
        <f t="shared" si="12"/>
        <v>% of sex workers who avoid health care because of stigma and discrimination</v>
      </c>
      <c r="J16" s="13" t="str">
        <f t="shared" si="13"/>
        <v>NUMBER</v>
      </c>
      <c r="K16" s="4" t="s">
        <v>12</v>
      </c>
      <c r="L16" s="4" t="str">
        <f t="shared" si="8"/>
        <v>PERCENTAGE</v>
      </c>
      <c r="N16" s="14"/>
      <c r="O16" s="5" t="str">
        <f>IF(LEN(C16)&lt;230, "Yes", "No")</f>
        <v>Yes</v>
      </c>
      <c r="P16" s="5" t="str">
        <f t="shared" si="11"/>
        <v>Yes</v>
      </c>
      <c r="Q16" s="5" t="str">
        <f t="shared" si="11"/>
        <v>Yes</v>
      </c>
    </row>
    <row r="17" spans="1:17" ht="34.5" x14ac:dyDescent="0.35">
      <c r="A17" s="12" t="s">
        <v>40</v>
      </c>
      <c r="B17" s="12" t="s">
        <v>36</v>
      </c>
      <c r="C17" s="12" t="s">
        <v>45</v>
      </c>
      <c r="D17" s="22" t="str">
        <f t="shared" si="2"/>
        <v>HIV O-10</v>
      </c>
      <c r="E17" s="12" t="str">
        <f t="shared" si="3"/>
        <v>[GC7/H-KRCS/HIV O-10/RESULT/OUTCOME] % of high risk AGYW (15-24) who say they used a condom the last time they had sex with a non-regular partner, of those who have had sex with such a partner in the last 12 months.</v>
      </c>
      <c r="G17" s="4" t="str">
        <f t="shared" si="4"/>
        <v>GC7/H-KRCS/HIV O-10/RESULT/OUTCOME</v>
      </c>
      <c r="H17" s="4" t="str">
        <f t="shared" si="5"/>
        <v>GC7/H-KRCS/HIV O-10/RESULT/OUTCOME</v>
      </c>
      <c r="I17" s="3" t="str">
        <f t="shared" si="12"/>
        <v>% of high risk AGYW (15-24) who say they used a condom the last time they had sex with a non-regular partner, of those who have had sex with such a partner in the last 12 months.</v>
      </c>
      <c r="J17" s="13" t="str">
        <f t="shared" si="13"/>
        <v>NUMBER</v>
      </c>
      <c r="K17" s="4" t="s">
        <v>12</v>
      </c>
      <c r="L17" s="4" t="str">
        <f t="shared" si="8"/>
        <v>PERCENTAGE</v>
      </c>
      <c r="N17" s="14"/>
      <c r="O17" s="5" t="str">
        <f t="shared" ref="O17:O19" si="14">IF(LEN(C17)&lt;230, "Yes", "No")</f>
        <v>Yes</v>
      </c>
      <c r="P17" s="5" t="str">
        <f t="shared" si="11"/>
        <v>Yes</v>
      </c>
      <c r="Q17" s="5" t="str">
        <f t="shared" si="11"/>
        <v>Yes</v>
      </c>
    </row>
    <row r="18" spans="1:17" ht="34.5" x14ac:dyDescent="0.35">
      <c r="A18" s="12" t="s">
        <v>40</v>
      </c>
      <c r="B18" s="12" t="s">
        <v>36</v>
      </c>
      <c r="C18" s="12" t="s">
        <v>46</v>
      </c>
      <c r="D18" s="22" t="str">
        <f t="shared" si="2"/>
        <v>HIV O-16a</v>
      </c>
      <c r="E18" s="12" t="str">
        <f t="shared" si="3"/>
        <v>[GC7/H-KRCS/HIV O-16a/RESULT/OUTCOME] % of men who have sex with men who avoid health care because of stigma and discrimination</v>
      </c>
      <c r="G18" s="4" t="str">
        <f t="shared" si="4"/>
        <v>GC7/H-KRCS/HIV O-16a/RESULT/OUTCOME</v>
      </c>
      <c r="H18" s="4" t="str">
        <f t="shared" si="5"/>
        <v>GC7/H-KRCS/HIV O-16a/RESULT/OUTCOME</v>
      </c>
      <c r="I18" s="3" t="str">
        <f t="shared" si="12"/>
        <v>% of men who have sex with men who avoid health care because of stigma and discrimination</v>
      </c>
      <c r="J18" s="13" t="str">
        <f t="shared" si="13"/>
        <v>NUMBER</v>
      </c>
      <c r="K18" s="4" t="s">
        <v>12</v>
      </c>
      <c r="L18" s="4" t="str">
        <f t="shared" si="8"/>
        <v>PERCENTAGE</v>
      </c>
      <c r="N18" s="14"/>
      <c r="O18" s="5" t="str">
        <f t="shared" si="14"/>
        <v>Yes</v>
      </c>
      <c r="P18" s="5" t="str">
        <f t="shared" si="11"/>
        <v>Yes</v>
      </c>
      <c r="Q18" s="5" t="str">
        <f t="shared" si="11"/>
        <v>Yes</v>
      </c>
    </row>
    <row r="19" spans="1:17" ht="34.5" x14ac:dyDescent="0.35">
      <c r="A19" s="12" t="s">
        <v>40</v>
      </c>
      <c r="B19" s="12" t="s">
        <v>36</v>
      </c>
      <c r="C19" s="12" t="s">
        <v>47</v>
      </c>
      <c r="D19" s="22" t="str">
        <f t="shared" si="2"/>
        <v>HIV O-28d</v>
      </c>
      <c r="E19" s="12" t="str">
        <f t="shared" si="3"/>
        <v>[GC7/H-KRCS/HIV O-28d/RESULT/OUTCOME] % of people who inject drugs who report having experienced stigma and discrimination in the last 6 months</v>
      </c>
      <c r="G19" s="4" t="str">
        <f t="shared" si="4"/>
        <v>GC7/H-KRCS/HIV O-28d/RESULT/OUTCOME</v>
      </c>
      <c r="H19" s="4" t="str">
        <f t="shared" si="5"/>
        <v>GC7/H-KRCS/HIV O-28d/RESULT/OUTCOME</v>
      </c>
      <c r="I19" s="3" t="str">
        <f t="shared" si="12"/>
        <v>% of people who inject drugs who report having experienced stigma and discrimination in the last 6 months</v>
      </c>
      <c r="J19" s="13" t="str">
        <f t="shared" si="13"/>
        <v>NUMBER</v>
      </c>
      <c r="K19" s="4" t="s">
        <v>12</v>
      </c>
      <c r="L19" s="4" t="str">
        <f t="shared" si="8"/>
        <v>PERCENTAGE</v>
      </c>
      <c r="N19" s="14"/>
      <c r="O19" s="5" t="str">
        <f t="shared" si="14"/>
        <v>Yes</v>
      </c>
      <c r="P19" s="5" t="str">
        <f t="shared" si="11"/>
        <v>Yes</v>
      </c>
      <c r="Q19" s="5" t="str">
        <f t="shared" si="11"/>
        <v>Yes</v>
      </c>
    </row>
    <row r="20" spans="1:17" ht="46" x14ac:dyDescent="0.35">
      <c r="A20" s="12" t="s">
        <v>40</v>
      </c>
      <c r="B20" s="12" t="s">
        <v>36</v>
      </c>
      <c r="C20" s="12" t="s">
        <v>48</v>
      </c>
      <c r="D20" s="22" t="str">
        <f t="shared" si="2"/>
        <v>HIV O-26</v>
      </c>
      <c r="E20" s="12" t="str">
        <f t="shared" si="3"/>
        <v>[GC7/H-KRCS/HIV O-26/RESULT/OUTCOME] % of people living with HIV who report having experienced stigma and discrimination in the general community in the last 12 months.</v>
      </c>
      <c r="G20" s="4" t="str">
        <f t="shared" si="4"/>
        <v>GC7/H-KRCS/HIV O-26/RESULT/OUTCOME</v>
      </c>
      <c r="H20" s="4" t="str">
        <f t="shared" si="5"/>
        <v>GC7/H-KRCS/HIV O-26/RESULT/OUTCOME</v>
      </c>
      <c r="I20" s="3" t="str">
        <f t="shared" si="12"/>
        <v>% of people living with HIV who report having experienced stigma and discrimination in the general community in the last 12 months.</v>
      </c>
      <c r="J20" s="13" t="str">
        <f t="shared" si="13"/>
        <v>NUMBER</v>
      </c>
      <c r="K20" s="4" t="s">
        <v>12</v>
      </c>
      <c r="L20" s="4" t="str">
        <f t="shared" si="8"/>
        <v>PERCENTAGE</v>
      </c>
      <c r="N20" s="15"/>
      <c r="O20" s="5" t="str">
        <f>IF(LEN(C20)&lt;230, "Yes", "No")</f>
        <v>Yes</v>
      </c>
      <c r="P20" s="5" t="str">
        <f t="shared" si="11"/>
        <v>Yes</v>
      </c>
      <c r="Q20" s="5" t="str">
        <f t="shared" si="11"/>
        <v>Yes</v>
      </c>
    </row>
    <row r="21" spans="1:17" ht="46" x14ac:dyDescent="0.35">
      <c r="A21" s="12" t="s">
        <v>40</v>
      </c>
      <c r="B21" s="12" t="s">
        <v>36</v>
      </c>
      <c r="C21" s="12" t="s">
        <v>49</v>
      </c>
      <c r="D21" s="22" t="str">
        <f t="shared" si="2"/>
        <v>HIV O-6</v>
      </c>
      <c r="E21" s="12" t="str">
        <f t="shared" si="3"/>
        <v>[GC7/H-KRCS/HIV O-6/RESULT/OUTCOME] Percentage of people who inject drugs reporting using sterile injecting equipment the last time they injected</v>
      </c>
      <c r="G21" s="4" t="str">
        <f t="shared" si="4"/>
        <v>GC7/H-KRCS/HIV O-6/RESULT/OUTCOME</v>
      </c>
      <c r="H21" s="4" t="str">
        <f t="shared" si="5"/>
        <v>GC7/H-KRCS/HIV O-6/RESULT/OUTCOME</v>
      </c>
      <c r="I21" s="3" t="str">
        <f t="shared" si="12"/>
        <v>Percentage of people who inject drugs reporting using sterile injecting equipment the last time they injected</v>
      </c>
      <c r="J21" s="13" t="str">
        <f t="shared" si="13"/>
        <v>NUMBER</v>
      </c>
      <c r="K21" s="4" t="s">
        <v>12</v>
      </c>
      <c r="L21" s="4" t="str">
        <f t="shared" si="8"/>
        <v>PERCENTAGE</v>
      </c>
      <c r="N21" s="15"/>
      <c r="O21" s="5" t="str">
        <f>IF(LEN(C21)&lt;230, "Yes", "No")</f>
        <v>Yes</v>
      </c>
      <c r="P21" s="5" t="str">
        <f t="shared" si="11"/>
        <v>Yes</v>
      </c>
      <c r="Q21" s="5" t="str">
        <f t="shared" si="11"/>
        <v>Yes</v>
      </c>
    </row>
    <row r="22" spans="1:17" ht="46" x14ac:dyDescent="0.35">
      <c r="A22" s="12" t="s">
        <v>40</v>
      </c>
      <c r="B22" s="12" t="s">
        <v>36</v>
      </c>
      <c r="C22" s="12" t="s">
        <v>50</v>
      </c>
      <c r="D22" s="22" t="str">
        <f t="shared" si="2"/>
        <v>HIV O-4.1b</v>
      </c>
      <c r="E22" s="12" t="str">
        <f t="shared" si="3"/>
        <v>[GC7/H-KRCS/HIV O-4.1b/RESULT/OUTCOME] Percentage of transgender people reporting using a condom during their most recent sexual intercourse or anal sex</v>
      </c>
      <c r="G22" s="4" t="str">
        <f t="shared" si="4"/>
        <v>GC7/H-KRCS/HIV O-4.1b/RESULT/OUTCOME</v>
      </c>
      <c r="H22" s="4" t="str">
        <f t="shared" si="5"/>
        <v>GC7/H-KRCS/HIV O-4.1b/RESULT/OUTCOME</v>
      </c>
      <c r="I22" s="3" t="str">
        <f t="shared" si="12"/>
        <v>Percentage of transgender people reporting using a condom during their most recent sexual intercourse or anal sex</v>
      </c>
      <c r="J22" s="13" t="str">
        <f t="shared" si="13"/>
        <v>NUMBER</v>
      </c>
      <c r="K22" s="4" t="s">
        <v>12</v>
      </c>
      <c r="L22" s="4" t="str">
        <f t="shared" si="8"/>
        <v>PERCENTAGE</v>
      </c>
      <c r="N22" s="14"/>
      <c r="O22" s="5" t="str">
        <f>IF(LEN(C22)&lt;230, "Yes", "No")</f>
        <v>Yes</v>
      </c>
      <c r="P22" s="5" t="str">
        <f t="shared" si="11"/>
        <v>Yes</v>
      </c>
      <c r="Q22" s="5" t="str">
        <f t="shared" si="11"/>
        <v>Yes</v>
      </c>
    </row>
    <row r="23" spans="1:17" ht="46" x14ac:dyDescent="0.35">
      <c r="A23" s="12" t="s">
        <v>40</v>
      </c>
      <c r="B23" s="12" t="s">
        <v>36</v>
      </c>
      <c r="C23" s="12" t="s">
        <v>51</v>
      </c>
      <c r="D23" s="22" t="str">
        <f t="shared" si="2"/>
        <v>HIV O-25</v>
      </c>
      <c r="E23" s="12" t="str">
        <f t="shared" si="3"/>
        <v>[GC7/H-KRCS/HIV O-25/RESULT/OUTCOME] Percentage of law enforcement officers who report negative attitudes towards key populations</v>
      </c>
      <c r="G23" s="4" t="str">
        <f t="shared" si="4"/>
        <v>GC7/H-KRCS/HIV O-25/RESULT/OUTCOME</v>
      </c>
      <c r="H23" s="4" t="str">
        <f t="shared" si="5"/>
        <v>GC7/H-KRCS/HIV O-25/RESULT/OUTCOME</v>
      </c>
      <c r="I23" s="3" t="str">
        <f t="shared" si="12"/>
        <v>Percentage of law enforcement officers who report negative attitudes towards key populations</v>
      </c>
      <c r="J23" s="13" t="str">
        <f t="shared" si="13"/>
        <v>NUMBER</v>
      </c>
      <c r="K23" s="4" t="s">
        <v>12</v>
      </c>
      <c r="L23" s="4" t="str">
        <f t="shared" si="8"/>
        <v>PERCENTAGE</v>
      </c>
      <c r="N23" s="15"/>
      <c r="O23" s="5" t="str">
        <f>IF(LEN(C23)&lt;230, "Yes", "No")</f>
        <v>Yes</v>
      </c>
      <c r="P23" s="5" t="str">
        <f t="shared" si="11"/>
        <v>Yes</v>
      </c>
      <c r="Q23" s="5" t="str">
        <f t="shared" si="11"/>
        <v>Yes</v>
      </c>
    </row>
    <row r="24" spans="1:17" ht="34.5" x14ac:dyDescent="0.35">
      <c r="A24" s="12" t="s">
        <v>40</v>
      </c>
      <c r="B24" s="12" t="s">
        <v>36</v>
      </c>
      <c r="C24" s="12" t="s">
        <v>52</v>
      </c>
      <c r="D24" s="22" t="str">
        <f t="shared" si="2"/>
        <v>HIV O-28c</v>
      </c>
      <c r="E24" s="12" t="str">
        <f t="shared" si="3"/>
        <v>[GC7/H-KRCS/HIV O-28c/RESULT/OUTCOME] Percentage of sex workers who report having experienced stigma and discrimination in the last 6 months</v>
      </c>
      <c r="G24" s="4" t="str">
        <f t="shared" si="4"/>
        <v>GC7/H-KRCS/HIV O-28c/RESULT/OUTCOME</v>
      </c>
      <c r="H24" s="4" t="str">
        <f t="shared" si="5"/>
        <v>GC7/H-KRCS/HIV O-28c/RESULT/OUTCOME</v>
      </c>
      <c r="I24" s="3" t="str">
        <f t="shared" si="12"/>
        <v>Percentage of sex workers who report having experienced stigma and discrimination in the last 6 months</v>
      </c>
      <c r="J24" s="13" t="str">
        <f t="shared" si="13"/>
        <v>NUMBER</v>
      </c>
      <c r="K24" s="4" t="s">
        <v>12</v>
      </c>
      <c r="L24" s="4" t="str">
        <f t="shared" si="8"/>
        <v>PERCENTAGE</v>
      </c>
      <c r="N24" s="15"/>
      <c r="O24" s="5" t="str">
        <f t="shared" ref="O24:O26" si="15">IF(LEN(C24)&lt;230, "Yes", "No")</f>
        <v>Yes</v>
      </c>
      <c r="P24" s="5" t="str">
        <f t="shared" si="11"/>
        <v>Yes</v>
      </c>
      <c r="Q24" s="5" t="str">
        <f t="shared" si="11"/>
        <v>Yes</v>
      </c>
    </row>
    <row r="25" spans="1:17" ht="57.5" x14ac:dyDescent="0.35">
      <c r="A25" s="12" t="s">
        <v>40</v>
      </c>
      <c r="B25" s="12" t="s">
        <v>36</v>
      </c>
      <c r="C25" s="12" t="s">
        <v>53</v>
      </c>
      <c r="D25" s="22" t="str">
        <f t="shared" si="2"/>
        <v>RSSH O-3</v>
      </c>
      <c r="E25" s="12" t="str">
        <f t="shared" si="3"/>
        <v>[GC7/H-KRCS/RSSH O-3/RESULT/OUTCOME] On-shelf availability: Percentage of facilities with tracer health products for the three diseases - HIV, TB, malaria (as applicable) available on the day of the visit or day of reporting.</v>
      </c>
      <c r="G25" s="4" t="str">
        <f t="shared" si="4"/>
        <v>GC7/H-KRCS/RSSH O-3/RESULT/OUTCOME</v>
      </c>
      <c r="H25" s="4" t="str">
        <f t="shared" si="5"/>
        <v>GC7/H-KRCS/RSSH O-3/RESULT/OUTCOME</v>
      </c>
      <c r="I25" s="3" t="str">
        <f t="shared" si="12"/>
        <v>On-shelf availability: Percentage of facilities with tracer health products for the three diseases - HIV, TB, malaria (as applicable) available on the day of the visit or day of reporting.</v>
      </c>
      <c r="J25" s="13" t="str">
        <f t="shared" si="13"/>
        <v>NUMBER</v>
      </c>
      <c r="K25" s="4" t="s">
        <v>12</v>
      </c>
      <c r="L25" s="4" t="str">
        <f t="shared" si="8"/>
        <v>PERCENTAGE</v>
      </c>
      <c r="N25" s="14"/>
      <c r="O25" s="5" t="str">
        <f t="shared" si="15"/>
        <v>Yes</v>
      </c>
      <c r="P25" s="5" t="str">
        <f t="shared" si="11"/>
        <v>Yes</v>
      </c>
      <c r="Q25" s="5" t="str">
        <f t="shared" si="11"/>
        <v>Yes</v>
      </c>
    </row>
    <row r="26" spans="1:17" ht="34.5" x14ac:dyDescent="0.35">
      <c r="A26" s="12" t="s">
        <v>40</v>
      </c>
      <c r="B26" s="12" t="s">
        <v>37</v>
      </c>
      <c r="C26" s="12" t="s">
        <v>42</v>
      </c>
      <c r="D26" s="22" t="str">
        <f>LEFT(C26,FIND(":",C26)-1)</f>
        <v>HIV O-4a</v>
      </c>
      <c r="E26" s="12" t="str">
        <f t="shared" si="3"/>
        <v>[GC7/H-KRCS/HIV O-4a/COMMENT/OUTCOME] % of men reporting using a condom the last time they had anal sex with a male partner</v>
      </c>
      <c r="G26" s="4" t="str">
        <f t="shared" si="4"/>
        <v>GC7/H-KRCS/HIV O-4a/COMMENT/OUTCOME</v>
      </c>
      <c r="H26" s="4" t="str">
        <f>G26</f>
        <v>GC7/H-KRCS/HIV O-4a/COMMENT/OUTCOME</v>
      </c>
      <c r="I26" s="3" t="str">
        <f>RIGHT(C26,LEN(C26)-LEN(D26)-2)</f>
        <v>% of men reporting using a condom the last time they had anal sex with a male partner</v>
      </c>
      <c r="J26" s="13" t="str">
        <f>IF(B26="COMMENT","LONG_TEXT","NUMBER")</f>
        <v>LONG_TEXT</v>
      </c>
      <c r="K26" s="4" t="s">
        <v>12</v>
      </c>
      <c r="L26" s="4" t="str">
        <f t="shared" si="8"/>
        <v>LONG_TEXT</v>
      </c>
      <c r="N26" s="14"/>
      <c r="O26" s="5" t="str">
        <f t="shared" si="15"/>
        <v>Yes</v>
      </c>
      <c r="P26" s="5" t="str">
        <f t="shared" ref="P26:Q37" si="16">IF(LEN(G26)&lt;50, "Yes", "No")</f>
        <v>Yes</v>
      </c>
      <c r="Q26" s="5" t="str">
        <f t="shared" si="16"/>
        <v>Yes</v>
      </c>
    </row>
    <row r="27" spans="1:17" ht="34.5" x14ac:dyDescent="0.35">
      <c r="A27" s="12" t="s">
        <v>40</v>
      </c>
      <c r="B27" s="12" t="s">
        <v>37</v>
      </c>
      <c r="C27" s="12" t="s">
        <v>43</v>
      </c>
      <c r="D27" s="22" t="str">
        <f t="shared" si="2"/>
        <v>HIV O-5</v>
      </c>
      <c r="E27" s="12" t="str">
        <f t="shared" si="3"/>
        <v>[GC7/H-KRCS/HIV O-5/COMMENT/OUTCOME] % of sex workers reporting using a condom with their most recent client</v>
      </c>
      <c r="G27" s="4" t="str">
        <f t="shared" si="4"/>
        <v>GC7/H-KRCS/HIV O-5/COMMENT/OUTCOME</v>
      </c>
      <c r="H27" s="4" t="str">
        <f t="shared" si="5"/>
        <v>GC7/H-KRCS/HIV O-5/COMMENT/OUTCOME</v>
      </c>
      <c r="I27" s="3" t="str">
        <f t="shared" ref="I27:I37" si="17">RIGHT(C27,LEN(C27)-LEN(D27)-2)</f>
        <v>% of sex workers reporting using a condom with their most recent client</v>
      </c>
      <c r="J27" s="13" t="str">
        <f t="shared" ref="J27:J37" si="18">IF(B27="COMMENT","LONG_TEXT","NUMBER")</f>
        <v>LONG_TEXT</v>
      </c>
      <c r="K27" s="4" t="s">
        <v>12</v>
      </c>
      <c r="L27" s="4" t="str">
        <f t="shared" si="8"/>
        <v>LONG_TEXT</v>
      </c>
      <c r="N27" s="14"/>
      <c r="O27" s="5" t="str">
        <f>IF(LEN(C27)&lt;230, "Yes", "No")</f>
        <v>Yes</v>
      </c>
      <c r="P27" s="5" t="str">
        <f t="shared" si="16"/>
        <v>Yes</v>
      </c>
      <c r="Q27" s="5" t="str">
        <f t="shared" si="16"/>
        <v>Yes</v>
      </c>
    </row>
    <row r="28" spans="1:17" ht="34.5" x14ac:dyDescent="0.35">
      <c r="A28" s="12" t="s">
        <v>40</v>
      </c>
      <c r="B28" s="12" t="s">
        <v>37</v>
      </c>
      <c r="C28" s="12" t="s">
        <v>44</v>
      </c>
      <c r="D28" s="22" t="str">
        <f t="shared" si="2"/>
        <v>HIV O-16c</v>
      </c>
      <c r="E28" s="12" t="str">
        <f t="shared" si="3"/>
        <v>[GC7/H-KRCS/HIV O-16c/COMMENT/OUTCOME] % of sex workers who avoid health care because of stigma and discrimination</v>
      </c>
      <c r="G28" s="4" t="str">
        <f t="shared" si="4"/>
        <v>GC7/H-KRCS/HIV O-16c/COMMENT/OUTCOME</v>
      </c>
      <c r="H28" s="4" t="str">
        <f t="shared" si="5"/>
        <v>GC7/H-KRCS/HIV O-16c/COMMENT/OUTCOME</v>
      </c>
      <c r="I28" s="3" t="str">
        <f t="shared" si="17"/>
        <v>% of sex workers who avoid health care because of stigma and discrimination</v>
      </c>
      <c r="J28" s="13" t="str">
        <f t="shared" si="18"/>
        <v>LONG_TEXT</v>
      </c>
      <c r="K28" s="4" t="s">
        <v>12</v>
      </c>
      <c r="L28" s="4" t="str">
        <f t="shared" si="8"/>
        <v>LONG_TEXT</v>
      </c>
      <c r="N28" s="14"/>
      <c r="O28" s="5" t="str">
        <f>IF(LEN(C28)&lt;230, "Yes", "No")</f>
        <v>Yes</v>
      </c>
      <c r="P28" s="5" t="str">
        <f t="shared" si="16"/>
        <v>Yes</v>
      </c>
      <c r="Q28" s="5" t="str">
        <f t="shared" si="16"/>
        <v>Yes</v>
      </c>
    </row>
    <row r="29" spans="1:17" ht="34.5" x14ac:dyDescent="0.35">
      <c r="A29" s="12" t="s">
        <v>40</v>
      </c>
      <c r="B29" s="12" t="s">
        <v>37</v>
      </c>
      <c r="C29" s="12" t="s">
        <v>45</v>
      </c>
      <c r="D29" s="22" t="str">
        <f t="shared" si="2"/>
        <v>HIV O-10</v>
      </c>
      <c r="E29" s="12" t="str">
        <f t="shared" si="3"/>
        <v>[GC7/H-KRCS/HIV O-10/COMMENT/OUTCOME] % of high risk AGYW (15-24) who say they used a condom the last time they had sex with a non-regular partner, of those who have had sex with such a partner in the last 12 months.</v>
      </c>
      <c r="G29" s="4" t="str">
        <f t="shared" si="4"/>
        <v>GC7/H-KRCS/HIV O-10/COMMENT/OUTCOME</v>
      </c>
      <c r="H29" s="4" t="str">
        <f t="shared" si="5"/>
        <v>GC7/H-KRCS/HIV O-10/COMMENT/OUTCOME</v>
      </c>
      <c r="I29" s="3" t="str">
        <f t="shared" si="17"/>
        <v>% of high risk AGYW (15-24) who say they used a condom the last time they had sex with a non-regular partner, of those who have had sex with such a partner in the last 12 months.</v>
      </c>
      <c r="J29" s="13" t="str">
        <f t="shared" si="18"/>
        <v>LONG_TEXT</v>
      </c>
      <c r="K29" s="4" t="s">
        <v>12</v>
      </c>
      <c r="L29" s="4" t="str">
        <f t="shared" si="8"/>
        <v>LONG_TEXT</v>
      </c>
      <c r="N29" s="14"/>
      <c r="O29" s="5" t="str">
        <f t="shared" ref="O29:O31" si="19">IF(LEN(C29)&lt;230, "Yes", "No")</f>
        <v>Yes</v>
      </c>
      <c r="P29" s="5" t="str">
        <f t="shared" si="16"/>
        <v>Yes</v>
      </c>
      <c r="Q29" s="5" t="str">
        <f t="shared" si="16"/>
        <v>Yes</v>
      </c>
    </row>
    <row r="30" spans="1:17" ht="34.5" x14ac:dyDescent="0.35">
      <c r="A30" s="12" t="s">
        <v>40</v>
      </c>
      <c r="B30" s="12" t="s">
        <v>37</v>
      </c>
      <c r="C30" s="12" t="s">
        <v>46</v>
      </c>
      <c r="D30" s="22" t="str">
        <f t="shared" si="2"/>
        <v>HIV O-16a</v>
      </c>
      <c r="E30" s="12" t="str">
        <f t="shared" si="3"/>
        <v>[GC7/H-KRCS/HIV O-16a/COMMENT/OUTCOME] % of men who have sex with men who avoid health care because of stigma and discrimination</v>
      </c>
      <c r="G30" s="4" t="str">
        <f t="shared" si="4"/>
        <v>GC7/H-KRCS/HIV O-16a/COMMENT/OUTCOME</v>
      </c>
      <c r="H30" s="4" t="str">
        <f t="shared" si="5"/>
        <v>GC7/H-KRCS/HIV O-16a/COMMENT/OUTCOME</v>
      </c>
      <c r="I30" s="3" t="str">
        <f t="shared" si="17"/>
        <v>% of men who have sex with men who avoid health care because of stigma and discrimination</v>
      </c>
      <c r="J30" s="13" t="str">
        <f t="shared" si="18"/>
        <v>LONG_TEXT</v>
      </c>
      <c r="K30" s="4" t="s">
        <v>12</v>
      </c>
      <c r="L30" s="4" t="str">
        <f t="shared" si="8"/>
        <v>LONG_TEXT</v>
      </c>
      <c r="N30" s="14"/>
      <c r="O30" s="5" t="str">
        <f t="shared" si="19"/>
        <v>Yes</v>
      </c>
      <c r="P30" s="5" t="str">
        <f t="shared" si="16"/>
        <v>Yes</v>
      </c>
      <c r="Q30" s="5" t="str">
        <f t="shared" si="16"/>
        <v>Yes</v>
      </c>
    </row>
    <row r="31" spans="1:17" ht="34.5" x14ac:dyDescent="0.35">
      <c r="A31" s="12" t="s">
        <v>40</v>
      </c>
      <c r="B31" s="12" t="s">
        <v>37</v>
      </c>
      <c r="C31" s="12" t="s">
        <v>47</v>
      </c>
      <c r="D31" s="22" t="str">
        <f t="shared" si="2"/>
        <v>HIV O-28d</v>
      </c>
      <c r="E31" s="12" t="str">
        <f t="shared" si="3"/>
        <v>[GC7/H-KRCS/HIV O-28d/COMMENT/OUTCOME] % of people who inject drugs who report having experienced stigma and discrimination in the last 6 months</v>
      </c>
      <c r="G31" s="4" t="str">
        <f t="shared" si="4"/>
        <v>GC7/H-KRCS/HIV O-28d/COMMENT/OUTCOME</v>
      </c>
      <c r="H31" s="4" t="str">
        <f t="shared" si="5"/>
        <v>GC7/H-KRCS/HIV O-28d/COMMENT/OUTCOME</v>
      </c>
      <c r="I31" s="3" t="str">
        <f t="shared" si="17"/>
        <v>% of people who inject drugs who report having experienced stigma and discrimination in the last 6 months</v>
      </c>
      <c r="J31" s="13" t="str">
        <f t="shared" si="18"/>
        <v>LONG_TEXT</v>
      </c>
      <c r="K31" s="4" t="s">
        <v>12</v>
      </c>
      <c r="L31" s="4" t="str">
        <f t="shared" si="8"/>
        <v>LONG_TEXT</v>
      </c>
      <c r="N31" s="14"/>
      <c r="O31" s="5" t="str">
        <f t="shared" si="19"/>
        <v>Yes</v>
      </c>
      <c r="P31" s="5" t="str">
        <f t="shared" si="16"/>
        <v>Yes</v>
      </c>
      <c r="Q31" s="5" t="str">
        <f t="shared" si="16"/>
        <v>Yes</v>
      </c>
    </row>
    <row r="32" spans="1:17" ht="46" x14ac:dyDescent="0.35">
      <c r="A32" s="12" t="s">
        <v>40</v>
      </c>
      <c r="B32" s="12" t="s">
        <v>37</v>
      </c>
      <c r="C32" s="12" t="s">
        <v>48</v>
      </c>
      <c r="D32" s="22" t="str">
        <f t="shared" si="2"/>
        <v>HIV O-26</v>
      </c>
      <c r="E32" s="12" t="str">
        <f t="shared" si="3"/>
        <v>[GC7/H-KRCS/HIV O-26/COMMENT/OUTCOME] % of people living with HIV who report having experienced stigma and discrimination in the general community in the last 12 months.</v>
      </c>
      <c r="G32" s="4" t="str">
        <f t="shared" si="4"/>
        <v>GC7/H-KRCS/HIV O-26/COMMENT/OUTCOME</v>
      </c>
      <c r="H32" s="4" t="str">
        <f t="shared" si="5"/>
        <v>GC7/H-KRCS/HIV O-26/COMMENT/OUTCOME</v>
      </c>
      <c r="I32" s="3" t="str">
        <f t="shared" si="17"/>
        <v>% of people living with HIV who report having experienced stigma and discrimination in the general community in the last 12 months.</v>
      </c>
      <c r="J32" s="13" t="str">
        <f t="shared" si="18"/>
        <v>LONG_TEXT</v>
      </c>
      <c r="K32" s="4" t="s">
        <v>12</v>
      </c>
      <c r="L32" s="4" t="str">
        <f t="shared" si="8"/>
        <v>LONG_TEXT</v>
      </c>
      <c r="N32" s="15"/>
      <c r="O32" s="5" t="str">
        <f>IF(LEN(C32)&lt;230, "Yes", "No")</f>
        <v>Yes</v>
      </c>
      <c r="P32" s="5" t="str">
        <f t="shared" si="16"/>
        <v>Yes</v>
      </c>
      <c r="Q32" s="5" t="str">
        <f t="shared" si="16"/>
        <v>Yes</v>
      </c>
    </row>
    <row r="33" spans="1:17" ht="46" x14ac:dyDescent="0.35">
      <c r="A33" s="12" t="s">
        <v>40</v>
      </c>
      <c r="B33" s="12" t="s">
        <v>37</v>
      </c>
      <c r="C33" s="12" t="s">
        <v>49</v>
      </c>
      <c r="D33" s="22" t="str">
        <f t="shared" si="2"/>
        <v>HIV O-6</v>
      </c>
      <c r="E33" s="12" t="str">
        <f t="shared" si="3"/>
        <v>[GC7/H-KRCS/HIV O-6/COMMENT/OUTCOME] Percentage of people who inject drugs reporting using sterile injecting equipment the last time they injected</v>
      </c>
      <c r="G33" s="4" t="str">
        <f t="shared" si="4"/>
        <v>GC7/H-KRCS/HIV O-6/COMMENT/OUTCOME</v>
      </c>
      <c r="H33" s="4" t="str">
        <f t="shared" si="5"/>
        <v>GC7/H-KRCS/HIV O-6/COMMENT/OUTCOME</v>
      </c>
      <c r="I33" s="3" t="str">
        <f t="shared" si="17"/>
        <v>Percentage of people who inject drugs reporting using sterile injecting equipment the last time they injected</v>
      </c>
      <c r="J33" s="13" t="str">
        <f t="shared" si="18"/>
        <v>LONG_TEXT</v>
      </c>
      <c r="K33" s="4" t="s">
        <v>12</v>
      </c>
      <c r="L33" s="4" t="str">
        <f t="shared" si="8"/>
        <v>LONG_TEXT</v>
      </c>
      <c r="N33" s="15"/>
      <c r="O33" s="5" t="str">
        <f>IF(LEN(C33)&lt;230, "Yes", "No")</f>
        <v>Yes</v>
      </c>
      <c r="P33" s="5" t="str">
        <f t="shared" si="16"/>
        <v>Yes</v>
      </c>
      <c r="Q33" s="5" t="str">
        <f t="shared" si="16"/>
        <v>Yes</v>
      </c>
    </row>
    <row r="34" spans="1:17" ht="46" x14ac:dyDescent="0.35">
      <c r="A34" s="12" t="s">
        <v>40</v>
      </c>
      <c r="B34" s="12" t="s">
        <v>37</v>
      </c>
      <c r="C34" s="12" t="s">
        <v>50</v>
      </c>
      <c r="D34" s="22" t="str">
        <f t="shared" si="2"/>
        <v>HIV O-4.1b</v>
      </c>
      <c r="E34" s="12" t="str">
        <f t="shared" si="3"/>
        <v>[GC7/H-KRCS/HIV O-4.1b/COMMENT/OUTCOME] Percentage of transgender people reporting using a condom during their most recent sexual intercourse or anal sex</v>
      </c>
      <c r="G34" s="4" t="str">
        <f t="shared" si="4"/>
        <v>GC7/H-KRCS/HIV O-4.1b/COMMENT/OUTCOME</v>
      </c>
      <c r="H34" s="4" t="str">
        <f t="shared" si="5"/>
        <v>GC7/H-KRCS/HIV O-4.1b/COMMENT/OUTCOME</v>
      </c>
      <c r="I34" s="3" t="str">
        <f t="shared" si="17"/>
        <v>Percentage of transgender people reporting using a condom during their most recent sexual intercourse or anal sex</v>
      </c>
      <c r="J34" s="13" t="str">
        <f t="shared" si="18"/>
        <v>LONG_TEXT</v>
      </c>
      <c r="K34" s="4" t="s">
        <v>12</v>
      </c>
      <c r="L34" s="4" t="str">
        <f t="shared" si="8"/>
        <v>LONG_TEXT</v>
      </c>
      <c r="N34" s="14"/>
      <c r="O34" s="5" t="str">
        <f>IF(LEN(C34)&lt;230, "Yes", "No")</f>
        <v>Yes</v>
      </c>
      <c r="P34" s="5" t="str">
        <f t="shared" si="16"/>
        <v>Yes</v>
      </c>
      <c r="Q34" s="5" t="str">
        <f t="shared" si="16"/>
        <v>Yes</v>
      </c>
    </row>
    <row r="35" spans="1:17" ht="46" x14ac:dyDescent="0.35">
      <c r="A35" s="12" t="s">
        <v>40</v>
      </c>
      <c r="B35" s="12" t="s">
        <v>37</v>
      </c>
      <c r="C35" s="12" t="s">
        <v>51</v>
      </c>
      <c r="D35" s="22" t="str">
        <f t="shared" si="2"/>
        <v>HIV O-25</v>
      </c>
      <c r="E35" s="12" t="str">
        <f t="shared" si="3"/>
        <v>[GC7/H-KRCS/HIV O-25/COMMENT/OUTCOME] Percentage of law enforcement officers who report negative attitudes towards key populations</v>
      </c>
      <c r="G35" s="4" t="str">
        <f t="shared" si="4"/>
        <v>GC7/H-KRCS/HIV O-25/COMMENT/OUTCOME</v>
      </c>
      <c r="H35" s="4" t="str">
        <f t="shared" si="5"/>
        <v>GC7/H-KRCS/HIV O-25/COMMENT/OUTCOME</v>
      </c>
      <c r="I35" s="3" t="str">
        <f t="shared" si="17"/>
        <v>Percentage of law enforcement officers who report negative attitudes towards key populations</v>
      </c>
      <c r="J35" s="13" t="str">
        <f t="shared" si="18"/>
        <v>LONG_TEXT</v>
      </c>
      <c r="K35" s="4" t="s">
        <v>12</v>
      </c>
      <c r="L35" s="4" t="str">
        <f t="shared" si="8"/>
        <v>LONG_TEXT</v>
      </c>
      <c r="N35" s="15"/>
      <c r="O35" s="5" t="str">
        <f>IF(LEN(C35)&lt;230, "Yes", "No")</f>
        <v>Yes</v>
      </c>
      <c r="P35" s="5" t="str">
        <f t="shared" si="16"/>
        <v>Yes</v>
      </c>
      <c r="Q35" s="5" t="str">
        <f t="shared" si="16"/>
        <v>Yes</v>
      </c>
    </row>
    <row r="36" spans="1:17" ht="34.5" x14ac:dyDescent="0.35">
      <c r="A36" s="12" t="s">
        <v>40</v>
      </c>
      <c r="B36" s="12" t="s">
        <v>37</v>
      </c>
      <c r="C36" s="12" t="s">
        <v>52</v>
      </c>
      <c r="D36" s="22" t="str">
        <f t="shared" si="2"/>
        <v>HIV O-28c</v>
      </c>
      <c r="E36" s="12" t="str">
        <f t="shared" si="3"/>
        <v>[GC7/H-KRCS/HIV O-28c/COMMENT/OUTCOME] Percentage of sex workers who report having experienced stigma and discrimination in the last 6 months</v>
      </c>
      <c r="G36" s="4" t="str">
        <f t="shared" si="4"/>
        <v>GC7/H-KRCS/HIV O-28c/COMMENT/OUTCOME</v>
      </c>
      <c r="H36" s="4" t="str">
        <f t="shared" si="5"/>
        <v>GC7/H-KRCS/HIV O-28c/COMMENT/OUTCOME</v>
      </c>
      <c r="I36" s="3" t="str">
        <f t="shared" si="17"/>
        <v>Percentage of sex workers who report having experienced stigma and discrimination in the last 6 months</v>
      </c>
      <c r="J36" s="13" t="str">
        <f t="shared" si="18"/>
        <v>LONG_TEXT</v>
      </c>
      <c r="K36" s="4" t="s">
        <v>12</v>
      </c>
      <c r="L36" s="4" t="str">
        <f t="shared" si="8"/>
        <v>LONG_TEXT</v>
      </c>
      <c r="N36" s="15"/>
      <c r="O36" s="5" t="str">
        <f t="shared" ref="O36:O37" si="20">IF(LEN(C36)&lt;230, "Yes", "No")</f>
        <v>Yes</v>
      </c>
      <c r="P36" s="5" t="str">
        <f t="shared" si="16"/>
        <v>Yes</v>
      </c>
      <c r="Q36" s="5" t="str">
        <f t="shared" si="16"/>
        <v>Yes</v>
      </c>
    </row>
    <row r="37" spans="1:17" ht="57.5" x14ac:dyDescent="0.35">
      <c r="A37" s="12" t="s">
        <v>40</v>
      </c>
      <c r="B37" s="12" t="s">
        <v>37</v>
      </c>
      <c r="C37" s="12" t="s">
        <v>53</v>
      </c>
      <c r="D37" s="22" t="str">
        <f t="shared" si="2"/>
        <v>RSSH O-3</v>
      </c>
      <c r="E37" s="12" t="str">
        <f t="shared" si="3"/>
        <v>[GC7/H-KRCS/RSSH O-3/COMMENT/OUTCOME] On-shelf availability: Percentage of facilities with tracer health products for the three diseases - HIV, TB, malaria (as applicable) available on the day of the visit or day of reporting.</v>
      </c>
      <c r="G37" s="4" t="str">
        <f t="shared" si="4"/>
        <v>GC7/H-KRCS/RSSH O-3/COMMENT/OUTCOME</v>
      </c>
      <c r="H37" s="4" t="str">
        <f t="shared" si="5"/>
        <v>GC7/H-KRCS/RSSH O-3/COMMENT/OUTCOME</v>
      </c>
      <c r="I37" s="3" t="str">
        <f t="shared" si="17"/>
        <v>On-shelf availability: Percentage of facilities with tracer health products for the three diseases - HIV, TB, malaria (as applicable) available on the day of the visit or day of reporting.</v>
      </c>
      <c r="J37" s="13" t="str">
        <f t="shared" si="18"/>
        <v>LONG_TEXT</v>
      </c>
      <c r="K37" s="4" t="s">
        <v>12</v>
      </c>
      <c r="L37" s="4" t="str">
        <f t="shared" si="8"/>
        <v>LONG_TEXT</v>
      </c>
      <c r="N37" s="14"/>
      <c r="O37" s="5" t="str">
        <f t="shared" si="20"/>
        <v>Yes</v>
      </c>
      <c r="P37" s="5" t="str">
        <f t="shared" si="16"/>
        <v>Yes</v>
      </c>
      <c r="Q37" s="5" t="str">
        <f t="shared" si="16"/>
        <v>Yes</v>
      </c>
    </row>
  </sheetData>
  <conditionalFormatting sqref="A1:E1048576">
    <cfRule type="containsText" dxfId="7" priority="4" operator="containsText" text="narrative">
      <formula>NOT(ISERROR(SEARCH("narrative",A1)))</formula>
    </cfRule>
  </conditionalFormatting>
  <conditionalFormatting sqref="G1:G1048576">
    <cfRule type="duplicateValues" dxfId="6" priority="5"/>
  </conditionalFormatting>
  <conditionalFormatting sqref="O1:Q37">
    <cfRule type="cellIs" dxfId="5" priority="2" operator="equal">
      <formula>"Yes"</formula>
    </cfRule>
    <cfRule type="cellIs" dxfId="4" priority="3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8B6-5B88-42E1-A887-226C08E0B216}">
  <dimension ref="A1:Q10"/>
  <sheetViews>
    <sheetView tabSelected="1" topLeftCell="D1" zoomScale="90" zoomScaleNormal="90" workbookViewId="0">
      <pane ySplit="1" topLeftCell="A2" activePane="bottomLeft" state="frozen"/>
      <selection pane="bottomLeft" activeCell="L5" sqref="L5:L7"/>
    </sheetView>
  </sheetViews>
  <sheetFormatPr defaultRowHeight="12" x14ac:dyDescent="0.35"/>
  <cols>
    <col min="1" max="1" width="10.90625" style="2" customWidth="1"/>
    <col min="2" max="2" width="7.54296875" style="2" bestFit="1" customWidth="1"/>
    <col min="3" max="3" width="51.453125" style="2" bestFit="1" customWidth="1"/>
    <col min="4" max="4" width="8.81640625" style="2" bestFit="1" customWidth="1"/>
    <col min="5" max="5" width="51.453125" style="2" customWidth="1"/>
    <col min="6" max="6" width="22.81640625" style="2" customWidth="1"/>
    <col min="7" max="7" width="39" style="2" customWidth="1"/>
    <col min="8" max="8" width="36.7265625" style="2" customWidth="1"/>
    <col min="9" max="9" width="30.1796875" style="6" customWidth="1"/>
    <col min="10" max="10" width="25.453125" style="6" customWidth="1"/>
    <col min="11" max="11" width="24.90625" style="2" customWidth="1"/>
    <col min="12" max="12" width="20.36328125" style="2" customWidth="1"/>
    <col min="13" max="13" width="21.1796875" style="2" customWidth="1"/>
    <col min="14" max="14" width="20.1796875" style="2" customWidth="1"/>
    <col min="15" max="16384" width="8.7265625" style="2"/>
  </cols>
  <sheetData>
    <row r="1" spans="1:17" ht="23" x14ac:dyDescent="0.35">
      <c r="A1" s="20" t="s">
        <v>39</v>
      </c>
      <c r="B1" s="20" t="s">
        <v>34</v>
      </c>
      <c r="C1" s="20" t="s">
        <v>33</v>
      </c>
      <c r="D1" s="21" t="s">
        <v>32</v>
      </c>
      <c r="E1" s="8" t="s">
        <v>13</v>
      </c>
      <c r="F1" s="9" t="s">
        <v>0</v>
      </c>
      <c r="G1" s="9" t="s">
        <v>1</v>
      </c>
      <c r="H1" s="9" t="s">
        <v>2</v>
      </c>
      <c r="I1" s="10" t="s">
        <v>3</v>
      </c>
      <c r="J1" s="10" t="s">
        <v>4</v>
      </c>
      <c r="K1" s="9" t="s">
        <v>5</v>
      </c>
      <c r="L1" s="9" t="s">
        <v>6</v>
      </c>
      <c r="M1" s="9" t="s">
        <v>7</v>
      </c>
      <c r="N1" s="11" t="s">
        <v>8</v>
      </c>
      <c r="O1" s="7" t="s">
        <v>9</v>
      </c>
      <c r="P1" s="1" t="s">
        <v>10</v>
      </c>
      <c r="Q1" s="1" t="s">
        <v>11</v>
      </c>
    </row>
    <row r="2" spans="1:17" ht="23" x14ac:dyDescent="0.35">
      <c r="A2" s="12" t="s">
        <v>57</v>
      </c>
      <c r="B2" s="12" t="s">
        <v>35</v>
      </c>
      <c r="C2" s="12" t="s">
        <v>54</v>
      </c>
      <c r="D2" s="22" t="str">
        <f>LEFT(C2,FIND(":",C2)-1)</f>
        <v>HIV I-14</v>
      </c>
      <c r="E2" s="12" t="str">
        <f>"[GC7/H-KRCS/"&amp;D2&amp;"/"&amp;B2&amp;"/"&amp;A2&amp;"] "&amp;RIGHT(C2,LEN(C2)-LEN(D2)-2)</f>
        <v>[GC7/H-KRCS/HIV I-14/TARGET/IMPACT] # of new HIV infections per 1000 uninfected population</v>
      </c>
      <c r="G2" s="4" t="str">
        <f>"GC7/H-KRCS/"&amp;D2&amp;"/"&amp;B2&amp;"/"&amp;""&amp;A2</f>
        <v>GC7/H-KRCS/HIV I-14/TARGET/IMPACT</v>
      </c>
      <c r="H2" s="4" t="str">
        <f>G2</f>
        <v>GC7/H-KRCS/HIV I-14/TARGET/IMPACT</v>
      </c>
      <c r="I2" s="3" t="str">
        <f>RIGHT(C2,LEN(C2)-LEN(D2)-2)</f>
        <v># of new HIV infections per 1000 uninfected population</v>
      </c>
      <c r="J2" s="13" t="str">
        <f>IF(B2="COMMENT","LONG_TEXT","NUMBER")</f>
        <v>NUMBER</v>
      </c>
      <c r="K2" s="4" t="s">
        <v>12</v>
      </c>
      <c r="L2" s="4" t="str">
        <f>IF(B2="COMMENT","LONG_TEXT","NUMBER")</f>
        <v>NUMBER</v>
      </c>
      <c r="N2" s="14"/>
      <c r="O2" s="5" t="str">
        <f t="shared" ref="O2" si="0">IF(LEN(C2)&lt;230, "Yes", "No")</f>
        <v>Yes</v>
      </c>
      <c r="P2" s="5" t="str">
        <f t="shared" ref="P2:Q6" si="1">IF(LEN(G2)&lt;50, "Yes", "No")</f>
        <v>Yes</v>
      </c>
      <c r="Q2" s="5" t="str">
        <f t="shared" si="1"/>
        <v>Yes</v>
      </c>
    </row>
    <row r="3" spans="1:17" ht="23" x14ac:dyDescent="0.35">
      <c r="A3" s="12" t="s">
        <v>57</v>
      </c>
      <c r="B3" s="12" t="s">
        <v>35</v>
      </c>
      <c r="C3" s="12" t="s">
        <v>55</v>
      </c>
      <c r="D3" s="22" t="str">
        <f t="shared" ref="D3:D10" si="2">LEFT(C3,FIND(":",C3)-1)</f>
        <v>HIV I-4</v>
      </c>
      <c r="E3" s="12" t="str">
        <f t="shared" ref="E3:E10" si="3">"[GC7/H-KRCS/"&amp;D3&amp;"/"&amp;B3&amp;"/"&amp;A3&amp;"] "&amp;RIGHT(C3,LEN(C3)-LEN(D3)-2)</f>
        <v>[GC7/H-KRCS/HIV I-4/TARGET/IMPACT] # of AIDS-related deaths per 100,000 population</v>
      </c>
      <c r="G3" s="4" t="str">
        <f t="shared" ref="G3:G10" si="4">"GC7/H-KRCS/"&amp;D3&amp;"/"&amp;B3&amp;"/"&amp;""&amp;A3</f>
        <v>GC7/H-KRCS/HIV I-4/TARGET/IMPACT</v>
      </c>
      <c r="H3" s="4" t="str">
        <f t="shared" ref="H3:H10" si="5">G3</f>
        <v>GC7/H-KRCS/HIV I-4/TARGET/IMPACT</v>
      </c>
      <c r="I3" s="3" t="str">
        <f t="shared" ref="I3:I4" si="6">RIGHT(C3,LEN(C3)-LEN(D3)-2)</f>
        <v># of AIDS-related deaths per 100,000 population</v>
      </c>
      <c r="J3" s="13" t="str">
        <f t="shared" ref="J3:J4" si="7">IF(B3="COMMENT","LONG_TEXT","NUMBER")</f>
        <v>NUMBER</v>
      </c>
      <c r="K3" s="4" t="s">
        <v>12</v>
      </c>
      <c r="L3" s="4" t="str">
        <f>IF(B3="COMMENT","LONG_TEXT","NUMBER")</f>
        <v>NUMBER</v>
      </c>
      <c r="N3" s="14"/>
      <c r="O3" s="5" t="str">
        <f>IF(LEN(C3)&lt;230, "Yes", "No")</f>
        <v>Yes</v>
      </c>
      <c r="P3" s="5" t="str">
        <f t="shared" si="1"/>
        <v>Yes</v>
      </c>
      <c r="Q3" s="5" t="str">
        <f t="shared" si="1"/>
        <v>Yes</v>
      </c>
    </row>
    <row r="4" spans="1:17" ht="46" x14ac:dyDescent="0.35">
      <c r="A4" s="12" t="s">
        <v>57</v>
      </c>
      <c r="B4" s="12" t="s">
        <v>35</v>
      </c>
      <c r="C4" s="12" t="s">
        <v>56</v>
      </c>
      <c r="D4" s="22" t="str">
        <f t="shared" si="2"/>
        <v>HIV I-6</v>
      </c>
      <c r="E4" s="12" t="str">
        <f t="shared" si="3"/>
        <v>[GC7/H-KRCS/HIV I-6/TARGET/IMPACT] Estimated % of children newly infected with HIV from MTCT among women living with HIV delivering in the past 12 months</v>
      </c>
      <c r="G4" s="4" t="str">
        <f t="shared" si="4"/>
        <v>GC7/H-KRCS/HIV I-6/TARGET/IMPACT</v>
      </c>
      <c r="H4" s="4" t="str">
        <f t="shared" si="5"/>
        <v>GC7/H-KRCS/HIV I-6/TARGET/IMPACT</v>
      </c>
      <c r="I4" s="3" t="str">
        <f t="shared" si="6"/>
        <v>Estimated % of children newly infected with HIV from MTCT among women living with HIV delivering in the past 12 months</v>
      </c>
      <c r="J4" s="13" t="str">
        <f t="shared" si="7"/>
        <v>NUMBER</v>
      </c>
      <c r="K4" s="4" t="s">
        <v>12</v>
      </c>
      <c r="L4" s="4" t="str">
        <f t="shared" ref="L3:L10" si="8">IF(B4="COMMENT","LONG_TEXT","PERCENTAGE")</f>
        <v>PERCENTAGE</v>
      </c>
      <c r="N4" s="14"/>
      <c r="O4" s="5" t="str">
        <f>IF(LEN(C4)&lt;230, "Yes", "No")</f>
        <v>Yes</v>
      </c>
      <c r="P4" s="5" t="str">
        <f t="shared" si="1"/>
        <v>Yes</v>
      </c>
      <c r="Q4" s="5" t="str">
        <f t="shared" si="1"/>
        <v>Yes</v>
      </c>
    </row>
    <row r="5" spans="1:17" ht="23" x14ac:dyDescent="0.35">
      <c r="A5" s="12" t="s">
        <v>57</v>
      </c>
      <c r="B5" s="12" t="s">
        <v>36</v>
      </c>
      <c r="C5" s="12" t="s">
        <v>54</v>
      </c>
      <c r="D5" s="22" t="str">
        <f t="shared" si="2"/>
        <v>HIV I-14</v>
      </c>
      <c r="E5" s="12" t="str">
        <f t="shared" si="3"/>
        <v>[GC7/H-KRCS/HIV I-14/RESULT/IMPACT] # of new HIV infections per 1000 uninfected population</v>
      </c>
      <c r="G5" s="4" t="str">
        <f t="shared" si="4"/>
        <v>GC7/H-KRCS/HIV I-14/RESULT/IMPACT</v>
      </c>
      <c r="H5" s="4" t="str">
        <f t="shared" si="5"/>
        <v>GC7/H-KRCS/HIV I-14/RESULT/IMPACT</v>
      </c>
      <c r="I5" s="3" t="str">
        <f t="shared" ref="I5:I7" si="9">RIGHT(C5,LEN(C5)-LEN(D5)-2)</f>
        <v># of new HIV infections per 1000 uninfected population</v>
      </c>
      <c r="J5" s="13" t="str">
        <f t="shared" ref="J5:J7" si="10">IF(B5="COMMENT","LONG_TEXT","NUMBER")</f>
        <v>NUMBER</v>
      </c>
      <c r="K5" s="4" t="s">
        <v>12</v>
      </c>
      <c r="L5" s="4" t="str">
        <f>IF(B5="COMMENT","LONG_TEXT","NUMBER")</f>
        <v>NUMBER</v>
      </c>
      <c r="N5" s="14"/>
      <c r="O5" s="5" t="str">
        <f>IF(LEN(C5)&lt;230, "Yes", "No")</f>
        <v>Yes</v>
      </c>
      <c r="P5" s="5" t="str">
        <f t="shared" si="1"/>
        <v>Yes</v>
      </c>
      <c r="Q5" s="5" t="str">
        <f t="shared" si="1"/>
        <v>Yes</v>
      </c>
    </row>
    <row r="6" spans="1:17" ht="23" x14ac:dyDescent="0.35">
      <c r="A6" s="12" t="s">
        <v>57</v>
      </c>
      <c r="B6" s="12" t="s">
        <v>36</v>
      </c>
      <c r="C6" s="12" t="s">
        <v>55</v>
      </c>
      <c r="D6" s="22" t="str">
        <f t="shared" si="2"/>
        <v>HIV I-4</v>
      </c>
      <c r="E6" s="12" t="str">
        <f t="shared" si="3"/>
        <v>[GC7/H-KRCS/HIV I-4/RESULT/IMPACT] # of AIDS-related deaths per 100,000 population</v>
      </c>
      <c r="G6" s="4" t="str">
        <f t="shared" si="4"/>
        <v>GC7/H-KRCS/HIV I-4/RESULT/IMPACT</v>
      </c>
      <c r="H6" s="4" t="str">
        <f t="shared" si="5"/>
        <v>GC7/H-KRCS/HIV I-4/RESULT/IMPACT</v>
      </c>
      <c r="I6" s="3" t="str">
        <f t="shared" si="9"/>
        <v># of AIDS-related deaths per 100,000 population</v>
      </c>
      <c r="J6" s="13" t="str">
        <f t="shared" si="10"/>
        <v>NUMBER</v>
      </c>
      <c r="K6" s="4" t="s">
        <v>12</v>
      </c>
      <c r="L6" s="4" t="str">
        <f>IF(B6="COMMENT","LONG_TEXT","NUMBER")</f>
        <v>NUMBER</v>
      </c>
      <c r="N6" s="14"/>
      <c r="O6" s="5" t="str">
        <f t="shared" ref="O6:O7" si="11">IF(LEN(C6)&lt;230, "Yes", "No")</f>
        <v>Yes</v>
      </c>
      <c r="P6" s="5" t="str">
        <f t="shared" si="1"/>
        <v>Yes</v>
      </c>
      <c r="Q6" s="5" t="str">
        <f t="shared" si="1"/>
        <v>Yes</v>
      </c>
    </row>
    <row r="7" spans="1:17" ht="46" x14ac:dyDescent="0.35">
      <c r="A7" s="12" t="s">
        <v>57</v>
      </c>
      <c r="B7" s="12" t="s">
        <v>36</v>
      </c>
      <c r="C7" s="12" t="s">
        <v>56</v>
      </c>
      <c r="D7" s="22" t="str">
        <f t="shared" si="2"/>
        <v>HIV I-6</v>
      </c>
      <c r="E7" s="12" t="str">
        <f t="shared" si="3"/>
        <v>[GC7/H-KRCS/HIV I-6/RESULT/IMPACT] Estimated % of children newly infected with HIV from MTCT among women living with HIV delivering in the past 12 months</v>
      </c>
      <c r="G7" s="4" t="str">
        <f t="shared" si="4"/>
        <v>GC7/H-KRCS/HIV I-6/RESULT/IMPACT</v>
      </c>
      <c r="H7" s="4" t="str">
        <f t="shared" si="5"/>
        <v>GC7/H-KRCS/HIV I-6/RESULT/IMPACT</v>
      </c>
      <c r="I7" s="3" t="str">
        <f t="shared" si="9"/>
        <v>Estimated % of children newly infected with HIV from MTCT among women living with HIV delivering in the past 12 months</v>
      </c>
      <c r="J7" s="13" t="str">
        <f t="shared" si="10"/>
        <v>NUMBER</v>
      </c>
      <c r="K7" s="4" t="s">
        <v>12</v>
      </c>
      <c r="L7" s="4" t="str">
        <f t="shared" si="8"/>
        <v>PERCENTAGE</v>
      </c>
      <c r="N7" s="14"/>
      <c r="O7" s="5" t="str">
        <f t="shared" si="11"/>
        <v>Yes</v>
      </c>
      <c r="P7" s="5" t="str">
        <f t="shared" ref="P7:Q10" si="12">IF(LEN(G7)&lt;50, "Yes", "No")</f>
        <v>Yes</v>
      </c>
      <c r="Q7" s="5" t="str">
        <f t="shared" si="12"/>
        <v>Yes</v>
      </c>
    </row>
    <row r="8" spans="1:17" ht="34.5" x14ac:dyDescent="0.35">
      <c r="A8" s="12" t="s">
        <v>57</v>
      </c>
      <c r="B8" s="12" t="s">
        <v>37</v>
      </c>
      <c r="C8" s="12" t="s">
        <v>54</v>
      </c>
      <c r="D8" s="22" t="str">
        <f>LEFT(C8,FIND(":",C8)-1)</f>
        <v>HIV I-14</v>
      </c>
      <c r="E8" s="12" t="str">
        <f t="shared" si="3"/>
        <v>[GC7/H-KRCS/HIV I-14/COMMENT/IMPACT] # of new HIV infections per 1000 uninfected population</v>
      </c>
      <c r="G8" s="4" t="str">
        <f t="shared" si="4"/>
        <v>GC7/H-KRCS/HIV I-14/COMMENT/IMPACT</v>
      </c>
      <c r="H8" s="4" t="str">
        <f>G8</f>
        <v>GC7/H-KRCS/HIV I-14/COMMENT/IMPACT</v>
      </c>
      <c r="I8" s="3" t="str">
        <f>RIGHT(C8,LEN(C8)-LEN(D8)-2)</f>
        <v># of new HIV infections per 1000 uninfected population</v>
      </c>
      <c r="J8" s="13" t="str">
        <f>IF(B8="COMMENT","LONG_TEXT","NUMBER")</f>
        <v>LONG_TEXT</v>
      </c>
      <c r="K8" s="4" t="s">
        <v>12</v>
      </c>
      <c r="L8" s="4" t="str">
        <f t="shared" si="8"/>
        <v>LONG_TEXT</v>
      </c>
      <c r="N8" s="14"/>
      <c r="O8" s="5" t="str">
        <f t="shared" ref="O8" si="13">IF(LEN(C8)&lt;230, "Yes", "No")</f>
        <v>Yes</v>
      </c>
      <c r="P8" s="5" t="str">
        <f t="shared" si="12"/>
        <v>Yes</v>
      </c>
      <c r="Q8" s="5" t="str">
        <f t="shared" si="12"/>
        <v>Yes</v>
      </c>
    </row>
    <row r="9" spans="1:17" ht="23" x14ac:dyDescent="0.35">
      <c r="A9" s="12" t="s">
        <v>57</v>
      </c>
      <c r="B9" s="12" t="s">
        <v>37</v>
      </c>
      <c r="C9" s="12" t="s">
        <v>55</v>
      </c>
      <c r="D9" s="22" t="str">
        <f t="shared" si="2"/>
        <v>HIV I-4</v>
      </c>
      <c r="E9" s="12" t="str">
        <f t="shared" si="3"/>
        <v>[GC7/H-KRCS/HIV I-4/COMMENT/IMPACT] # of AIDS-related deaths per 100,000 population</v>
      </c>
      <c r="G9" s="4" t="str">
        <f t="shared" si="4"/>
        <v>GC7/H-KRCS/HIV I-4/COMMENT/IMPACT</v>
      </c>
      <c r="H9" s="4" t="str">
        <f t="shared" si="5"/>
        <v>GC7/H-KRCS/HIV I-4/COMMENT/IMPACT</v>
      </c>
      <c r="I9" s="3" t="str">
        <f t="shared" ref="I9:I10" si="14">RIGHT(C9,LEN(C9)-LEN(D9)-2)</f>
        <v># of AIDS-related deaths per 100,000 population</v>
      </c>
      <c r="J9" s="13" t="str">
        <f t="shared" ref="J9:J10" si="15">IF(B9="COMMENT","LONG_TEXT","NUMBER")</f>
        <v>LONG_TEXT</v>
      </c>
      <c r="K9" s="4" t="s">
        <v>12</v>
      </c>
      <c r="L9" s="4" t="str">
        <f t="shared" si="8"/>
        <v>LONG_TEXT</v>
      </c>
      <c r="N9" s="14"/>
      <c r="O9" s="5" t="str">
        <f>IF(LEN(C9)&lt;230, "Yes", "No")</f>
        <v>Yes</v>
      </c>
      <c r="P9" s="5" t="str">
        <f t="shared" si="12"/>
        <v>Yes</v>
      </c>
      <c r="Q9" s="5" t="str">
        <f t="shared" si="12"/>
        <v>Yes</v>
      </c>
    </row>
    <row r="10" spans="1:17" ht="46" x14ac:dyDescent="0.35">
      <c r="A10" s="12" t="s">
        <v>57</v>
      </c>
      <c r="B10" s="12" t="s">
        <v>37</v>
      </c>
      <c r="C10" s="12" t="s">
        <v>56</v>
      </c>
      <c r="D10" s="22" t="str">
        <f t="shared" si="2"/>
        <v>HIV I-6</v>
      </c>
      <c r="E10" s="12" t="str">
        <f t="shared" si="3"/>
        <v>[GC7/H-KRCS/HIV I-6/COMMENT/IMPACT] Estimated % of children newly infected with HIV from MTCT among women living with HIV delivering in the past 12 months</v>
      </c>
      <c r="G10" s="4" t="str">
        <f t="shared" si="4"/>
        <v>GC7/H-KRCS/HIV I-6/COMMENT/IMPACT</v>
      </c>
      <c r="H10" s="4" t="str">
        <f t="shared" si="5"/>
        <v>GC7/H-KRCS/HIV I-6/COMMENT/IMPACT</v>
      </c>
      <c r="I10" s="3" t="str">
        <f t="shared" si="14"/>
        <v>Estimated % of children newly infected with HIV from MTCT among women living with HIV delivering in the past 12 months</v>
      </c>
      <c r="J10" s="13" t="str">
        <f t="shared" si="15"/>
        <v>LONG_TEXT</v>
      </c>
      <c r="K10" s="4" t="s">
        <v>12</v>
      </c>
      <c r="L10" s="4" t="str">
        <f t="shared" si="8"/>
        <v>LONG_TEXT</v>
      </c>
      <c r="N10" s="14"/>
      <c r="O10" s="5" t="str">
        <f>IF(LEN(C10)&lt;230, "Yes", "No")</f>
        <v>Yes</v>
      </c>
      <c r="P10" s="5" t="str">
        <f t="shared" si="12"/>
        <v>Yes</v>
      </c>
      <c r="Q10" s="5" t="str">
        <f t="shared" si="12"/>
        <v>Yes</v>
      </c>
    </row>
  </sheetData>
  <conditionalFormatting sqref="A1:E1048576">
    <cfRule type="containsText" dxfId="3" priority="3" operator="containsText" text="narrative">
      <formula>NOT(ISERROR(SEARCH("narrative",A1)))</formula>
    </cfRule>
  </conditionalFormatting>
  <conditionalFormatting sqref="G1:G1048576">
    <cfRule type="duplicateValues" dxfId="2" priority="4"/>
  </conditionalFormatting>
  <conditionalFormatting sqref="O1:Q1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Coverage</vt:lpstr>
      <vt:lpstr>Outcome</vt:lpstr>
      <vt:lpstr>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Maangi</cp:lastModifiedBy>
  <dcterms:created xsi:type="dcterms:W3CDTF">2023-01-04T07:14:44Z</dcterms:created>
  <dcterms:modified xsi:type="dcterms:W3CDTF">2024-10-13T09:58:56Z</dcterms:modified>
</cp:coreProperties>
</file>