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ISEC\MEI\Ano2\LAD\TP2\_TESTES\"/>
    </mc:Choice>
  </mc:AlternateContent>
  <xr:revisionPtr revIDLastSave="0" documentId="8_{4DBA499A-2286-405F-B10D-AF0E033895C7}" xr6:coauthVersionLast="46" xr6:coauthVersionMax="46" xr10:uidLastSave="{00000000-0000-0000-0000-000000000000}"/>
  <bookViews>
    <workbookView xWindow="-28920" yWindow="-120" windowWidth="29040" windowHeight="15990" xr2:uid="{9BBEF79A-21C8-40B2-ACD6-EDDB2F5745E4}"/>
  </bookViews>
  <sheets>
    <sheet name="Folha1" sheetId="1" r:id="rId1"/>
    <sheet name="Folha2" sheetId="2" r:id="rId2"/>
  </sheets>
  <definedNames>
    <definedName name="_xlnm._FilterDatabase" localSheetId="0" hidden="1">Folha1!$E$2:$J$2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P10" i="1" s="1"/>
  <c r="E9" i="1"/>
  <c r="E16" i="1"/>
  <c r="F16" i="1" s="1"/>
  <c r="F13" i="1"/>
  <c r="E15" i="1"/>
  <c r="F15" i="1" s="1"/>
  <c r="G15" i="1" s="1"/>
  <c r="E14" i="1"/>
  <c r="F14" i="1" s="1"/>
  <c r="M6" i="1"/>
  <c r="F4" i="1"/>
  <c r="F5" i="1"/>
  <c r="F6" i="1"/>
  <c r="F7" i="1"/>
  <c r="F8" i="1"/>
  <c r="F3" i="1"/>
  <c r="G14" i="1" l="1"/>
  <c r="J14" i="1" s="1"/>
  <c r="G16" i="1"/>
  <c r="J16" i="1" s="1"/>
  <c r="G13" i="1"/>
  <c r="J13" i="1" s="1"/>
  <c r="J15" i="1"/>
  <c r="G3" i="1"/>
  <c r="J3" i="1" s="1"/>
  <c r="G8" i="1"/>
  <c r="J8" i="1" s="1"/>
  <c r="G7" i="1"/>
  <c r="J7" i="1" s="1"/>
  <c r="G6" i="1"/>
  <c r="J6" i="1" s="1"/>
  <c r="G4" i="1"/>
  <c r="J4" i="1" s="1"/>
  <c r="G5" i="1"/>
  <c r="J5" i="1" s="1"/>
</calcChain>
</file>

<file path=xl/sharedStrings.xml><?xml version="1.0" encoding="utf-8"?>
<sst xmlns="http://schemas.openxmlformats.org/spreadsheetml/2006/main" count="40" uniqueCount="33">
  <si>
    <t>TEMPO</t>
  </si>
  <si>
    <t>PRECISION</t>
  </si>
  <si>
    <t>RECALL</t>
  </si>
  <si>
    <t>s25</t>
  </si>
  <si>
    <t>s50</t>
  </si>
  <si>
    <t>s75</t>
  </si>
  <si>
    <t>n25</t>
  </si>
  <si>
    <t>n50</t>
  </si>
  <si>
    <t>n75</t>
  </si>
  <si>
    <t>Fatores Ponderação:</t>
  </si>
  <si>
    <t>Total</t>
  </si>
  <si>
    <t>SCORE:</t>
  </si>
  <si>
    <t>TEMPO (Min)</t>
  </si>
  <si>
    <t>Min normalizados</t>
  </si>
  <si>
    <t>Precison</t>
  </si>
  <si>
    <t>Recall</t>
  </si>
  <si>
    <t>Tempo</t>
  </si>
  <si>
    <t>n100</t>
  </si>
  <si>
    <t>projeção -&gt;</t>
  </si>
  <si>
    <t>TEMPO
BOOST GPU</t>
  </si>
  <si>
    <t>n100
hyper 10 runs evolve</t>
  </si>
  <si>
    <t>n100
hyper 25 runs evolve</t>
  </si>
  <si>
    <t>n100
hyper 50 runs evolve
c/ ancoras a 0</t>
  </si>
  <si>
    <t>razoes vermelhas fracas:</t>
  </si>
  <si>
    <t>n300
hyper 50 runs evolve
c/ ancoras a 0</t>
  </si>
  <si>
    <t>verdes</t>
  </si>
  <si>
    <t>vermelhas</t>
  </si>
  <si>
    <t>Média recall</t>
  </si>
  <si>
    <t>Diferença média</t>
  </si>
  <si>
    <t>vermelho mais visível em filas mais atrás que não estao ao alcance do robô</t>
  </si>
  <si>
    <t>hiper parametros gastam mais tempo!</t>
  </si>
  <si>
    <t>ancoras demoram mais tempo!</t>
  </si>
  <si>
    <t>vermelho mais visível em maçãs que o robô não consegue alcançar (ramos, folhas)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</si>
</sst>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0" xfId="0" applyFont="1"/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65" fontId="0" fillId="3" borderId="25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right"/>
    </xf>
    <xf numFmtId="0" fontId="1" fillId="8" borderId="0" xfId="0" applyFon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165" fontId="0" fillId="4" borderId="25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5" borderId="35" xfId="0" applyNumberFormat="1" applyFill="1" applyBorder="1" applyAlignment="1">
      <alignment horizontal="center"/>
    </xf>
    <xf numFmtId="164" fontId="0" fillId="5" borderId="37" xfId="0" applyNumberFormat="1" applyFill="1" applyBorder="1" applyAlignment="1">
      <alignment horizontal="center"/>
    </xf>
    <xf numFmtId="164" fontId="0" fillId="5" borderId="31" xfId="0" applyNumberFormat="1" applyFill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4" fontId="0" fillId="6" borderId="30" xfId="0" applyNumberFormat="1" applyFill="1" applyBorder="1" applyAlignment="1">
      <alignment horizontal="center"/>
    </xf>
    <xf numFmtId="164" fontId="0" fillId="6" borderId="39" xfId="0" applyNumberFormat="1" applyFill="1" applyBorder="1" applyAlignment="1">
      <alignment horizontal="center"/>
    </xf>
    <xf numFmtId="164" fontId="0" fillId="6" borderId="3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164" fontId="0" fillId="4" borderId="3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CB0C-49F7-440D-9770-B761C4E2240F}">
  <dimension ref="A1:Q23"/>
  <sheetViews>
    <sheetView tabSelected="1" zoomScale="85" zoomScaleNormal="85" workbookViewId="0">
      <selection activeCell="A13" sqref="A13:A15"/>
    </sheetView>
  </sheetViews>
  <sheetFormatPr defaultRowHeight="15" x14ac:dyDescent="0.25"/>
  <cols>
    <col min="1" max="1" width="10.85546875" bestFit="1" customWidth="1"/>
    <col min="2" max="2" width="5.140625" customWidth="1"/>
    <col min="3" max="3" width="20" customWidth="1"/>
    <col min="4" max="4" width="13.42578125" bestFit="1" customWidth="1"/>
    <col min="5" max="5" width="10.5703125" customWidth="1"/>
    <col min="6" max="6" width="18" customWidth="1"/>
    <col min="7" max="7" width="17.42578125" customWidth="1"/>
    <col min="8" max="9" width="13" customWidth="1"/>
    <col min="10" max="10" width="15.7109375" customWidth="1"/>
    <col min="11" max="11" width="18.28515625" customWidth="1"/>
    <col min="12" max="12" width="9.28515625" customWidth="1"/>
    <col min="13" max="13" width="11.28515625" customWidth="1"/>
    <col min="15" max="15" width="17.140625" customWidth="1"/>
    <col min="16" max="17" width="11.5703125" customWidth="1"/>
    <col min="18" max="19" width="12" customWidth="1"/>
  </cols>
  <sheetData>
    <row r="1" spans="1:17" ht="15.75" thickBot="1" x14ac:dyDescent="0.3"/>
    <row r="2" spans="1:17" ht="15.75" thickBot="1" x14ac:dyDescent="0.3">
      <c r="D2" s="1"/>
      <c r="E2" s="42" t="s">
        <v>0</v>
      </c>
      <c r="F2" s="43" t="s">
        <v>12</v>
      </c>
      <c r="G2" s="43" t="s">
        <v>13</v>
      </c>
      <c r="H2" s="43" t="s">
        <v>1</v>
      </c>
      <c r="I2" s="44" t="s">
        <v>2</v>
      </c>
      <c r="J2" s="45" t="s">
        <v>11</v>
      </c>
      <c r="K2" s="10"/>
      <c r="L2" s="67" t="s">
        <v>9</v>
      </c>
      <c r="M2" s="68"/>
      <c r="P2" s="76" t="s">
        <v>25</v>
      </c>
      <c r="Q2" s="75" t="s">
        <v>26</v>
      </c>
    </row>
    <row r="3" spans="1:17" x14ac:dyDescent="0.25">
      <c r="D3" s="5" t="s">
        <v>3</v>
      </c>
      <c r="E3" s="11">
        <v>3.1080000000000001</v>
      </c>
      <c r="F3" s="12">
        <f t="shared" ref="F3:F8" si="0">60*E3</f>
        <v>186.48000000000002</v>
      </c>
      <c r="G3" s="13">
        <f>(F3-MIN(F3:F8))/(MAX(F3:F8)-MIN(F3:F8))</f>
        <v>0.20178105994787143</v>
      </c>
      <c r="H3" s="12">
        <v>0.74199999999999999</v>
      </c>
      <c r="I3" s="14">
        <v>0.81200000000000006</v>
      </c>
      <c r="J3" s="15">
        <f>H3*M3+I3*M4-G3*M5</f>
        <v>0.63893284100781933</v>
      </c>
      <c r="L3" s="46" t="s">
        <v>14</v>
      </c>
      <c r="M3" s="47">
        <v>0.3</v>
      </c>
      <c r="O3" s="81" t="s">
        <v>15</v>
      </c>
      <c r="P3" s="77">
        <v>0.75900000000000001</v>
      </c>
      <c r="Q3" s="71">
        <v>0.54800000000000004</v>
      </c>
    </row>
    <row r="4" spans="1:17" x14ac:dyDescent="0.25">
      <c r="D4" s="6" t="s">
        <v>4</v>
      </c>
      <c r="E4" s="16">
        <v>6.5949999999999998</v>
      </c>
      <c r="F4" s="17">
        <f t="shared" si="0"/>
        <v>395.7</v>
      </c>
      <c r="G4" s="18">
        <f>(F4-MIN(F3:F8))/(MAX(F3:F8)-MIN(F3:F8))</f>
        <v>0.58047350130321451</v>
      </c>
      <c r="H4" s="17">
        <v>0.81200000000000006</v>
      </c>
      <c r="I4" s="8">
        <v>0.872</v>
      </c>
      <c r="J4" s="19">
        <f>H4*M3+I4*M4-G4*M5</f>
        <v>0.63612897480451791</v>
      </c>
      <c r="L4" s="46" t="s">
        <v>15</v>
      </c>
      <c r="M4" s="47">
        <v>0.55000000000000004</v>
      </c>
      <c r="O4" s="82"/>
      <c r="P4" s="78">
        <v>0.90200000000000002</v>
      </c>
      <c r="Q4" s="72">
        <v>0.68700000000000006</v>
      </c>
    </row>
    <row r="5" spans="1:17" ht="15.75" thickBot="1" x14ac:dyDescent="0.3">
      <c r="D5" s="7" t="s">
        <v>5</v>
      </c>
      <c r="E5" s="20">
        <v>10.458</v>
      </c>
      <c r="F5" s="21">
        <f t="shared" si="0"/>
        <v>627.48</v>
      </c>
      <c r="G5" s="22">
        <f>(F5-MIN(F3:F8))/(MAX(F3:F8)-MIN(F3:F8))</f>
        <v>1</v>
      </c>
      <c r="H5" s="21">
        <v>0.83499999999999996</v>
      </c>
      <c r="I5" s="9">
        <v>0.87660000000000005</v>
      </c>
      <c r="J5" s="23">
        <f>H5*M3+I5*M4-G5*M5</f>
        <v>0.58263000000000009</v>
      </c>
      <c r="L5" s="46" t="s">
        <v>16</v>
      </c>
      <c r="M5" s="47">
        <v>0.15</v>
      </c>
      <c r="O5" s="82"/>
      <c r="P5" s="78">
        <v>0.95099999999999996</v>
      </c>
      <c r="Q5" s="72">
        <v>0.75800000000000001</v>
      </c>
    </row>
    <row r="6" spans="1:17" ht="15.75" thickBot="1" x14ac:dyDescent="0.3">
      <c r="C6" s="2">
        <v>0.10299999999999999</v>
      </c>
      <c r="D6" s="39" t="s">
        <v>6</v>
      </c>
      <c r="E6" s="24">
        <v>1.25</v>
      </c>
      <c r="F6" s="25">
        <f t="shared" si="0"/>
        <v>75</v>
      </c>
      <c r="G6" s="26">
        <f>(F6-MIN(F3:F8))/(MAX(F3:F8)-MIN(F3:F8))</f>
        <v>0</v>
      </c>
      <c r="H6" s="25">
        <v>0.748</v>
      </c>
      <c r="I6" s="27">
        <v>0.65300000000000002</v>
      </c>
      <c r="J6" s="28">
        <f>H6*M3+I6*M4-G6*M5</f>
        <v>0.58355000000000001</v>
      </c>
      <c r="L6" s="48" t="s">
        <v>10</v>
      </c>
      <c r="M6" s="49">
        <f>SUM(M3:M5)</f>
        <v>1</v>
      </c>
      <c r="O6" s="82"/>
      <c r="P6" s="78">
        <v>0.88700000000000001</v>
      </c>
      <c r="Q6" s="72">
        <v>0.73699999999999999</v>
      </c>
    </row>
    <row r="7" spans="1:17" x14ac:dyDescent="0.25">
      <c r="D7" s="40" t="s">
        <v>7</v>
      </c>
      <c r="E7" s="29">
        <v>2.4359999999999999</v>
      </c>
      <c r="F7" s="30">
        <f t="shared" si="0"/>
        <v>146.16</v>
      </c>
      <c r="G7" s="31">
        <f>(F7-MIN(F3:F8))/(MAX(F3:F8)-MIN(F3:F8))</f>
        <v>0.12880104257167679</v>
      </c>
      <c r="H7" s="30">
        <v>0.81499999999999995</v>
      </c>
      <c r="I7" s="32">
        <v>0.79400000000000004</v>
      </c>
      <c r="J7" s="33">
        <f>H7*M3+I7*M4-G7*M5</f>
        <v>0.66187984361424856</v>
      </c>
      <c r="O7" s="82"/>
      <c r="P7" s="78">
        <v>0.94</v>
      </c>
      <c r="Q7" s="72">
        <v>0.80400000000000005</v>
      </c>
    </row>
    <row r="8" spans="1:17" ht="15.75" thickBot="1" x14ac:dyDescent="0.3">
      <c r="D8" s="41" t="s">
        <v>8</v>
      </c>
      <c r="E8" s="34">
        <v>3.6</v>
      </c>
      <c r="F8" s="35">
        <f t="shared" si="0"/>
        <v>216</v>
      </c>
      <c r="G8" s="36">
        <f>(F8-MIN(F3:F8))/(MAX(F3:F8)-MIN(F3:F8))</f>
        <v>0.25521285838401392</v>
      </c>
      <c r="H8" s="35">
        <v>0.81299999999999994</v>
      </c>
      <c r="I8" s="37">
        <v>0.85399999999999998</v>
      </c>
      <c r="J8" s="38">
        <f>H8*M3+I8*M4-G8*M5</f>
        <v>0.67531807124239795</v>
      </c>
      <c r="O8" s="83"/>
      <c r="P8" s="79">
        <v>0.92700000000000005</v>
      </c>
      <c r="Q8" s="73">
        <v>0.80400000000000005</v>
      </c>
    </row>
    <row r="9" spans="1:17" ht="15.75" thickBot="1" x14ac:dyDescent="0.3">
      <c r="C9" s="51" t="s">
        <v>18</v>
      </c>
      <c r="D9" s="52" t="s">
        <v>17</v>
      </c>
      <c r="E9" s="53">
        <f>AVERAGE(E6,E7/2,E8/3) * 4</f>
        <v>4.8906666666666672</v>
      </c>
      <c r="F9" s="4"/>
      <c r="G9" s="4"/>
      <c r="H9" s="4"/>
      <c r="I9" s="4"/>
      <c r="J9" s="4"/>
      <c r="O9" s="84" t="s">
        <v>27</v>
      </c>
      <c r="P9" s="80">
        <f>AVERAGE(P3:P8)</f>
        <v>0.89433333333333331</v>
      </c>
      <c r="Q9" s="74">
        <f>AVERAGE(Q3:Q8)</f>
        <v>0.72299999999999998</v>
      </c>
    </row>
    <row r="10" spans="1:17" ht="15.75" thickBot="1" x14ac:dyDescent="0.3">
      <c r="D10" s="3"/>
      <c r="E10" s="4"/>
      <c r="F10" s="4"/>
      <c r="G10" s="4"/>
      <c r="H10" s="4"/>
      <c r="I10" s="4"/>
      <c r="J10" s="4"/>
      <c r="O10" s="84" t="s">
        <v>28</v>
      </c>
      <c r="P10" s="69">
        <f>P9-Q9</f>
        <v>0.17133333333333334</v>
      </c>
      <c r="Q10" s="70"/>
    </row>
    <row r="11" spans="1:17" ht="15.75" thickBot="1" x14ac:dyDescent="0.3"/>
    <row r="12" spans="1:17" ht="30.75" thickBot="1" x14ac:dyDescent="0.3">
      <c r="C12" s="55"/>
      <c r="D12" s="63" t="s">
        <v>19</v>
      </c>
      <c r="E12" s="64" t="s">
        <v>0</v>
      </c>
      <c r="F12" s="64" t="s">
        <v>12</v>
      </c>
      <c r="G12" s="64" t="s">
        <v>13</v>
      </c>
      <c r="H12" s="64" t="s">
        <v>1</v>
      </c>
      <c r="I12" s="65" t="s">
        <v>2</v>
      </c>
      <c r="J12" s="66" t="s">
        <v>11</v>
      </c>
    </row>
    <row r="13" spans="1:17" ht="31.5" customHeight="1" x14ac:dyDescent="0.25">
      <c r="A13" s="54">
        <v>0.96199999999999997</v>
      </c>
      <c r="B13" s="54"/>
      <c r="C13" s="87" t="s">
        <v>20</v>
      </c>
      <c r="D13" s="85">
        <v>0.46</v>
      </c>
      <c r="E13" s="60">
        <v>5.58</v>
      </c>
      <c r="F13" s="57">
        <f>E13*60</f>
        <v>334.8</v>
      </c>
      <c r="G13" s="56">
        <f>(F13-MIN(F13:F16))/(MAX(F13:F16)-MIN(F13:F16))</f>
        <v>0.1421742738589212</v>
      </c>
      <c r="H13" s="56">
        <v>0.873</v>
      </c>
      <c r="I13" s="90">
        <v>0.85499999999999998</v>
      </c>
      <c r="J13" s="96">
        <f>H13*M3+I13*M4-G13*M5</f>
        <v>0.71082385892116173</v>
      </c>
    </row>
    <row r="14" spans="1:17" ht="31.5" customHeight="1" x14ac:dyDescent="0.25">
      <c r="A14" s="54">
        <v>3.21</v>
      </c>
      <c r="B14" s="54"/>
      <c r="C14" s="88" t="s">
        <v>21</v>
      </c>
      <c r="D14" s="86">
        <v>0.45300000000000001</v>
      </c>
      <c r="E14" s="61">
        <f>D14*E6/C6</f>
        <v>5.4975728155339816</v>
      </c>
      <c r="F14" s="59">
        <f t="shared" ref="F14:F15" si="1">E14*60</f>
        <v>329.85436893203888</v>
      </c>
      <c r="G14" s="58">
        <f>(F14-MIN(F13:F16))/(MAX(F13:F16)-MIN(F13:F16))</f>
        <v>0.13278008298755198</v>
      </c>
      <c r="H14" s="58">
        <v>0.88700000000000001</v>
      </c>
      <c r="I14" s="91">
        <v>0.83299999999999996</v>
      </c>
      <c r="J14" s="97">
        <f>H14*M3+I14*M4-G14*M5</f>
        <v>0.70433298755186724</v>
      </c>
    </row>
    <row r="15" spans="1:17" ht="45" x14ac:dyDescent="0.25">
      <c r="A15" s="54">
        <v>6.53</v>
      </c>
      <c r="B15" s="54"/>
      <c r="C15" s="88" t="s">
        <v>22</v>
      </c>
      <c r="D15" s="86">
        <v>0.35699999999999998</v>
      </c>
      <c r="E15" s="61">
        <f>D15*E6/C6</f>
        <v>4.3325242718446599</v>
      </c>
      <c r="F15" s="59">
        <f t="shared" si="1"/>
        <v>259.95145631067959</v>
      </c>
      <c r="G15" s="58">
        <f>(F15-MIN(F13:F16))/(MAX(F13:F16)-MIN(F13:F16))</f>
        <v>0</v>
      </c>
      <c r="H15" s="58">
        <v>0.81499999999999995</v>
      </c>
      <c r="I15" s="91">
        <v>0.88800000000000001</v>
      </c>
      <c r="J15" s="97">
        <f>H15*M3+I15*M4-G15*M5</f>
        <v>0.7329</v>
      </c>
    </row>
    <row r="16" spans="1:17" ht="45.75" thickBot="1" x14ac:dyDescent="0.3">
      <c r="C16" s="89" t="s">
        <v>24</v>
      </c>
      <c r="D16" s="92">
        <v>1.08</v>
      </c>
      <c r="E16" s="62">
        <f>D16*E6/C6</f>
        <v>13.106796116504857</v>
      </c>
      <c r="F16" s="93">
        <f>E16*60</f>
        <v>786.40776699029141</v>
      </c>
      <c r="G16" s="94">
        <f>(F16-MIN(F13:F16))/(MAX(F13:F16)-MIN(F13:F16))</f>
        <v>1</v>
      </c>
      <c r="H16" s="94">
        <v>0.89800000000000002</v>
      </c>
      <c r="I16" s="95">
        <v>0.82299999999999995</v>
      </c>
      <c r="J16" s="98">
        <f>H16*M3+I16*M4-G16*M5</f>
        <v>0.57204999999999995</v>
      </c>
    </row>
    <row r="18" spans="3:9" ht="15.75" thickBot="1" x14ac:dyDescent="0.3"/>
    <row r="19" spans="3:9" ht="15.75" thickBot="1" x14ac:dyDescent="0.3">
      <c r="D19" s="69" t="s">
        <v>30</v>
      </c>
      <c r="E19" s="99"/>
      <c r="F19" s="99"/>
      <c r="G19" s="70"/>
    </row>
    <row r="20" spans="3:9" ht="15.75" thickBot="1" x14ac:dyDescent="0.3">
      <c r="C20" s="50"/>
      <c r="D20" s="100" t="s">
        <v>31</v>
      </c>
      <c r="E20" s="101"/>
      <c r="F20" s="101"/>
      <c r="G20" s="102"/>
    </row>
    <row r="21" spans="3:9" x14ac:dyDescent="0.25">
      <c r="D21" s="103" t="s">
        <v>23</v>
      </c>
      <c r="E21" s="104"/>
      <c r="F21" s="104"/>
      <c r="G21" s="104"/>
      <c r="H21" s="104"/>
      <c r="I21" s="105"/>
    </row>
    <row r="22" spans="3:9" x14ac:dyDescent="0.25">
      <c r="D22" s="109" t="s">
        <v>32</v>
      </c>
      <c r="E22" s="110"/>
      <c r="F22" s="110"/>
      <c r="G22" s="110"/>
      <c r="H22" s="110"/>
      <c r="I22" s="111"/>
    </row>
    <row r="23" spans="3:9" ht="15.75" thickBot="1" x14ac:dyDescent="0.3">
      <c r="D23" s="106" t="s">
        <v>29</v>
      </c>
      <c r="E23" s="107"/>
      <c r="F23" s="107"/>
      <c r="G23" s="107"/>
      <c r="H23" s="107"/>
      <c r="I23" s="108"/>
    </row>
  </sheetData>
  <mergeCells count="8">
    <mergeCell ref="P10:Q10"/>
    <mergeCell ref="O3:O8"/>
    <mergeCell ref="D21:I21"/>
    <mergeCell ref="D22:I22"/>
    <mergeCell ref="D23:I23"/>
    <mergeCell ref="L2:M2"/>
    <mergeCell ref="D20:G20"/>
    <mergeCell ref="D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B7A-7960-45FA-A06C-FE722E7FFD2C}">
  <dimension ref="A10:A11"/>
  <sheetViews>
    <sheetView workbookViewId="0">
      <selection activeCell="B3" sqref="B3:D11"/>
    </sheetView>
  </sheetViews>
  <sheetFormatPr defaultRowHeight="15" x14ac:dyDescent="0.25"/>
  <cols>
    <col min="2" max="2" width="16.28515625" customWidth="1"/>
    <col min="3" max="4" width="10.7109375" customWidth="1"/>
  </cols>
  <sheetData>
    <row r="10" ht="20.25" customHeight="1" x14ac:dyDescent="0.25"/>
    <row r="11" ht="20.25" customHeight="1" x14ac:dyDescent="0.2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D1D094EE56A4287FF0B7359387C12" ma:contentTypeVersion="5" ma:contentTypeDescription="Create a new document." ma:contentTypeScope="" ma:versionID="abc63a970d99b4d21ec5c9277ca2ed14">
  <xsd:schema xmlns:xsd="http://www.w3.org/2001/XMLSchema" xmlns:xs="http://www.w3.org/2001/XMLSchema" xmlns:p="http://schemas.microsoft.com/office/2006/metadata/properties" xmlns:ns3="0fece3c1-b7e6-483f-a66e-3e55382ca40d" xmlns:ns4="ac383cbe-d564-439d-80f2-bcd55db61a52" targetNamespace="http://schemas.microsoft.com/office/2006/metadata/properties" ma:root="true" ma:fieldsID="2a5eacad41fd0e4c677148290b88ac10" ns3:_="" ns4:_="">
    <xsd:import namespace="0fece3c1-b7e6-483f-a66e-3e55382ca40d"/>
    <xsd:import namespace="ac383cbe-d564-439d-80f2-bcd55db61a5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ce3c1-b7e6-483f-a66e-3e55382ca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83cbe-d564-439d-80f2-bcd55db61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FFDFD-BD3D-4DAD-8B14-B1A72F310876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0fece3c1-b7e6-483f-a66e-3e55382ca40d"/>
    <ds:schemaRef ds:uri="ac383cbe-d564-439d-80f2-bcd55db61a52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3634D6-CC9E-4EF9-85C2-C704D7BD74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73551A-8778-46F6-B76D-CA120C034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ce3c1-b7e6-483f-a66e-3e55382ca40d"/>
    <ds:schemaRef ds:uri="ac383cbe-d564-439d-80f2-bcd55db61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Martins</dc:creator>
  <cp:keywords/>
  <dc:description/>
  <cp:lastModifiedBy>JOÃO PEDRO MAGINA MURTEIRA</cp:lastModifiedBy>
  <cp:revision/>
  <dcterms:created xsi:type="dcterms:W3CDTF">2021-12-10T23:07:56Z</dcterms:created>
  <dcterms:modified xsi:type="dcterms:W3CDTF">2021-12-12T22:19:54Z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0x010100B61D1D094EE56A4287FF0B7359387C12</vt:lpwstr>
  </property>
</Properties>
</file>