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rdo\Desktop\Farmscripts\"/>
    </mc:Choice>
  </mc:AlternateContent>
  <bookViews>
    <workbookView xWindow="0" yWindow="0" windowWidth="19200" windowHeight="1222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2" i="1"/>
  <c r="Q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2" i="1"/>
  <c r="AF2" i="1"/>
  <c r="AP3" i="1"/>
  <c r="AQ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Q2" i="1"/>
  <c r="AP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AD2" i="1"/>
  <c r="AA2" i="1"/>
  <c r="AS2" i="1" s="1"/>
  <c r="L1" i="1"/>
  <c r="E19" i="1"/>
  <c r="N2" i="1"/>
  <c r="W2" i="1" s="1"/>
  <c r="L3" i="1"/>
  <c r="AA3" i="1" s="1"/>
  <c r="F11" i="1"/>
  <c r="G2" i="1"/>
  <c r="W3" i="1" l="1"/>
  <c r="AT2" i="1"/>
  <c r="T2" i="1"/>
  <c r="L4" i="1"/>
  <c r="L5" i="1" s="1"/>
  <c r="AD3" i="1"/>
  <c r="AS3" i="1"/>
  <c r="AT3" i="1" s="1"/>
  <c r="N3" i="1"/>
  <c r="AA5" i="1" l="1"/>
  <c r="AS5" i="1" s="1"/>
  <c r="AD5" i="1"/>
  <c r="W5" i="1"/>
  <c r="X2" i="1"/>
  <c r="AU2" i="1" s="1"/>
  <c r="N4" i="1"/>
  <c r="AD4" i="1"/>
  <c r="AA4" i="1"/>
  <c r="AS4" i="1" s="1"/>
  <c r="S3" i="1"/>
  <c r="T3" i="1"/>
  <c r="S2" i="1"/>
  <c r="S4" i="1"/>
  <c r="T4" i="1"/>
  <c r="L6" i="1"/>
  <c r="N5" i="1"/>
  <c r="X3" i="1" l="1"/>
  <c r="AU3" i="1" s="1"/>
  <c r="X4" i="1"/>
  <c r="AU4" i="1" s="1"/>
  <c r="AD6" i="1"/>
  <c r="AA6" i="1"/>
  <c r="AS6" i="1" s="1"/>
  <c r="W4" i="1"/>
  <c r="AT4" i="1" s="1"/>
  <c r="AT5" i="1"/>
  <c r="L7" i="1"/>
  <c r="N6" i="1"/>
  <c r="T5" i="1"/>
  <c r="S5" i="1"/>
  <c r="X5" i="1" l="1"/>
  <c r="AU5" i="1" s="1"/>
  <c r="AD7" i="1"/>
  <c r="AA7" i="1"/>
  <c r="AS7" i="1" s="1"/>
  <c r="W6" i="1"/>
  <c r="AT6" i="1" s="1"/>
  <c r="T6" i="1"/>
  <c r="S6" i="1"/>
  <c r="N7" i="1"/>
  <c r="L8" i="1"/>
  <c r="AD8" i="1" l="1"/>
  <c r="AA8" i="1"/>
  <c r="AS8" i="1" s="1"/>
  <c r="AT7" i="1"/>
  <c r="X6" i="1"/>
  <c r="AU6" i="1" s="1"/>
  <c r="W7" i="1"/>
  <c r="T7" i="1"/>
  <c r="S7" i="1"/>
  <c r="N8" i="1"/>
  <c r="L9" i="1"/>
  <c r="AA9" i="1" l="1"/>
  <c r="AS9" i="1" s="1"/>
  <c r="AD9" i="1"/>
  <c r="X7" i="1"/>
  <c r="AU7" i="1" s="1"/>
  <c r="W8" i="1"/>
  <c r="AT8" i="1" s="1"/>
  <c r="N9" i="1"/>
  <c r="L10" i="1"/>
  <c r="T8" i="1"/>
  <c r="S8" i="1"/>
  <c r="X8" i="1" l="1"/>
  <c r="AU8" i="1" s="1"/>
  <c r="AD10" i="1"/>
  <c r="AA10" i="1"/>
  <c r="AS10" i="1" s="1"/>
  <c r="AT9" i="1"/>
  <c r="W9" i="1"/>
  <c r="T9" i="1"/>
  <c r="S9" i="1"/>
  <c r="L11" i="1"/>
  <c r="N10" i="1"/>
  <c r="AD11" i="1" l="1"/>
  <c r="AA11" i="1"/>
  <c r="AS11" i="1" s="1"/>
  <c r="W11" i="1"/>
  <c r="X9" i="1"/>
  <c r="AU9" i="1" s="1"/>
  <c r="W10" i="1"/>
  <c r="AT10" i="1"/>
  <c r="T10" i="1"/>
  <c r="S10" i="1"/>
  <c r="L12" i="1"/>
  <c r="N11" i="1"/>
  <c r="X10" i="1" l="1"/>
  <c r="AU10" i="1" s="1"/>
  <c r="AD12" i="1"/>
  <c r="AA12" i="1"/>
  <c r="AS12" i="1" s="1"/>
  <c r="AT11" i="1"/>
  <c r="S11" i="1"/>
  <c r="T11" i="1"/>
  <c r="L13" i="1"/>
  <c r="N12" i="1"/>
  <c r="W12" i="1" s="1"/>
  <c r="AA13" i="1" l="1"/>
  <c r="AS13" i="1" s="1"/>
  <c r="AD13" i="1"/>
  <c r="AT12" i="1"/>
  <c r="X11" i="1"/>
  <c r="AU11" i="1" s="1"/>
  <c r="T12" i="1"/>
  <c r="S12" i="1"/>
  <c r="L14" i="1"/>
  <c r="N13" i="1"/>
  <c r="X12" i="1" l="1"/>
  <c r="AU12" i="1" s="1"/>
  <c r="AD14" i="1"/>
  <c r="AA14" i="1"/>
  <c r="AS14" i="1" s="1"/>
  <c r="W13" i="1"/>
  <c r="AT13" i="1" s="1"/>
  <c r="T13" i="1"/>
  <c r="S13" i="1"/>
  <c r="L15" i="1"/>
  <c r="N14" i="1"/>
  <c r="X13" i="1" l="1"/>
  <c r="AU13" i="1" s="1"/>
  <c r="W14" i="1"/>
  <c r="AT14" i="1" s="1"/>
  <c r="AD15" i="1"/>
  <c r="AA15" i="1"/>
  <c r="AS15" i="1" s="1"/>
  <c r="W15" i="1"/>
  <c r="T14" i="1"/>
  <c r="S14" i="1"/>
  <c r="L16" i="1"/>
  <c r="N15" i="1"/>
  <c r="AD16" i="1" l="1"/>
  <c r="AA16" i="1"/>
  <c r="AS16" i="1" s="1"/>
  <c r="W16" i="1"/>
  <c r="AT15" i="1"/>
  <c r="X14" i="1"/>
  <c r="AU14" i="1" s="1"/>
  <c r="S15" i="1"/>
  <c r="T15" i="1"/>
  <c r="L17" i="1"/>
  <c r="N16" i="1"/>
  <c r="X15" i="1" l="1"/>
  <c r="AU15" i="1" s="1"/>
  <c r="AT16" i="1"/>
  <c r="AA17" i="1"/>
  <c r="AS17" i="1" s="1"/>
  <c r="AT17" i="1" s="1"/>
  <c r="AD17" i="1"/>
  <c r="W17" i="1"/>
  <c r="L18" i="1"/>
  <c r="N17" i="1"/>
  <c r="S16" i="1"/>
  <c r="T16" i="1"/>
  <c r="AD18" i="1" l="1"/>
  <c r="AA18" i="1"/>
  <c r="AS18" i="1" s="1"/>
  <c r="X16" i="1"/>
  <c r="AU16" i="1" s="1"/>
  <c r="T17" i="1"/>
  <c r="S17" i="1"/>
  <c r="L19" i="1"/>
  <c r="N18" i="1"/>
  <c r="W18" i="1" s="1"/>
  <c r="X17" i="1" l="1"/>
  <c r="AU17" i="1" s="1"/>
  <c r="AD19" i="1"/>
  <c r="AA19" i="1"/>
  <c r="AS19" i="1" s="1"/>
  <c r="AT18" i="1"/>
  <c r="L20" i="1"/>
  <c r="N19" i="1"/>
  <c r="W19" i="1" s="1"/>
  <c r="S18" i="1"/>
  <c r="T18" i="1"/>
  <c r="X18" i="1" l="1"/>
  <c r="AU18" i="1" s="1"/>
  <c r="AT19" i="1"/>
  <c r="AD20" i="1"/>
  <c r="AA20" i="1"/>
  <c r="AS20" i="1" s="1"/>
  <c r="L21" i="1"/>
  <c r="N20" i="1"/>
  <c r="S19" i="1"/>
  <c r="T19" i="1"/>
  <c r="AA21" i="1" l="1"/>
  <c r="AS21" i="1" s="1"/>
  <c r="AD21" i="1"/>
  <c r="W20" i="1"/>
  <c r="AT20" i="1" s="1"/>
  <c r="X19" i="1"/>
  <c r="AU19" i="1" s="1"/>
  <c r="L22" i="1"/>
  <c r="N21" i="1"/>
  <c r="T20" i="1"/>
  <c r="S20" i="1"/>
  <c r="W21" i="1" l="1"/>
  <c r="X20" i="1"/>
  <c r="AU20" i="1" s="1"/>
  <c r="AD22" i="1"/>
  <c r="AA22" i="1"/>
  <c r="AS22" i="1" s="1"/>
  <c r="AT21" i="1"/>
  <c r="L23" i="1"/>
  <c r="N22" i="1"/>
  <c r="T21" i="1"/>
  <c r="S21" i="1"/>
  <c r="W22" i="1" l="1"/>
  <c r="AD23" i="1"/>
  <c r="AA23" i="1"/>
  <c r="AS23" i="1" s="1"/>
  <c r="AT22" i="1"/>
  <c r="X21" i="1"/>
  <c r="AU21" i="1" s="1"/>
  <c r="T22" i="1"/>
  <c r="S22" i="1"/>
  <c r="N23" i="1"/>
  <c r="W23" i="1" s="1"/>
  <c r="L24" i="1"/>
  <c r="AD24" i="1" l="1"/>
  <c r="AA24" i="1"/>
  <c r="AS24" i="1" s="1"/>
  <c r="AT23" i="1"/>
  <c r="X22" i="1"/>
  <c r="AU22" i="1" s="1"/>
  <c r="N24" i="1"/>
  <c r="L25" i="1"/>
  <c r="S23" i="1"/>
  <c r="T23" i="1"/>
  <c r="X23" i="1" l="1"/>
  <c r="AU23" i="1" s="1"/>
  <c r="W24" i="1"/>
  <c r="AA25" i="1"/>
  <c r="AS25" i="1" s="1"/>
  <c r="AD25" i="1"/>
  <c r="AT24" i="1"/>
  <c r="L26" i="1"/>
  <c r="N25" i="1"/>
  <c r="S24" i="1"/>
  <c r="T24" i="1"/>
  <c r="AD26" i="1" l="1"/>
  <c r="AA26" i="1"/>
  <c r="AS26" i="1" s="1"/>
  <c r="W25" i="1"/>
  <c r="AT25" i="1" s="1"/>
  <c r="X24" i="1"/>
  <c r="AU24" i="1" s="1"/>
  <c r="L27" i="1"/>
  <c r="N26" i="1"/>
  <c r="W26" i="1" s="1"/>
  <c r="T25" i="1"/>
  <c r="S25" i="1"/>
  <c r="AD27" i="1" l="1"/>
  <c r="W27" i="1"/>
  <c r="AA27" i="1"/>
  <c r="AS27" i="1" s="1"/>
  <c r="AT27" i="1" s="1"/>
  <c r="AT26" i="1"/>
  <c r="X25" i="1"/>
  <c r="AU25" i="1" s="1"/>
  <c r="L28" i="1"/>
  <c r="N27" i="1"/>
  <c r="T26" i="1"/>
  <c r="S26" i="1"/>
  <c r="AD28" i="1" l="1"/>
  <c r="AA28" i="1"/>
  <c r="AS28" i="1" s="1"/>
  <c r="X26" i="1"/>
  <c r="AU26" i="1" s="1"/>
  <c r="S27" i="1"/>
  <c r="T27" i="1"/>
  <c r="L29" i="1"/>
  <c r="N28" i="1"/>
  <c r="AA29" i="1" l="1"/>
  <c r="AS29" i="1" s="1"/>
  <c r="AD29" i="1"/>
  <c r="W29" i="1"/>
  <c r="X27" i="1"/>
  <c r="AU27" i="1" s="1"/>
  <c r="W28" i="1"/>
  <c r="AT28" i="1"/>
  <c r="T28" i="1"/>
  <c r="S28" i="1"/>
  <c r="L30" i="1"/>
  <c r="N29" i="1"/>
  <c r="AD30" i="1" l="1"/>
  <c r="AA30" i="1"/>
  <c r="AS30" i="1" s="1"/>
  <c r="AT29" i="1"/>
  <c r="X28" i="1"/>
  <c r="AU28" i="1" s="1"/>
  <c r="L31" i="1"/>
  <c r="N30" i="1"/>
  <c r="W30" i="1" s="1"/>
  <c r="T29" i="1"/>
  <c r="S29" i="1"/>
  <c r="AD31" i="1" l="1"/>
  <c r="AA31" i="1"/>
  <c r="AS31" i="1" s="1"/>
  <c r="AT30" i="1"/>
  <c r="X29" i="1"/>
  <c r="AU29" i="1" s="1"/>
  <c r="T30" i="1"/>
  <c r="S30" i="1"/>
  <c r="L32" i="1"/>
  <c r="N31" i="1"/>
  <c r="W31" i="1" l="1"/>
  <c r="AT31" i="1" s="1"/>
  <c r="AD32" i="1"/>
  <c r="AA32" i="1"/>
  <c r="AS32" i="1" s="1"/>
  <c r="X30" i="1"/>
  <c r="AU30" i="1" s="1"/>
  <c r="S31" i="1"/>
  <c r="T31" i="1"/>
  <c r="L33" i="1"/>
  <c r="N32" i="1"/>
  <c r="X31" i="1" l="1"/>
  <c r="AU31" i="1" s="1"/>
  <c r="AA33" i="1"/>
  <c r="AS33" i="1" s="1"/>
  <c r="AD33" i="1"/>
  <c r="W33" i="1"/>
  <c r="W32" i="1"/>
  <c r="AT32" i="1" s="1"/>
  <c r="L34" i="1"/>
  <c r="N33" i="1"/>
  <c r="S32" i="1"/>
  <c r="T32" i="1"/>
  <c r="X32" i="1" l="1"/>
  <c r="AU32" i="1" s="1"/>
  <c r="AD34" i="1"/>
  <c r="AA34" i="1"/>
  <c r="AS34" i="1" s="1"/>
  <c r="W34" i="1"/>
  <c r="AT33" i="1"/>
  <c r="T33" i="1"/>
  <c r="S33" i="1"/>
  <c r="L35" i="1"/>
  <c r="N34" i="1"/>
  <c r="AT34" i="1" l="1"/>
  <c r="AD35" i="1"/>
  <c r="AA35" i="1"/>
  <c r="AS35" i="1" s="1"/>
  <c r="X33" i="1"/>
  <c r="AU33" i="1" s="1"/>
  <c r="L36" i="1"/>
  <c r="N35" i="1"/>
  <c r="S34" i="1"/>
  <c r="T34" i="1"/>
  <c r="AT35" i="1" l="1"/>
  <c r="AD36" i="1"/>
  <c r="AA36" i="1"/>
  <c r="AS36" i="1" s="1"/>
  <c r="W36" i="1"/>
  <c r="W35" i="1"/>
  <c r="X34" i="1"/>
  <c r="AU34" i="1" s="1"/>
  <c r="S35" i="1"/>
  <c r="T35" i="1"/>
  <c r="L37" i="1"/>
  <c r="N36" i="1"/>
  <c r="AT36" i="1" l="1"/>
  <c r="AA37" i="1"/>
  <c r="AS37" i="1" s="1"/>
  <c r="AD37" i="1"/>
  <c r="W37" i="1"/>
  <c r="X35" i="1"/>
  <c r="AU35" i="1" s="1"/>
  <c r="S36" i="1"/>
  <c r="T36" i="1"/>
  <c r="L38" i="1"/>
  <c r="N37" i="1"/>
  <c r="AT37" i="1" l="1"/>
  <c r="AD38" i="1"/>
  <c r="AA38" i="1"/>
  <c r="AS38" i="1" s="1"/>
  <c r="X36" i="1"/>
  <c r="AU36" i="1" s="1"/>
  <c r="T37" i="1"/>
  <c r="S37" i="1"/>
  <c r="L39" i="1"/>
  <c r="N38" i="1"/>
  <c r="W38" i="1" s="1"/>
  <c r="X37" i="1" l="1"/>
  <c r="AU37" i="1" s="1"/>
  <c r="AD39" i="1"/>
  <c r="AA39" i="1"/>
  <c r="AS39" i="1" s="1"/>
  <c r="AT38" i="1"/>
  <c r="L40" i="1"/>
  <c r="N39" i="1"/>
  <c r="T38" i="1"/>
  <c r="S38" i="1"/>
  <c r="AT39" i="1" l="1"/>
  <c r="W39" i="1"/>
  <c r="AD40" i="1"/>
  <c r="AA40" i="1"/>
  <c r="AS40" i="1" s="1"/>
  <c r="W40" i="1"/>
  <c r="X38" i="1"/>
  <c r="AU38" i="1" s="1"/>
  <c r="S39" i="1"/>
  <c r="T39" i="1"/>
  <c r="L41" i="1"/>
  <c r="N40" i="1"/>
  <c r="AA41" i="1" l="1"/>
  <c r="AS41" i="1" s="1"/>
  <c r="AD41" i="1"/>
  <c r="AT40" i="1"/>
  <c r="X39" i="1"/>
  <c r="AU39" i="1" s="1"/>
  <c r="S40" i="1"/>
  <c r="T40" i="1"/>
  <c r="L42" i="1"/>
  <c r="N41" i="1"/>
  <c r="W41" i="1" s="1"/>
  <c r="AT41" i="1" l="1"/>
  <c r="AD42" i="1"/>
  <c r="W42" i="1"/>
  <c r="AA42" i="1"/>
  <c r="AS42" i="1" s="1"/>
  <c r="X40" i="1"/>
  <c r="AU40" i="1" s="1"/>
  <c r="L43" i="1"/>
  <c r="N42" i="1"/>
  <c r="T41" i="1"/>
  <c r="S41" i="1"/>
  <c r="AD43" i="1" l="1"/>
  <c r="AA43" i="1"/>
  <c r="AS43" i="1" s="1"/>
  <c r="AT42" i="1"/>
  <c r="X41" i="1"/>
  <c r="AU41" i="1" s="1"/>
  <c r="T42" i="1"/>
  <c r="X42" i="1" s="1"/>
  <c r="AU42" i="1" s="1"/>
  <c r="S42" i="1"/>
  <c r="L44" i="1"/>
  <c r="N43" i="1"/>
  <c r="W43" i="1" s="1"/>
  <c r="AT43" i="1" l="1"/>
  <c r="AD44" i="1"/>
  <c r="AA44" i="1"/>
  <c r="AS44" i="1" s="1"/>
  <c r="AT44" i="1" s="1"/>
  <c r="W44" i="1"/>
  <c r="S43" i="1"/>
  <c r="T43" i="1"/>
  <c r="L45" i="1"/>
  <c r="AA45" i="1" l="1"/>
  <c r="AS45" i="1" s="1"/>
  <c r="W45" i="1"/>
  <c r="AD45" i="1"/>
  <c r="X43" i="1"/>
  <c r="AU43" i="1" s="1"/>
  <c r="S44" i="1"/>
  <c r="T44" i="1"/>
  <c r="L46" i="1"/>
  <c r="AD46" i="1" l="1"/>
  <c r="AA46" i="1"/>
  <c r="AS46" i="1" s="1"/>
  <c r="W46" i="1"/>
  <c r="X44" i="1"/>
  <c r="AU44" i="1" s="1"/>
  <c r="AT45" i="1"/>
  <c r="T45" i="1"/>
  <c r="S45" i="1"/>
  <c r="L47" i="1"/>
  <c r="X45" i="1" l="1"/>
  <c r="AU45" i="1" s="1"/>
  <c r="AT46" i="1"/>
  <c r="AD47" i="1"/>
  <c r="AA47" i="1"/>
  <c r="AS47" i="1" s="1"/>
  <c r="W47" i="1"/>
  <c r="T46" i="1"/>
  <c r="S46" i="1"/>
  <c r="L48" i="1"/>
  <c r="X46" i="1" l="1"/>
  <c r="AU46" i="1" s="1"/>
  <c r="AD48" i="1"/>
  <c r="AA48" i="1"/>
  <c r="AS48" i="1" s="1"/>
  <c r="W48" i="1"/>
  <c r="AT47" i="1"/>
  <c r="S47" i="1"/>
  <c r="T47" i="1"/>
  <c r="L49" i="1"/>
  <c r="AT48" i="1" l="1"/>
  <c r="X47" i="1"/>
  <c r="AU47" i="1" s="1"/>
  <c r="AA49" i="1"/>
  <c r="AS49" i="1" s="1"/>
  <c r="AD49" i="1"/>
  <c r="W49" i="1"/>
  <c r="S48" i="1"/>
  <c r="T48" i="1"/>
  <c r="L50" i="1"/>
  <c r="AT49" i="1" l="1"/>
  <c r="X48" i="1"/>
  <c r="AU48" i="1" s="1"/>
  <c r="AD50" i="1"/>
  <c r="W50" i="1"/>
  <c r="AA50" i="1"/>
  <c r="AS50" i="1" s="1"/>
  <c r="T49" i="1"/>
  <c r="S49" i="1"/>
  <c r="L51" i="1"/>
  <c r="AD51" i="1" l="1"/>
  <c r="AA51" i="1"/>
  <c r="AS51" i="1" s="1"/>
  <c r="W51" i="1"/>
  <c r="X49" i="1"/>
  <c r="AU49" i="1" s="1"/>
  <c r="AT50" i="1"/>
  <c r="S50" i="1"/>
  <c r="T50" i="1"/>
  <c r="L52" i="1"/>
  <c r="AT51" i="1" l="1"/>
  <c r="X50" i="1"/>
  <c r="AU50" i="1" s="1"/>
  <c r="AD52" i="1"/>
  <c r="AA52" i="1"/>
  <c r="W52" i="1"/>
  <c r="S51" i="1"/>
  <c r="T51" i="1"/>
  <c r="L53" i="1"/>
  <c r="AA53" i="1" l="1"/>
  <c r="AS53" i="1" s="1"/>
  <c r="AD53" i="1"/>
  <c r="W53" i="1"/>
  <c r="AS52" i="1"/>
  <c r="AT52" i="1" s="1"/>
  <c r="X51" i="1"/>
  <c r="AU51" i="1" s="1"/>
  <c r="S52" i="1"/>
  <c r="T52" i="1"/>
  <c r="L54" i="1"/>
  <c r="X52" i="1" l="1"/>
  <c r="AU52" i="1" s="1"/>
  <c r="AD54" i="1"/>
  <c r="W54" i="1"/>
  <c r="AA54" i="1"/>
  <c r="AS54" i="1" s="1"/>
  <c r="AT54" i="1" s="1"/>
  <c r="AT53" i="1"/>
  <c r="T53" i="1"/>
  <c r="S53" i="1"/>
  <c r="L55" i="1"/>
  <c r="AD55" i="1" l="1"/>
  <c r="AA55" i="1"/>
  <c r="AS55" i="1" s="1"/>
  <c r="W55" i="1"/>
  <c r="X53" i="1"/>
  <c r="AU53" i="1" s="1"/>
  <c r="T54" i="1"/>
  <c r="S54" i="1"/>
  <c r="L56" i="1"/>
  <c r="AT55" i="1" l="1"/>
  <c r="AD56" i="1"/>
  <c r="W56" i="1"/>
  <c r="AA56" i="1"/>
  <c r="X54" i="1"/>
  <c r="AU54" i="1" s="1"/>
  <c r="S55" i="1"/>
  <c r="T55" i="1"/>
  <c r="S56" i="1"/>
  <c r="T56" i="1"/>
  <c r="X56" i="1" l="1"/>
  <c r="X55" i="1"/>
  <c r="AU55" i="1" s="1"/>
  <c r="AS56" i="1"/>
  <c r="AT56" i="1" s="1"/>
  <c r="AU56" i="1" l="1"/>
</calcChain>
</file>

<file path=xl/sharedStrings.xml><?xml version="1.0" encoding="utf-8"?>
<sst xmlns="http://schemas.openxmlformats.org/spreadsheetml/2006/main" count="19" uniqueCount="15">
  <si>
    <t>Za1</t>
  </si>
  <si>
    <t>Za2</t>
  </si>
  <si>
    <t>Normal</t>
  </si>
  <si>
    <t>+'</t>
  </si>
  <si>
    <t>-'</t>
  </si>
  <si>
    <t>N+</t>
  </si>
  <si>
    <t>N-</t>
  </si>
  <si>
    <t>ns</t>
  </si>
  <si>
    <t>ns-</t>
  </si>
  <si>
    <t>ns+</t>
  </si>
  <si>
    <t>low</t>
  </si>
  <si>
    <t>nnuc</t>
  </si>
  <si>
    <t>high</t>
  </si>
  <si>
    <t>T</t>
  </si>
  <si>
    <t>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</si>
</sst>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Sheet1!$AH$2:$AH$21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Sheet1!$AI$2:$AI$21</c:f>
              <c:numCache>
                <c:formatCode>General</c:formatCode>
                <c:ptCount val="20"/>
                <c:pt idx="0">
                  <c:v>6.9080000000000004</c:v>
                </c:pt>
                <c:pt idx="1">
                  <c:v>9.2330000000000005</c:v>
                </c:pt>
                <c:pt idx="2">
                  <c:v>11.228999999999999</c:v>
                </c:pt>
                <c:pt idx="3">
                  <c:v>13.061999999999999</c:v>
                </c:pt>
                <c:pt idx="4">
                  <c:v>14.794</c:v>
                </c:pt>
                <c:pt idx="5">
                  <c:v>16.454999999999998</c:v>
                </c:pt>
                <c:pt idx="6">
                  <c:v>18.062000000000001</c:v>
                </c:pt>
                <c:pt idx="7">
                  <c:v>19.626000000000001</c:v>
                </c:pt>
                <c:pt idx="8">
                  <c:v>21.155999999999999</c:v>
                </c:pt>
                <c:pt idx="9">
                  <c:v>22.657</c:v>
                </c:pt>
                <c:pt idx="10">
                  <c:v>24.134</c:v>
                </c:pt>
                <c:pt idx="11">
                  <c:v>31.244</c:v>
                </c:pt>
                <c:pt idx="12">
                  <c:v>38.042000000000002</c:v>
                </c:pt>
                <c:pt idx="13">
                  <c:v>44.636000000000003</c:v>
                </c:pt>
                <c:pt idx="14">
                  <c:v>51.082999999999998</c:v>
                </c:pt>
                <c:pt idx="15">
                  <c:v>57.417999999999999</c:v>
                </c:pt>
                <c:pt idx="16">
                  <c:v>63.661999999999999</c:v>
                </c:pt>
                <c:pt idx="17">
                  <c:v>69.832999999999998</c:v>
                </c:pt>
                <c:pt idx="18">
                  <c:v>75.941999999999993</c:v>
                </c:pt>
                <c:pt idx="19">
                  <c:v>88.007000000000005</c:v>
                </c:pt>
              </c:numCache>
            </c:numRef>
          </c:yVal>
          <c:smooth val="0"/>
        </c:ser>
        <c:ser>
          <c:idx val="3"/>
          <c:order val="1"/>
          <c:tx>
            <c:v>Variance 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Sheet1!$L$2:$L$56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</c:numCache>
            </c:numRef>
          </c:xVal>
          <c:yVal>
            <c:numRef>
              <c:f>Sheet1!$T$2:$T$56</c:f>
              <c:numCache>
                <c:formatCode>General</c:formatCode>
                <c:ptCount val="55"/>
                <c:pt idx="0">
                  <c:v>6.3232258064516128E-2</c:v>
                </c:pt>
                <c:pt idx="1">
                  <c:v>9.2455783584697832E-2</c:v>
                </c:pt>
                <c:pt idx="2">
                  <c:v>0.11863257391669353</c:v>
                </c:pt>
                <c:pt idx="3">
                  <c:v>0.14323225806451612</c:v>
                </c:pt>
                <c:pt idx="4">
                  <c:v>0.16682408444999336</c:v>
                </c:pt>
                <c:pt idx="5">
                  <c:v>0.18969999832024237</c:v>
                </c:pt>
                <c:pt idx="6">
                  <c:v>0.21203342854333221</c:v>
                </c:pt>
                <c:pt idx="7">
                  <c:v>0.23393737362100858</c:v>
                </c:pt>
                <c:pt idx="8">
                  <c:v>0.25549032258064519</c:v>
                </c:pt>
                <c:pt idx="9">
                  <c:v>0.276749422805323</c:v>
                </c:pt>
                <c:pt idx="10">
                  <c:v>0.29775781595317075</c:v>
                </c:pt>
                <c:pt idx="11">
                  <c:v>0.31854901880112901</c:v>
                </c:pt>
                <c:pt idx="12">
                  <c:v>0.33914968548240998</c:v>
                </c:pt>
                <c:pt idx="13">
                  <c:v>0.35958142706575685</c:v>
                </c:pt>
                <c:pt idx="14">
                  <c:v>0.37986205417042801</c:v>
                </c:pt>
                <c:pt idx="15">
                  <c:v>0.40000645161290316</c:v>
                </c:pt>
                <c:pt idx="16">
                  <c:v>0.45973938595709229</c:v>
                </c:pt>
                <c:pt idx="17">
                  <c:v>0.47944816889998665</c:v>
                </c:pt>
                <c:pt idx="18">
                  <c:v>0.49906852196957163</c:v>
                </c:pt>
                <c:pt idx="19">
                  <c:v>0.53806822234988594</c:v>
                </c:pt>
                <c:pt idx="20">
                  <c:v>0.55745806115661378</c:v>
                </c:pt>
                <c:pt idx="21">
                  <c:v>0.59603997172002998</c:v>
                </c:pt>
                <c:pt idx="22">
                  <c:v>0.61523965723395158</c:v>
                </c:pt>
                <c:pt idx="23">
                  <c:v>0.65347295196747779</c:v>
                </c:pt>
                <c:pt idx="24">
                  <c:v>0.67251229237260091</c:v>
                </c:pt>
                <c:pt idx="25">
                  <c:v>0.69150351856688463</c:v>
                </c:pt>
                <c:pt idx="26">
                  <c:v>0.71044894079040433</c:v>
                </c:pt>
                <c:pt idx="27">
                  <c:v>0.72935069011636355</c:v>
                </c:pt>
                <c:pt idx="28">
                  <c:v>0.74821073732091592</c:v>
                </c:pt>
                <c:pt idx="29">
                  <c:v>0.76703090927218143</c:v>
                </c:pt>
                <c:pt idx="30">
                  <c:v>0.78581290322580655</c:v>
                </c:pt>
                <c:pt idx="31">
                  <c:v>0.80455829934491152</c:v>
                </c:pt>
                <c:pt idx="32">
                  <c:v>0.82326857170676127</c:v>
                </c:pt>
                <c:pt idx="33">
                  <c:v>0.84194509801388484</c:v>
                </c:pt>
                <c:pt idx="34">
                  <c:v>0.86058916819129117</c:v>
                </c:pt>
                <c:pt idx="35">
                  <c:v>0.89778470594966775</c:v>
                </c:pt>
                <c:pt idx="36">
                  <c:v>0.91633837915535366</c:v>
                </c:pt>
                <c:pt idx="37">
                  <c:v>0.93486401900311566</c:v>
                </c:pt>
                <c:pt idx="38">
                  <c:v>0.95336257593062523</c:v>
                </c:pt>
                <c:pt idx="39">
                  <c:v>0.99028198414171043</c:v>
                </c:pt>
                <c:pt idx="40">
                  <c:v>1.0087044892151613</c:v>
                </c:pt>
                <c:pt idx="41">
                  <c:v>1.0271032258064516</c:v>
                </c:pt>
                <c:pt idx="42">
                  <c:v>1.0454789179234891</c:v>
                </c:pt>
                <c:pt idx="43">
                  <c:v>1.0638322535474838</c:v>
                </c:pt>
                <c:pt idx="44">
                  <c:v>1.0821638870938524</c:v>
                </c:pt>
                <c:pt idx="45">
                  <c:v>1.1004744416611261</c:v>
                </c:pt>
                <c:pt idx="46">
                  <c:v>1.1187645110897595</c:v>
                </c:pt>
                <c:pt idx="47">
                  <c:v>1.137034661850121</c:v>
                </c:pt>
                <c:pt idx="48">
                  <c:v>1.155285434776675</c:v>
                </c:pt>
                <c:pt idx="49">
                  <c:v>1.1735173466633979</c:v>
                </c:pt>
                <c:pt idx="50">
                  <c:v>1.1917308917337621</c:v>
                </c:pt>
                <c:pt idx="51">
                  <c:v>1.2099265429971366</c:v>
                </c:pt>
                <c:pt idx="52">
                  <c:v>1.2281047535021465</c:v>
                </c:pt>
                <c:pt idx="53">
                  <c:v>1.2462659574964039</c:v>
                </c:pt>
                <c:pt idx="54">
                  <c:v>1.2644105715010185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Sheet1!$AI$2:$AI$21</c:f>
              <c:numCache>
                <c:formatCode>General</c:formatCode>
                <c:ptCount val="20"/>
                <c:pt idx="0">
                  <c:v>6.9080000000000004</c:v>
                </c:pt>
                <c:pt idx="1">
                  <c:v>9.2330000000000005</c:v>
                </c:pt>
                <c:pt idx="2">
                  <c:v>11.228999999999999</c:v>
                </c:pt>
                <c:pt idx="3">
                  <c:v>13.061999999999999</c:v>
                </c:pt>
                <c:pt idx="4">
                  <c:v>14.794</c:v>
                </c:pt>
                <c:pt idx="5">
                  <c:v>16.454999999999998</c:v>
                </c:pt>
                <c:pt idx="6">
                  <c:v>18.062000000000001</c:v>
                </c:pt>
                <c:pt idx="7">
                  <c:v>19.626000000000001</c:v>
                </c:pt>
                <c:pt idx="8">
                  <c:v>21.155999999999999</c:v>
                </c:pt>
                <c:pt idx="9">
                  <c:v>22.657</c:v>
                </c:pt>
                <c:pt idx="10">
                  <c:v>24.134</c:v>
                </c:pt>
                <c:pt idx="11">
                  <c:v>31.244</c:v>
                </c:pt>
                <c:pt idx="12">
                  <c:v>38.042000000000002</c:v>
                </c:pt>
                <c:pt idx="13">
                  <c:v>44.636000000000003</c:v>
                </c:pt>
                <c:pt idx="14">
                  <c:v>51.082999999999998</c:v>
                </c:pt>
                <c:pt idx="15">
                  <c:v>57.417999999999999</c:v>
                </c:pt>
                <c:pt idx="16">
                  <c:v>63.661999999999999</c:v>
                </c:pt>
                <c:pt idx="17">
                  <c:v>69.832999999999998</c:v>
                </c:pt>
                <c:pt idx="18">
                  <c:v>75.941999999999993</c:v>
                </c:pt>
                <c:pt idx="19">
                  <c:v>88.007000000000005</c:v>
                </c:pt>
              </c:numCache>
            </c:numRef>
          </c:yVal>
          <c:smooth val="0"/>
        </c:ser>
        <c:ser>
          <c:idx val="1"/>
          <c:order val="3"/>
          <c:tx>
            <c:v>Variance 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</c:numCache>
            </c:numRef>
          </c:xVal>
          <c:yVal>
            <c:numRef>
              <c:f>Sheet1!$T$2:$T$56</c:f>
              <c:numCache>
                <c:formatCode>General</c:formatCode>
                <c:ptCount val="55"/>
                <c:pt idx="0">
                  <c:v>6.3232258064516128E-2</c:v>
                </c:pt>
                <c:pt idx="1">
                  <c:v>9.2455783584697832E-2</c:v>
                </c:pt>
                <c:pt idx="2">
                  <c:v>0.11863257391669353</c:v>
                </c:pt>
                <c:pt idx="3">
                  <c:v>0.14323225806451612</c:v>
                </c:pt>
                <c:pt idx="4">
                  <c:v>0.16682408444999336</c:v>
                </c:pt>
                <c:pt idx="5">
                  <c:v>0.18969999832024237</c:v>
                </c:pt>
                <c:pt idx="6">
                  <c:v>0.21203342854333221</c:v>
                </c:pt>
                <c:pt idx="7">
                  <c:v>0.23393737362100858</c:v>
                </c:pt>
                <c:pt idx="8">
                  <c:v>0.25549032258064519</c:v>
                </c:pt>
                <c:pt idx="9">
                  <c:v>0.276749422805323</c:v>
                </c:pt>
                <c:pt idx="10">
                  <c:v>0.29775781595317075</c:v>
                </c:pt>
                <c:pt idx="11">
                  <c:v>0.31854901880112901</c:v>
                </c:pt>
                <c:pt idx="12">
                  <c:v>0.33914968548240998</c:v>
                </c:pt>
                <c:pt idx="13">
                  <c:v>0.35958142706575685</c:v>
                </c:pt>
                <c:pt idx="14">
                  <c:v>0.37986205417042801</c:v>
                </c:pt>
                <c:pt idx="15">
                  <c:v>0.40000645161290316</c:v>
                </c:pt>
                <c:pt idx="16">
                  <c:v>0.45973938595709229</c:v>
                </c:pt>
                <c:pt idx="17">
                  <c:v>0.47944816889998665</c:v>
                </c:pt>
                <c:pt idx="18">
                  <c:v>0.49906852196957163</c:v>
                </c:pt>
                <c:pt idx="19">
                  <c:v>0.53806822234988594</c:v>
                </c:pt>
                <c:pt idx="20">
                  <c:v>0.55745806115661378</c:v>
                </c:pt>
                <c:pt idx="21">
                  <c:v>0.59603997172002998</c:v>
                </c:pt>
                <c:pt idx="22">
                  <c:v>0.61523965723395158</c:v>
                </c:pt>
                <c:pt idx="23">
                  <c:v>0.65347295196747779</c:v>
                </c:pt>
                <c:pt idx="24">
                  <c:v>0.67251229237260091</c:v>
                </c:pt>
                <c:pt idx="25">
                  <c:v>0.69150351856688463</c:v>
                </c:pt>
                <c:pt idx="26">
                  <c:v>0.71044894079040433</c:v>
                </c:pt>
                <c:pt idx="27">
                  <c:v>0.72935069011636355</c:v>
                </c:pt>
                <c:pt idx="28">
                  <c:v>0.74821073732091592</c:v>
                </c:pt>
                <c:pt idx="29">
                  <c:v>0.76703090927218143</c:v>
                </c:pt>
                <c:pt idx="30">
                  <c:v>0.78581290322580655</c:v>
                </c:pt>
                <c:pt idx="31">
                  <c:v>0.80455829934491152</c:v>
                </c:pt>
                <c:pt idx="32">
                  <c:v>0.82326857170676127</c:v>
                </c:pt>
                <c:pt idx="33">
                  <c:v>0.84194509801388484</c:v>
                </c:pt>
                <c:pt idx="34">
                  <c:v>0.86058916819129117</c:v>
                </c:pt>
                <c:pt idx="35">
                  <c:v>0.89778470594966775</c:v>
                </c:pt>
                <c:pt idx="36">
                  <c:v>0.91633837915535366</c:v>
                </c:pt>
                <c:pt idx="37">
                  <c:v>0.93486401900311566</c:v>
                </c:pt>
                <c:pt idx="38">
                  <c:v>0.95336257593062523</c:v>
                </c:pt>
                <c:pt idx="39">
                  <c:v>0.99028198414171043</c:v>
                </c:pt>
                <c:pt idx="40">
                  <c:v>1.0087044892151613</c:v>
                </c:pt>
                <c:pt idx="41">
                  <c:v>1.0271032258064516</c:v>
                </c:pt>
                <c:pt idx="42">
                  <c:v>1.0454789179234891</c:v>
                </c:pt>
                <c:pt idx="43">
                  <c:v>1.0638322535474838</c:v>
                </c:pt>
                <c:pt idx="44">
                  <c:v>1.0821638870938524</c:v>
                </c:pt>
                <c:pt idx="45">
                  <c:v>1.1004744416611261</c:v>
                </c:pt>
                <c:pt idx="46">
                  <c:v>1.1187645110897595</c:v>
                </c:pt>
                <c:pt idx="47">
                  <c:v>1.137034661850121</c:v>
                </c:pt>
                <c:pt idx="48">
                  <c:v>1.155285434776675</c:v>
                </c:pt>
                <c:pt idx="49">
                  <c:v>1.1735173466633979</c:v>
                </c:pt>
                <c:pt idx="50">
                  <c:v>1.1917308917337621</c:v>
                </c:pt>
                <c:pt idx="51">
                  <c:v>1.2099265429971366</c:v>
                </c:pt>
                <c:pt idx="52">
                  <c:v>1.2281047535021465</c:v>
                </c:pt>
                <c:pt idx="53">
                  <c:v>1.2462659574964039</c:v>
                </c:pt>
                <c:pt idx="54">
                  <c:v>1.2644105715010185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32400"/>
        <c:axId val="434932792"/>
      </c:scatterChart>
      <c:valAx>
        <c:axId val="43493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2792"/>
        <c:crosses val="autoZero"/>
        <c:crossBetween val="midCat"/>
      </c:valAx>
      <c:valAx>
        <c:axId val="4349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Sheet1!$AG$2:$AG$21</c:f>
              <c:numCache>
                <c:formatCode>General</c:formatCode>
                <c:ptCount val="20"/>
                <c:pt idx="0">
                  <c:v>0</c:v>
                </c:pt>
                <c:pt idx="1">
                  <c:v>1E-3</c:v>
                </c:pt>
                <c:pt idx="2">
                  <c:v>4.4999999999999998E-2</c:v>
                </c:pt>
                <c:pt idx="3">
                  <c:v>0.191</c:v>
                </c:pt>
                <c:pt idx="4">
                  <c:v>0.42899999999999999</c:v>
                </c:pt>
                <c:pt idx="5">
                  <c:v>0.73899999999999999</c:v>
                </c:pt>
                <c:pt idx="6">
                  <c:v>1.107</c:v>
                </c:pt>
                <c:pt idx="7">
                  <c:v>1.52</c:v>
                </c:pt>
                <c:pt idx="8">
                  <c:v>1.9710000000000001</c:v>
                </c:pt>
                <c:pt idx="9">
                  <c:v>2.452</c:v>
                </c:pt>
                <c:pt idx="10">
                  <c:v>2.9609999999999999</c:v>
                </c:pt>
                <c:pt idx="11">
                  <c:v>5.7939999999999996</c:v>
                </c:pt>
                <c:pt idx="12">
                  <c:v>8.9580000000000002</c:v>
                </c:pt>
                <c:pt idx="13">
                  <c:v>12.337</c:v>
                </c:pt>
                <c:pt idx="14">
                  <c:v>15.869</c:v>
                </c:pt>
                <c:pt idx="15">
                  <c:v>19.518000000000001</c:v>
                </c:pt>
                <c:pt idx="16">
                  <c:v>23.26</c:v>
                </c:pt>
                <c:pt idx="17">
                  <c:v>27.077999999999999</c:v>
                </c:pt>
                <c:pt idx="18">
                  <c:v>30.959</c:v>
                </c:pt>
                <c:pt idx="19">
                  <c:v>38.878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</c:numCache>
            </c:numRef>
          </c:xVal>
          <c:yVal>
            <c:numRef>
              <c:f>Sheet1!$S$2:$S$56</c:f>
              <c:numCache>
                <c:formatCode>General</c:formatCode>
                <c:ptCount val="55"/>
                <c:pt idx="0">
                  <c:v>6.4516129032257674E-6</c:v>
                </c:pt>
                <c:pt idx="1">
                  <c:v>3.0409906088505398E-3</c:v>
                </c:pt>
                <c:pt idx="2">
                  <c:v>9.1222647929838779E-3</c:v>
                </c:pt>
                <c:pt idx="3">
                  <c:v>1.6780645161290325E-2</c:v>
                </c:pt>
                <c:pt idx="4">
                  <c:v>2.5446883291942127E-2</c:v>
                </c:pt>
                <c:pt idx="5">
                  <c:v>3.4829033937822121E-2</c:v>
                </c:pt>
                <c:pt idx="6">
                  <c:v>4.4753668230861327E-2</c:v>
                </c:pt>
                <c:pt idx="7">
                  <c:v>5.5107787669313998E-2</c:v>
                </c:pt>
                <c:pt idx="8">
                  <c:v>6.5812903225806463E-2</c:v>
                </c:pt>
                <c:pt idx="9">
                  <c:v>7.6811867517257687E-2</c:v>
                </c:pt>
                <c:pt idx="10">
                  <c:v>8.8061538885538984E-2</c:v>
                </c:pt>
                <c:pt idx="11">
                  <c:v>9.9528400553709706E-2</c:v>
                </c:pt>
                <c:pt idx="12">
                  <c:v>0.11118579838855779</c:v>
                </c:pt>
                <c:pt idx="13">
                  <c:v>0.12301212132133993</c:v>
                </c:pt>
                <c:pt idx="14">
                  <c:v>0.13498955873279778</c:v>
                </c:pt>
                <c:pt idx="15">
                  <c:v>0.1471032258064516</c:v>
                </c:pt>
                <c:pt idx="16">
                  <c:v>0.18414448501064964</c:v>
                </c:pt>
                <c:pt idx="17">
                  <c:v>0.19669376658388424</c:v>
                </c:pt>
                <c:pt idx="18">
                  <c:v>0.20933147803042826</c:v>
                </c:pt>
                <c:pt idx="19">
                  <c:v>0.23484790668237207</c:v>
                </c:pt>
                <c:pt idx="20">
                  <c:v>0.24771613239177326</c:v>
                </c:pt>
                <c:pt idx="21">
                  <c:v>0.27365035086061518</c:v>
                </c:pt>
                <c:pt idx="22">
                  <c:v>0.28670872986282259</c:v>
                </c:pt>
                <c:pt idx="23">
                  <c:v>0.31299156416155438</c:v>
                </c:pt>
                <c:pt idx="24">
                  <c:v>0.32621028827256038</c:v>
                </c:pt>
                <c:pt idx="25">
                  <c:v>0.33947712659440576</c:v>
                </c:pt>
                <c:pt idx="26">
                  <c:v>0.35278976888701508</c:v>
                </c:pt>
                <c:pt idx="27">
                  <c:v>0.36614608407718491</c:v>
                </c:pt>
                <c:pt idx="28">
                  <c:v>0.37954410138876149</c:v>
                </c:pt>
                <c:pt idx="29">
                  <c:v>0.39298199395362515</c:v>
                </c:pt>
                <c:pt idx="30">
                  <c:v>0.40645806451612909</c:v>
                </c:pt>
                <c:pt idx="31">
                  <c:v>0.41997073291315312</c:v>
                </c:pt>
                <c:pt idx="32">
                  <c:v>0.43351852506743238</c:v>
                </c:pt>
                <c:pt idx="33">
                  <c:v>0.44710006327643781</c:v>
                </c:pt>
                <c:pt idx="34">
                  <c:v>0.46071405761516054</c:v>
                </c:pt>
                <c:pt idx="35">
                  <c:v>0.48803464888904186</c:v>
                </c:pt>
                <c:pt idx="36">
                  <c:v>0.50173904019948523</c:v>
                </c:pt>
                <c:pt idx="37">
                  <c:v>0.51547146486785222</c:v>
                </c:pt>
                <c:pt idx="38">
                  <c:v>0.52923097245647166</c:v>
                </c:pt>
                <c:pt idx="39">
                  <c:v>0.55682769327764448</c:v>
                </c:pt>
                <c:pt idx="40">
                  <c:v>0.57066325272032259</c:v>
                </c:pt>
                <c:pt idx="41">
                  <c:v>0.58452258064516127</c:v>
                </c:pt>
                <c:pt idx="42">
                  <c:v>0.59840495304425279</c:v>
                </c:pt>
                <c:pt idx="43">
                  <c:v>0.61230968193638735</c:v>
                </c:pt>
                <c:pt idx="44">
                  <c:v>0.62623611290614789</c:v>
                </c:pt>
                <c:pt idx="45">
                  <c:v>0.64018362285500308</c:v>
                </c:pt>
                <c:pt idx="46">
                  <c:v>0.65415161794249865</c:v>
                </c:pt>
                <c:pt idx="47">
                  <c:v>0.66813953169826612</c:v>
                </c:pt>
                <c:pt idx="48">
                  <c:v>0.68214682328784115</c:v>
                </c:pt>
                <c:pt idx="49">
                  <c:v>0.69617297591724725</c:v>
                </c:pt>
                <c:pt idx="50">
                  <c:v>0.71021749536301193</c:v>
                </c:pt>
                <c:pt idx="51">
                  <c:v>0.72427990861576663</c:v>
                </c:pt>
                <c:pt idx="52">
                  <c:v>0.73835976262688596</c:v>
                </c:pt>
                <c:pt idx="53">
                  <c:v>0.7524566231487575</c:v>
                </c:pt>
                <c:pt idx="54">
                  <c:v>0.76657007366027174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90576"/>
        <c:axId val="504290968"/>
      </c:scatterChart>
      <c:valAx>
        <c:axId val="5042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0968"/>
        <c:crosses val="autoZero"/>
        <c:crossBetween val="midCat"/>
      </c:valAx>
      <c:valAx>
        <c:axId val="50429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Sheet1!$AQ$2:$AQ$21</c:f>
                <c:numCache>
                  <c:formatCode>General</c:formatCode>
                  <c:ptCount val="20"/>
                  <c:pt idx="0">
                    <c:v>0.11812986999000626</c:v>
                  </c:pt>
                  <c:pt idx="1">
                    <c:v>0.14498786885501383</c:v>
                  </c:pt>
                  <c:pt idx="2">
                    <c:v>0.16701923678551203</c:v>
                  </c:pt>
                  <c:pt idx="3">
                    <c:v>0.1869832530932265</c:v>
                  </c:pt>
                  <c:pt idx="4">
                    <c:v>0.20592200738973207</c:v>
                  </c:pt>
                  <c:pt idx="5">
                    <c:v>0.22435041963777691</c:v>
                  </c:pt>
                  <c:pt idx="6">
                    <c:v>0.24257214142816158</c:v>
                  </c:pt>
                  <c:pt idx="7">
                    <c:v>0.26079821863037217</c:v>
                  </c:pt>
                  <c:pt idx="8">
                    <c:v>0.27922411487098286</c:v>
                  </c:pt>
                  <c:pt idx="9">
                    <c:v>0.2979738452374105</c:v>
                  </c:pt>
                  <c:pt idx="10">
                    <c:v>0.3171901067512698</c:v>
                  </c:pt>
                  <c:pt idx="11">
                    <c:v>0.42406250454012423</c:v>
                  </c:pt>
                  <c:pt idx="12">
                    <c:v>0.56136732097422903</c:v>
                  </c:pt>
                  <c:pt idx="13">
                    <c:v>0.75651881520687758</c:v>
                  </c:pt>
                  <c:pt idx="14">
                    <c:v>1.0754146955015944</c:v>
                  </c:pt>
                  <c:pt idx="15">
                    <c:v>1.7737012819730253</c:v>
                  </c:pt>
                  <c:pt idx="16">
                    <c:v>-1.0360919316867756</c:v>
                  </c:pt>
                  <c:pt idx="17">
                    <c:v>-1.2939210409888755</c:v>
                  </c:pt>
                  <c:pt idx="18">
                    <c:v>-1.6422277352570911</c:v>
                  </c:pt>
                  <c:pt idx="19">
                    <c:v>-3.4339872044851472</c:v>
                  </c:pt>
                </c:numCache>
              </c:numRef>
            </c:plus>
            <c:minus>
              <c:numRef>
                <c:f>Sheet1!$AP$2:$AP$21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1.6244391709447935E-2</c:v>
                  </c:pt>
                  <c:pt idx="2">
                    <c:v>3.2063752846355507E-2</c:v>
                  </c:pt>
                  <c:pt idx="3">
                    <c:v>4.6511541022712162E-2</c:v>
                  </c:pt>
                  <c:pt idx="4">
                    <c:v>5.9747969920945783E-2</c:v>
                  </c:pt>
                  <c:pt idx="5">
                    <c:v>7.2092157302337617E-2</c:v>
                  </c:pt>
                  <c:pt idx="6">
                    <c:v>8.3766534845567814E-2</c:v>
                  </c:pt>
                  <c:pt idx="7">
                    <c:v>9.4979546638806631E-2</c:v>
                  </c:pt>
                  <c:pt idx="8">
                    <c:v>0.10584373222322777</c:v>
                  </c:pt>
                  <c:pt idx="9">
                    <c:v>0.11649079646268892</c:v>
                  </c:pt>
                  <c:pt idx="10">
                    <c:v>0.12695452389796899</c:v>
                  </c:pt>
                  <c:pt idx="11">
                    <c:v>0.17887591105681272</c:v>
                  </c:pt>
                  <c:pt idx="12">
                    <c:v>0.23341443427398142</c:v>
                  </c:pt>
                  <c:pt idx="13">
                    <c:v>0.2943422764045327</c:v>
                  </c:pt>
                  <c:pt idx="14">
                    <c:v>0.365749272401939</c:v>
                  </c:pt>
                  <c:pt idx="15">
                    <c:v>0.45324359080036436</c:v>
                  </c:pt>
                  <c:pt idx="16">
                    <c:v>0.56583020462053368</c:v>
                  </c:pt>
                  <c:pt idx="17">
                    <c:v>0.71990365904371967</c:v>
                  </c:pt>
                  <c:pt idx="18">
                    <c:v>0.95040226150292284</c:v>
                  </c:pt>
                  <c:pt idx="19">
                    <c:v>2.4476373646931857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Sheet1!$AK$2:$AK$21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Sheet1!$AL$2:$AL$21</c:f>
              <c:numCache>
                <c:formatCode>General</c:formatCode>
                <c:ptCount val="20"/>
                <c:pt idx="0">
                  <c:v>0</c:v>
                </c:pt>
                <c:pt idx="1">
                  <c:v>1.6260520871780291E-2</c:v>
                </c:pt>
                <c:pt idx="2">
                  <c:v>3.2789822822990838E-2</c:v>
                </c:pt>
                <c:pt idx="3">
                  <c:v>4.9596941139372061E-2</c:v>
                </c:pt>
                <c:pt idx="4">
                  <c:v>6.6691374498672157E-2</c:v>
                </c:pt>
                <c:pt idx="5">
                  <c:v>8.4083117210541444E-2</c:v>
                </c:pt>
                <c:pt idx="6">
                  <c:v>0.10178269430994236</c:v>
                </c:pt>
                <c:pt idx="7">
                  <c:v>0.11980119981262065</c:v>
                </c:pt>
                <c:pt idx="8">
                  <c:v>0.13815033848081718</c:v>
                </c:pt>
                <c:pt idx="9">
                  <c:v>0.1568424714929697</c:v>
                </c:pt>
                <c:pt idx="10">
                  <c:v>0.17589066646366416</c:v>
                </c:pt>
                <c:pt idx="11">
                  <c:v>0.27698678333503296</c:v>
                </c:pt>
                <c:pt idx="12">
                  <c:v>0.38946476676172315</c:v>
                </c:pt>
                <c:pt idx="13">
                  <c:v>0.5162164724008671</c:v>
                </c:pt>
                <c:pt idx="14">
                  <c:v>0.66139848224536502</c:v>
                </c:pt>
                <c:pt idx="15">
                  <c:v>0.83129751904076266</c:v>
                </c:pt>
                <c:pt idx="16">
                  <c:v>1.0360919316867756</c:v>
                </c:pt>
                <c:pt idx="17">
                  <c:v>1.2939210409888755</c:v>
                </c:pt>
                <c:pt idx="18">
                  <c:v>1.6422277352570911</c:v>
                </c:pt>
                <c:pt idx="19">
                  <c:v>3.4339872044851472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Sheet1!$AK$2:$AK$21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Sheet1!$AM$2:$AM$21</c:f>
              <c:numCache>
                <c:formatCode>General</c:formatCode>
                <c:ptCount val="20"/>
                <c:pt idx="0">
                  <c:v>0</c:v>
                </c:pt>
                <c:pt idx="1">
                  <c:v>1.6129162332355902E-5</c:v>
                </c:pt>
                <c:pt idx="2">
                  <c:v>7.2606997663533378E-4</c:v>
                </c:pt>
                <c:pt idx="3">
                  <c:v>3.0854001166598991E-3</c:v>
                </c:pt>
                <c:pt idx="4">
                  <c:v>6.9434045777263765E-3</c:v>
                </c:pt>
                <c:pt idx="5">
                  <c:v>1.1990959908203834E-2</c:v>
                </c:pt>
                <c:pt idx="6">
                  <c:v>1.8016159464374539E-2</c:v>
                </c:pt>
                <c:pt idx="7">
                  <c:v>2.4821653173814014E-2</c:v>
                </c:pt>
                <c:pt idx="8">
                  <c:v>3.2306606257589403E-2</c:v>
                </c:pt>
                <c:pt idx="9">
                  <c:v>4.0351675030280781E-2</c:v>
                </c:pt>
                <c:pt idx="10">
                  <c:v>4.893614256569518E-2</c:v>
                </c:pt>
                <c:pt idx="11">
                  <c:v>9.8110872278220226E-2</c:v>
                </c:pt>
                <c:pt idx="12">
                  <c:v>0.15605033248774172</c:v>
                </c:pt>
                <c:pt idx="13">
                  <c:v>0.22187419599633443</c:v>
                </c:pt>
                <c:pt idx="14">
                  <c:v>0.29564920984342602</c:v>
                </c:pt>
                <c:pt idx="15">
                  <c:v>0.3780539282403983</c:v>
                </c:pt>
                <c:pt idx="16">
                  <c:v>0.47026172706624186</c:v>
                </c:pt>
                <c:pt idx="17">
                  <c:v>0.57401738194515584</c:v>
                </c:pt>
                <c:pt idx="18">
                  <c:v>0.69182547375416825</c:v>
                </c:pt>
                <c:pt idx="19">
                  <c:v>0.98634983979196156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Sheet1!$AK$2:$AK$21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Sheet1!$AN$2:$AN$21</c:f>
              <c:numCache>
                <c:formatCode>General</c:formatCode>
                <c:ptCount val="20"/>
                <c:pt idx="0">
                  <c:v>0.11812986999000626</c:v>
                </c:pt>
                <c:pt idx="1">
                  <c:v>0.16124838972679412</c:v>
                </c:pt>
                <c:pt idx="2">
                  <c:v>0.19980905960850287</c:v>
                </c:pt>
                <c:pt idx="3">
                  <c:v>0.23658019423259855</c:v>
                </c:pt>
                <c:pt idx="4">
                  <c:v>0.27261338188840423</c:v>
                </c:pt>
                <c:pt idx="5">
                  <c:v>0.30843353684831837</c:v>
                </c:pt>
                <c:pt idx="6">
                  <c:v>0.34435483573810394</c:v>
                </c:pt>
                <c:pt idx="7">
                  <c:v>0.38059941844299283</c:v>
                </c:pt>
                <c:pt idx="8">
                  <c:v>0.41737445335180007</c:v>
                </c:pt>
                <c:pt idx="9">
                  <c:v>0.4548163167303802</c:v>
                </c:pt>
                <c:pt idx="10">
                  <c:v>0.49308077321493399</c:v>
                </c:pt>
                <c:pt idx="11">
                  <c:v>0.70104928787515719</c:v>
                </c:pt>
                <c:pt idx="12">
                  <c:v>0.95083208773595218</c:v>
                </c:pt>
                <c:pt idx="13">
                  <c:v>1.2727352876077447</c:v>
                </c:pt>
                <c:pt idx="14">
                  <c:v>1.7368131777469593</c:v>
                </c:pt>
                <c:pt idx="15">
                  <c:v>2.6049988010137879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90184"/>
        <c:axId val="510038744"/>
      </c:scatterChart>
      <c:valAx>
        <c:axId val="50429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38744"/>
        <c:crosses val="autoZero"/>
        <c:crossBetween val="midCat"/>
      </c:valAx>
      <c:valAx>
        <c:axId val="510038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018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00163369603076E-2"/>
          <c:y val="7.2342126639393253E-2"/>
          <c:w val="0.90940007712601567"/>
          <c:h val="0.871578713636068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Sheet1!$AC$2:$AC$56</c:f>
                <c:numCache>
                  <c:formatCode>General</c:formatCode>
                  <c:ptCount val="55"/>
                  <c:pt idx="0">
                    <c:v>4.9059380732828103E-2</c:v>
                  </c:pt>
                  <c:pt idx="1">
                    <c:v>6.4223167884435911E-2</c:v>
                  </c:pt>
                  <c:pt idx="2">
                    <c:v>7.6683743136972585E-2</c:v>
                  </c:pt>
                  <c:pt idx="3">
                    <c:v>8.7897035527074396E-2</c:v>
                  </c:pt>
                  <c:pt idx="4">
                    <c:v>9.8427358767510478E-2</c:v>
                  </c:pt>
                  <c:pt idx="5">
                    <c:v>0.10856803313250799</c:v>
                  </c:pt>
                  <c:pt idx="6">
                    <c:v>0.11849841222078096</c:v>
                  </c:pt>
                  <c:pt idx="7">
                    <c:v>0.1283410164277817</c:v>
                  </c:pt>
                  <c:pt idx="8">
                    <c:v>0.13818695690108868</c:v>
                  </c:pt>
                  <c:pt idx="9">
                    <c:v>0.14810887060561359</c:v>
                  </c:pt>
                  <c:pt idx="10">
                    <c:v>0.15816819061175127</c:v>
                  </c:pt>
                  <c:pt idx="11">
                    <c:v>0.16841957862349935</c:v>
                  </c:pt>
                  <c:pt idx="12">
                    <c:v>0.17891383091510521</c:v>
                  </c:pt>
                  <c:pt idx="13">
                    <c:v>0.18969992205947644</c:v>
                  </c:pt>
                  <c:pt idx="14">
                    <c:v>0.20082654908242137</c:v>
                  </c:pt>
                  <c:pt idx="15">
                    <c:v>0.21234338795597668</c:v>
                  </c:pt>
                  <c:pt idx="16">
                    <c:v>0.24976936789720916</c:v>
                  </c:pt>
                  <c:pt idx="17">
                    <c:v>0.26340104968022482</c:v>
                  </c:pt>
                  <c:pt idx="18">
                    <c:v>0.2777236393087591</c:v>
                  </c:pt>
                  <c:pt idx="19">
                    <c:v>0.30876532731285611</c:v>
                  </c:pt>
                  <c:pt idx="20">
                    <c:v>0.32567181665930711</c:v>
                  </c:pt>
                  <c:pt idx="21">
                    <c:v>0.36282389922794456</c:v>
                  </c:pt>
                  <c:pt idx="22">
                    <c:v>0.38334830128567732</c:v>
                  </c:pt>
                  <c:pt idx="23">
                    <c:v>0.42916757912022596</c:v>
                  </c:pt>
                  <c:pt idx="24">
                    <c:v>0.45490627632802239</c:v>
                  </c:pt>
                  <c:pt idx="25">
                    <c:v>0.48289766054498295</c:v>
                  </c:pt>
                  <c:pt idx="26">
                    <c:v>0.51348662381081323</c:v>
                  </c:pt>
                  <c:pt idx="27">
                    <c:v>0.54709280053179221</c:v>
                  </c:pt>
                  <c:pt idx="28">
                    <c:v>0.5842329256706057</c:v>
                  </c:pt>
                  <c:pt idx="29">
                    <c:v>0.62555197299602183</c:v>
                  </c:pt>
                  <c:pt idx="30">
                    <c:v>0.67186751490875307</c:v>
                  </c:pt>
                  <c:pt idx="31">
                    <c:v>0.72423459022002001</c:v>
                  </c:pt>
                  <c:pt idx="32">
                    <c:v>0.78404349833447551</c:v>
                  </c:pt>
                  <c:pt idx="33">
                    <c:v>0.85317265627196381</c:v>
                  </c:pt>
                  <c:pt idx="34">
                    <c:v>0.9342381489122793</c:v>
                  </c:pt>
                  <c:pt idx="35">
                    <c:v>1.1492718526756152</c:v>
                  </c:pt>
                  <c:pt idx="36">
                    <c:v>1.2982795330881751</c:v>
                  </c:pt>
                  <c:pt idx="37">
                    <c:v>1.4945155518178346</c:v>
                  </c:pt>
                  <c:pt idx="38">
                    <c:v>1.7714309275497011</c:v>
                  </c:pt>
                  <c:pt idx="39">
                    <c:v>3.2146896272098315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</c:numCache>
              </c:numRef>
            </c:plus>
            <c:minus>
              <c:numRef>
                <c:f>Sheet1!$AB$2:$AB$56</c:f>
                <c:numCache>
                  <c:formatCode>General</c:formatCode>
                  <c:ptCount val="55"/>
                  <c:pt idx="0">
                    <c:v>0</c:v>
                  </c:pt>
                  <c:pt idx="1">
                    <c:v>3.2783371189275851E-2</c:v>
                  </c:pt>
                  <c:pt idx="2">
                    <c:v>4.6551317323169049E-2</c:v>
                  </c:pt>
                  <c:pt idx="3">
                    <c:v>5.7527247065671409E-2</c:v>
                  </c:pt>
                  <c:pt idx="4">
                    <c:v>6.7160081842522812E-2</c:v>
                  </c:pt>
                  <c:pt idx="5">
                    <c:v>7.6006439417036192E-2</c:v>
                  </c:pt>
                  <c:pt idx="6">
                    <c:v>8.4351173381078309E-2</c:v>
                  </c:pt>
                  <c:pt idx="7">
                    <c:v>9.23643057441354E-2</c:v>
                  </c:pt>
                  <c:pt idx="8">
                    <c:v>0.10015805247339282</c:v>
                  </c:pt>
                  <c:pt idx="9">
                    <c:v>0.10781212339483839</c:v>
                  </c:pt>
                  <c:pt idx="10">
                    <c:v>0.11538651424678002</c:v>
                  </c:pt>
                  <c:pt idx="11">
                    <c:v>0.12292861158429622</c:v>
                  </c:pt>
                  <c:pt idx="12">
                    <c:v>0.13047743342166834</c:v>
                  </c:pt>
                  <c:pt idx="13">
                    <c:v>0.13806631176354392</c:v>
                  </c:pt>
                  <c:pt idx="14">
                    <c:v>0.14572467528253932</c:v>
                  </c:pt>
                  <c:pt idx="15">
                    <c:v>0.1534792872620224</c:v>
                  </c:pt>
                  <c:pt idx="16">
                    <c:v>0.20681751552473848</c:v>
                  </c:pt>
                  <c:pt idx="17">
                    <c:v>0.18594676210181027</c:v>
                  </c:pt>
                  <c:pt idx="18">
                    <c:v>0.19454304226943661</c:v>
                  </c:pt>
                  <c:pt idx="19">
                    <c:v>0.22869627788457877</c:v>
                  </c:pt>
                  <c:pt idx="20">
                    <c:v>0.22186757519634737</c:v>
                  </c:pt>
                  <c:pt idx="21">
                    <c:v>0.25897390384928259</c:v>
                  </c:pt>
                  <c:pt idx="22">
                    <c:v>0.25206255384610599</c:v>
                  </c:pt>
                  <c:pt idx="23">
                    <c:v>0.29276139510821925</c:v>
                  </c:pt>
                  <c:pt idx="24">
                    <c:v>0.28598977465101139</c:v>
                  </c:pt>
                  <c:pt idx="25">
                    <c:v>0.29830996340347066</c:v>
                  </c:pt>
                  <c:pt idx="26">
                    <c:v>0.31121347820352019</c:v>
                  </c:pt>
                  <c:pt idx="27">
                    <c:v>0.32475444996680319</c:v>
                  </c:pt>
                  <c:pt idx="28">
                    <c:v>0.33899310724948217</c:v>
                  </c:pt>
                  <c:pt idx="29">
                    <c:v>0.35399676822292359</c:v>
                  </c:pt>
                  <c:pt idx="30">
                    <c:v>0.36984102265832575</c:v>
                  </c:pt>
                  <c:pt idx="31">
                    <c:v>0.38661115068239293</c:v>
                  </c:pt>
                  <c:pt idx="32">
                    <c:v>0.4044038384769495</c:v>
                  </c:pt>
                  <c:pt idx="33">
                    <c:v>0.42332926915379465</c:v>
                  </c:pt>
                  <c:pt idx="34">
                    <c:v>0.44351369160388587</c:v>
                  </c:pt>
                  <c:pt idx="35">
                    <c:v>0.51389276810195095</c:v>
                  </c:pt>
                  <c:pt idx="36">
                    <c:v>0.51319707603464981</c:v>
                  </c:pt>
                  <c:pt idx="37">
                    <c:v>0.5401313036068639</c:v>
                  </c:pt>
                  <c:pt idx="38">
                    <c:v>0.56934208764484029</c:v>
                  </c:pt>
                  <c:pt idx="39">
                    <c:v>0.66569649131690256</c:v>
                  </c:pt>
                  <c:pt idx="40">
                    <c:v>0.67428042509628106</c:v>
                  </c:pt>
                  <c:pt idx="41">
                    <c:v>0.71667131830437103</c:v>
                  </c:pt>
                  <c:pt idx="42">
                    <c:v>0.76390072337728199</c:v>
                  </c:pt>
                  <c:pt idx="43">
                    <c:v>0.81692806828852627</c:v>
                  </c:pt>
                  <c:pt idx="44">
                    <c:v>0.87700088468084092</c:v>
                  </c:pt>
                  <c:pt idx="45">
                    <c:v>0.94577880884531262</c:v>
                  </c:pt>
                  <c:pt idx="46">
                    <c:v>1.025531402220524</c:v>
                  </c:pt>
                  <c:pt idx="47">
                    <c:v>1.119469433880798</c:v>
                  </c:pt>
                  <c:pt idx="48">
                    <c:v>1.2323342412109966</c:v>
                  </c:pt>
                  <c:pt idx="49">
                    <c:v>1.3715307613365328</c:v>
                  </c:pt>
                  <c:pt idx="50">
                    <c:v>1.5495432846797197</c:v>
                  </c:pt>
                  <c:pt idx="51">
                    <c:v>1.7898974749862762</c:v>
                  </c:pt>
                  <c:pt idx="52">
                    <c:v>2.1456181149589431</c:v>
                  </c:pt>
                  <c:pt idx="53">
                    <c:v>2.7863495264064122</c:v>
                  </c:pt>
                  <c:pt idx="5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Sheet1!$L$1:$L$55</c:f>
              <c:numCache>
                <c:formatCode>General</c:formatCode>
                <c:ptCount val="55"/>
                <c:pt idx="0">
                  <c:v>62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</c:numCache>
            </c:numRef>
          </c:xVal>
          <c:yVal>
            <c:numRef>
              <c:f>Sheet1!$AA$2:$AA$56</c:f>
              <c:numCache>
                <c:formatCode>General</c:formatCode>
                <c:ptCount val="55"/>
                <c:pt idx="0">
                  <c:v>1.6260520871780291E-2</c:v>
                </c:pt>
                <c:pt idx="1">
                  <c:v>3.2789822822990838E-2</c:v>
                </c:pt>
                <c:pt idx="2">
                  <c:v>4.9596941139372061E-2</c:v>
                </c:pt>
                <c:pt idx="3">
                  <c:v>6.6691374498672157E-2</c:v>
                </c:pt>
                <c:pt idx="4">
                  <c:v>8.4083117210541444E-2</c:v>
                </c:pt>
                <c:pt idx="5">
                  <c:v>0.10178269430994236</c:v>
                </c:pt>
                <c:pt idx="6">
                  <c:v>0.11980119981262065</c:v>
                </c:pt>
                <c:pt idx="7">
                  <c:v>0.13815033848081718</c:v>
                </c:pt>
                <c:pt idx="8">
                  <c:v>0.1568424714929697</c:v>
                </c:pt>
                <c:pt idx="9">
                  <c:v>0.17589066646366416</c:v>
                </c:pt>
                <c:pt idx="10">
                  <c:v>0.19530875232076586</c:v>
                </c:pt>
                <c:pt idx="11">
                  <c:v>0.21511137961694557</c:v>
                </c:pt>
                <c:pt idx="12">
                  <c:v>0.23531408693446498</c:v>
                </c:pt>
                <c:pt idx="13">
                  <c:v>0.25593337413720063</c:v>
                </c:pt>
                <c:pt idx="14">
                  <c:v>0.27698678333503296</c:v>
                </c:pt>
                <c:pt idx="15">
                  <c:v>0.29849298855599654</c:v>
                </c:pt>
                <c:pt idx="16">
                  <c:v>0.36593426935152906</c:v>
                </c:pt>
                <c:pt idx="17">
                  <c:v>0.38946476676172315</c:v>
                </c:pt>
                <c:pt idx="18">
                  <c:v>0.41356231834078361</c:v>
                </c:pt>
                <c:pt idx="19">
                  <c:v>0.46357273891544515</c:v>
                </c:pt>
                <c:pt idx="20">
                  <c:v>0.48954822531870579</c:v>
                </c:pt>
                <c:pt idx="21">
                  <c:v>0.54361544658898164</c:v>
                </c:pt>
                <c:pt idx="22">
                  <c:v>0.57178632355567793</c:v>
                </c:pt>
                <c:pt idx="23">
                  <c:v>0.63062682357861133</c:v>
                </c:pt>
                <c:pt idx="24">
                  <c:v>0.66139848224536502</c:v>
                </c:pt>
                <c:pt idx="25">
                  <c:v>0.69314718055994529</c:v>
                </c:pt>
                <c:pt idx="26">
                  <c:v>0.7259370033829361</c:v>
                </c:pt>
                <c:pt idx="27">
                  <c:v>0.75983855505861742</c:v>
                </c:pt>
                <c:pt idx="28">
                  <c:v>0.79492987486988753</c:v>
                </c:pt>
                <c:pt idx="29">
                  <c:v>0.83129751904076266</c:v>
                </c:pt>
                <c:pt idx="30">
                  <c:v>0.86903784702360964</c:v>
                </c:pt>
                <c:pt idx="31">
                  <c:v>0.90825856017689088</c:v>
                </c:pt>
                <c:pt idx="32">
                  <c:v>0.94908055469714592</c:v>
                </c:pt>
                <c:pt idx="33">
                  <c:v>0.99164016911594188</c:v>
                </c:pt>
                <c:pt idx="34">
                  <c:v>1.0360919316867756</c:v>
                </c:pt>
                <c:pt idx="35">
                  <c:v>1.1314021114911004</c:v>
                </c:pt>
                <c:pt idx="36">
                  <c:v>1.1826954058786512</c:v>
                </c:pt>
                <c:pt idx="37">
                  <c:v>1.2367626271489269</c:v>
                </c:pt>
                <c:pt idx="38">
                  <c:v>1.2939210409888755</c:v>
                </c:pt>
                <c:pt idx="39">
                  <c:v>1.4190841839428814</c:v>
                </c:pt>
                <c:pt idx="40">
                  <c:v>1.4880770554298328</c:v>
                </c:pt>
                <c:pt idx="41">
                  <c:v>1.5621850275835547</c:v>
                </c:pt>
                <c:pt idx="42">
                  <c:v>1.6422277352570911</c:v>
                </c:pt>
                <c:pt idx="43">
                  <c:v>1.7292391122467212</c:v>
                </c:pt>
                <c:pt idx="44">
                  <c:v>1.824549292051046</c:v>
                </c:pt>
                <c:pt idx="45">
                  <c:v>1.9299098077088723</c:v>
                </c:pt>
                <c:pt idx="46">
                  <c:v>2.0476928433652555</c:v>
                </c:pt>
                <c:pt idx="47">
                  <c:v>2.1812242359897782</c:v>
                </c:pt>
                <c:pt idx="48">
                  <c:v>2.3353749158170363</c:v>
                </c:pt>
                <c:pt idx="49">
                  <c:v>2.5176964726109907</c:v>
                </c:pt>
                <c:pt idx="50">
                  <c:v>2.7408400239252</c:v>
                </c:pt>
                <c:pt idx="51">
                  <c:v>3.0285220963769826</c:v>
                </c:pt>
                <c:pt idx="52">
                  <c:v>3.4339872044851472</c:v>
                </c:pt>
                <c:pt idx="53">
                  <c:v>4.1271343850450926</c:v>
                </c:pt>
                <c:pt idx="5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08960"/>
        <c:axId val="509108568"/>
      </c:scatterChart>
      <c:valAx>
        <c:axId val="5091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8568"/>
        <c:crosses val="autoZero"/>
        <c:crossBetween val="midCat"/>
      </c:valAx>
      <c:valAx>
        <c:axId val="509108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446706</xdr:colOff>
      <xdr:row>60</xdr:row>
      <xdr:rowOff>31173</xdr:rowOff>
    </xdr:from>
    <xdr:to>
      <xdr:col>24</xdr:col>
      <xdr:colOff>177765</xdr:colOff>
      <xdr:row>77</xdr:row>
      <xdr:rowOff>106354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392205</xdr:colOff>
      <xdr:row>57</xdr:row>
      <xdr:rowOff>56030</xdr:rowOff>
    </xdr:from>
    <xdr:to>
      <xdr:col>34</xdr:col>
      <xdr:colOff>123265</xdr:colOff>
      <xdr:row>74</xdr:row>
      <xdr:rowOff>132230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299886</xdr:colOff>
      <xdr:row>6</xdr:row>
      <xdr:rowOff>90877</xdr:rowOff>
    </xdr:from>
    <xdr:to>
      <xdr:col>41</xdr:col>
      <xdr:colOff>529441</xdr:colOff>
      <xdr:row>46</xdr:row>
      <xdr:rowOff>113805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47882</xdr:colOff>
      <xdr:row>14</xdr:row>
      <xdr:rowOff>26663</xdr:rowOff>
    </xdr:from>
    <xdr:to>
      <xdr:col>17</xdr:col>
      <xdr:colOff>448237</xdr:colOff>
      <xdr:row>54</xdr:row>
      <xdr:rowOff>35218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"/>
  <sheetViews>
    <sheetView tabSelected="1" topLeftCell="F1" zoomScale="70" zoomScaleNormal="70" workbookViewId="0">
      <selection activeCell="AB1" sqref="AB1:AB1048576"/>
    </sheetView>
  </sheetViews>
  <sheetFormatPr defaultRowHeight="12.75" x14ac:dyDescent="0.2"/>
  <cols>
    <col min="23" max="23" width="9.140625" style="1"/>
  </cols>
  <sheetData>
    <row r="1" spans="1:47" x14ac:dyDescent="0.2">
      <c r="L1">
        <f>SUM(K2:K56)</f>
        <v>62</v>
      </c>
      <c r="N1" t="s">
        <v>2</v>
      </c>
      <c r="S1" s="2" t="s">
        <v>4</v>
      </c>
      <c r="T1" s="2" t="s">
        <v>3</v>
      </c>
      <c r="U1" s="2" t="s">
        <v>2</v>
      </c>
      <c r="W1" s="1" t="s">
        <v>6</v>
      </c>
      <c r="X1" t="s">
        <v>5</v>
      </c>
      <c r="AA1" t="s">
        <v>7</v>
      </c>
      <c r="AB1" t="s">
        <v>8</v>
      </c>
      <c r="AC1" t="s">
        <v>9</v>
      </c>
      <c r="AG1" t="s">
        <v>10</v>
      </c>
      <c r="AH1" t="s">
        <v>11</v>
      </c>
      <c r="AI1" t="s">
        <v>12</v>
      </c>
      <c r="AM1" t="s">
        <v>10</v>
      </c>
      <c r="AN1" t="s">
        <v>12</v>
      </c>
      <c r="AR1" s="3" t="s">
        <v>2</v>
      </c>
      <c r="AS1" s="3"/>
      <c r="AT1" s="3"/>
      <c r="AU1" s="3"/>
    </row>
    <row r="2" spans="1:47" x14ac:dyDescent="0.2">
      <c r="A2">
        <v>-16.7</v>
      </c>
      <c r="B2">
        <v>1.6129032258064516E-2</v>
      </c>
      <c r="F2" t="s">
        <v>0</v>
      </c>
      <c r="G2">
        <f>1.96</f>
        <v>1.96</v>
      </c>
      <c r="J2" s="1">
        <v>-16.7</v>
      </c>
      <c r="K2" s="1">
        <v>1</v>
      </c>
      <c r="L2" s="1">
        <v>1</v>
      </c>
      <c r="M2" s="1"/>
      <c r="N2" s="1">
        <f>1.96*SQRT(L2)</f>
        <v>1.96</v>
      </c>
      <c r="O2" s="1"/>
      <c r="P2" s="1">
        <f>L2/$L$1+($G$2)^2/(4*$L$1)</f>
        <v>3.1619354838709673E-2</v>
      </c>
      <c r="Q2">
        <f>$G$2*SQRT(L2/$L$1/$L$1)</f>
        <v>3.1612903225806448E-2</v>
      </c>
      <c r="S2">
        <f>P2-Q2</f>
        <v>6.4516129032257674E-6</v>
      </c>
      <c r="T2">
        <f>P2+Q2</f>
        <v>6.3232258064516128E-2</v>
      </c>
      <c r="U2">
        <f>L2/62+1.96*SQRT(L2/L1/L1)</f>
        <v>4.7741935483870963E-2</v>
      </c>
      <c r="W2" s="1">
        <f>L2-N2</f>
        <v>-0.96</v>
      </c>
      <c r="X2">
        <f>N2+T2</f>
        <v>2.0232322580645161</v>
      </c>
      <c r="Z2">
        <v>-16.7</v>
      </c>
      <c r="AA2">
        <f>-LN(1-L2/62)</f>
        <v>1.6260520871780291E-2</v>
      </c>
      <c r="AB2">
        <v>0</v>
      </c>
      <c r="AC2">
        <f>-LN(1-T2)-AA2</f>
        <v>4.9059380732828103E-2</v>
      </c>
      <c r="AD2">
        <f>L2</f>
        <v>1</v>
      </c>
      <c r="AF2">
        <f>61/62</f>
        <v>0.9838709677419355</v>
      </c>
      <c r="AG2">
        <v>0</v>
      </c>
      <c r="AH2">
        <v>0</v>
      </c>
      <c r="AI2">
        <v>6.9080000000000004</v>
      </c>
      <c r="AK2">
        <f>AH2</f>
        <v>0</v>
      </c>
      <c r="AL2">
        <v>0</v>
      </c>
      <c r="AM2">
        <v>0</v>
      </c>
      <c r="AN2">
        <v>0.11812986999000626</v>
      </c>
      <c r="AP2">
        <f>AL2-AM2</f>
        <v>0</v>
      </c>
      <c r="AQ2">
        <f>AN2-AL2</f>
        <v>0.11812986999000626</v>
      </c>
      <c r="AR2">
        <v>-16.7</v>
      </c>
      <c r="AS2">
        <f>AA2</f>
        <v>1.6260520871780291E-2</v>
      </c>
      <c r="AT2">
        <f>AS2-(-LN(1-W2/62))</f>
        <v>3.1625739935836429E-2</v>
      </c>
      <c r="AU2">
        <f>-LN(1-X2/62)-AS2</f>
        <v>1.6916581235227681E-2</v>
      </c>
    </row>
    <row r="3" spans="1:47" x14ac:dyDescent="0.2">
      <c r="A3">
        <v>-18.3</v>
      </c>
      <c r="B3">
        <v>3.2258064516129031E-2</v>
      </c>
      <c r="F3" t="s">
        <v>1</v>
      </c>
      <c r="G3">
        <v>1.96</v>
      </c>
      <c r="J3" s="1">
        <v>-18.3</v>
      </c>
      <c r="K3" s="1">
        <v>1</v>
      </c>
      <c r="L3" s="1">
        <f>L2+K3</f>
        <v>2</v>
      </c>
      <c r="M3" s="1"/>
      <c r="N3" s="1">
        <f t="shared" ref="N3:N56" si="0">1.96*SQRT(L3)</f>
        <v>2.7718585822512662</v>
      </c>
      <c r="O3" s="1"/>
      <c r="P3" s="1">
        <f t="shared" ref="P3:P56" si="1">L3/$L$1+($G$2)^2/(4*$L$1)</f>
        <v>4.7748387096774189E-2</v>
      </c>
      <c r="Q3">
        <f t="shared" ref="Q3:Q56" si="2">$G$2*SQRT(L3/$L$1/$L$1)</f>
        <v>4.4707396487923649E-2</v>
      </c>
      <c r="S3">
        <f t="shared" ref="S3:S9" si="3">P3-Q3</f>
        <v>3.0409906088505398E-3</v>
      </c>
      <c r="T3">
        <f t="shared" ref="T3:T56" si="4">P3+Q3</f>
        <v>9.2455783584697832E-2</v>
      </c>
      <c r="U3">
        <f t="shared" ref="U3:U56" si="5">L3/62+1.96*SQRT(L3/L2/L2)</f>
        <v>2.8041166467673952</v>
      </c>
      <c r="W3" s="1">
        <f t="shared" ref="W3:W8" si="6">L3-N3</f>
        <v>-0.77185858225126625</v>
      </c>
      <c r="X3">
        <f t="shared" ref="X3:X8" si="7">N3+T3</f>
        <v>2.864314365835964</v>
      </c>
      <c r="Z3">
        <v>-18.3</v>
      </c>
      <c r="AA3">
        <f>-LN(1-L3/62)</f>
        <v>3.2789822822990838E-2</v>
      </c>
      <c r="AB3">
        <f>AA3-(-LN(1-S2))</f>
        <v>3.2783371189275851E-2</v>
      </c>
      <c r="AC3">
        <f t="shared" ref="AC3:AC56" si="8">-LN(1-T3)-AA3</f>
        <v>6.4223167884435911E-2</v>
      </c>
      <c r="AD3">
        <f t="shared" ref="AD3:AD56" si="9">L3</f>
        <v>2</v>
      </c>
      <c r="AG3">
        <v>1E-3</v>
      </c>
      <c r="AH3">
        <v>1</v>
      </c>
      <c r="AI3">
        <v>9.2330000000000005</v>
      </c>
      <c r="AK3">
        <f t="shared" ref="AK3:AK21" si="10">AH3</f>
        <v>1</v>
      </c>
      <c r="AL3">
        <v>1.6260520871780291E-2</v>
      </c>
      <c r="AM3">
        <v>1.6129162332355902E-5</v>
      </c>
      <c r="AN3">
        <v>0.16124838972679412</v>
      </c>
      <c r="AP3">
        <f t="shared" ref="AP3:AP21" si="11">AL3-AM3</f>
        <v>1.6244391709447935E-2</v>
      </c>
      <c r="AQ3">
        <f t="shared" ref="AQ3:AQ21" si="12">AN3-AL3</f>
        <v>0.14498786885501383</v>
      </c>
      <c r="AR3">
        <v>-18.3</v>
      </c>
      <c r="AS3">
        <f>AA3</f>
        <v>3.2789822822990838E-2</v>
      </c>
      <c r="AT3">
        <f>AS3-(-LN(1-W3/62))</f>
        <v>4.5162299072387529E-2</v>
      </c>
      <c r="AU3">
        <f>-LN(1-X3/62)-AS3</f>
        <v>1.4510002197733372E-2</v>
      </c>
    </row>
    <row r="4" spans="1:47" x14ac:dyDescent="0.2">
      <c r="A4">
        <v>-19.86</v>
      </c>
      <c r="B4">
        <v>4.8387096774193547E-2</v>
      </c>
      <c r="J4" s="1">
        <v>-19.86</v>
      </c>
      <c r="K4" s="1">
        <v>1</v>
      </c>
      <c r="L4" s="1">
        <f t="shared" ref="L4:L55" si="13">L3+K4</f>
        <v>3</v>
      </c>
      <c r="M4" s="1"/>
      <c r="N4" s="1">
        <f t="shared" si="0"/>
        <v>3.3948195828349994</v>
      </c>
      <c r="O4" s="1"/>
      <c r="P4" s="1">
        <f t="shared" si="1"/>
        <v>6.3877419354838705E-2</v>
      </c>
      <c r="Q4">
        <f t="shared" si="2"/>
        <v>5.4755154561854827E-2</v>
      </c>
      <c r="S4">
        <f t="shared" si="3"/>
        <v>9.1222647929838779E-3</v>
      </c>
      <c r="T4">
        <f t="shared" si="4"/>
        <v>0.11863257391669353</v>
      </c>
      <c r="U4">
        <f t="shared" si="5"/>
        <v>1.7457968881916932</v>
      </c>
      <c r="W4" s="1">
        <f t="shared" si="6"/>
        <v>-0.39481958283499941</v>
      </c>
      <c r="X4">
        <f t="shared" si="7"/>
        <v>3.513452156751693</v>
      </c>
      <c r="Z4">
        <v>-19.86</v>
      </c>
      <c r="AA4">
        <f t="shared" ref="AA4:AA56" si="14">-LN(1-L4/62)</f>
        <v>4.9596941139372061E-2</v>
      </c>
      <c r="AB4">
        <f t="shared" ref="AB4:AB56" si="15">AA4-(-LN(1-S3))</f>
        <v>4.6551317323169049E-2</v>
      </c>
      <c r="AC4">
        <f t="shared" si="8"/>
        <v>7.6683743136972585E-2</v>
      </c>
      <c r="AD4">
        <f t="shared" si="9"/>
        <v>3</v>
      </c>
      <c r="AG4">
        <v>4.4999999999999998E-2</v>
      </c>
      <c r="AH4">
        <v>2</v>
      </c>
      <c r="AI4">
        <v>11.228999999999999</v>
      </c>
      <c r="AK4">
        <f t="shared" si="10"/>
        <v>2</v>
      </c>
      <c r="AL4">
        <v>3.2789822822990838E-2</v>
      </c>
      <c r="AM4">
        <v>7.2606997663533378E-4</v>
      </c>
      <c r="AN4">
        <v>0.19980905960850287</v>
      </c>
      <c r="AP4">
        <f t="shared" si="11"/>
        <v>3.2063752846355507E-2</v>
      </c>
      <c r="AQ4">
        <f t="shared" si="12"/>
        <v>0.16701923678551203</v>
      </c>
      <c r="AR4">
        <v>-19.86</v>
      </c>
      <c r="AS4">
        <f>AA4</f>
        <v>4.9596941139372061E-2</v>
      </c>
      <c r="AT4">
        <f>AS4-(-LN(1-W4/62))</f>
        <v>5.5944808517503171E-2</v>
      </c>
      <c r="AU4">
        <f>-LN(1-X4/62)-AS4</f>
        <v>8.7406675082499011E-3</v>
      </c>
    </row>
    <row r="5" spans="1:47" x14ac:dyDescent="0.2">
      <c r="A5">
        <v>-20.21</v>
      </c>
      <c r="B5">
        <v>6.4516129032258063E-2</v>
      </c>
      <c r="J5" s="1">
        <v>-20.21</v>
      </c>
      <c r="K5" s="1">
        <v>1</v>
      </c>
      <c r="L5" s="1">
        <f t="shared" si="13"/>
        <v>4</v>
      </c>
      <c r="M5" s="1"/>
      <c r="N5" s="1">
        <f t="shared" si="0"/>
        <v>3.92</v>
      </c>
      <c r="O5" s="1"/>
      <c r="P5" s="1">
        <f t="shared" si="1"/>
        <v>8.000645161290322E-2</v>
      </c>
      <c r="Q5">
        <f t="shared" si="2"/>
        <v>6.3225806451612895E-2</v>
      </c>
      <c r="S5">
        <f t="shared" si="3"/>
        <v>1.6780645161290325E-2</v>
      </c>
      <c r="T5">
        <f t="shared" si="4"/>
        <v>0.14323225806451612</v>
      </c>
      <c r="U5">
        <f t="shared" si="5"/>
        <v>1.3711827956989247</v>
      </c>
      <c r="W5" s="1">
        <f t="shared" si="6"/>
        <v>8.0000000000000071E-2</v>
      </c>
      <c r="X5">
        <f t="shared" si="7"/>
        <v>4.0632322580645157</v>
      </c>
      <c r="Z5">
        <v>-20.21</v>
      </c>
      <c r="AA5">
        <f t="shared" si="14"/>
        <v>6.6691374498672157E-2</v>
      </c>
      <c r="AB5">
        <f t="shared" si="15"/>
        <v>5.7527247065671409E-2</v>
      </c>
      <c r="AC5">
        <f t="shared" si="8"/>
        <v>8.7897035527074396E-2</v>
      </c>
      <c r="AD5">
        <f t="shared" si="9"/>
        <v>4</v>
      </c>
      <c r="AG5">
        <v>0.191</v>
      </c>
      <c r="AH5">
        <v>3</v>
      </c>
      <c r="AI5">
        <v>13.061999999999999</v>
      </c>
      <c r="AK5">
        <f t="shared" si="10"/>
        <v>3</v>
      </c>
      <c r="AL5">
        <v>4.9596941139372061E-2</v>
      </c>
      <c r="AM5">
        <v>3.0854001166598991E-3</v>
      </c>
      <c r="AN5">
        <v>0.23658019423259855</v>
      </c>
      <c r="AP5">
        <f t="shared" si="11"/>
        <v>4.6511541022712162E-2</v>
      </c>
      <c r="AQ5">
        <f t="shared" si="12"/>
        <v>0.1869832530932265</v>
      </c>
      <c r="AR5">
        <v>-20.21</v>
      </c>
      <c r="AS5">
        <f>AA5</f>
        <v>6.6691374498672157E-2</v>
      </c>
      <c r="AT5">
        <f>AS5-(-LN(1-W5/62))</f>
        <v>6.5400218735052223E-2</v>
      </c>
      <c r="AU5">
        <f>-LN(1-X5/62)-AS5</f>
        <v>1.0908060586103108E-3</v>
      </c>
    </row>
    <row r="6" spans="1:47" x14ac:dyDescent="0.2">
      <c r="A6">
        <v>-20.97</v>
      </c>
      <c r="B6">
        <v>8.0645161290322578E-2</v>
      </c>
      <c r="J6" s="1">
        <v>-20.97</v>
      </c>
      <c r="K6" s="1">
        <v>1</v>
      </c>
      <c r="L6" s="1">
        <f t="shared" si="13"/>
        <v>5</v>
      </c>
      <c r="M6" s="1"/>
      <c r="N6" s="1">
        <f t="shared" si="0"/>
        <v>4.3826932358995876</v>
      </c>
      <c r="O6" s="1"/>
      <c r="P6" s="1">
        <f t="shared" si="1"/>
        <v>9.6135483870967736E-2</v>
      </c>
      <c r="Q6">
        <f t="shared" si="2"/>
        <v>7.0688600579025609E-2</v>
      </c>
      <c r="S6">
        <f t="shared" si="3"/>
        <v>2.5446883291942127E-2</v>
      </c>
      <c r="T6">
        <f t="shared" si="4"/>
        <v>0.16682408444999336</v>
      </c>
      <c r="U6">
        <f t="shared" si="5"/>
        <v>1.1763184702652194</v>
      </c>
      <c r="W6" s="1">
        <f t="shared" si="6"/>
        <v>0.61730676410041241</v>
      </c>
      <c r="X6">
        <f t="shared" si="7"/>
        <v>4.5495173203495813</v>
      </c>
      <c r="Z6">
        <v>-20.97</v>
      </c>
      <c r="AA6">
        <f t="shared" si="14"/>
        <v>8.4083117210541444E-2</v>
      </c>
      <c r="AB6">
        <f t="shared" si="15"/>
        <v>6.7160081842522812E-2</v>
      </c>
      <c r="AC6">
        <f t="shared" si="8"/>
        <v>9.8427358767510478E-2</v>
      </c>
      <c r="AD6">
        <f t="shared" si="9"/>
        <v>5</v>
      </c>
      <c r="AG6">
        <v>0.42899999999999999</v>
      </c>
      <c r="AH6">
        <v>4</v>
      </c>
      <c r="AI6">
        <v>14.794</v>
      </c>
      <c r="AK6">
        <f t="shared" si="10"/>
        <v>4</v>
      </c>
      <c r="AL6">
        <v>6.6691374498672157E-2</v>
      </c>
      <c r="AM6">
        <v>6.9434045777263765E-3</v>
      </c>
      <c r="AN6">
        <v>0.27261338188840423</v>
      </c>
      <c r="AP6">
        <f t="shared" si="11"/>
        <v>5.9747969920945783E-2</v>
      </c>
      <c r="AQ6">
        <f t="shared" si="12"/>
        <v>0.20592200738973207</v>
      </c>
      <c r="AR6">
        <v>-20.97</v>
      </c>
      <c r="AS6">
        <f>AA6</f>
        <v>8.4083117210541444E-2</v>
      </c>
      <c r="AT6">
        <f>AS6-(-LN(1-W6/62))</f>
        <v>7.4076658463822623E-2</v>
      </c>
      <c r="AU6">
        <f>-LN(1-X6/62)-AS6</f>
        <v>-7.8721381594793055E-3</v>
      </c>
    </row>
    <row r="7" spans="1:47" x14ac:dyDescent="0.2">
      <c r="A7">
        <v>-20.99</v>
      </c>
      <c r="B7">
        <v>9.6774193548387094E-2</v>
      </c>
      <c r="J7" s="1">
        <v>-20.99</v>
      </c>
      <c r="K7" s="1">
        <v>1</v>
      </c>
      <c r="L7" s="1">
        <f t="shared" si="13"/>
        <v>6</v>
      </c>
      <c r="M7" s="1"/>
      <c r="N7" s="1">
        <f t="shared" si="0"/>
        <v>4.8009998958550284</v>
      </c>
      <c r="O7" s="1"/>
      <c r="P7" s="1">
        <f t="shared" si="1"/>
        <v>0.11226451612903225</v>
      </c>
      <c r="Q7">
        <f t="shared" si="2"/>
        <v>7.7435482191210131E-2</v>
      </c>
      <c r="S7">
        <f t="shared" si="3"/>
        <v>3.4829033937822121E-2</v>
      </c>
      <c r="T7">
        <f t="shared" si="4"/>
        <v>0.18969999832024237</v>
      </c>
      <c r="U7">
        <f t="shared" si="5"/>
        <v>1.0569741727193929</v>
      </c>
      <c r="W7" s="1">
        <f t="shared" si="6"/>
        <v>1.1990001041449716</v>
      </c>
      <c r="X7">
        <f t="shared" si="7"/>
        <v>4.9906998941752709</v>
      </c>
      <c r="Z7">
        <v>-20.99</v>
      </c>
      <c r="AA7">
        <f t="shared" si="14"/>
        <v>0.10178269430994236</v>
      </c>
      <c r="AB7">
        <f t="shared" si="15"/>
        <v>7.6006439417036192E-2</v>
      </c>
      <c r="AC7">
        <f t="shared" si="8"/>
        <v>0.10856803313250799</v>
      </c>
      <c r="AD7">
        <f t="shared" si="9"/>
        <v>6</v>
      </c>
      <c r="AG7">
        <v>0.73899999999999999</v>
      </c>
      <c r="AH7">
        <v>5</v>
      </c>
      <c r="AI7">
        <v>16.454999999999998</v>
      </c>
      <c r="AK7">
        <f t="shared" si="10"/>
        <v>5</v>
      </c>
      <c r="AL7">
        <v>8.4083117210541444E-2</v>
      </c>
      <c r="AM7">
        <v>1.1990959908203834E-2</v>
      </c>
      <c r="AN7">
        <v>0.30843353684831837</v>
      </c>
      <c r="AP7">
        <f t="shared" si="11"/>
        <v>7.2092157302337617E-2</v>
      </c>
      <c r="AQ7">
        <f t="shared" si="12"/>
        <v>0.22435041963777691</v>
      </c>
      <c r="AR7">
        <v>-20.99</v>
      </c>
      <c r="AS7">
        <f>AA7</f>
        <v>0.10178269430994236</v>
      </c>
      <c r="AT7">
        <f>AS7-(-LN(1-W7/62))</f>
        <v>8.2254543757254203E-2</v>
      </c>
      <c r="AU7">
        <f>-LN(1-X7/62)-AS7</f>
        <v>-1.786272354160745E-2</v>
      </c>
    </row>
    <row r="8" spans="1:47" x14ac:dyDescent="0.2">
      <c r="A8">
        <v>-21.3</v>
      </c>
      <c r="B8">
        <v>0.11290322580645161</v>
      </c>
      <c r="J8" s="1">
        <v>-21.3</v>
      </c>
      <c r="K8" s="1">
        <v>1</v>
      </c>
      <c r="L8" s="1">
        <f t="shared" si="13"/>
        <v>7</v>
      </c>
      <c r="M8" s="1"/>
      <c r="N8" s="1">
        <f t="shared" si="0"/>
        <v>5.1856725696865977</v>
      </c>
      <c r="O8" s="1"/>
      <c r="P8" s="1">
        <f t="shared" si="1"/>
        <v>0.12839354838709677</v>
      </c>
      <c r="Q8">
        <f t="shared" si="2"/>
        <v>8.3639880156235441E-2</v>
      </c>
      <c r="S8">
        <f t="shared" si="3"/>
        <v>4.4753668230861327E-2</v>
      </c>
      <c r="T8">
        <f t="shared" si="4"/>
        <v>0.21203342854333221</v>
      </c>
      <c r="U8">
        <f t="shared" si="5"/>
        <v>0.97718198742088458</v>
      </c>
      <c r="W8" s="1">
        <f t="shared" si="6"/>
        <v>1.8143274303134023</v>
      </c>
      <c r="X8">
        <f t="shared" si="7"/>
        <v>5.39770599822993</v>
      </c>
      <c r="Z8">
        <v>-21.3</v>
      </c>
      <c r="AA8">
        <f t="shared" si="14"/>
        <v>0.11980119981262065</v>
      </c>
      <c r="AB8">
        <f t="shared" si="15"/>
        <v>8.4351173381078309E-2</v>
      </c>
      <c r="AC8">
        <f t="shared" si="8"/>
        <v>0.11849841222078096</v>
      </c>
      <c r="AD8">
        <f t="shared" si="9"/>
        <v>7</v>
      </c>
      <c r="AG8">
        <v>1.107</v>
      </c>
      <c r="AH8">
        <v>6</v>
      </c>
      <c r="AI8">
        <v>18.062000000000001</v>
      </c>
      <c r="AK8">
        <f t="shared" si="10"/>
        <v>6</v>
      </c>
      <c r="AL8">
        <v>0.10178269430994236</v>
      </c>
      <c r="AM8">
        <v>1.8016159464374539E-2</v>
      </c>
      <c r="AN8">
        <v>0.34435483573810394</v>
      </c>
      <c r="AP8">
        <f t="shared" si="11"/>
        <v>8.3766534845567814E-2</v>
      </c>
      <c r="AQ8">
        <f t="shared" si="12"/>
        <v>0.24257214142816158</v>
      </c>
      <c r="AR8">
        <v>-21.3</v>
      </c>
      <c r="AS8">
        <f>AA8</f>
        <v>0.11980119981262065</v>
      </c>
      <c r="AT8">
        <f>AS8-(-LN(1-W8/62))</f>
        <v>9.0101141575195151E-2</v>
      </c>
      <c r="AU8">
        <f>-LN(1-X8/62)-AS8</f>
        <v>-2.8716329221954384E-2</v>
      </c>
    </row>
    <row r="9" spans="1:47" x14ac:dyDescent="0.2">
      <c r="A9">
        <v>-21.38</v>
      </c>
      <c r="B9">
        <v>0.12903225806451613</v>
      </c>
      <c r="J9" s="1">
        <v>-21.38</v>
      </c>
      <c r="K9" s="1">
        <v>1</v>
      </c>
      <c r="L9" s="1">
        <f t="shared" si="13"/>
        <v>8</v>
      </c>
      <c r="M9" s="1"/>
      <c r="N9" s="1">
        <f t="shared" si="0"/>
        <v>5.5437171645025325</v>
      </c>
      <c r="O9" s="1"/>
      <c r="P9" s="1">
        <f t="shared" si="1"/>
        <v>0.1445225806451613</v>
      </c>
      <c r="Q9">
        <f t="shared" si="2"/>
        <v>8.9414792975847299E-2</v>
      </c>
      <c r="S9">
        <f t="shared" si="3"/>
        <v>5.5107787669313998E-2</v>
      </c>
      <c r="T9">
        <f t="shared" si="4"/>
        <v>0.23393737362100858</v>
      </c>
      <c r="U9">
        <f t="shared" si="5"/>
        <v>0.92099185299344932</v>
      </c>
      <c r="W9" s="1">
        <f>L9-N9</f>
        <v>2.4562828354974675</v>
      </c>
      <c r="X9">
        <f>N9+T9</f>
        <v>5.7776545381235414</v>
      </c>
      <c r="Z9">
        <v>-21.38</v>
      </c>
      <c r="AA9">
        <f t="shared" si="14"/>
        <v>0.13815033848081718</v>
      </c>
      <c r="AB9">
        <f t="shared" si="15"/>
        <v>9.23643057441354E-2</v>
      </c>
      <c r="AC9">
        <f t="shared" si="8"/>
        <v>0.1283410164277817</v>
      </c>
      <c r="AD9">
        <f t="shared" si="9"/>
        <v>8</v>
      </c>
      <c r="AG9">
        <v>1.52</v>
      </c>
      <c r="AH9">
        <v>7</v>
      </c>
      <c r="AI9">
        <v>19.626000000000001</v>
      </c>
      <c r="AK9">
        <f t="shared" si="10"/>
        <v>7</v>
      </c>
      <c r="AL9">
        <v>0.11980119981262065</v>
      </c>
      <c r="AM9">
        <v>2.4821653173814014E-2</v>
      </c>
      <c r="AN9">
        <v>0.38059941844299283</v>
      </c>
      <c r="AP9">
        <f t="shared" si="11"/>
        <v>9.4979546638806631E-2</v>
      </c>
      <c r="AQ9">
        <f t="shared" si="12"/>
        <v>0.26079821863037217</v>
      </c>
      <c r="AR9">
        <v>-21.38</v>
      </c>
      <c r="AS9">
        <f>AA9</f>
        <v>0.13815033848081718</v>
      </c>
      <c r="AT9">
        <f>AS9-(-LN(1-W9/62))</f>
        <v>9.7726738456904882E-2</v>
      </c>
      <c r="AU9">
        <f>-LN(1-X9/62)-AS9</f>
        <v>-4.033023739422964E-2</v>
      </c>
    </row>
    <row r="10" spans="1:47" x14ac:dyDescent="0.2">
      <c r="A10">
        <v>-21.44</v>
      </c>
      <c r="B10">
        <v>0.14516129032258066</v>
      </c>
      <c r="J10" s="1">
        <v>-21.44</v>
      </c>
      <c r="K10" s="1">
        <v>1</v>
      </c>
      <c r="L10" s="1">
        <f t="shared" si="13"/>
        <v>9</v>
      </c>
      <c r="M10" s="1"/>
      <c r="N10" s="1">
        <f t="shared" si="0"/>
        <v>5.88</v>
      </c>
      <c r="O10" s="1"/>
      <c r="P10" s="1">
        <f t="shared" si="1"/>
        <v>0.16065161290322583</v>
      </c>
      <c r="Q10">
        <f t="shared" si="2"/>
        <v>9.4838709677419364E-2</v>
      </c>
      <c r="S10">
        <f t="shared" ref="S10:S34" si="16">P10-Q10</f>
        <v>6.5812903225806463E-2</v>
      </c>
      <c r="T10">
        <f t="shared" si="4"/>
        <v>0.25549032258064519</v>
      </c>
      <c r="U10">
        <f t="shared" si="5"/>
        <v>0.88016129032258061</v>
      </c>
      <c r="W10" s="1">
        <f t="shared" ref="W10:W21" si="17">L10-N10</f>
        <v>3.12</v>
      </c>
      <c r="X10">
        <f t="shared" ref="X10:X21" si="18">N10+T10</f>
        <v>6.1354903225806448</v>
      </c>
      <c r="Z10">
        <v>-21.44</v>
      </c>
      <c r="AA10">
        <f t="shared" si="14"/>
        <v>0.1568424714929697</v>
      </c>
      <c r="AB10">
        <f t="shared" si="15"/>
        <v>0.10015805247339282</v>
      </c>
      <c r="AC10">
        <f t="shared" si="8"/>
        <v>0.13818695690108868</v>
      </c>
      <c r="AD10">
        <f t="shared" si="9"/>
        <v>9</v>
      </c>
      <c r="AG10">
        <v>1.9710000000000001</v>
      </c>
      <c r="AH10">
        <v>8</v>
      </c>
      <c r="AI10">
        <v>21.155999999999999</v>
      </c>
      <c r="AK10">
        <f t="shared" si="10"/>
        <v>8</v>
      </c>
      <c r="AL10">
        <v>0.13815033848081718</v>
      </c>
      <c r="AM10">
        <v>3.2306606257589403E-2</v>
      </c>
      <c r="AN10">
        <v>0.41737445335180007</v>
      </c>
      <c r="AP10">
        <f t="shared" si="11"/>
        <v>0.10584373222322777</v>
      </c>
      <c r="AQ10">
        <f t="shared" si="12"/>
        <v>0.27922411487098286</v>
      </c>
      <c r="AR10">
        <v>-21.44</v>
      </c>
      <c r="AS10">
        <f>AA10</f>
        <v>0.1568424714929697</v>
      </c>
      <c r="AT10">
        <f>AS10-(-LN(1-W10/62))</f>
        <v>0.10520956086849897</v>
      </c>
      <c r="AU10">
        <f>-LN(1-X10/62)-AS10</f>
        <v>-5.2637375489649335E-2</v>
      </c>
    </row>
    <row r="11" spans="1:47" x14ac:dyDescent="0.2">
      <c r="A11">
        <v>-21.53</v>
      </c>
      <c r="B11">
        <v>0.16129032258064516</v>
      </c>
      <c r="F11">
        <f>95/2</f>
        <v>47.5</v>
      </c>
      <c r="J11" s="1">
        <v>-21.53</v>
      </c>
      <c r="K11" s="1">
        <v>1</v>
      </c>
      <c r="L11" s="1">
        <f t="shared" si="13"/>
        <v>10</v>
      </c>
      <c r="M11" s="1"/>
      <c r="N11" s="1">
        <f t="shared" si="0"/>
        <v>6.1980642139300235</v>
      </c>
      <c r="O11" s="1"/>
      <c r="P11" s="1">
        <f t="shared" si="1"/>
        <v>0.17678064516129033</v>
      </c>
      <c r="Q11">
        <f t="shared" si="2"/>
        <v>9.9968777644032641E-2</v>
      </c>
      <c r="S11">
        <f t="shared" si="16"/>
        <v>7.6811867517257687E-2</v>
      </c>
      <c r="T11">
        <f t="shared" si="4"/>
        <v>0.276749422805323</v>
      </c>
      <c r="U11">
        <f t="shared" si="5"/>
        <v>0.84996412412842548</v>
      </c>
      <c r="W11" s="1">
        <f t="shared" si="17"/>
        <v>3.8019357860699765</v>
      </c>
      <c r="X11">
        <f t="shared" si="18"/>
        <v>6.4748136367353464</v>
      </c>
      <c r="Z11">
        <v>-21.53</v>
      </c>
      <c r="AA11">
        <f t="shared" si="14"/>
        <v>0.17589066646366416</v>
      </c>
      <c r="AB11">
        <f t="shared" si="15"/>
        <v>0.10781212339483839</v>
      </c>
      <c r="AC11">
        <f t="shared" si="8"/>
        <v>0.14810887060561359</v>
      </c>
      <c r="AD11">
        <f t="shared" si="9"/>
        <v>10</v>
      </c>
      <c r="AG11">
        <v>2.452</v>
      </c>
      <c r="AH11">
        <v>9</v>
      </c>
      <c r="AI11">
        <v>22.657</v>
      </c>
      <c r="AK11">
        <f t="shared" si="10"/>
        <v>9</v>
      </c>
      <c r="AL11">
        <v>0.1568424714929697</v>
      </c>
      <c r="AM11">
        <v>4.0351675030280781E-2</v>
      </c>
      <c r="AN11">
        <v>0.4548163167303802</v>
      </c>
      <c r="AP11">
        <f t="shared" si="11"/>
        <v>0.11649079646268892</v>
      </c>
      <c r="AQ11">
        <f t="shared" si="12"/>
        <v>0.2979738452374105</v>
      </c>
      <c r="AR11">
        <v>-21.53</v>
      </c>
      <c r="AS11">
        <f>AA11</f>
        <v>0.17589066646366416</v>
      </c>
      <c r="AT11">
        <f>AS11-(-LN(1-W11/62))</f>
        <v>0.11260837467377033</v>
      </c>
      <c r="AU11">
        <f>-LN(1-X11/62)-AS11</f>
        <v>-6.5593007578206519E-2</v>
      </c>
    </row>
    <row r="12" spans="1:47" x14ac:dyDescent="0.2">
      <c r="A12">
        <v>-21.82</v>
      </c>
      <c r="B12">
        <v>0.17741935483870969</v>
      </c>
      <c r="J12" s="1">
        <v>-21.82</v>
      </c>
      <c r="K12" s="1">
        <v>1</v>
      </c>
      <c r="L12" s="1">
        <f t="shared" si="13"/>
        <v>11</v>
      </c>
      <c r="M12" s="1"/>
      <c r="N12" s="1">
        <f t="shared" si="0"/>
        <v>6.5005845890965839</v>
      </c>
      <c r="O12" s="1"/>
      <c r="P12" s="1">
        <f t="shared" si="1"/>
        <v>0.19290967741935486</v>
      </c>
      <c r="Q12">
        <f t="shared" si="2"/>
        <v>0.10484813853381587</v>
      </c>
      <c r="S12">
        <f t="shared" si="16"/>
        <v>8.8061538885538984E-2</v>
      </c>
      <c r="T12">
        <f t="shared" si="4"/>
        <v>0.29775781595317075</v>
      </c>
      <c r="U12">
        <f t="shared" si="5"/>
        <v>0.82747781374836804</v>
      </c>
      <c r="W12" s="1">
        <f t="shared" si="17"/>
        <v>4.4994154109034161</v>
      </c>
      <c r="X12">
        <f t="shared" si="18"/>
        <v>6.7983424050497545</v>
      </c>
      <c r="Z12">
        <v>-21.82</v>
      </c>
      <c r="AA12">
        <f t="shared" si="14"/>
        <v>0.19530875232076586</v>
      </c>
      <c r="AB12">
        <f t="shared" si="15"/>
        <v>0.11538651424678002</v>
      </c>
      <c r="AC12">
        <f t="shared" si="8"/>
        <v>0.15816819061175127</v>
      </c>
      <c r="AD12">
        <f t="shared" si="9"/>
        <v>11</v>
      </c>
      <c r="AG12">
        <v>2.9609999999999999</v>
      </c>
      <c r="AH12">
        <v>10</v>
      </c>
      <c r="AI12">
        <v>24.134</v>
      </c>
      <c r="AK12">
        <f t="shared" si="10"/>
        <v>10</v>
      </c>
      <c r="AL12">
        <v>0.17589066646366416</v>
      </c>
      <c r="AM12">
        <v>4.893614256569518E-2</v>
      </c>
      <c r="AN12">
        <v>0.49308077321493399</v>
      </c>
      <c r="AP12">
        <f t="shared" si="11"/>
        <v>0.12695452389796899</v>
      </c>
      <c r="AQ12">
        <f t="shared" si="12"/>
        <v>0.3171901067512698</v>
      </c>
      <c r="AR12">
        <v>-21.82</v>
      </c>
      <c r="AS12">
        <f>AA12</f>
        <v>0.19530875232076586</v>
      </c>
      <c r="AT12">
        <f>AS12-(-LN(1-W12/62))</f>
        <v>0.11996948179419493</v>
      </c>
      <c r="AU12">
        <f>-LN(1-X12/62)-AS12</f>
        <v>-7.9167349001891901E-2</v>
      </c>
    </row>
    <row r="13" spans="1:47" x14ac:dyDescent="0.2">
      <c r="A13">
        <v>-21.97</v>
      </c>
      <c r="B13">
        <v>0.19354838709677419</v>
      </c>
      <c r="J13" s="1">
        <v>-21.97</v>
      </c>
      <c r="K13" s="1">
        <v>1</v>
      </c>
      <c r="L13" s="1">
        <f t="shared" si="13"/>
        <v>12</v>
      </c>
      <c r="M13" s="1"/>
      <c r="N13" s="1">
        <f t="shared" si="0"/>
        <v>6.7896391656699988</v>
      </c>
      <c r="O13" s="1"/>
      <c r="P13" s="1">
        <f t="shared" si="1"/>
        <v>0.20903870967741936</v>
      </c>
      <c r="Q13">
        <f t="shared" si="2"/>
        <v>0.10951030912370965</v>
      </c>
      <c r="S13">
        <f t="shared" si="16"/>
        <v>9.9528400553709706E-2</v>
      </c>
      <c r="T13">
        <f t="shared" si="4"/>
        <v>0.31854901880112901</v>
      </c>
      <c r="U13">
        <f t="shared" si="5"/>
        <v>0.8107883112485923</v>
      </c>
      <c r="W13" s="1">
        <f t="shared" si="17"/>
        <v>5.2103608343300012</v>
      </c>
      <c r="X13">
        <f t="shared" si="18"/>
        <v>7.1081881844711274</v>
      </c>
      <c r="Z13">
        <v>-21.97</v>
      </c>
      <c r="AA13">
        <f t="shared" si="14"/>
        <v>0.21511137961694557</v>
      </c>
      <c r="AB13">
        <f t="shared" si="15"/>
        <v>0.12292861158429622</v>
      </c>
      <c r="AC13">
        <f t="shared" si="8"/>
        <v>0.16841957862349935</v>
      </c>
      <c r="AD13">
        <f t="shared" si="9"/>
        <v>12</v>
      </c>
      <c r="AG13">
        <v>5.7939999999999996</v>
      </c>
      <c r="AH13">
        <v>15</v>
      </c>
      <c r="AI13">
        <v>31.244</v>
      </c>
      <c r="AK13">
        <f t="shared" si="10"/>
        <v>15</v>
      </c>
      <c r="AL13">
        <v>0.27698678333503296</v>
      </c>
      <c r="AM13">
        <v>9.8110872278220226E-2</v>
      </c>
      <c r="AN13">
        <v>0.70104928787515719</v>
      </c>
      <c r="AP13">
        <f t="shared" si="11"/>
        <v>0.17887591105681272</v>
      </c>
      <c r="AQ13">
        <f t="shared" si="12"/>
        <v>0.42406250454012423</v>
      </c>
      <c r="AR13">
        <v>-21.97</v>
      </c>
      <c r="AS13">
        <f>AA13</f>
        <v>0.21511137961694557</v>
      </c>
      <c r="AT13">
        <f>AS13-(-LN(1-W13/62))</f>
        <v>0.12733089460529898</v>
      </c>
      <c r="AU13">
        <f>-LN(1-X13/62)-AS13</f>
        <v>-9.3341184705654473E-2</v>
      </c>
    </row>
    <row r="14" spans="1:47" x14ac:dyDescent="0.2">
      <c r="A14">
        <v>-22.13</v>
      </c>
      <c r="B14">
        <v>0.20967741935483872</v>
      </c>
      <c r="J14" s="1">
        <v>-22.13</v>
      </c>
      <c r="K14" s="1">
        <v>1</v>
      </c>
      <c r="L14" s="1">
        <f t="shared" si="13"/>
        <v>13</v>
      </c>
      <c r="M14" s="1"/>
      <c r="N14" s="1">
        <f t="shared" si="0"/>
        <v>7.0668804999094181</v>
      </c>
      <c r="O14" s="1"/>
      <c r="P14" s="1">
        <f t="shared" si="1"/>
        <v>0.22516774193548389</v>
      </c>
      <c r="Q14">
        <f t="shared" si="2"/>
        <v>0.1139819435469261</v>
      </c>
      <c r="S14">
        <f t="shared" si="16"/>
        <v>0.11118579838855779</v>
      </c>
      <c r="T14">
        <f t="shared" si="4"/>
        <v>0.33914968548240998</v>
      </c>
      <c r="U14">
        <f t="shared" si="5"/>
        <v>0.7985841276806237</v>
      </c>
      <c r="W14" s="1">
        <f t="shared" si="17"/>
        <v>5.9331195000905819</v>
      </c>
      <c r="X14">
        <f t="shared" si="18"/>
        <v>7.4060301853918284</v>
      </c>
      <c r="Z14">
        <v>-22.13</v>
      </c>
      <c r="AA14">
        <f t="shared" si="14"/>
        <v>0.23531408693446498</v>
      </c>
      <c r="AB14">
        <f t="shared" si="15"/>
        <v>0.13047743342166834</v>
      </c>
      <c r="AC14">
        <f t="shared" si="8"/>
        <v>0.17891383091510521</v>
      </c>
      <c r="AD14">
        <f t="shared" si="9"/>
        <v>13</v>
      </c>
      <c r="AG14">
        <v>8.9580000000000002</v>
      </c>
      <c r="AH14">
        <v>20</v>
      </c>
      <c r="AI14">
        <v>38.042000000000002</v>
      </c>
      <c r="AK14">
        <f t="shared" si="10"/>
        <v>20</v>
      </c>
      <c r="AL14">
        <v>0.38946476676172315</v>
      </c>
      <c r="AM14">
        <v>0.15605033248774172</v>
      </c>
      <c r="AN14">
        <v>0.95083208773595218</v>
      </c>
      <c r="AP14">
        <f t="shared" si="11"/>
        <v>0.23341443427398142</v>
      </c>
      <c r="AQ14">
        <f t="shared" si="12"/>
        <v>0.56136732097422903</v>
      </c>
      <c r="AR14">
        <v>-22.13</v>
      </c>
      <c r="AS14">
        <f>AA14</f>
        <v>0.23531408693446498</v>
      </c>
      <c r="AT14">
        <f>AS14-(-LN(1-W14/62))</f>
        <v>0.13472497466323241</v>
      </c>
      <c r="AU14">
        <f>-LN(1-X14/62)-AS14</f>
        <v>-0.10810313558506618</v>
      </c>
    </row>
    <row r="15" spans="1:47" x14ac:dyDescent="0.2">
      <c r="A15">
        <v>-22.22</v>
      </c>
      <c r="B15">
        <v>0.22580645161290322</v>
      </c>
      <c r="J15" s="1">
        <v>-22.22</v>
      </c>
      <c r="K15" s="1">
        <v>1</v>
      </c>
      <c r="L15" s="1">
        <f t="shared" si="13"/>
        <v>14</v>
      </c>
      <c r="M15" s="1"/>
      <c r="N15" s="1">
        <f t="shared" si="0"/>
        <v>7.3336484780769249</v>
      </c>
      <c r="O15" s="1"/>
      <c r="P15" s="1">
        <f t="shared" si="1"/>
        <v>0.24129677419354839</v>
      </c>
      <c r="Q15">
        <f t="shared" si="2"/>
        <v>0.11828465287220846</v>
      </c>
      <c r="S15">
        <f t="shared" si="16"/>
        <v>0.12301212132133993</v>
      </c>
      <c r="T15">
        <f t="shared" si="4"/>
        <v>0.35958142706575685</v>
      </c>
      <c r="U15">
        <f t="shared" si="5"/>
        <v>0.78993325761882049</v>
      </c>
      <c r="W15" s="1">
        <f t="shared" si="17"/>
        <v>6.6663515219230751</v>
      </c>
      <c r="X15">
        <f t="shared" si="18"/>
        <v>7.6932299051426813</v>
      </c>
      <c r="Z15">
        <v>-22.22</v>
      </c>
      <c r="AA15">
        <f t="shared" si="14"/>
        <v>0.25593337413720063</v>
      </c>
      <c r="AB15">
        <f t="shared" si="15"/>
        <v>0.13806631176354392</v>
      </c>
      <c r="AC15">
        <f t="shared" si="8"/>
        <v>0.18969992205947644</v>
      </c>
      <c r="AD15">
        <f t="shared" si="9"/>
        <v>14</v>
      </c>
      <c r="AG15">
        <v>12.337</v>
      </c>
      <c r="AH15">
        <v>25</v>
      </c>
      <c r="AI15">
        <v>44.636000000000003</v>
      </c>
      <c r="AK15">
        <f t="shared" si="10"/>
        <v>25</v>
      </c>
      <c r="AL15">
        <v>0.5162164724008671</v>
      </c>
      <c r="AM15">
        <v>0.22187419599633443</v>
      </c>
      <c r="AN15">
        <v>1.2727352876077447</v>
      </c>
      <c r="AP15">
        <f t="shared" si="11"/>
        <v>0.2943422764045327</v>
      </c>
      <c r="AQ15">
        <f t="shared" si="12"/>
        <v>0.75651881520687758</v>
      </c>
      <c r="AR15">
        <v>-22.22</v>
      </c>
      <c r="AS15">
        <f>AA15</f>
        <v>0.25593337413720063</v>
      </c>
      <c r="AT15">
        <f>AS15-(-LN(1-W15/62))</f>
        <v>0.14218018415125633</v>
      </c>
      <c r="AU15">
        <f>-LN(1-X15/62)-AS15</f>
        <v>-0.12344788772346293</v>
      </c>
    </row>
    <row r="16" spans="1:47" x14ac:dyDescent="0.2">
      <c r="A16">
        <v>-22.38</v>
      </c>
      <c r="B16">
        <v>0.24193548387096775</v>
      </c>
      <c r="J16" s="1">
        <v>-22.38</v>
      </c>
      <c r="K16" s="1">
        <v>1</v>
      </c>
      <c r="L16" s="1">
        <f t="shared" si="13"/>
        <v>15</v>
      </c>
      <c r="M16" s="1"/>
      <c r="N16" s="1">
        <f t="shared" si="0"/>
        <v>7.591047358566537</v>
      </c>
      <c r="O16" s="1"/>
      <c r="P16" s="1">
        <f t="shared" si="1"/>
        <v>0.25742580645161289</v>
      </c>
      <c r="Q16">
        <f t="shared" si="2"/>
        <v>0.12243624771881512</v>
      </c>
      <c r="S16">
        <f t="shared" si="16"/>
        <v>0.13498955873279778</v>
      </c>
      <c r="T16">
        <f t="shared" si="4"/>
        <v>0.37986205417042801</v>
      </c>
      <c r="U16">
        <f t="shared" si="5"/>
        <v>0.78415315234000615</v>
      </c>
      <c r="W16" s="1">
        <f t="shared" si="17"/>
        <v>7.408952641433463</v>
      </c>
      <c r="X16">
        <f t="shared" si="18"/>
        <v>7.9709094127369653</v>
      </c>
      <c r="Z16">
        <v>-22.38</v>
      </c>
      <c r="AA16">
        <f t="shared" si="14"/>
        <v>0.27698678333503296</v>
      </c>
      <c r="AB16">
        <f t="shared" si="15"/>
        <v>0.14572467528253932</v>
      </c>
      <c r="AC16">
        <f t="shared" si="8"/>
        <v>0.20082654908242137</v>
      </c>
      <c r="AD16">
        <f t="shared" si="9"/>
        <v>15</v>
      </c>
      <c r="AG16">
        <v>15.869</v>
      </c>
      <c r="AH16">
        <v>30</v>
      </c>
      <c r="AI16">
        <v>51.082999999999998</v>
      </c>
      <c r="AK16">
        <f t="shared" si="10"/>
        <v>30</v>
      </c>
      <c r="AL16">
        <v>0.66139848224536502</v>
      </c>
      <c r="AM16">
        <v>0.29564920984342602</v>
      </c>
      <c r="AN16">
        <v>1.7368131777469593</v>
      </c>
      <c r="AP16">
        <f t="shared" si="11"/>
        <v>0.365749272401939</v>
      </c>
      <c r="AQ16">
        <f t="shared" si="12"/>
        <v>1.0754146955015944</v>
      </c>
      <c r="AR16">
        <v>-22.38</v>
      </c>
      <c r="AS16">
        <f>AA16</f>
        <v>0.27698678333503296</v>
      </c>
      <c r="AT16">
        <f>AS16-(-LN(1-W16/62))</f>
        <v>0.1497222998047911</v>
      </c>
      <c r="AU16">
        <f>-LN(1-X16/62)-AS16</f>
        <v>-0.13937501437855515</v>
      </c>
    </row>
    <row r="17" spans="1:47" x14ac:dyDescent="0.2">
      <c r="A17">
        <v>-22.47</v>
      </c>
      <c r="B17">
        <v>0.25806451612903225</v>
      </c>
      <c r="J17" s="1">
        <v>-22.47</v>
      </c>
      <c r="K17" s="1">
        <v>1</v>
      </c>
      <c r="L17" s="1">
        <f t="shared" si="13"/>
        <v>16</v>
      </c>
      <c r="M17" s="1"/>
      <c r="N17" s="1">
        <f t="shared" si="0"/>
        <v>7.84</v>
      </c>
      <c r="O17" s="1"/>
      <c r="P17" s="1">
        <f t="shared" si="1"/>
        <v>0.27355483870967739</v>
      </c>
      <c r="Q17">
        <f t="shared" si="2"/>
        <v>0.12645161290322579</v>
      </c>
      <c r="S17">
        <f t="shared" si="16"/>
        <v>0.1471032258064516</v>
      </c>
      <c r="T17">
        <f t="shared" si="4"/>
        <v>0.40000645161290316</v>
      </c>
      <c r="U17">
        <f t="shared" si="5"/>
        <v>0.78073118279569886</v>
      </c>
      <c r="W17" s="1">
        <f t="shared" si="17"/>
        <v>8.16</v>
      </c>
      <c r="X17">
        <f t="shared" si="18"/>
        <v>8.2400064516129028</v>
      </c>
      <c r="Z17">
        <v>-22.47</v>
      </c>
      <c r="AA17">
        <f t="shared" si="14"/>
        <v>0.29849298855599654</v>
      </c>
      <c r="AB17">
        <f t="shared" si="15"/>
        <v>0.1534792872620224</v>
      </c>
      <c r="AC17">
        <f t="shared" si="8"/>
        <v>0.21234338795597668</v>
      </c>
      <c r="AD17">
        <f t="shared" si="9"/>
        <v>16</v>
      </c>
      <c r="AG17">
        <v>19.518000000000001</v>
      </c>
      <c r="AH17">
        <v>35</v>
      </c>
      <c r="AI17">
        <v>57.417999999999999</v>
      </c>
      <c r="AK17">
        <f t="shared" si="10"/>
        <v>35</v>
      </c>
      <c r="AL17">
        <v>0.83129751904076266</v>
      </c>
      <c r="AM17">
        <v>0.3780539282403983</v>
      </c>
      <c r="AN17">
        <v>2.6049988010137879</v>
      </c>
      <c r="AP17">
        <f t="shared" si="11"/>
        <v>0.45324359080036436</v>
      </c>
      <c r="AQ17">
        <f t="shared" si="12"/>
        <v>1.7737012819730253</v>
      </c>
      <c r="AR17">
        <v>-22.47</v>
      </c>
      <c r="AS17">
        <f>AA17</f>
        <v>0.29849298855599654</v>
      </c>
      <c r="AT17">
        <f>AS17-(-LN(1-W17/62))</f>
        <v>0.15737528884737736</v>
      </c>
      <c r="AU17">
        <f>-LN(1-X17/62)-AS17</f>
        <v>-0.15588817971811145</v>
      </c>
    </row>
    <row r="18" spans="1:47" x14ac:dyDescent="0.2">
      <c r="A18">
        <v>-23.36</v>
      </c>
      <c r="B18">
        <v>0.30645161290322581</v>
      </c>
      <c r="J18" s="1">
        <v>-23.36</v>
      </c>
      <c r="K18" s="1">
        <v>3</v>
      </c>
      <c r="L18" s="1">
        <f t="shared" si="13"/>
        <v>19</v>
      </c>
      <c r="M18" s="1"/>
      <c r="N18" s="1">
        <f t="shared" si="0"/>
        <v>8.5434419293397212</v>
      </c>
      <c r="O18" s="1"/>
      <c r="P18" s="1">
        <f t="shared" si="1"/>
        <v>0.32194193548387096</v>
      </c>
      <c r="Q18">
        <f t="shared" si="2"/>
        <v>0.13779745047322131</v>
      </c>
      <c r="S18">
        <f t="shared" si="16"/>
        <v>0.18414448501064964</v>
      </c>
      <c r="T18">
        <f t="shared" si="4"/>
        <v>0.45973938595709229</v>
      </c>
      <c r="U18">
        <f t="shared" si="5"/>
        <v>0.84041673348695833</v>
      </c>
      <c r="W18" s="1">
        <f t="shared" si="17"/>
        <v>10.456558070660279</v>
      </c>
      <c r="X18">
        <f t="shared" si="18"/>
        <v>9.0031813152968141</v>
      </c>
      <c r="Z18">
        <v>-23.36</v>
      </c>
      <c r="AA18">
        <f t="shared" si="14"/>
        <v>0.36593426935152906</v>
      </c>
      <c r="AB18">
        <f t="shared" si="15"/>
        <v>0.20681751552473848</v>
      </c>
      <c r="AC18">
        <f t="shared" si="8"/>
        <v>0.24976936789720916</v>
      </c>
      <c r="AD18">
        <f t="shared" si="9"/>
        <v>19</v>
      </c>
      <c r="AG18">
        <v>23.26</v>
      </c>
      <c r="AH18">
        <v>40</v>
      </c>
      <c r="AI18">
        <v>63.661999999999999</v>
      </c>
      <c r="AK18">
        <f t="shared" si="10"/>
        <v>40</v>
      </c>
      <c r="AL18">
        <v>1.0360919316867756</v>
      </c>
      <c r="AM18">
        <v>0.47026172706624186</v>
      </c>
      <c r="AP18">
        <f t="shared" si="11"/>
        <v>0.56583020462053368</v>
      </c>
      <c r="AQ18">
        <f t="shared" si="12"/>
        <v>-1.0360919316867756</v>
      </c>
      <c r="AR18">
        <v>-23.36</v>
      </c>
      <c r="AS18">
        <f>AA18</f>
        <v>0.36593426935152906</v>
      </c>
      <c r="AT18">
        <f>AS18-(-LN(1-W18/62))</f>
        <v>0.18122486901097998</v>
      </c>
      <c r="AU18">
        <f>-LN(1-X18/62)-AS18</f>
        <v>-0.20903177124007691</v>
      </c>
    </row>
    <row r="19" spans="1:47" x14ac:dyDescent="0.2">
      <c r="A19">
        <v>-23.42</v>
      </c>
      <c r="B19">
        <v>0.32258064516129031</v>
      </c>
      <c r="E19">
        <f>-LOG(0.05)</f>
        <v>1.3010299956639813</v>
      </c>
      <c r="J19" s="1">
        <v>-23.42</v>
      </c>
      <c r="K19" s="1">
        <v>1</v>
      </c>
      <c r="L19" s="1">
        <f t="shared" si="13"/>
        <v>20</v>
      </c>
      <c r="M19" s="1"/>
      <c r="N19" s="1">
        <f t="shared" si="0"/>
        <v>8.7653864717991752</v>
      </c>
      <c r="O19" s="1"/>
      <c r="P19" s="1">
        <f t="shared" si="1"/>
        <v>0.33807096774193546</v>
      </c>
      <c r="Q19">
        <f t="shared" si="2"/>
        <v>0.14137720115805122</v>
      </c>
      <c r="S19">
        <f t="shared" si="16"/>
        <v>0.19669376658388424</v>
      </c>
      <c r="T19">
        <f t="shared" si="4"/>
        <v>0.47944816889998665</v>
      </c>
      <c r="U19">
        <f t="shared" si="5"/>
        <v>0.78391677525598369</v>
      </c>
      <c r="W19" s="1">
        <f t="shared" si="17"/>
        <v>11.234613528200825</v>
      </c>
      <c r="X19">
        <f t="shared" si="18"/>
        <v>9.2448346406991622</v>
      </c>
      <c r="Z19">
        <v>-23.42</v>
      </c>
      <c r="AA19">
        <f t="shared" si="14"/>
        <v>0.38946476676172315</v>
      </c>
      <c r="AB19">
        <f t="shared" si="15"/>
        <v>0.18594676210181027</v>
      </c>
      <c r="AC19">
        <f t="shared" si="8"/>
        <v>0.26340104968022482</v>
      </c>
      <c r="AD19">
        <f t="shared" si="9"/>
        <v>20</v>
      </c>
      <c r="AG19">
        <v>27.077999999999999</v>
      </c>
      <c r="AH19">
        <v>45</v>
      </c>
      <c r="AI19">
        <v>69.832999999999998</v>
      </c>
      <c r="AK19">
        <f t="shared" si="10"/>
        <v>45</v>
      </c>
      <c r="AL19">
        <v>1.2939210409888755</v>
      </c>
      <c r="AM19">
        <v>0.57401738194515584</v>
      </c>
      <c r="AP19">
        <f t="shared" si="11"/>
        <v>0.71990365904371967</v>
      </c>
      <c r="AQ19">
        <f t="shared" si="12"/>
        <v>-1.2939210409888755</v>
      </c>
      <c r="AR19">
        <v>-23.42</v>
      </c>
      <c r="AS19">
        <f>AA19</f>
        <v>0.38946476676172315</v>
      </c>
      <c r="AT19">
        <f>AS19-(-LN(1-W19/62))</f>
        <v>0.18954513539856949</v>
      </c>
      <c r="AU19">
        <f>-LN(1-X19/62)-AS19</f>
        <v>-0.22799207078214345</v>
      </c>
    </row>
    <row r="20" spans="1:47" x14ac:dyDescent="0.2">
      <c r="A20">
        <v>-23.47</v>
      </c>
      <c r="B20">
        <v>0.33870967741935482</v>
      </c>
      <c r="J20" s="1">
        <v>-23.47</v>
      </c>
      <c r="K20" s="1">
        <v>1</v>
      </c>
      <c r="L20" s="1">
        <f t="shared" si="13"/>
        <v>21</v>
      </c>
      <c r="M20" s="1"/>
      <c r="N20" s="1">
        <f t="shared" si="0"/>
        <v>8.9818483621134462</v>
      </c>
      <c r="O20" s="1"/>
      <c r="P20" s="1">
        <f t="shared" si="1"/>
        <v>0.35419999999999996</v>
      </c>
      <c r="Q20">
        <f t="shared" si="2"/>
        <v>0.1448685219695717</v>
      </c>
      <c r="S20">
        <f t="shared" si="16"/>
        <v>0.20933147803042826</v>
      </c>
      <c r="T20">
        <f t="shared" si="4"/>
        <v>0.49906852196957163</v>
      </c>
      <c r="U20">
        <f t="shared" si="5"/>
        <v>0.78780209552502711</v>
      </c>
      <c r="W20" s="1">
        <f t="shared" si="17"/>
        <v>12.018151637886554</v>
      </c>
      <c r="X20">
        <f t="shared" si="18"/>
        <v>9.4809168840830171</v>
      </c>
      <c r="Z20">
        <v>-23.47</v>
      </c>
      <c r="AA20">
        <f t="shared" si="14"/>
        <v>0.41356231834078361</v>
      </c>
      <c r="AB20">
        <f t="shared" si="15"/>
        <v>0.19454304226943661</v>
      </c>
      <c r="AC20">
        <f t="shared" si="8"/>
        <v>0.2777236393087591</v>
      </c>
      <c r="AD20">
        <f t="shared" si="9"/>
        <v>21</v>
      </c>
      <c r="AG20">
        <v>30.959</v>
      </c>
      <c r="AH20">
        <v>50</v>
      </c>
      <c r="AI20">
        <v>75.941999999999993</v>
      </c>
      <c r="AK20">
        <f t="shared" si="10"/>
        <v>50</v>
      </c>
      <c r="AL20">
        <v>1.6422277352570911</v>
      </c>
      <c r="AM20">
        <v>0.69182547375416825</v>
      </c>
      <c r="AP20">
        <f t="shared" si="11"/>
        <v>0.95040226150292284</v>
      </c>
      <c r="AQ20">
        <f t="shared" si="12"/>
        <v>-1.6422277352570911</v>
      </c>
      <c r="AR20">
        <v>-23.47</v>
      </c>
      <c r="AS20">
        <f>AA20</f>
        <v>0.41356231834078361</v>
      </c>
      <c r="AT20">
        <f>AS20-(-LN(1-W20/62))</f>
        <v>0.19808784005376279</v>
      </c>
      <c r="AU20">
        <f>-LN(1-X20/62)-AS20</f>
        <v>-0.24760452476976758</v>
      </c>
    </row>
    <row r="21" spans="1:47" x14ac:dyDescent="0.2">
      <c r="A21">
        <v>-23.51</v>
      </c>
      <c r="B21">
        <v>0.37096774193548387</v>
      </c>
      <c r="J21" s="1">
        <v>-23.51</v>
      </c>
      <c r="K21" s="1">
        <v>2</v>
      </c>
      <c r="L21" s="1">
        <f t="shared" si="13"/>
        <v>23</v>
      </c>
      <c r="M21" s="1"/>
      <c r="N21" s="1">
        <f t="shared" si="0"/>
        <v>9.3998297856929298</v>
      </c>
      <c r="O21" s="1"/>
      <c r="P21" s="1">
        <f t="shared" si="1"/>
        <v>0.38645806451612902</v>
      </c>
      <c r="Q21">
        <f t="shared" si="2"/>
        <v>0.15161015783375695</v>
      </c>
      <c r="S21">
        <f t="shared" si="16"/>
        <v>0.23484790668237207</v>
      </c>
      <c r="T21">
        <f t="shared" si="4"/>
        <v>0.53806822234988594</v>
      </c>
      <c r="U21">
        <f t="shared" si="5"/>
        <v>0.81857868411133772</v>
      </c>
      <c r="W21" s="1">
        <f t="shared" si="17"/>
        <v>13.60017021430707</v>
      </c>
      <c r="X21">
        <f t="shared" si="18"/>
        <v>9.937898008042815</v>
      </c>
      <c r="Z21">
        <v>-23.51</v>
      </c>
      <c r="AA21">
        <f t="shared" si="14"/>
        <v>0.46357273891544515</v>
      </c>
      <c r="AB21">
        <f t="shared" si="15"/>
        <v>0.22869627788457877</v>
      </c>
      <c r="AC21">
        <f t="shared" si="8"/>
        <v>0.30876532731285611</v>
      </c>
      <c r="AD21">
        <f t="shared" si="9"/>
        <v>23</v>
      </c>
      <c r="AG21">
        <v>38.878</v>
      </c>
      <c r="AH21">
        <v>60</v>
      </c>
      <c r="AI21">
        <v>88.007000000000005</v>
      </c>
      <c r="AK21">
        <f t="shared" si="10"/>
        <v>60</v>
      </c>
      <c r="AL21">
        <v>3.4339872044851472</v>
      </c>
      <c r="AM21">
        <v>0.98634983979196156</v>
      </c>
      <c r="AP21">
        <f t="shared" si="11"/>
        <v>2.4476373646931857</v>
      </c>
      <c r="AQ21">
        <f t="shared" si="12"/>
        <v>-3.4339872044851472</v>
      </c>
      <c r="AR21">
        <v>-23.51</v>
      </c>
      <c r="AS21">
        <f>AA21</f>
        <v>0.46357273891544515</v>
      </c>
      <c r="AT21">
        <f>AS21-(-LN(1-W21/62))</f>
        <v>0.21593465076222937</v>
      </c>
      <c r="AU21">
        <f>-LN(1-X21/62)-AS21</f>
        <v>-0.28887562895584629</v>
      </c>
    </row>
    <row r="22" spans="1:47" x14ac:dyDescent="0.2">
      <c r="A22">
        <v>-23.57</v>
      </c>
      <c r="B22">
        <v>0.38709677419354838</v>
      </c>
      <c r="J22" s="1">
        <v>-23.57</v>
      </c>
      <c r="K22" s="1">
        <v>1</v>
      </c>
      <c r="L22" s="1">
        <f t="shared" si="13"/>
        <v>24</v>
      </c>
      <c r="M22" s="1"/>
      <c r="N22" s="1">
        <f t="shared" si="0"/>
        <v>9.6019997917100568</v>
      </c>
      <c r="O22" s="1"/>
      <c r="P22" s="1">
        <f t="shared" si="1"/>
        <v>0.40258709677419352</v>
      </c>
      <c r="Q22">
        <f t="shared" si="2"/>
        <v>0.15487096438242026</v>
      </c>
      <c r="S22">
        <f t="shared" si="16"/>
        <v>0.24771613239177326</v>
      </c>
      <c r="T22">
        <f t="shared" si="4"/>
        <v>0.55745806115661378</v>
      </c>
      <c r="U22">
        <f t="shared" si="5"/>
        <v>0.80457502600702913</v>
      </c>
      <c r="W22" s="1">
        <f>L22-N22</f>
        <v>14.398000208289943</v>
      </c>
      <c r="X22">
        <f>N22+T22</f>
        <v>10.159457852866671</v>
      </c>
      <c r="Z22">
        <v>-23.57</v>
      </c>
      <c r="AA22">
        <f t="shared" si="14"/>
        <v>0.48954822531870579</v>
      </c>
      <c r="AB22">
        <f t="shared" si="15"/>
        <v>0.22186757519634737</v>
      </c>
      <c r="AC22">
        <f t="shared" si="8"/>
        <v>0.32567181665930711</v>
      </c>
      <c r="AD22">
        <f t="shared" si="9"/>
        <v>24</v>
      </c>
      <c r="AR22">
        <v>-23.57</v>
      </c>
      <c r="AS22">
        <f>AA22</f>
        <v>0.48954822531870579</v>
      </c>
      <c r="AT22">
        <f>AS22-(-LN(1-W22/62))</f>
        <v>0.2252886130593747</v>
      </c>
      <c r="AU22">
        <f>-LN(1-X22/62)-AS22</f>
        <v>-0.3105863503480818</v>
      </c>
    </row>
    <row r="23" spans="1:47" x14ac:dyDescent="0.2">
      <c r="A23">
        <v>-23.64</v>
      </c>
      <c r="B23">
        <v>0.41935483870967744</v>
      </c>
      <c r="J23" s="1">
        <v>-23.64</v>
      </c>
      <c r="K23" s="1">
        <v>2</v>
      </c>
      <c r="L23" s="1">
        <f t="shared" si="13"/>
        <v>26</v>
      </c>
      <c r="M23" s="1"/>
      <c r="N23" s="1">
        <f t="shared" si="0"/>
        <v>9.9940782466418572</v>
      </c>
      <c r="O23" s="1"/>
      <c r="P23" s="1">
        <f t="shared" si="1"/>
        <v>0.43484516129032258</v>
      </c>
      <c r="Q23">
        <f t="shared" si="2"/>
        <v>0.16119481042970737</v>
      </c>
      <c r="S23">
        <f t="shared" si="16"/>
        <v>0.27365035086061518</v>
      </c>
      <c r="T23">
        <f t="shared" si="4"/>
        <v>0.59603997172002998</v>
      </c>
      <c r="U23">
        <f t="shared" si="5"/>
        <v>0.83577476565308828</v>
      </c>
      <c r="W23" s="1">
        <f t="shared" ref="W23:W28" si="19">L23-N23</f>
        <v>16.005921753358145</v>
      </c>
      <c r="X23">
        <f t="shared" ref="X23:X28" si="20">N23+T23</f>
        <v>10.590118218361887</v>
      </c>
      <c r="Z23">
        <v>-23.64</v>
      </c>
      <c r="AA23">
        <f t="shared" si="14"/>
        <v>0.54361544658898164</v>
      </c>
      <c r="AB23">
        <f t="shared" si="15"/>
        <v>0.25897390384928259</v>
      </c>
      <c r="AC23">
        <f t="shared" si="8"/>
        <v>0.36282389922794456</v>
      </c>
      <c r="AD23">
        <f t="shared" si="9"/>
        <v>26</v>
      </c>
      <c r="AR23">
        <v>-23.64</v>
      </c>
      <c r="AS23">
        <f>AA23</f>
        <v>0.54361544658898164</v>
      </c>
      <c r="AT23">
        <f>AS23-(-LN(1-W23/62))</f>
        <v>0.24499371597742692</v>
      </c>
      <c r="AU23">
        <f>-LN(1-X23/62)-AS23</f>
        <v>-0.35631146808790692</v>
      </c>
    </row>
    <row r="24" spans="1:47" x14ac:dyDescent="0.2">
      <c r="A24">
        <v>-23.71</v>
      </c>
      <c r="B24">
        <v>0.43548387096774194</v>
      </c>
      <c r="J24" s="1">
        <v>-23.71</v>
      </c>
      <c r="K24" s="1">
        <v>1</v>
      </c>
      <c r="L24" s="1">
        <f t="shared" si="13"/>
        <v>27</v>
      </c>
      <c r="M24" s="1"/>
      <c r="N24" s="1">
        <f t="shared" si="0"/>
        <v>10.184458748504998</v>
      </c>
      <c r="O24" s="1"/>
      <c r="P24" s="1">
        <f t="shared" si="1"/>
        <v>0.45097419354838708</v>
      </c>
      <c r="Q24">
        <f t="shared" si="2"/>
        <v>0.16426546368556449</v>
      </c>
      <c r="S24">
        <f t="shared" si="16"/>
        <v>0.28670872986282259</v>
      </c>
      <c r="T24">
        <f t="shared" si="4"/>
        <v>0.61523965723395158</v>
      </c>
      <c r="U24">
        <f t="shared" si="5"/>
        <v>0.82719382283331877</v>
      </c>
      <c r="W24" s="1">
        <f t="shared" si="19"/>
        <v>16.815541251495002</v>
      </c>
      <c r="X24">
        <f t="shared" si="20"/>
        <v>10.799698405738949</v>
      </c>
      <c r="Z24">
        <v>-23.71</v>
      </c>
      <c r="AA24">
        <f t="shared" si="14"/>
        <v>0.57178632355567793</v>
      </c>
      <c r="AB24">
        <f t="shared" si="15"/>
        <v>0.25206255384610599</v>
      </c>
      <c r="AC24">
        <f t="shared" si="8"/>
        <v>0.38334830128567732</v>
      </c>
      <c r="AD24">
        <f t="shared" si="9"/>
        <v>27</v>
      </c>
      <c r="AR24">
        <v>-23.71</v>
      </c>
      <c r="AS24">
        <f>AA24</f>
        <v>0.57178632355567793</v>
      </c>
      <c r="AT24">
        <f>AS24-(-LN(1-W24/62))</f>
        <v>0.25540513322697672</v>
      </c>
      <c r="AU24">
        <f>-LN(1-X24/62)-AS24</f>
        <v>-0.38039736105161071</v>
      </c>
    </row>
    <row r="25" spans="1:47" x14ac:dyDescent="0.2">
      <c r="A25">
        <v>-23.73</v>
      </c>
      <c r="B25">
        <v>0.46774193548387094</v>
      </c>
      <c r="J25" s="1">
        <v>-23.73</v>
      </c>
      <c r="K25" s="1">
        <v>2</v>
      </c>
      <c r="L25" s="1">
        <f t="shared" si="13"/>
        <v>29</v>
      </c>
      <c r="M25" s="1"/>
      <c r="N25" s="1">
        <f t="shared" si="0"/>
        <v>10.554923021983628</v>
      </c>
      <c r="O25" s="1"/>
      <c r="P25" s="1">
        <f t="shared" si="1"/>
        <v>0.48323225806451608</v>
      </c>
      <c r="Q25">
        <f t="shared" si="2"/>
        <v>0.17024069390296173</v>
      </c>
      <c r="S25">
        <f t="shared" si="16"/>
        <v>0.31299156416155438</v>
      </c>
      <c r="T25">
        <f t="shared" si="4"/>
        <v>0.65347295196747779</v>
      </c>
      <c r="U25">
        <f t="shared" si="5"/>
        <v>0.85866501037215348</v>
      </c>
      <c r="W25" s="1">
        <f t="shared" si="19"/>
        <v>18.445076978016374</v>
      </c>
      <c r="X25">
        <f t="shared" si="20"/>
        <v>11.208395973951106</v>
      </c>
      <c r="Z25">
        <v>-23.73</v>
      </c>
      <c r="AA25">
        <f t="shared" si="14"/>
        <v>0.63062682357861133</v>
      </c>
      <c r="AB25">
        <f t="shared" si="15"/>
        <v>0.29276139510821925</v>
      </c>
      <c r="AC25">
        <f t="shared" si="8"/>
        <v>0.42916757912022596</v>
      </c>
      <c r="AD25">
        <f t="shared" si="9"/>
        <v>29</v>
      </c>
      <c r="AR25">
        <v>-23.73</v>
      </c>
      <c r="AS25">
        <f>AA25</f>
        <v>0.63062682357861133</v>
      </c>
      <c r="AT25">
        <f>AS25-(-LN(1-W25/62))</f>
        <v>0.27751517842785345</v>
      </c>
      <c r="AU25">
        <f>-LN(1-X25/62)-AS25</f>
        <v>-0.43122350438074752</v>
      </c>
    </row>
    <row r="26" spans="1:47" x14ac:dyDescent="0.2">
      <c r="A26">
        <v>-23.85</v>
      </c>
      <c r="B26">
        <v>0.4838709677419355</v>
      </c>
      <c r="J26" s="1">
        <v>-23.85</v>
      </c>
      <c r="K26" s="1">
        <v>1</v>
      </c>
      <c r="L26" s="1">
        <f t="shared" si="13"/>
        <v>30</v>
      </c>
      <c r="M26" s="1"/>
      <c r="N26" s="1">
        <f t="shared" si="0"/>
        <v>10.735362127101256</v>
      </c>
      <c r="O26" s="1"/>
      <c r="P26" s="1">
        <f t="shared" si="1"/>
        <v>0.49936129032258064</v>
      </c>
      <c r="Q26">
        <f t="shared" si="2"/>
        <v>0.17315100205002024</v>
      </c>
      <c r="S26">
        <f t="shared" si="16"/>
        <v>0.32621028827256038</v>
      </c>
      <c r="T26">
        <f t="shared" si="4"/>
        <v>0.67251229237260091</v>
      </c>
      <c r="U26">
        <f t="shared" si="5"/>
        <v>0.85405586867646155</v>
      </c>
      <c r="W26" s="1">
        <f t="shared" si="19"/>
        <v>19.264637872898746</v>
      </c>
      <c r="X26">
        <f t="shared" si="20"/>
        <v>11.407874419473856</v>
      </c>
      <c r="Z26">
        <v>-23.85</v>
      </c>
      <c r="AA26">
        <f t="shared" si="14"/>
        <v>0.66139848224536502</v>
      </c>
      <c r="AB26">
        <f t="shared" si="15"/>
        <v>0.28598977465101139</v>
      </c>
      <c r="AC26">
        <f t="shared" si="8"/>
        <v>0.45490627632802239</v>
      </c>
      <c r="AD26">
        <f t="shared" si="9"/>
        <v>30</v>
      </c>
      <c r="AR26">
        <v>-23.85</v>
      </c>
      <c r="AS26">
        <f>AA26</f>
        <v>0.66139848224536502</v>
      </c>
      <c r="AT26">
        <f>AS26-(-LN(1-W26/62))</f>
        <v>0.28929082756499558</v>
      </c>
      <c r="AU26">
        <f>-LN(1-X26/62)-AS26</f>
        <v>-0.45806004044528015</v>
      </c>
    </row>
    <row r="27" spans="1:47" x14ac:dyDescent="0.2">
      <c r="A27">
        <v>-23.87</v>
      </c>
      <c r="B27">
        <v>0.5</v>
      </c>
      <c r="J27" s="1">
        <v>-23.87</v>
      </c>
      <c r="K27" s="1">
        <v>1</v>
      </c>
      <c r="L27" s="1">
        <f t="shared" si="13"/>
        <v>31</v>
      </c>
      <c r="M27" s="1"/>
      <c r="N27" s="1">
        <f t="shared" si="0"/>
        <v>10.912818151146842</v>
      </c>
      <c r="O27" s="1"/>
      <c r="P27" s="1">
        <f t="shared" si="1"/>
        <v>0.5154903225806452</v>
      </c>
      <c r="Q27">
        <f t="shared" si="2"/>
        <v>0.17601319598623941</v>
      </c>
      <c r="S27">
        <f t="shared" si="16"/>
        <v>0.33947712659440576</v>
      </c>
      <c r="T27">
        <f t="shared" si="4"/>
        <v>0.69150351856688463</v>
      </c>
      <c r="U27">
        <f t="shared" si="5"/>
        <v>0.86376060503822805</v>
      </c>
      <c r="W27" s="1">
        <f t="shared" si="19"/>
        <v>20.087181848853156</v>
      </c>
      <c r="X27">
        <f t="shared" si="20"/>
        <v>11.604321669713727</v>
      </c>
      <c r="Z27">
        <v>-23.87</v>
      </c>
      <c r="AA27">
        <f t="shared" si="14"/>
        <v>0.69314718055994529</v>
      </c>
      <c r="AB27">
        <f t="shared" si="15"/>
        <v>0.29830996340347066</v>
      </c>
      <c r="AC27">
        <f t="shared" si="8"/>
        <v>0.48289766054498295</v>
      </c>
      <c r="AD27">
        <f t="shared" si="9"/>
        <v>31</v>
      </c>
      <c r="AR27">
        <v>-23.87</v>
      </c>
      <c r="AS27">
        <f>AA27</f>
        <v>0.69314718055994529</v>
      </c>
      <c r="AT27">
        <f>AS27-(-LN(1-W27/62))</f>
        <v>0.30160449811994944</v>
      </c>
      <c r="AU27">
        <f>-LN(1-X27/62)-AS27</f>
        <v>-0.48591821950070202</v>
      </c>
    </row>
    <row r="28" spans="1:47" x14ac:dyDescent="0.2">
      <c r="A28">
        <v>-23.91</v>
      </c>
      <c r="B28">
        <v>0.5161290322580645</v>
      </c>
      <c r="J28" s="1">
        <v>-23.91</v>
      </c>
      <c r="K28" s="1">
        <v>1</v>
      </c>
      <c r="L28" s="1">
        <f t="shared" si="13"/>
        <v>32</v>
      </c>
      <c r="M28" s="1"/>
      <c r="N28" s="1">
        <f t="shared" si="0"/>
        <v>11.087434329005065</v>
      </c>
      <c r="O28" s="1"/>
      <c r="P28" s="1">
        <f t="shared" si="1"/>
        <v>0.5316193548387097</v>
      </c>
      <c r="Q28">
        <f t="shared" si="2"/>
        <v>0.1788295859516946</v>
      </c>
      <c r="S28">
        <f t="shared" si="16"/>
        <v>0.35278976888701508</v>
      </c>
      <c r="T28">
        <f t="shared" si="4"/>
        <v>0.71044894079040433</v>
      </c>
      <c r="U28">
        <f t="shared" si="5"/>
        <v>0.87378820416145375</v>
      </c>
      <c r="W28" s="1">
        <f t="shared" si="19"/>
        <v>20.912565670994937</v>
      </c>
      <c r="X28">
        <f t="shared" si="20"/>
        <v>11.79788326979547</v>
      </c>
      <c r="Z28">
        <v>-23.91</v>
      </c>
      <c r="AA28">
        <f t="shared" si="14"/>
        <v>0.7259370033829361</v>
      </c>
      <c r="AB28">
        <f t="shared" si="15"/>
        <v>0.31121347820352019</v>
      </c>
      <c r="AC28">
        <f t="shared" si="8"/>
        <v>0.51348662381081323</v>
      </c>
      <c r="AD28">
        <f t="shared" si="9"/>
        <v>32</v>
      </c>
      <c r="AR28">
        <v>-23.91</v>
      </c>
      <c r="AS28">
        <f>AA28</f>
        <v>0.7259370033829361</v>
      </c>
      <c r="AT28">
        <f>AS28-(-LN(1-W28/62))</f>
        <v>0.31450495900637121</v>
      </c>
      <c r="AU28">
        <f>-LN(1-X28/62)-AS28</f>
        <v>-0.51485981008689907</v>
      </c>
    </row>
    <row r="29" spans="1:47" x14ac:dyDescent="0.2">
      <c r="A29">
        <v>-24.19</v>
      </c>
      <c r="B29">
        <v>0.532258064516129</v>
      </c>
      <c r="J29" s="1">
        <v>-24.19</v>
      </c>
      <c r="K29" s="1">
        <v>1</v>
      </c>
      <c r="L29" s="1">
        <f t="shared" si="13"/>
        <v>33</v>
      </c>
      <c r="M29" s="1"/>
      <c r="N29" s="1">
        <f t="shared" si="0"/>
        <v>11.259342787214536</v>
      </c>
      <c r="O29" s="1"/>
      <c r="P29" s="1">
        <f t="shared" si="1"/>
        <v>0.5477483870967742</v>
      </c>
      <c r="Q29">
        <f t="shared" si="2"/>
        <v>0.1816023030195893</v>
      </c>
      <c r="S29">
        <f t="shared" si="16"/>
        <v>0.36614608407718491</v>
      </c>
      <c r="T29">
        <f t="shared" si="4"/>
        <v>0.72935069011636355</v>
      </c>
      <c r="U29">
        <f t="shared" si="5"/>
        <v>0.88411252661658324</v>
      </c>
      <c r="W29" s="1">
        <f>L29-N29</f>
        <v>21.740657212785464</v>
      </c>
      <c r="X29">
        <f>N29+T29</f>
        <v>11.9886934773309</v>
      </c>
      <c r="Z29">
        <v>-24.19</v>
      </c>
      <c r="AA29">
        <f t="shared" si="14"/>
        <v>0.75983855505861742</v>
      </c>
      <c r="AB29">
        <f t="shared" si="15"/>
        <v>0.32475444996680319</v>
      </c>
      <c r="AC29">
        <f t="shared" si="8"/>
        <v>0.54709280053179221</v>
      </c>
      <c r="AD29">
        <f t="shared" si="9"/>
        <v>33</v>
      </c>
      <c r="AR29">
        <v>-24.19</v>
      </c>
      <c r="AS29">
        <f>AA29</f>
        <v>0.75983855505861742</v>
      </c>
      <c r="AT29">
        <f>AS29-(-LN(1-W29/62))</f>
        <v>0.32804626587967289</v>
      </c>
      <c r="AU29">
        <f>-LN(1-X29/62)-AS29</f>
        <v>-0.54495328033141666</v>
      </c>
    </row>
    <row r="30" spans="1:47" x14ac:dyDescent="0.2">
      <c r="A30">
        <v>-24.36</v>
      </c>
      <c r="B30">
        <v>0.54838709677419351</v>
      </c>
      <c r="J30" s="1">
        <v>-24.36</v>
      </c>
      <c r="K30" s="1">
        <v>1</v>
      </c>
      <c r="L30" s="1">
        <f t="shared" si="13"/>
        <v>34</v>
      </c>
      <c r="M30" s="1"/>
      <c r="N30" s="1">
        <f t="shared" si="0"/>
        <v>11.428665713896789</v>
      </c>
      <c r="O30" s="1"/>
      <c r="P30" s="1">
        <f t="shared" si="1"/>
        <v>0.5638774193548387</v>
      </c>
      <c r="Q30">
        <f t="shared" si="2"/>
        <v>0.18433331796607721</v>
      </c>
      <c r="S30">
        <f t="shared" si="16"/>
        <v>0.37954410138876149</v>
      </c>
      <c r="T30">
        <f t="shared" si="4"/>
        <v>0.74821073732091592</v>
      </c>
      <c r="U30">
        <f t="shared" si="5"/>
        <v>0.89471030022561138</v>
      </c>
      <c r="W30" s="1">
        <f t="shared" ref="W30:W34" si="21">L30-N30</f>
        <v>22.571334286103209</v>
      </c>
      <c r="X30">
        <f t="shared" ref="X30:X34" si="22">N30+T30</f>
        <v>12.176876451217705</v>
      </c>
      <c r="Z30">
        <v>-24.36</v>
      </c>
      <c r="AA30">
        <f t="shared" si="14"/>
        <v>0.79492987486988753</v>
      </c>
      <c r="AB30">
        <f t="shared" si="15"/>
        <v>0.33899310724948217</v>
      </c>
      <c r="AC30">
        <f t="shared" si="8"/>
        <v>0.5842329256706057</v>
      </c>
      <c r="AD30">
        <f t="shared" si="9"/>
        <v>34</v>
      </c>
      <c r="AR30">
        <v>-24.36</v>
      </c>
      <c r="AS30">
        <f>AA30</f>
        <v>0.79492987486988753</v>
      </c>
      <c r="AT30">
        <f>AS30-(-LN(1-W30/62))</f>
        <v>0.34228859777825732</v>
      </c>
      <c r="AU30">
        <f>-LN(1-X30/62)-AS30</f>
        <v>-0.57627469437718271</v>
      </c>
    </row>
    <row r="31" spans="1:47" x14ac:dyDescent="0.2">
      <c r="A31">
        <v>-24.51</v>
      </c>
      <c r="B31">
        <v>0.56451612903225812</v>
      </c>
      <c r="J31" s="1">
        <v>-24.51</v>
      </c>
      <c r="K31" s="1">
        <v>1</v>
      </c>
      <c r="L31" s="1">
        <f t="shared" si="13"/>
        <v>35</v>
      </c>
      <c r="M31" s="1"/>
      <c r="N31" s="1">
        <f t="shared" si="0"/>
        <v>11.595516374875247</v>
      </c>
      <c r="O31" s="1"/>
      <c r="P31" s="1">
        <f t="shared" si="1"/>
        <v>0.58000645161290332</v>
      </c>
      <c r="Q31">
        <f t="shared" si="2"/>
        <v>0.18702445765927816</v>
      </c>
      <c r="S31">
        <f t="shared" si="16"/>
        <v>0.39298199395362515</v>
      </c>
      <c r="T31">
        <f t="shared" si="4"/>
        <v>0.76703090927218143</v>
      </c>
      <c r="U31">
        <f t="shared" si="5"/>
        <v>0.9055607282932947</v>
      </c>
      <c r="W31" s="1">
        <f t="shared" si="21"/>
        <v>23.404483625124755</v>
      </c>
      <c r="X31">
        <f t="shared" si="22"/>
        <v>12.362547284147428</v>
      </c>
      <c r="Z31">
        <v>-24.51</v>
      </c>
      <c r="AA31">
        <f t="shared" si="14"/>
        <v>0.83129751904076266</v>
      </c>
      <c r="AB31">
        <f t="shared" si="15"/>
        <v>0.35399676822292359</v>
      </c>
      <c r="AC31">
        <f t="shared" si="8"/>
        <v>0.62555197299602183</v>
      </c>
      <c r="AD31">
        <f t="shared" si="9"/>
        <v>35</v>
      </c>
      <c r="AR31">
        <v>-24.51</v>
      </c>
      <c r="AS31">
        <f>AA31</f>
        <v>0.83129751904076266</v>
      </c>
      <c r="AT31">
        <f>AS31-(-LN(1-W31/62))</f>
        <v>0.35729924762850018</v>
      </c>
      <c r="AU31">
        <f>-LN(1-X31/62)-AS31</f>
        <v>-0.60890877786336683</v>
      </c>
    </row>
    <row r="32" spans="1:47" x14ac:dyDescent="0.2">
      <c r="A32">
        <v>-24.53</v>
      </c>
      <c r="B32">
        <v>0.58064516129032262</v>
      </c>
      <c r="J32" s="1">
        <v>-24.53</v>
      </c>
      <c r="K32" s="1">
        <v>1</v>
      </c>
      <c r="L32" s="1">
        <f t="shared" si="13"/>
        <v>36</v>
      </c>
      <c r="M32" s="1"/>
      <c r="N32" s="1">
        <f t="shared" si="0"/>
        <v>11.76</v>
      </c>
      <c r="O32" s="1"/>
      <c r="P32" s="1">
        <f t="shared" si="1"/>
        <v>0.59613548387096782</v>
      </c>
      <c r="Q32">
        <f t="shared" si="2"/>
        <v>0.18967741935483873</v>
      </c>
      <c r="S32">
        <f t="shared" si="16"/>
        <v>0.40645806451612909</v>
      </c>
      <c r="T32">
        <f t="shared" si="4"/>
        <v>0.78581290322580655</v>
      </c>
      <c r="U32">
        <f t="shared" si="5"/>
        <v>0.91664516129032259</v>
      </c>
      <c r="W32" s="1">
        <f t="shared" si="21"/>
        <v>24.240000000000002</v>
      </c>
      <c r="X32">
        <f t="shared" si="22"/>
        <v>12.545812903225807</v>
      </c>
      <c r="Z32">
        <v>-24.53</v>
      </c>
      <c r="AA32">
        <f t="shared" si="14"/>
        <v>0.86903784702360964</v>
      </c>
      <c r="AB32">
        <f t="shared" si="15"/>
        <v>0.36984102265832575</v>
      </c>
      <c r="AC32">
        <f t="shared" si="8"/>
        <v>0.67186751490875307</v>
      </c>
      <c r="AD32">
        <f t="shared" si="9"/>
        <v>36</v>
      </c>
      <c r="AR32">
        <v>-24.53</v>
      </c>
      <c r="AS32">
        <f>AA32</f>
        <v>0.86903784702360964</v>
      </c>
      <c r="AT32">
        <f>AS32-(-LN(1-W32/62))</f>
        <v>0.37315380325581798</v>
      </c>
      <c r="AU32">
        <f>-LN(1-X32/62)-AS32</f>
        <v>-0.64295018980490259</v>
      </c>
    </row>
    <row r="33" spans="1:47" x14ac:dyDescent="0.2">
      <c r="A33">
        <v>-24.85</v>
      </c>
      <c r="B33">
        <v>0.59677419354838712</v>
      </c>
      <c r="J33" s="1">
        <v>-24.85</v>
      </c>
      <c r="K33" s="1">
        <v>1</v>
      </c>
      <c r="L33" s="1">
        <f t="shared" si="13"/>
        <v>37</v>
      </c>
      <c r="M33" s="1"/>
      <c r="N33" s="1">
        <f t="shared" si="0"/>
        <v>11.922214559384509</v>
      </c>
      <c r="O33" s="1"/>
      <c r="P33" s="1">
        <f t="shared" si="1"/>
        <v>0.61226451612903232</v>
      </c>
      <c r="Q33">
        <f t="shared" si="2"/>
        <v>0.19229378321587923</v>
      </c>
      <c r="S33">
        <f t="shared" si="16"/>
        <v>0.41997073291315312</v>
      </c>
      <c r="T33">
        <f t="shared" si="4"/>
        <v>0.80455829934491152</v>
      </c>
      <c r="U33">
        <f t="shared" si="5"/>
        <v>0.92794682019795682</v>
      </c>
      <c r="W33" s="1">
        <f t="shared" si="21"/>
        <v>25.077785440615493</v>
      </c>
      <c r="X33">
        <f t="shared" si="22"/>
        <v>12.72677285872942</v>
      </c>
      <c r="Z33">
        <v>-24.85</v>
      </c>
      <c r="AA33">
        <f t="shared" si="14"/>
        <v>0.90825856017689088</v>
      </c>
      <c r="AB33">
        <f t="shared" si="15"/>
        <v>0.38661115068239293</v>
      </c>
      <c r="AC33">
        <f t="shared" si="8"/>
        <v>0.72423459022002001</v>
      </c>
      <c r="AD33">
        <f t="shared" si="9"/>
        <v>37</v>
      </c>
      <c r="AR33">
        <v>-24.85</v>
      </c>
      <c r="AS33">
        <f>AA33</f>
        <v>0.90825856017689088</v>
      </c>
      <c r="AT33">
        <f>AS33-(-LN(1-W33/62))</f>
        <v>0.38993756561611481</v>
      </c>
      <c r="AU33">
        <f>-LN(1-X33/62)-AS33</f>
        <v>-0.67850504865515127</v>
      </c>
    </row>
    <row r="34" spans="1:47" x14ac:dyDescent="0.2">
      <c r="A34">
        <v>-24.95</v>
      </c>
      <c r="B34">
        <v>0.61290322580645162</v>
      </c>
      <c r="J34" s="1">
        <v>-24.95</v>
      </c>
      <c r="K34" s="1">
        <v>1</v>
      </c>
      <c r="L34" s="1">
        <f t="shared" si="13"/>
        <v>38</v>
      </c>
      <c r="M34" s="1"/>
      <c r="N34" s="1">
        <f t="shared" si="0"/>
        <v>12.082251445819193</v>
      </c>
      <c r="O34" s="1"/>
      <c r="P34" s="1">
        <f t="shared" si="1"/>
        <v>0.62839354838709682</v>
      </c>
      <c r="Q34">
        <f t="shared" si="2"/>
        <v>0.19487502331966441</v>
      </c>
      <c r="S34">
        <f t="shared" si="16"/>
        <v>0.43351852506743238</v>
      </c>
      <c r="T34">
        <f t="shared" si="4"/>
        <v>0.82326857170676127</v>
      </c>
      <c r="U34">
        <f t="shared" si="5"/>
        <v>0.93945056217994338</v>
      </c>
      <c r="W34" s="1">
        <f t="shared" si="21"/>
        <v>25.917748554180807</v>
      </c>
      <c r="X34">
        <f t="shared" si="22"/>
        <v>12.905520017525953</v>
      </c>
      <c r="Z34">
        <v>-24.95</v>
      </c>
      <c r="AA34">
        <f t="shared" si="14"/>
        <v>0.94908055469714592</v>
      </c>
      <c r="AB34">
        <f t="shared" si="15"/>
        <v>0.4044038384769495</v>
      </c>
      <c r="AC34">
        <f t="shared" si="8"/>
        <v>0.78404349833447551</v>
      </c>
      <c r="AD34">
        <f t="shared" si="9"/>
        <v>38</v>
      </c>
      <c r="AR34">
        <v>-24.95</v>
      </c>
      <c r="AS34">
        <f>AA34</f>
        <v>0.94908055469714592</v>
      </c>
      <c r="AT34">
        <f>AS34-(-LN(1-W34/62))</f>
        <v>0.40774726439124798</v>
      </c>
      <c r="AU34">
        <f>-LN(1-X34/62)-AS34</f>
        <v>-0.7156927741502811</v>
      </c>
    </row>
    <row r="35" spans="1:47" x14ac:dyDescent="0.2">
      <c r="A35">
        <v>-25.11</v>
      </c>
      <c r="B35">
        <v>0.62903225806451613</v>
      </c>
      <c r="J35" s="1">
        <v>-25.11</v>
      </c>
      <c r="K35" s="1">
        <v>1</v>
      </c>
      <c r="L35" s="1">
        <f t="shared" si="13"/>
        <v>39</v>
      </c>
      <c r="M35" s="1"/>
      <c r="N35" s="1">
        <f t="shared" si="0"/>
        <v>12.24019607686086</v>
      </c>
      <c r="O35" s="1"/>
      <c r="P35" s="1">
        <f t="shared" si="1"/>
        <v>0.64452258064516132</v>
      </c>
      <c r="Q35">
        <f t="shared" si="2"/>
        <v>0.19742251736872354</v>
      </c>
      <c r="S35">
        <f>P35-Q35</f>
        <v>0.44710006327643781</v>
      </c>
      <c r="T35">
        <f t="shared" si="4"/>
        <v>0.84194509801388484</v>
      </c>
      <c r="U35">
        <f t="shared" si="5"/>
        <v>0.95114268113980194</v>
      </c>
      <c r="W35" s="1">
        <f>L35-N35</f>
        <v>26.759803923139138</v>
      </c>
      <c r="X35">
        <f>N35+T35</f>
        <v>13.082141174874744</v>
      </c>
      <c r="Z35">
        <v>-25.11</v>
      </c>
      <c r="AA35">
        <f t="shared" si="14"/>
        <v>0.99164016911594188</v>
      </c>
      <c r="AB35">
        <f t="shared" si="15"/>
        <v>0.42332926915379465</v>
      </c>
      <c r="AC35">
        <f t="shared" si="8"/>
        <v>0.85317265627196381</v>
      </c>
      <c r="AD35">
        <f t="shared" si="9"/>
        <v>39</v>
      </c>
      <c r="AR35">
        <v>-25.11</v>
      </c>
      <c r="AS35">
        <f>AA35</f>
        <v>0.99164016911594188</v>
      </c>
      <c r="AT35">
        <f>AS35-(-LN(1-W35/62))</f>
        <v>0.42669314916593948</v>
      </c>
      <c r="AU35">
        <f>-LN(1-X35/62)-AS35</f>
        <v>-0.75464832502607393</v>
      </c>
    </row>
    <row r="36" spans="1:47" x14ac:dyDescent="0.2">
      <c r="A36">
        <v>-25.21</v>
      </c>
      <c r="B36">
        <v>0.64516129032258063</v>
      </c>
      <c r="J36" s="1">
        <v>-25.21</v>
      </c>
      <c r="K36" s="1">
        <v>1</v>
      </c>
      <c r="L36" s="1">
        <f t="shared" si="13"/>
        <v>40</v>
      </c>
      <c r="M36" s="1"/>
      <c r="N36" s="1">
        <f t="shared" si="0"/>
        <v>12.396128427860047</v>
      </c>
      <c r="O36" s="1"/>
      <c r="P36" s="1">
        <f t="shared" si="1"/>
        <v>0.66065161290322583</v>
      </c>
      <c r="Q36">
        <f t="shared" si="2"/>
        <v>0.19993755528806528</v>
      </c>
      <c r="S36">
        <f t="shared" ref="S36:S56" si="23">P36-Q36</f>
        <v>0.46071405761516054</v>
      </c>
      <c r="T36">
        <f t="shared" si="4"/>
        <v>0.86058916819129117</v>
      </c>
      <c r="U36">
        <f t="shared" si="5"/>
        <v>0.96301073719078689</v>
      </c>
      <c r="W36" s="1">
        <f t="shared" ref="W36:W41" si="24">L36-N36</f>
        <v>27.603871572139951</v>
      </c>
      <c r="X36">
        <f t="shared" ref="X36:X41" si="25">N36+T36</f>
        <v>13.256717596051338</v>
      </c>
      <c r="Z36">
        <v>-25.21</v>
      </c>
      <c r="AA36">
        <f t="shared" si="14"/>
        <v>1.0360919316867756</v>
      </c>
      <c r="AB36">
        <f t="shared" si="15"/>
        <v>0.44351369160388587</v>
      </c>
      <c r="AC36">
        <f t="shared" si="8"/>
        <v>0.9342381489122793</v>
      </c>
      <c r="AD36">
        <f t="shared" si="9"/>
        <v>40</v>
      </c>
      <c r="AR36">
        <v>-25.21</v>
      </c>
      <c r="AS36">
        <f>AA36</f>
        <v>1.0360919316867756</v>
      </c>
      <c r="AT36">
        <f>AS36-(-LN(1-W36/62))</f>
        <v>0.44690155898555117</v>
      </c>
      <c r="AU36">
        <f>-LN(1-X36/62)-AS36</f>
        <v>-0.79552493774860444</v>
      </c>
    </row>
    <row r="37" spans="1:47" x14ac:dyDescent="0.2">
      <c r="A37">
        <v>-25.37</v>
      </c>
      <c r="B37">
        <v>0.67741935483870963</v>
      </c>
      <c r="J37" s="1">
        <v>-25.37</v>
      </c>
      <c r="K37" s="1">
        <v>2</v>
      </c>
      <c r="L37" s="1">
        <f t="shared" si="13"/>
        <v>42</v>
      </c>
      <c r="M37" s="1"/>
      <c r="N37" s="1">
        <f t="shared" si="0"/>
        <v>12.702251768879407</v>
      </c>
      <c r="O37" s="1"/>
      <c r="P37" s="1">
        <f t="shared" si="1"/>
        <v>0.69290967741935483</v>
      </c>
      <c r="Q37">
        <f t="shared" si="2"/>
        <v>0.20487502853031297</v>
      </c>
      <c r="S37">
        <f t="shared" si="23"/>
        <v>0.48803464888904186</v>
      </c>
      <c r="T37">
        <f t="shared" si="4"/>
        <v>0.89778470594966775</v>
      </c>
      <c r="U37">
        <f t="shared" si="5"/>
        <v>0.9949756490606948</v>
      </c>
      <c r="W37" s="1">
        <f t="shared" si="24"/>
        <v>29.297748231120593</v>
      </c>
      <c r="X37">
        <f t="shared" si="25"/>
        <v>13.600036474829075</v>
      </c>
      <c r="Z37">
        <v>-25.37</v>
      </c>
      <c r="AA37">
        <f t="shared" si="14"/>
        <v>1.1314021114911004</v>
      </c>
      <c r="AB37">
        <f t="shared" si="15"/>
        <v>0.51389276810195095</v>
      </c>
      <c r="AC37">
        <f t="shared" si="8"/>
        <v>1.1492718526756152</v>
      </c>
      <c r="AD37">
        <f t="shared" si="9"/>
        <v>42</v>
      </c>
      <c r="AR37">
        <v>-25.37</v>
      </c>
      <c r="AS37">
        <f>AA37</f>
        <v>1.1314021114911004</v>
      </c>
      <c r="AT37">
        <f>AS37-(-LN(1-W37/62))</f>
        <v>0.49171166341199801</v>
      </c>
      <c r="AU37">
        <f>-LN(1-X37/62)-AS37</f>
        <v>-0.88376678655613983</v>
      </c>
    </row>
    <row r="38" spans="1:47" x14ac:dyDescent="0.2">
      <c r="A38">
        <v>-25.41</v>
      </c>
      <c r="B38">
        <v>0.69354838709677424</v>
      </c>
      <c r="J38" s="1">
        <v>-25.41</v>
      </c>
      <c r="K38" s="1">
        <v>1</v>
      </c>
      <c r="L38" s="1">
        <f t="shared" si="13"/>
        <v>43</v>
      </c>
      <c r="M38" s="1"/>
      <c r="N38" s="1">
        <f t="shared" si="0"/>
        <v>12.852579507631921</v>
      </c>
      <c r="O38" s="1"/>
      <c r="P38" s="1">
        <f t="shared" si="1"/>
        <v>0.70903870967741944</v>
      </c>
      <c r="Q38">
        <f t="shared" si="2"/>
        <v>0.20729966947793424</v>
      </c>
      <c r="S38">
        <f t="shared" si="23"/>
        <v>0.50173904019948523</v>
      </c>
      <c r="T38">
        <f t="shared" si="4"/>
        <v>0.91633837915535366</v>
      </c>
      <c r="U38">
        <f t="shared" si="5"/>
        <v>0.99956218489753423</v>
      </c>
      <c r="W38" s="1">
        <f t="shared" si="24"/>
        <v>30.147420492368077</v>
      </c>
      <c r="X38">
        <f t="shared" si="25"/>
        <v>13.768917886787275</v>
      </c>
      <c r="Z38">
        <v>-25.41</v>
      </c>
      <c r="AA38">
        <f t="shared" si="14"/>
        <v>1.1826954058786512</v>
      </c>
      <c r="AB38">
        <f t="shared" si="15"/>
        <v>0.51319707603464981</v>
      </c>
      <c r="AC38">
        <f t="shared" si="8"/>
        <v>1.2982795330881751</v>
      </c>
      <c r="AD38">
        <f t="shared" si="9"/>
        <v>43</v>
      </c>
      <c r="AR38">
        <v>-25.41</v>
      </c>
      <c r="AS38">
        <f>AA38</f>
        <v>1.1826954058786512</v>
      </c>
      <c r="AT38">
        <f>AS38-(-LN(1-W38/62))</f>
        <v>0.51667938882288955</v>
      </c>
      <c r="AU38">
        <f>-LN(1-X38/62)-AS38</f>
        <v>-0.93156469117969998</v>
      </c>
    </row>
    <row r="39" spans="1:47" x14ac:dyDescent="0.2">
      <c r="A39">
        <v>-25.42</v>
      </c>
      <c r="B39">
        <v>0.70967741935483875</v>
      </c>
      <c r="J39" s="1">
        <v>-25.42</v>
      </c>
      <c r="K39" s="1">
        <v>1</v>
      </c>
      <c r="L39" s="1">
        <f t="shared" si="13"/>
        <v>44</v>
      </c>
      <c r="M39" s="1"/>
      <c r="N39" s="1">
        <f t="shared" si="0"/>
        <v>13.001169178193168</v>
      </c>
      <c r="O39" s="1"/>
      <c r="P39" s="1">
        <f t="shared" si="1"/>
        <v>0.72516774193548394</v>
      </c>
      <c r="Q39">
        <f t="shared" si="2"/>
        <v>0.20969627706763175</v>
      </c>
      <c r="S39">
        <f t="shared" si="23"/>
        <v>0.51547146486785222</v>
      </c>
      <c r="T39">
        <f t="shared" si="4"/>
        <v>0.93486401900311566</v>
      </c>
      <c r="U39">
        <f t="shared" si="5"/>
        <v>1.0120301909407263</v>
      </c>
      <c r="W39" s="1">
        <f t="shared" si="24"/>
        <v>30.998830821806834</v>
      </c>
      <c r="X39">
        <f t="shared" si="25"/>
        <v>13.936033197196284</v>
      </c>
      <c r="Z39">
        <v>-25.42</v>
      </c>
      <c r="AA39">
        <f t="shared" si="14"/>
        <v>1.2367626271489269</v>
      </c>
      <c r="AB39">
        <f t="shared" si="15"/>
        <v>0.5401313036068639</v>
      </c>
      <c r="AC39">
        <f t="shared" si="8"/>
        <v>1.4945155518178346</v>
      </c>
      <c r="AD39">
        <f t="shared" si="9"/>
        <v>44</v>
      </c>
      <c r="AR39">
        <v>-25.42</v>
      </c>
      <c r="AS39">
        <f>AA39</f>
        <v>1.2367626271489269</v>
      </c>
      <c r="AT39">
        <f>AS39-(-LN(1-W39/62))</f>
        <v>0.54365316130335883</v>
      </c>
      <c r="AU39">
        <f>-LN(1-X39/62)-AS39</f>
        <v>-0.9821610075579269</v>
      </c>
    </row>
    <row r="40" spans="1:47" x14ac:dyDescent="0.2">
      <c r="A40">
        <v>-25.53</v>
      </c>
      <c r="B40">
        <v>0.72580645161290325</v>
      </c>
      <c r="J40" s="1">
        <v>-25.53</v>
      </c>
      <c r="K40" s="1">
        <v>1</v>
      </c>
      <c r="L40" s="1">
        <f t="shared" si="13"/>
        <v>45</v>
      </c>
      <c r="M40" s="1"/>
      <c r="N40" s="1">
        <f t="shared" si="0"/>
        <v>13.148079707698765</v>
      </c>
      <c r="O40" s="1"/>
      <c r="P40" s="1">
        <f t="shared" si="1"/>
        <v>0.74129677419354845</v>
      </c>
      <c r="Q40">
        <f t="shared" si="2"/>
        <v>0.21206580173707681</v>
      </c>
      <c r="S40">
        <f t="shared" si="23"/>
        <v>0.52923097245647166</v>
      </c>
      <c r="T40">
        <f t="shared" si="4"/>
        <v>0.95336257593062523</v>
      </c>
      <c r="U40">
        <f t="shared" si="5"/>
        <v>1.0246264449696934</v>
      </c>
      <c r="W40" s="1">
        <f t="shared" si="24"/>
        <v>31.851920292301237</v>
      </c>
      <c r="X40">
        <f t="shared" si="25"/>
        <v>14.101442283629389</v>
      </c>
      <c r="Z40">
        <v>-25.53</v>
      </c>
      <c r="AA40">
        <f t="shared" si="14"/>
        <v>1.2939210409888755</v>
      </c>
      <c r="AB40">
        <f t="shared" si="15"/>
        <v>0.56934208764484029</v>
      </c>
      <c r="AC40">
        <f t="shared" si="8"/>
        <v>1.7714309275497011</v>
      </c>
      <c r="AD40">
        <f t="shared" si="9"/>
        <v>45</v>
      </c>
      <c r="AR40">
        <v>-25.53</v>
      </c>
      <c r="AS40">
        <f>AA40</f>
        <v>1.2939210409888755</v>
      </c>
      <c r="AT40">
        <f>AS40-(-LN(1-W40/62))</f>
        <v>0.5729078858016623</v>
      </c>
      <c r="AU40">
        <f>-LN(1-X40/62)-AS40</f>
        <v>-1.0358720496019138</v>
      </c>
    </row>
    <row r="41" spans="1:47" x14ac:dyDescent="0.2">
      <c r="A41">
        <v>-25.55</v>
      </c>
      <c r="B41">
        <v>0.75806451612903225</v>
      </c>
      <c r="J41" s="1">
        <v>-25.55</v>
      </c>
      <c r="K41" s="1">
        <v>2</v>
      </c>
      <c r="L41" s="1">
        <f t="shared" si="13"/>
        <v>47</v>
      </c>
      <c r="M41" s="1"/>
      <c r="N41" s="1">
        <f t="shared" si="0"/>
        <v>13.437083016786046</v>
      </c>
      <c r="O41" s="1"/>
      <c r="P41" s="1">
        <f t="shared" si="1"/>
        <v>0.77355483870967745</v>
      </c>
      <c r="Q41">
        <f t="shared" si="2"/>
        <v>0.216727145432033</v>
      </c>
      <c r="S41">
        <f t="shared" si="23"/>
        <v>0.55682769327764448</v>
      </c>
      <c r="T41">
        <f t="shared" si="4"/>
        <v>0.99028198414171043</v>
      </c>
      <c r="U41">
        <f t="shared" si="5"/>
        <v>1.0566663609464999</v>
      </c>
      <c r="W41" s="1">
        <f t="shared" si="24"/>
        <v>33.562916983213952</v>
      </c>
      <c r="X41">
        <f t="shared" si="25"/>
        <v>14.427365000927756</v>
      </c>
      <c r="Z41">
        <v>-25.55</v>
      </c>
      <c r="AA41">
        <f t="shared" si="14"/>
        <v>1.4190841839428814</v>
      </c>
      <c r="AB41">
        <f t="shared" si="15"/>
        <v>0.66569649131690256</v>
      </c>
      <c r="AC41">
        <f t="shared" si="8"/>
        <v>3.2146896272098315</v>
      </c>
      <c r="AD41">
        <f t="shared" si="9"/>
        <v>47</v>
      </c>
      <c r="AR41">
        <v>-25.55</v>
      </c>
      <c r="AS41">
        <f>AA41</f>
        <v>1.4190841839428814</v>
      </c>
      <c r="AT41">
        <f>AS41-(-LN(1-W41/62))</f>
        <v>0.63964383235546884</v>
      </c>
      <c r="AU41">
        <f>-LN(1-X41/62)-AS41</f>
        <v>-1.1542074998422103</v>
      </c>
    </row>
    <row r="42" spans="1:47" x14ac:dyDescent="0.2">
      <c r="A42">
        <v>-25.74</v>
      </c>
      <c r="B42">
        <v>0.77419354838709675</v>
      </c>
      <c r="J42" s="1">
        <v>-25.74</v>
      </c>
      <c r="K42" s="1">
        <v>1</v>
      </c>
      <c r="L42" s="1">
        <f t="shared" si="13"/>
        <v>48</v>
      </c>
      <c r="M42" s="1"/>
      <c r="N42" s="1">
        <f t="shared" si="0"/>
        <v>13.579278331339998</v>
      </c>
      <c r="O42" s="1"/>
      <c r="P42" s="1">
        <f t="shared" si="1"/>
        <v>0.78968387096774195</v>
      </c>
      <c r="Q42">
        <f t="shared" si="2"/>
        <v>0.21902061824741931</v>
      </c>
      <c r="S42">
        <f t="shared" si="23"/>
        <v>0.57066325272032259</v>
      </c>
      <c r="T42">
        <f t="shared" si="4"/>
        <v>1.0087044892151613</v>
      </c>
      <c r="U42">
        <f t="shared" si="5"/>
        <v>1.0631143639475222</v>
      </c>
      <c r="W42" s="1">
        <f>L42-N42</f>
        <v>34.420721668660001</v>
      </c>
      <c r="X42">
        <f>N42+T42</f>
        <v>14.587982820555158</v>
      </c>
      <c r="Z42">
        <v>-25.74</v>
      </c>
      <c r="AA42">
        <f t="shared" si="14"/>
        <v>1.4880770554298328</v>
      </c>
      <c r="AB42">
        <f t="shared" si="15"/>
        <v>0.67428042509628106</v>
      </c>
      <c r="AC42" t="e">
        <f t="shared" si="8"/>
        <v>#NUM!</v>
      </c>
      <c r="AD42">
        <f t="shared" si="9"/>
        <v>48</v>
      </c>
      <c r="AR42">
        <v>-25.74</v>
      </c>
      <c r="AS42">
        <f>AA42</f>
        <v>1.4880770554298328</v>
      </c>
      <c r="AT42">
        <f>AS42-(-LN(1-W42/62))</f>
        <v>0.67800737603119177</v>
      </c>
      <c r="AU42">
        <f>-LN(1-X42/62)-AS42</f>
        <v>-1.2198183939457421</v>
      </c>
    </row>
    <row r="43" spans="1:47" x14ac:dyDescent="0.2">
      <c r="A43">
        <v>-25.83</v>
      </c>
      <c r="B43">
        <v>0.79032258064516125</v>
      </c>
      <c r="J43" s="1">
        <v>-25.83</v>
      </c>
      <c r="K43" s="1">
        <v>1</v>
      </c>
      <c r="L43" s="1">
        <f t="shared" si="13"/>
        <v>49</v>
      </c>
      <c r="M43" s="1"/>
      <c r="N43" s="1">
        <f t="shared" si="0"/>
        <v>13.719999999999999</v>
      </c>
      <c r="O43" s="1"/>
      <c r="P43" s="1">
        <f t="shared" si="1"/>
        <v>0.80581290322580645</v>
      </c>
      <c r="Q43">
        <f t="shared" si="2"/>
        <v>0.22129032258064515</v>
      </c>
      <c r="S43">
        <f t="shared" si="23"/>
        <v>0.58452258064516127</v>
      </c>
      <c r="T43">
        <f t="shared" si="4"/>
        <v>1.0271032258064516</v>
      </c>
      <c r="U43">
        <f t="shared" si="5"/>
        <v>1.0761559139784946</v>
      </c>
      <c r="W43" s="1">
        <f t="shared" ref="W43:W54" si="26">L43-N43</f>
        <v>35.28</v>
      </c>
      <c r="X43">
        <f t="shared" ref="X43:X54" si="27">N43+T43</f>
        <v>14.74710322580645</v>
      </c>
      <c r="Z43">
        <v>-25.83</v>
      </c>
      <c r="AA43">
        <f t="shared" si="14"/>
        <v>1.5621850275835547</v>
      </c>
      <c r="AB43">
        <f t="shared" si="15"/>
        <v>0.71667131830437103</v>
      </c>
      <c r="AC43" t="e">
        <f t="shared" si="8"/>
        <v>#NUM!</v>
      </c>
      <c r="AD43">
        <f t="shared" si="9"/>
        <v>49</v>
      </c>
      <c r="AR43">
        <v>-25.83</v>
      </c>
      <c r="AS43">
        <f>AA43</f>
        <v>1.5621850275835547</v>
      </c>
      <c r="AT43">
        <f>AS43-(-LN(1-W43/62))</f>
        <v>0.72046299120690804</v>
      </c>
      <c r="AU43">
        <f>-LN(1-X43/62)-AS43</f>
        <v>-1.2905646019893333</v>
      </c>
    </row>
    <row r="44" spans="1:47" x14ac:dyDescent="0.2">
      <c r="A44">
        <v>-25.86</v>
      </c>
      <c r="B44">
        <v>0.80645161290322576</v>
      </c>
      <c r="J44" s="1">
        <v>-25.86</v>
      </c>
      <c r="K44" s="1">
        <v>1</v>
      </c>
      <c r="L44" s="1">
        <f t="shared" si="13"/>
        <v>50</v>
      </c>
      <c r="M44" s="1"/>
      <c r="N44" s="1">
        <f t="shared" si="0"/>
        <v>13.859292911256333</v>
      </c>
      <c r="O44" s="1"/>
      <c r="P44" s="1">
        <f t="shared" si="1"/>
        <v>0.82194193548387096</v>
      </c>
      <c r="Q44">
        <f t="shared" si="2"/>
        <v>0.22353698243961823</v>
      </c>
      <c r="S44">
        <f t="shared" si="23"/>
        <v>0.59840495304425279</v>
      </c>
      <c r="T44">
        <f t="shared" si="4"/>
        <v>1.0454789179234891</v>
      </c>
      <c r="U44">
        <f t="shared" si="5"/>
        <v>1.0892943253778449</v>
      </c>
      <c r="W44" s="1">
        <f t="shared" si="26"/>
        <v>36.140707088743667</v>
      </c>
      <c r="X44">
        <f t="shared" si="27"/>
        <v>14.904771829179822</v>
      </c>
      <c r="Z44">
        <v>-25.86</v>
      </c>
      <c r="AA44">
        <f t="shared" si="14"/>
        <v>1.6422277352570911</v>
      </c>
      <c r="AB44">
        <f t="shared" si="15"/>
        <v>0.76390072337728199</v>
      </c>
      <c r="AC44" t="e">
        <f t="shared" si="8"/>
        <v>#NUM!</v>
      </c>
      <c r="AD44">
        <f t="shared" si="9"/>
        <v>50</v>
      </c>
      <c r="AR44">
        <v>-25.86</v>
      </c>
      <c r="AS44">
        <f>AA44</f>
        <v>1.6422277352570911</v>
      </c>
      <c r="AT44">
        <f>AS44-(-LN(1-W44/62))</f>
        <v>0.76776338022969415</v>
      </c>
      <c r="AU44">
        <f>-LN(1-X44/62)-AS44</f>
        <v>-1.3672650333804512</v>
      </c>
    </row>
    <row r="45" spans="1:47" x14ac:dyDescent="0.2">
      <c r="A45">
        <v>-25.88</v>
      </c>
      <c r="B45">
        <v>0.82258064516129037</v>
      </c>
      <c r="J45" s="1">
        <v>-25.88</v>
      </c>
      <c r="K45" s="1">
        <v>1</v>
      </c>
      <c r="L45" s="1">
        <f t="shared" si="13"/>
        <v>51</v>
      </c>
      <c r="M45" s="1"/>
      <c r="N45" s="1">
        <f t="shared" si="0"/>
        <v>13.997199719943987</v>
      </c>
      <c r="O45" s="1"/>
      <c r="P45" s="1">
        <f t="shared" si="1"/>
        <v>0.83807096774193557</v>
      </c>
      <c r="Q45">
        <f t="shared" si="2"/>
        <v>0.22576128580554816</v>
      </c>
      <c r="S45">
        <f t="shared" si="23"/>
        <v>0.61230968193638735</v>
      </c>
      <c r="T45">
        <f t="shared" si="4"/>
        <v>1.0638322535474838</v>
      </c>
      <c r="U45">
        <f t="shared" si="5"/>
        <v>1.10252463956017</v>
      </c>
      <c r="W45" s="1">
        <f t="shared" si="26"/>
        <v>37.002800280056015</v>
      </c>
      <c r="X45">
        <f t="shared" si="27"/>
        <v>15.06103197349147</v>
      </c>
      <c r="Z45">
        <v>-25.88</v>
      </c>
      <c r="AA45">
        <f t="shared" si="14"/>
        <v>1.7292391122467212</v>
      </c>
      <c r="AB45">
        <f t="shared" si="15"/>
        <v>0.81692806828852627</v>
      </c>
      <c r="AC45" t="e">
        <f t="shared" si="8"/>
        <v>#NUM!</v>
      </c>
      <c r="AD45">
        <f t="shared" si="9"/>
        <v>51</v>
      </c>
      <c r="AR45">
        <v>-25.88</v>
      </c>
      <c r="AS45">
        <f>AA45</f>
        <v>1.7292391122467212</v>
      </c>
      <c r="AT45">
        <f>AS45-(-LN(1-W45/62))</f>
        <v>0.82086853459386666</v>
      </c>
      <c r="AU45">
        <f>-LN(1-X45/62)-AS45</f>
        <v>-1.4509529324341455</v>
      </c>
    </row>
    <row r="46" spans="1:47" x14ac:dyDescent="0.2">
      <c r="A46">
        <v>-25.95</v>
      </c>
      <c r="B46">
        <v>0.83870967741935487</v>
      </c>
      <c r="J46" s="1">
        <v>-25.95</v>
      </c>
      <c r="K46" s="1">
        <v>1</v>
      </c>
      <c r="L46" s="1">
        <f t="shared" si="13"/>
        <v>52</v>
      </c>
      <c r="M46" s="1"/>
      <c r="N46" s="1">
        <f t="shared" si="0"/>
        <v>14.133760999818836</v>
      </c>
      <c r="O46" s="1"/>
      <c r="P46" s="1">
        <f t="shared" si="1"/>
        <v>0.85420000000000007</v>
      </c>
      <c r="Q46">
        <f t="shared" si="2"/>
        <v>0.22796388709385221</v>
      </c>
      <c r="S46">
        <f t="shared" si="23"/>
        <v>0.62623611290614789</v>
      </c>
      <c r="T46">
        <f t="shared" si="4"/>
        <v>1.0821638870938524</v>
      </c>
      <c r="U46">
        <f t="shared" si="5"/>
        <v>1.1158422460432535</v>
      </c>
      <c r="W46" s="1">
        <f t="shared" si="26"/>
        <v>37.866239000181167</v>
      </c>
      <c r="X46">
        <f t="shared" si="27"/>
        <v>15.215924886912688</v>
      </c>
      <c r="Z46">
        <v>-25.95</v>
      </c>
      <c r="AA46">
        <f t="shared" si="14"/>
        <v>1.824549292051046</v>
      </c>
      <c r="AB46">
        <f t="shared" si="15"/>
        <v>0.87700088468084092</v>
      </c>
      <c r="AC46" t="e">
        <f t="shared" si="8"/>
        <v>#NUM!</v>
      </c>
      <c r="AD46">
        <f t="shared" si="9"/>
        <v>52</v>
      </c>
      <c r="AR46">
        <v>-25.95</v>
      </c>
      <c r="AS46">
        <f>AA46</f>
        <v>1.824549292051046</v>
      </c>
      <c r="AT46">
        <f>AS46-(-LN(1-W46/62))</f>
        <v>0.88102663855946883</v>
      </c>
      <c r="AU46">
        <f>-LN(1-X46/62)-AS46</f>
        <v>-1.542957776661376</v>
      </c>
    </row>
    <row r="47" spans="1:47" x14ac:dyDescent="0.2">
      <c r="A47">
        <v>-26.06</v>
      </c>
      <c r="B47">
        <v>0.85483870967741937</v>
      </c>
      <c r="J47" s="1">
        <v>-26.06</v>
      </c>
      <c r="K47" s="1">
        <v>1</v>
      </c>
      <c r="L47" s="1">
        <f t="shared" si="13"/>
        <v>53</v>
      </c>
      <c r="M47" s="1"/>
      <c r="N47" s="1">
        <f t="shared" si="0"/>
        <v>14.269015382989815</v>
      </c>
      <c r="O47" s="1"/>
      <c r="P47" s="1">
        <f t="shared" si="1"/>
        <v>0.87032903225806457</v>
      </c>
      <c r="Q47">
        <f t="shared" si="2"/>
        <v>0.23014540940306155</v>
      </c>
      <c r="S47">
        <f t="shared" si="23"/>
        <v>0.64018362285500308</v>
      </c>
      <c r="T47">
        <f t="shared" si="4"/>
        <v>1.1004744416611261</v>
      </c>
      <c r="U47">
        <f t="shared" si="5"/>
        <v>1.1292428516579927</v>
      </c>
      <c r="W47" s="1">
        <f t="shared" si="26"/>
        <v>38.730984617010186</v>
      </c>
      <c r="X47">
        <f t="shared" si="27"/>
        <v>15.369489824650941</v>
      </c>
      <c r="Z47">
        <v>-26.06</v>
      </c>
      <c r="AA47">
        <f t="shared" si="14"/>
        <v>1.9299098077088723</v>
      </c>
      <c r="AB47">
        <f t="shared" si="15"/>
        <v>0.94577880884531262</v>
      </c>
      <c r="AC47" t="e">
        <f t="shared" si="8"/>
        <v>#NUM!</v>
      </c>
      <c r="AD47">
        <f t="shared" si="9"/>
        <v>53</v>
      </c>
      <c r="AR47">
        <v>-26.06</v>
      </c>
      <c r="AS47">
        <f>AA47</f>
        <v>1.9299098077088723</v>
      </c>
      <c r="AT47">
        <f>AS47-(-LN(1-W47/62))</f>
        <v>0.94989808636209427</v>
      </c>
      <c r="AU47">
        <f>-LN(1-X47/62)-AS47</f>
        <v>-1.6450304743495083</v>
      </c>
    </row>
    <row r="48" spans="1:47" x14ac:dyDescent="0.2">
      <c r="A48">
        <v>-26.17</v>
      </c>
      <c r="B48">
        <v>0.87096774193548387</v>
      </c>
      <c r="J48" s="1">
        <v>-26.17</v>
      </c>
      <c r="K48" s="1">
        <v>1</v>
      </c>
      <c r="L48" s="1">
        <f t="shared" si="13"/>
        <v>54</v>
      </c>
      <c r="M48" s="1"/>
      <c r="N48" s="1">
        <f t="shared" si="0"/>
        <v>14.402999687565087</v>
      </c>
      <c r="O48" s="1"/>
      <c r="P48" s="1">
        <f t="shared" si="1"/>
        <v>0.88645806451612907</v>
      </c>
      <c r="Q48">
        <f t="shared" si="2"/>
        <v>0.23230644657363042</v>
      </c>
      <c r="S48">
        <f t="shared" si="23"/>
        <v>0.65415161794249865</v>
      </c>
      <c r="T48">
        <f t="shared" si="4"/>
        <v>1.1187645110897595</v>
      </c>
      <c r="U48">
        <f t="shared" si="5"/>
        <v>1.1427224530216176</v>
      </c>
      <c r="W48" s="1">
        <f t="shared" si="26"/>
        <v>39.597000312434915</v>
      </c>
      <c r="X48">
        <f t="shared" si="27"/>
        <v>15.521764198654846</v>
      </c>
      <c r="Z48">
        <v>-26.17</v>
      </c>
      <c r="AA48">
        <f t="shared" si="14"/>
        <v>2.0476928433652555</v>
      </c>
      <c r="AB48">
        <f t="shared" si="15"/>
        <v>1.025531402220524</v>
      </c>
      <c r="AC48" t="e">
        <f t="shared" si="8"/>
        <v>#NUM!</v>
      </c>
      <c r="AD48">
        <f t="shared" si="9"/>
        <v>54</v>
      </c>
      <c r="AR48">
        <v>-26.17</v>
      </c>
      <c r="AS48">
        <f>AA48</f>
        <v>2.0476928433652555</v>
      </c>
      <c r="AT48">
        <f>AS48-(-LN(1-W48/62))</f>
        <v>1.0297533228388367</v>
      </c>
      <c r="AU48">
        <f>-LN(1-X48/62)-AS48</f>
        <v>-1.759542614062255</v>
      </c>
    </row>
    <row r="49" spans="1:47" x14ac:dyDescent="0.2">
      <c r="A49">
        <v>-26.33</v>
      </c>
      <c r="B49">
        <v>0.88709677419354838</v>
      </c>
      <c r="J49" s="1">
        <v>-26.33</v>
      </c>
      <c r="K49" s="1">
        <v>1</v>
      </c>
      <c r="L49" s="1">
        <f t="shared" si="13"/>
        <v>55</v>
      </c>
      <c r="M49" s="1"/>
      <c r="N49" s="1">
        <f t="shared" si="0"/>
        <v>14.5357490347075</v>
      </c>
      <c r="O49" s="1"/>
      <c r="P49" s="1">
        <f t="shared" si="1"/>
        <v>0.90258709677419358</v>
      </c>
      <c r="Q49">
        <f t="shared" si="2"/>
        <v>0.2344475650759274</v>
      </c>
      <c r="S49">
        <f t="shared" si="23"/>
        <v>0.66813953169826612</v>
      </c>
      <c r="T49">
        <f t="shared" si="4"/>
        <v>1.137034661850121</v>
      </c>
      <c r="U49">
        <f t="shared" si="5"/>
        <v>1.1562773118733169</v>
      </c>
      <c r="W49" s="1">
        <f t="shared" si="26"/>
        <v>40.4642509652925</v>
      </c>
      <c r="X49">
        <f t="shared" si="27"/>
        <v>15.672783696557621</v>
      </c>
      <c r="Z49">
        <v>-26.33</v>
      </c>
      <c r="AA49">
        <f t="shared" si="14"/>
        <v>2.1812242359897782</v>
      </c>
      <c r="AB49">
        <f t="shared" si="15"/>
        <v>1.119469433880798</v>
      </c>
      <c r="AC49" t="e">
        <f t="shared" si="8"/>
        <v>#NUM!</v>
      </c>
      <c r="AD49">
        <f t="shared" si="9"/>
        <v>55</v>
      </c>
      <c r="AR49">
        <v>-26.33</v>
      </c>
      <c r="AS49">
        <f>AA49</f>
        <v>2.1812242359897782</v>
      </c>
      <c r="AT49">
        <f>AS49-(-LN(1-W49/62))</f>
        <v>1.1238041510472903</v>
      </c>
      <c r="AU49">
        <f>-LN(1-X49/62)-AS49</f>
        <v>-1.889819464463705</v>
      </c>
    </row>
    <row r="50" spans="1:47" x14ac:dyDescent="0.2">
      <c r="A50">
        <v>-26.43</v>
      </c>
      <c r="B50">
        <v>0.90322580645161288</v>
      </c>
      <c r="J50" s="1">
        <v>-26.43</v>
      </c>
      <c r="K50" s="1">
        <v>1</v>
      </c>
      <c r="L50" s="1">
        <f t="shared" si="13"/>
        <v>56</v>
      </c>
      <c r="M50" s="1"/>
      <c r="N50" s="1">
        <f t="shared" si="0"/>
        <v>14.66729695615385</v>
      </c>
      <c r="O50" s="1"/>
      <c r="P50" s="1">
        <f t="shared" si="1"/>
        <v>0.91871612903225808</v>
      </c>
      <c r="Q50">
        <f t="shared" si="2"/>
        <v>0.23656930574441692</v>
      </c>
      <c r="S50">
        <f t="shared" si="23"/>
        <v>0.68214682328784115</v>
      </c>
      <c r="T50">
        <f t="shared" si="4"/>
        <v>1.155285434776675</v>
      </c>
      <c r="U50">
        <f t="shared" si="5"/>
        <v>1.1699039329271375</v>
      </c>
      <c r="W50" s="1">
        <f t="shared" si="26"/>
        <v>41.332703043846152</v>
      </c>
      <c r="X50">
        <f t="shared" si="27"/>
        <v>15.822582390930524</v>
      </c>
      <c r="Z50">
        <v>-26.43</v>
      </c>
      <c r="AA50">
        <f t="shared" si="14"/>
        <v>2.3353749158170363</v>
      </c>
      <c r="AB50">
        <f t="shared" si="15"/>
        <v>1.2323342412109966</v>
      </c>
      <c r="AC50" t="e">
        <f t="shared" si="8"/>
        <v>#NUM!</v>
      </c>
      <c r="AD50">
        <f t="shared" si="9"/>
        <v>56</v>
      </c>
      <c r="AR50">
        <v>-26.43</v>
      </c>
      <c r="AS50">
        <f>AA50</f>
        <v>2.3353749158170363</v>
      </c>
      <c r="AT50">
        <f>AS50-(-LN(1-W50/62))</f>
        <v>1.2367931245622878</v>
      </c>
      <c r="AU50">
        <f>-LN(1-X50/62)-AS50</f>
        <v>-2.0407314130192766</v>
      </c>
    </row>
    <row r="51" spans="1:47" x14ac:dyDescent="0.2">
      <c r="A51">
        <v>-26.51</v>
      </c>
      <c r="B51">
        <v>0.91935483870967738</v>
      </c>
      <c r="J51" s="1">
        <v>-26.51</v>
      </c>
      <c r="K51" s="1">
        <v>1</v>
      </c>
      <c r="L51" s="1">
        <f t="shared" si="13"/>
        <v>57</v>
      </c>
      <c r="M51" s="1"/>
      <c r="N51" s="1">
        <f t="shared" si="0"/>
        <v>14.797675493130669</v>
      </c>
      <c r="O51" s="1"/>
      <c r="P51" s="1">
        <f t="shared" si="1"/>
        <v>0.93484516129032258</v>
      </c>
      <c r="Q51">
        <f t="shared" si="2"/>
        <v>0.2386721853730753</v>
      </c>
      <c r="S51">
        <f t="shared" si="23"/>
        <v>0.69617297591724725</v>
      </c>
      <c r="T51">
        <f t="shared" si="4"/>
        <v>1.1735173466633979</v>
      </c>
      <c r="U51">
        <f t="shared" si="5"/>
        <v>1.1835990439441537</v>
      </c>
      <c r="W51" s="1">
        <f t="shared" si="26"/>
        <v>42.202324506869331</v>
      </c>
      <c r="X51">
        <f t="shared" si="27"/>
        <v>15.971192839794067</v>
      </c>
      <c r="Z51">
        <v>-26.51</v>
      </c>
      <c r="AA51">
        <f t="shared" si="14"/>
        <v>2.5176964726109907</v>
      </c>
      <c r="AB51">
        <f t="shared" si="15"/>
        <v>1.3715307613365328</v>
      </c>
      <c r="AC51" t="e">
        <f t="shared" si="8"/>
        <v>#NUM!</v>
      </c>
      <c r="AD51">
        <f t="shared" si="9"/>
        <v>57</v>
      </c>
      <c r="AR51">
        <v>-26.51</v>
      </c>
      <c r="AS51">
        <f>AA51</f>
        <v>2.5176964726109907</v>
      </c>
      <c r="AT51">
        <f>AS51-(-LN(1-W51/62))</f>
        <v>1.3761266190377122</v>
      </c>
      <c r="AU51">
        <f>-LN(1-X51/62)-AS51</f>
        <v>-2.2198295306600895</v>
      </c>
    </row>
    <row r="52" spans="1:47" x14ac:dyDescent="0.2">
      <c r="A52">
        <v>-26.68</v>
      </c>
      <c r="B52">
        <v>0.93548387096774188</v>
      </c>
      <c r="J52" s="1">
        <v>-26.68</v>
      </c>
      <c r="K52" s="1">
        <v>1</v>
      </c>
      <c r="L52" s="1">
        <f t="shared" si="13"/>
        <v>58</v>
      </c>
      <c r="M52" s="1"/>
      <c r="N52" s="1">
        <f t="shared" si="0"/>
        <v>14.92691528749326</v>
      </c>
      <c r="O52" s="1"/>
      <c r="P52" s="1">
        <f t="shared" si="1"/>
        <v>0.95097419354838708</v>
      </c>
      <c r="Q52">
        <f t="shared" si="2"/>
        <v>0.24075669818537515</v>
      </c>
      <c r="S52">
        <f t="shared" si="23"/>
        <v>0.71021749536301193</v>
      </c>
      <c r="T52">
        <f t="shared" si="4"/>
        <v>1.1917308917337621</v>
      </c>
      <c r="U52">
        <f t="shared" si="5"/>
        <v>1.1973595777658692</v>
      </c>
      <c r="W52" s="1">
        <f t="shared" si="26"/>
        <v>43.073084712506741</v>
      </c>
      <c r="X52">
        <f t="shared" si="27"/>
        <v>16.118646179227021</v>
      </c>
      <c r="Z52">
        <v>-26.68</v>
      </c>
      <c r="AA52">
        <f t="shared" si="14"/>
        <v>2.7408400239252</v>
      </c>
      <c r="AB52">
        <f t="shared" si="15"/>
        <v>1.5495432846797197</v>
      </c>
      <c r="AC52" t="e">
        <f t="shared" si="8"/>
        <v>#NUM!</v>
      </c>
      <c r="AD52">
        <f t="shared" si="9"/>
        <v>58</v>
      </c>
      <c r="AR52">
        <v>-26.68</v>
      </c>
      <c r="AS52">
        <f>AA52</f>
        <v>2.7408400239252</v>
      </c>
      <c r="AT52">
        <f>AS52-(-LN(1-W52/62))</f>
        <v>1.554290637177588</v>
      </c>
      <c r="AU52">
        <f>-LN(1-X52/62)-AS52</f>
        <v>-2.439764438569334</v>
      </c>
    </row>
    <row r="53" spans="1:47" x14ac:dyDescent="0.2">
      <c r="A53">
        <v>-26.88</v>
      </c>
      <c r="B53">
        <v>0.95161290322580649</v>
      </c>
      <c r="J53" s="1">
        <v>-26.88</v>
      </c>
      <c r="K53" s="1">
        <v>1</v>
      </c>
      <c r="L53" s="1">
        <f t="shared" si="13"/>
        <v>59</v>
      </c>
      <c r="M53" s="1"/>
      <c r="N53" s="1">
        <f t="shared" si="0"/>
        <v>15.055045665822471</v>
      </c>
      <c r="O53" s="1"/>
      <c r="P53" s="1">
        <f t="shared" si="1"/>
        <v>0.96710322580645169</v>
      </c>
      <c r="Q53">
        <f t="shared" si="2"/>
        <v>0.24282331719068503</v>
      </c>
      <c r="S53">
        <f t="shared" si="23"/>
        <v>0.72427990861576663</v>
      </c>
      <c r="T53">
        <f t="shared" si="4"/>
        <v>1.2099265429971366</v>
      </c>
      <c r="U53">
        <f t="shared" si="5"/>
        <v>1.2111826560848147</v>
      </c>
      <c r="W53" s="1">
        <f t="shared" si="26"/>
        <v>43.944954334177531</v>
      </c>
      <c r="X53">
        <f t="shared" si="27"/>
        <v>16.264972208819607</v>
      </c>
      <c r="Z53">
        <v>-26.88</v>
      </c>
      <c r="AA53">
        <f t="shared" si="14"/>
        <v>3.0285220963769826</v>
      </c>
      <c r="AB53">
        <f t="shared" si="15"/>
        <v>1.7898974749862762</v>
      </c>
      <c r="AC53" t="e">
        <f t="shared" si="8"/>
        <v>#NUM!</v>
      </c>
      <c r="AD53">
        <f t="shared" si="9"/>
        <v>59</v>
      </c>
      <c r="AR53">
        <v>-26.88</v>
      </c>
      <c r="AS53">
        <f>AA53</f>
        <v>3.0285220963769826</v>
      </c>
      <c r="AT53">
        <f>AS53-(-LN(1-W53/62))</f>
        <v>1.7948128953199507</v>
      </c>
      <c r="AU53">
        <f>-LN(1-X53/62)-AS53</f>
        <v>-2.7242521880967607</v>
      </c>
    </row>
    <row r="54" spans="1:47" x14ac:dyDescent="0.2">
      <c r="A54">
        <v>-26.91</v>
      </c>
      <c r="B54">
        <v>0.967741935483871</v>
      </c>
      <c r="J54" s="1">
        <v>-26.91</v>
      </c>
      <c r="K54" s="1">
        <v>1</v>
      </c>
      <c r="L54" s="1">
        <f t="shared" si="13"/>
        <v>60</v>
      </c>
      <c r="M54" s="1"/>
      <c r="N54" s="1">
        <f t="shared" si="0"/>
        <v>15.182094717133074</v>
      </c>
      <c r="O54" s="1"/>
      <c r="P54" s="1">
        <f t="shared" si="1"/>
        <v>0.9832322580645162</v>
      </c>
      <c r="Q54">
        <f t="shared" si="2"/>
        <v>0.24487249543763023</v>
      </c>
      <c r="S54">
        <f t="shared" si="23"/>
        <v>0.73835976262688596</v>
      </c>
      <c r="T54">
        <f t="shared" si="4"/>
        <v>1.2281047535021465</v>
      </c>
      <c r="U54">
        <f t="shared" si="5"/>
        <v>1.2250655747573129</v>
      </c>
      <c r="W54" s="1">
        <f t="shared" si="26"/>
        <v>44.817905282866924</v>
      </c>
      <c r="X54">
        <f t="shared" si="27"/>
        <v>16.41019947063522</v>
      </c>
      <c r="Z54">
        <v>-26.91</v>
      </c>
      <c r="AA54">
        <f t="shared" si="14"/>
        <v>3.4339872044851472</v>
      </c>
      <c r="AB54">
        <f t="shared" si="15"/>
        <v>2.1456181149589431</v>
      </c>
      <c r="AC54" t="e">
        <f t="shared" si="8"/>
        <v>#NUM!</v>
      </c>
      <c r="AD54">
        <f t="shared" si="9"/>
        <v>60</v>
      </c>
      <c r="AR54">
        <v>-26.91</v>
      </c>
      <c r="AS54">
        <f>AA54</f>
        <v>3.4339872044851472</v>
      </c>
      <c r="AT54">
        <f>AS54-(-LN(1-W54/62))</f>
        <v>2.1507206562197663</v>
      </c>
      <c r="AU54">
        <f>-LN(1-X54/62)-AS54</f>
        <v>-3.1265368383402996</v>
      </c>
    </row>
    <row r="55" spans="1:47" x14ac:dyDescent="0.2">
      <c r="A55">
        <v>-26.91</v>
      </c>
      <c r="B55">
        <v>0.9838709677419355</v>
      </c>
      <c r="J55" s="1">
        <v>-26.91</v>
      </c>
      <c r="K55" s="1">
        <v>1</v>
      </c>
      <c r="L55" s="1">
        <f t="shared" si="13"/>
        <v>61</v>
      </c>
      <c r="M55" s="1"/>
      <c r="N55" s="1">
        <f t="shared" si="0"/>
        <v>15.308089364777041</v>
      </c>
      <c r="O55" s="1"/>
      <c r="P55" s="1">
        <f t="shared" si="1"/>
        <v>0.9993612903225807</v>
      </c>
      <c r="Q55">
        <f t="shared" si="2"/>
        <v>0.24690466717382326</v>
      </c>
      <c r="S55">
        <f t="shared" si="23"/>
        <v>0.7524566231487575</v>
      </c>
      <c r="T55">
        <f t="shared" si="4"/>
        <v>1.2462659574964039</v>
      </c>
      <c r="U55">
        <f t="shared" si="5"/>
        <v>1.2390057904882195</v>
      </c>
      <c r="W55" s="1">
        <f>L55-N55</f>
        <v>45.69191063522296</v>
      </c>
      <c r="X55">
        <f>N55+T55</f>
        <v>16.554355322273445</v>
      </c>
      <c r="Z55">
        <v>-26.91</v>
      </c>
      <c r="AA55">
        <f t="shared" si="14"/>
        <v>4.1271343850450926</v>
      </c>
      <c r="AB55">
        <f t="shared" si="15"/>
        <v>2.7863495264064122</v>
      </c>
      <c r="AC55" t="e">
        <f t="shared" si="8"/>
        <v>#NUM!</v>
      </c>
      <c r="AD55">
        <f t="shared" si="9"/>
        <v>61</v>
      </c>
      <c r="AR55">
        <v>-26.91</v>
      </c>
      <c r="AS55">
        <f>AA55</f>
        <v>4.1271343850450926</v>
      </c>
      <c r="AT55">
        <f>AS55-(-LN(1-W55/62))</f>
        <v>2.7916612647541745</v>
      </c>
      <c r="AU55">
        <f>-LN(1-X55/62)-AS55</f>
        <v>-3.8165169893591369</v>
      </c>
    </row>
    <row r="56" spans="1:47" x14ac:dyDescent="0.2">
      <c r="A56">
        <v>-26.91</v>
      </c>
      <c r="B56">
        <v>1</v>
      </c>
      <c r="J56" s="1">
        <v>-26.91</v>
      </c>
      <c r="K56" s="1">
        <v>1</v>
      </c>
      <c r="L56" s="1">
        <f>L55+K56</f>
        <v>62</v>
      </c>
      <c r="M56" s="1"/>
      <c r="N56" s="1">
        <f t="shared" si="0"/>
        <v>15.433055433063149</v>
      </c>
      <c r="O56" s="1"/>
      <c r="P56" s="1">
        <f t="shared" si="1"/>
        <v>1.0154903225806451</v>
      </c>
      <c r="Q56">
        <f t="shared" si="2"/>
        <v>0.24892024892037337</v>
      </c>
      <c r="S56">
        <f t="shared" si="23"/>
        <v>0.76657007366027174</v>
      </c>
      <c r="T56">
        <f t="shared" si="4"/>
        <v>1.2644105715010185</v>
      </c>
      <c r="U56">
        <f t="shared" si="5"/>
        <v>1.2530009087387401</v>
      </c>
      <c r="W56" s="1">
        <f t="shared" ref="W56" si="28">L56-N56</f>
        <v>46.566944566936854</v>
      </c>
      <c r="X56">
        <f t="shared" ref="X56" si="29">N56+T56</f>
        <v>16.697466004564166</v>
      </c>
      <c r="Z56">
        <v>-26.91</v>
      </c>
      <c r="AA56" t="e">
        <f t="shared" si="14"/>
        <v>#NUM!</v>
      </c>
      <c r="AB56" t="e">
        <f t="shared" si="15"/>
        <v>#NUM!</v>
      </c>
      <c r="AC56" t="e">
        <f t="shared" si="8"/>
        <v>#NUM!</v>
      </c>
      <c r="AD56">
        <f t="shared" si="9"/>
        <v>62</v>
      </c>
      <c r="AR56">
        <v>-26.91</v>
      </c>
      <c r="AS56" t="e">
        <f>AA56</f>
        <v>#NUM!</v>
      </c>
      <c r="AT56" t="e">
        <f>AS56-(-LN(1-W56/62))</f>
        <v>#NUM!</v>
      </c>
      <c r="AU56" t="e">
        <f>-LN(1-X56/62)-AS56</f>
        <v>#NUM!</v>
      </c>
    </row>
  </sheetData>
  <mergeCells count="1">
    <mergeCell ref="AR1:A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2" sqref="B2"/>
    </sheetView>
  </sheetViews>
  <sheetFormatPr defaultRowHeight="12.75" x14ac:dyDescent="0.2"/>
  <sheetData>
    <row r="1" spans="1:2" x14ac:dyDescent="0.2">
      <c r="A1" t="s">
        <v>13</v>
      </c>
      <c r="B1" t="s">
        <v>14</v>
      </c>
    </row>
    <row r="2" spans="1:2" x14ac:dyDescent="0.2">
      <c r="A2">
        <v>-16.7</v>
      </c>
      <c r="B2">
        <v>1</v>
      </c>
    </row>
    <row r="3" spans="1:2" x14ac:dyDescent="0.2">
      <c r="A3">
        <v>-18.3</v>
      </c>
      <c r="B3">
        <v>2</v>
      </c>
    </row>
    <row r="4" spans="1:2" x14ac:dyDescent="0.2">
      <c r="A4">
        <v>-19.86</v>
      </c>
      <c r="B4">
        <v>3</v>
      </c>
    </row>
    <row r="5" spans="1:2" x14ac:dyDescent="0.2">
      <c r="A5">
        <v>-20.21</v>
      </c>
      <c r="B5">
        <v>4</v>
      </c>
    </row>
    <row r="6" spans="1:2" x14ac:dyDescent="0.2">
      <c r="A6">
        <v>-20.97</v>
      </c>
      <c r="B6">
        <v>5</v>
      </c>
    </row>
    <row r="7" spans="1:2" x14ac:dyDescent="0.2">
      <c r="A7">
        <v>-20.99</v>
      </c>
      <c r="B7">
        <v>6</v>
      </c>
    </row>
    <row r="8" spans="1:2" x14ac:dyDescent="0.2">
      <c r="A8">
        <v>-21.3</v>
      </c>
      <c r="B8">
        <v>7</v>
      </c>
    </row>
    <row r="9" spans="1:2" x14ac:dyDescent="0.2">
      <c r="A9">
        <v>-21.38</v>
      </c>
      <c r="B9">
        <v>8</v>
      </c>
    </row>
    <row r="10" spans="1:2" x14ac:dyDescent="0.2">
      <c r="A10">
        <v>-21.44</v>
      </c>
      <c r="B10">
        <v>9</v>
      </c>
    </row>
    <row r="11" spans="1:2" x14ac:dyDescent="0.2">
      <c r="A11">
        <v>-21.53</v>
      </c>
      <c r="B11">
        <v>10</v>
      </c>
    </row>
    <row r="12" spans="1:2" x14ac:dyDescent="0.2">
      <c r="A12">
        <v>-21.82</v>
      </c>
      <c r="B12">
        <v>11</v>
      </c>
    </row>
    <row r="13" spans="1:2" x14ac:dyDescent="0.2">
      <c r="A13">
        <v>-21.97</v>
      </c>
      <c r="B13">
        <v>12</v>
      </c>
    </row>
    <row r="14" spans="1:2" x14ac:dyDescent="0.2">
      <c r="A14">
        <v>-22.13</v>
      </c>
      <c r="B14">
        <v>13</v>
      </c>
    </row>
    <row r="15" spans="1:2" x14ac:dyDescent="0.2">
      <c r="A15">
        <v>-22.22</v>
      </c>
      <c r="B15">
        <v>14</v>
      </c>
    </row>
    <row r="16" spans="1:2" x14ac:dyDescent="0.2">
      <c r="A16">
        <v>-22.38</v>
      </c>
      <c r="B16">
        <v>15</v>
      </c>
    </row>
    <row r="17" spans="1:2" x14ac:dyDescent="0.2">
      <c r="A17">
        <v>-22.47</v>
      </c>
      <c r="B17">
        <v>16</v>
      </c>
    </row>
    <row r="18" spans="1:2" x14ac:dyDescent="0.2">
      <c r="A18">
        <v>-23.36</v>
      </c>
      <c r="B18">
        <v>19</v>
      </c>
    </row>
    <row r="19" spans="1:2" x14ac:dyDescent="0.2">
      <c r="A19">
        <v>-23.42</v>
      </c>
      <c r="B19">
        <v>20</v>
      </c>
    </row>
    <row r="20" spans="1:2" x14ac:dyDescent="0.2">
      <c r="A20">
        <v>-23.47</v>
      </c>
      <c r="B20">
        <v>21</v>
      </c>
    </row>
    <row r="21" spans="1:2" x14ac:dyDescent="0.2">
      <c r="A21">
        <v>-23.51</v>
      </c>
      <c r="B21">
        <v>23</v>
      </c>
    </row>
    <row r="22" spans="1:2" x14ac:dyDescent="0.2">
      <c r="A22">
        <v>-23.57</v>
      </c>
      <c r="B22">
        <v>24</v>
      </c>
    </row>
    <row r="23" spans="1:2" x14ac:dyDescent="0.2">
      <c r="A23">
        <v>-23.64</v>
      </c>
      <c r="B23">
        <v>26</v>
      </c>
    </row>
    <row r="24" spans="1:2" x14ac:dyDescent="0.2">
      <c r="A24">
        <v>-23.71</v>
      </c>
      <c r="B24">
        <v>27</v>
      </c>
    </row>
    <row r="25" spans="1:2" x14ac:dyDescent="0.2">
      <c r="A25">
        <v>-23.73</v>
      </c>
      <c r="B25">
        <v>29</v>
      </c>
    </row>
    <row r="26" spans="1:2" x14ac:dyDescent="0.2">
      <c r="A26">
        <v>-23.85</v>
      </c>
      <c r="B26">
        <v>30</v>
      </c>
    </row>
    <row r="27" spans="1:2" x14ac:dyDescent="0.2">
      <c r="A27">
        <v>-23.87</v>
      </c>
      <c r="B27">
        <v>31</v>
      </c>
    </row>
    <row r="28" spans="1:2" x14ac:dyDescent="0.2">
      <c r="A28">
        <v>-23.91</v>
      </c>
      <c r="B28">
        <v>32</v>
      </c>
    </row>
    <row r="29" spans="1:2" x14ac:dyDescent="0.2">
      <c r="A29">
        <v>-24.19</v>
      </c>
      <c r="B29">
        <v>33</v>
      </c>
    </row>
    <row r="30" spans="1:2" x14ac:dyDescent="0.2">
      <c r="A30">
        <v>-24.36</v>
      </c>
      <c r="B30">
        <v>34</v>
      </c>
    </row>
    <row r="31" spans="1:2" x14ac:dyDescent="0.2">
      <c r="A31">
        <v>-24.51</v>
      </c>
      <c r="B31">
        <v>35</v>
      </c>
    </row>
    <row r="32" spans="1:2" x14ac:dyDescent="0.2">
      <c r="A32">
        <v>-24.53</v>
      </c>
      <c r="B32">
        <v>36</v>
      </c>
    </row>
    <row r="33" spans="1:2" x14ac:dyDescent="0.2">
      <c r="A33">
        <v>-24.85</v>
      </c>
      <c r="B33">
        <v>37</v>
      </c>
    </row>
    <row r="34" spans="1:2" x14ac:dyDescent="0.2">
      <c r="A34">
        <v>-24.95</v>
      </c>
      <c r="B34">
        <v>38</v>
      </c>
    </row>
    <row r="35" spans="1:2" x14ac:dyDescent="0.2">
      <c r="A35">
        <v>-25.11</v>
      </c>
      <c r="B35">
        <v>39</v>
      </c>
    </row>
    <row r="36" spans="1:2" x14ac:dyDescent="0.2">
      <c r="A36">
        <v>-25.21</v>
      </c>
      <c r="B36">
        <v>40</v>
      </c>
    </row>
    <row r="37" spans="1:2" x14ac:dyDescent="0.2">
      <c r="A37">
        <v>-25.37</v>
      </c>
      <c r="B37">
        <v>42</v>
      </c>
    </row>
    <row r="38" spans="1:2" x14ac:dyDescent="0.2">
      <c r="A38">
        <v>-25.41</v>
      </c>
      <c r="B38">
        <v>43</v>
      </c>
    </row>
    <row r="39" spans="1:2" x14ac:dyDescent="0.2">
      <c r="A39">
        <v>-25.42</v>
      </c>
      <c r="B39">
        <v>44</v>
      </c>
    </row>
    <row r="40" spans="1:2" x14ac:dyDescent="0.2">
      <c r="A40">
        <v>-25.53</v>
      </c>
      <c r="B40">
        <v>45</v>
      </c>
    </row>
    <row r="41" spans="1:2" x14ac:dyDescent="0.2">
      <c r="A41">
        <v>-25.55</v>
      </c>
      <c r="B41">
        <v>47</v>
      </c>
    </row>
    <row r="42" spans="1:2" x14ac:dyDescent="0.2">
      <c r="A42">
        <v>-25.74</v>
      </c>
      <c r="B42">
        <v>48</v>
      </c>
    </row>
    <row r="43" spans="1:2" x14ac:dyDescent="0.2">
      <c r="A43">
        <v>-25.83</v>
      </c>
      <c r="B43">
        <v>49</v>
      </c>
    </row>
    <row r="44" spans="1:2" x14ac:dyDescent="0.2">
      <c r="A44">
        <v>-25.86</v>
      </c>
      <c r="B44">
        <v>50</v>
      </c>
    </row>
    <row r="45" spans="1:2" x14ac:dyDescent="0.2">
      <c r="A45">
        <v>-25.88</v>
      </c>
      <c r="B45">
        <v>51</v>
      </c>
    </row>
    <row r="46" spans="1:2" x14ac:dyDescent="0.2">
      <c r="A46">
        <v>-25.95</v>
      </c>
      <c r="B46">
        <v>52</v>
      </c>
    </row>
    <row r="47" spans="1:2" x14ac:dyDescent="0.2">
      <c r="A47">
        <v>-26.06</v>
      </c>
      <c r="B47">
        <v>53</v>
      </c>
    </row>
    <row r="48" spans="1:2" x14ac:dyDescent="0.2">
      <c r="A48">
        <v>-26.17</v>
      </c>
      <c r="B48">
        <v>54</v>
      </c>
    </row>
    <row r="49" spans="1:2" x14ac:dyDescent="0.2">
      <c r="A49">
        <v>-26.33</v>
      </c>
      <c r="B49">
        <v>55</v>
      </c>
    </row>
    <row r="50" spans="1:2" x14ac:dyDescent="0.2">
      <c r="A50">
        <v>-26.43</v>
      </c>
      <c r="B50">
        <v>56</v>
      </c>
    </row>
    <row r="51" spans="1:2" x14ac:dyDescent="0.2">
      <c r="A51">
        <v>-26.51</v>
      </c>
      <c r="B51">
        <v>57</v>
      </c>
    </row>
    <row r="52" spans="1:2" x14ac:dyDescent="0.2">
      <c r="A52">
        <v>-26.68</v>
      </c>
      <c r="B52">
        <v>58</v>
      </c>
    </row>
    <row r="53" spans="1:2" x14ac:dyDescent="0.2">
      <c r="A53">
        <v>-26.88</v>
      </c>
      <c r="B53">
        <v>59</v>
      </c>
    </row>
    <row r="54" spans="1:2" x14ac:dyDescent="0.2">
      <c r="A54">
        <v>-26.91</v>
      </c>
      <c r="B54">
        <v>60</v>
      </c>
    </row>
    <row r="55" spans="1:2" x14ac:dyDescent="0.2">
      <c r="A55">
        <v>-26.91</v>
      </c>
      <c r="B55">
        <v>61</v>
      </c>
    </row>
    <row r="56" spans="1:2" x14ac:dyDescent="0.2">
      <c r="A56">
        <v>-26.91</v>
      </c>
      <c r="B5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O'Sullivan</dc:creator>
  <cp:lastModifiedBy>Daniel O'Sullivan</cp:lastModifiedBy>
  <dcterms:created xsi:type="dcterms:W3CDTF">2017-10-02T12:58:00Z</dcterms:created>
  <dcterms:modified xsi:type="dcterms:W3CDTF">2017-10-04T16:11:02Z</dcterms:modified>
</cp:coreProperties>
</file>