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4.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5.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nja\Downloads\"/>
    </mc:Choice>
  </mc:AlternateContent>
  <bookViews>
    <workbookView xWindow="0" yWindow="0" windowWidth="29205" windowHeight="11160" activeTab="4"/>
  </bookViews>
  <sheets>
    <sheet name="Read Me" sheetId="1" r:id="rId1"/>
    <sheet name="Data Repository Table" sheetId="2" r:id="rId2"/>
    <sheet name="Revenue Analysis" sheetId="3" r:id="rId3"/>
    <sheet name="Expenses Analysis" sheetId="4" r:id="rId4"/>
    <sheet name="Profitability EBIT Analysis" sheetId="5" r:id="rId5"/>
    <sheet name="Variance Analysis" sheetId="6" state="hidden" r:id="rId6"/>
    <sheet name="Cost to Produce" sheetId="7" state="hidden" r:id="rId7"/>
    <sheet name="EBIT" sheetId="8" state="hidden" r:id="rId8"/>
  </sheets>
  <definedNames>
    <definedName name="_xlchart.v1.0">'Variance Analysis'!$B$120:$M$120</definedName>
    <definedName name="_xlchart.v1.1">'Variance Analysis'!$B$125:$M$125</definedName>
  </definedNames>
  <calcPr calcId="152511"/>
  <extLst>
    <ext uri="GoogleSheetsCustomDataVersion2">
      <go:sheetsCustomData xmlns:go="http://customooxmlschemas.google.com/" r:id="rId12" roundtripDataChecksum="c8718h1xoxoBynUe5YyebO8tX9nBLclOnC8XGXu9NJc="/>
    </ext>
  </extLst>
</workbook>
</file>

<file path=xl/calcChain.xml><?xml version="1.0" encoding="utf-8"?>
<calcChain xmlns="http://schemas.openxmlformats.org/spreadsheetml/2006/main">
  <c r="Q59" i="5" l="1"/>
  <c r="Q60" i="5"/>
  <c r="Q58" i="5"/>
  <c r="F58" i="5"/>
  <c r="G58" i="5"/>
  <c r="H58" i="5"/>
  <c r="I58" i="5"/>
  <c r="J58" i="5"/>
  <c r="K58" i="5"/>
  <c r="L58" i="5"/>
  <c r="M58" i="5"/>
  <c r="N58" i="5"/>
  <c r="O58" i="5"/>
  <c r="P58" i="5"/>
  <c r="F59" i="5"/>
  <c r="G59" i="5"/>
  <c r="H59" i="5"/>
  <c r="I59" i="5"/>
  <c r="J59" i="5"/>
  <c r="K59" i="5"/>
  <c r="L59" i="5"/>
  <c r="M59" i="5"/>
  <c r="N59" i="5"/>
  <c r="O59" i="5"/>
  <c r="P59" i="5"/>
  <c r="F60" i="5"/>
  <c r="G60" i="5"/>
  <c r="H60" i="5"/>
  <c r="I60" i="5"/>
  <c r="J60" i="5"/>
  <c r="K60" i="5"/>
  <c r="L60" i="5"/>
  <c r="M60" i="5"/>
  <c r="N60" i="5"/>
  <c r="O60" i="5"/>
  <c r="P60" i="5"/>
  <c r="E59" i="5"/>
  <c r="E60" i="5"/>
  <c r="E58" i="5"/>
  <c r="E24" i="5"/>
  <c r="G133" i="4"/>
  <c r="H133" i="4"/>
  <c r="I133" i="4"/>
  <c r="J133" i="4"/>
  <c r="K133" i="4"/>
  <c r="L133" i="4"/>
  <c r="M133" i="4"/>
  <c r="N133" i="4"/>
  <c r="O133" i="4"/>
  <c r="P133" i="4"/>
  <c r="Q133" i="4"/>
  <c r="G134" i="4"/>
  <c r="H134" i="4"/>
  <c r="I134" i="4"/>
  <c r="J134" i="4"/>
  <c r="K134" i="4"/>
  <c r="L134" i="4"/>
  <c r="M134" i="4"/>
  <c r="N134" i="4"/>
  <c r="O134" i="4"/>
  <c r="P134" i="4"/>
  <c r="Q134" i="4"/>
  <c r="G135" i="4"/>
  <c r="H135" i="4"/>
  <c r="I135" i="4"/>
  <c r="J135" i="4"/>
  <c r="K135" i="4"/>
  <c r="L135" i="4"/>
  <c r="M135" i="4"/>
  <c r="N135" i="4"/>
  <c r="O135" i="4"/>
  <c r="P135" i="4"/>
  <c r="Q135" i="4"/>
  <c r="G136" i="4"/>
  <c r="H136" i="4"/>
  <c r="I136" i="4"/>
  <c r="J136" i="4"/>
  <c r="K136" i="4"/>
  <c r="L136" i="4"/>
  <c r="M136" i="4"/>
  <c r="N136" i="4"/>
  <c r="O136" i="4"/>
  <c r="P136" i="4"/>
  <c r="Q136" i="4"/>
  <c r="G137" i="4"/>
  <c r="H137" i="4"/>
  <c r="I137" i="4"/>
  <c r="J137" i="4"/>
  <c r="K137" i="4"/>
  <c r="L137" i="4"/>
  <c r="M137" i="4"/>
  <c r="N137" i="4"/>
  <c r="O137" i="4"/>
  <c r="P137" i="4"/>
  <c r="Q137" i="4"/>
  <c r="G138" i="4"/>
  <c r="H138" i="4"/>
  <c r="I138" i="4"/>
  <c r="J138" i="4"/>
  <c r="K138" i="4"/>
  <c r="L138" i="4"/>
  <c r="M138" i="4"/>
  <c r="N138" i="4"/>
  <c r="O138" i="4"/>
  <c r="P138" i="4"/>
  <c r="Q138" i="4"/>
  <c r="F134" i="4"/>
  <c r="F135" i="4"/>
  <c r="F136" i="4"/>
  <c r="F137" i="4"/>
  <c r="F138" i="4"/>
  <c r="F133" i="4"/>
  <c r="G85" i="4"/>
  <c r="H85" i="4"/>
  <c r="I85" i="4"/>
  <c r="J85" i="4"/>
  <c r="K85" i="4"/>
  <c r="L85" i="4"/>
  <c r="M85" i="4"/>
  <c r="N85" i="4"/>
  <c r="O85" i="4"/>
  <c r="P85" i="4"/>
  <c r="Q85" i="4"/>
  <c r="F85" i="4"/>
  <c r="G82" i="4"/>
  <c r="H82" i="4"/>
  <c r="I82" i="4"/>
  <c r="J82" i="4"/>
  <c r="K82" i="4"/>
  <c r="L82" i="4"/>
  <c r="M82" i="4"/>
  <c r="N82" i="4"/>
  <c r="O82" i="4"/>
  <c r="P82" i="4"/>
  <c r="Q82" i="4"/>
  <c r="G83" i="4"/>
  <c r="H83" i="4"/>
  <c r="I83" i="4"/>
  <c r="J83" i="4"/>
  <c r="K83" i="4"/>
  <c r="L83" i="4"/>
  <c r="M83" i="4"/>
  <c r="N83" i="4"/>
  <c r="O83" i="4"/>
  <c r="P83" i="4"/>
  <c r="Q83" i="4"/>
  <c r="G84" i="4"/>
  <c r="H84" i="4"/>
  <c r="I84" i="4"/>
  <c r="J84" i="4"/>
  <c r="K84" i="4"/>
  <c r="L84" i="4"/>
  <c r="M84" i="4"/>
  <c r="N84" i="4"/>
  <c r="O84" i="4"/>
  <c r="P84" i="4"/>
  <c r="Q84" i="4"/>
  <c r="F83" i="4"/>
  <c r="F84" i="4"/>
  <c r="F82" i="4"/>
  <c r="Q25" i="5"/>
  <c r="Q24" i="5"/>
  <c r="Q26" i="5"/>
  <c r="F24" i="5"/>
  <c r="G24" i="5"/>
  <c r="H24" i="5"/>
  <c r="I24" i="5"/>
  <c r="J24" i="5"/>
  <c r="K24" i="5"/>
  <c r="L24" i="5"/>
  <c r="M24" i="5"/>
  <c r="N24" i="5"/>
  <c r="O24" i="5"/>
  <c r="P24" i="5"/>
  <c r="F25" i="5"/>
  <c r="G25" i="5"/>
  <c r="H25" i="5"/>
  <c r="I25" i="5"/>
  <c r="J25" i="5"/>
  <c r="K25" i="5"/>
  <c r="L25" i="5"/>
  <c r="M25" i="5"/>
  <c r="N25" i="5"/>
  <c r="O25" i="5"/>
  <c r="P25" i="5"/>
  <c r="F26" i="5"/>
  <c r="G26" i="5"/>
  <c r="H26" i="5"/>
  <c r="I26" i="5"/>
  <c r="J26" i="5"/>
  <c r="K26" i="5"/>
  <c r="L26" i="5"/>
  <c r="M26" i="5"/>
  <c r="N26" i="5"/>
  <c r="O26" i="5"/>
  <c r="P26" i="5"/>
  <c r="E26" i="5"/>
  <c r="E25" i="5"/>
  <c r="Q21" i="5"/>
  <c r="Q22" i="5"/>
  <c r="Q20" i="5"/>
  <c r="Q17" i="5"/>
  <c r="Q18" i="5"/>
  <c r="Q16" i="5"/>
  <c r="E21" i="5"/>
  <c r="F21" i="5"/>
  <c r="G21" i="5"/>
  <c r="H21" i="5"/>
  <c r="I21" i="5"/>
  <c r="J21" i="5"/>
  <c r="K21" i="5"/>
  <c r="L21" i="5"/>
  <c r="M21" i="5"/>
  <c r="N21" i="5"/>
  <c r="O21" i="5"/>
  <c r="P21" i="5"/>
  <c r="E22" i="5"/>
  <c r="F22" i="5"/>
  <c r="G22" i="5"/>
  <c r="H22" i="5"/>
  <c r="I22" i="5"/>
  <c r="J22" i="5"/>
  <c r="K22" i="5"/>
  <c r="L22" i="5"/>
  <c r="M22" i="5"/>
  <c r="N22" i="5"/>
  <c r="O22" i="5"/>
  <c r="P22" i="5"/>
  <c r="F20" i="5"/>
  <c r="G20" i="5"/>
  <c r="H20" i="5"/>
  <c r="I20" i="5"/>
  <c r="J20" i="5"/>
  <c r="K20" i="5"/>
  <c r="L20" i="5"/>
  <c r="M20" i="5"/>
  <c r="N20" i="5"/>
  <c r="O20" i="5"/>
  <c r="P20" i="5"/>
  <c r="E20" i="5"/>
  <c r="P18" i="5"/>
  <c r="F16" i="5"/>
  <c r="G16" i="5"/>
  <c r="H16" i="5"/>
  <c r="I16" i="5"/>
  <c r="J16" i="5"/>
  <c r="K16" i="5"/>
  <c r="L16" i="5"/>
  <c r="M16" i="5"/>
  <c r="N16" i="5"/>
  <c r="O16" i="5"/>
  <c r="P16" i="5"/>
  <c r="F17" i="5"/>
  <c r="G17" i="5"/>
  <c r="H17" i="5"/>
  <c r="I17" i="5"/>
  <c r="J17" i="5"/>
  <c r="K17" i="5"/>
  <c r="L17" i="5"/>
  <c r="M17" i="5"/>
  <c r="N17" i="5"/>
  <c r="O17" i="5"/>
  <c r="P17" i="5"/>
  <c r="F18" i="5"/>
  <c r="G18" i="5"/>
  <c r="H18" i="5"/>
  <c r="I18" i="5"/>
  <c r="J18" i="5"/>
  <c r="K18" i="5"/>
  <c r="L18" i="5"/>
  <c r="M18" i="5"/>
  <c r="N18" i="5"/>
  <c r="O18" i="5"/>
  <c r="E17" i="5"/>
  <c r="E18" i="5"/>
  <c r="E16" i="5"/>
  <c r="B72" i="3"/>
  <c r="G48" i="4" l="1"/>
  <c r="H48" i="4"/>
  <c r="I48" i="4"/>
  <c r="J48" i="4"/>
  <c r="K48" i="4"/>
  <c r="L48" i="4"/>
  <c r="M48" i="4"/>
  <c r="N48" i="4"/>
  <c r="N56" i="4" s="1"/>
  <c r="O48" i="4"/>
  <c r="P48" i="4"/>
  <c r="Q48" i="4"/>
  <c r="G49" i="4"/>
  <c r="H49" i="4"/>
  <c r="I49" i="4"/>
  <c r="J49" i="4"/>
  <c r="K49" i="4"/>
  <c r="R49" i="4" s="1"/>
  <c r="L49" i="4"/>
  <c r="M49" i="4"/>
  <c r="N49" i="4"/>
  <c r="O49" i="4"/>
  <c r="P49" i="4"/>
  <c r="Q49" i="4"/>
  <c r="G50" i="4"/>
  <c r="H50" i="4"/>
  <c r="R50" i="4" s="1"/>
  <c r="I50" i="4"/>
  <c r="J50" i="4"/>
  <c r="K50" i="4"/>
  <c r="L50" i="4"/>
  <c r="M50" i="4"/>
  <c r="N50" i="4"/>
  <c r="O50" i="4"/>
  <c r="P50" i="4"/>
  <c r="P56" i="4" s="1"/>
  <c r="Q50" i="4"/>
  <c r="G51" i="4"/>
  <c r="H51" i="4"/>
  <c r="I51" i="4"/>
  <c r="J51" i="4"/>
  <c r="K51" i="4"/>
  <c r="L51" i="4"/>
  <c r="M51" i="4"/>
  <c r="M56" i="4" s="1"/>
  <c r="N51" i="4"/>
  <c r="O51" i="4"/>
  <c r="P51" i="4"/>
  <c r="Q51" i="4"/>
  <c r="G52" i="4"/>
  <c r="H52" i="4"/>
  <c r="I52" i="4"/>
  <c r="J52" i="4"/>
  <c r="J56" i="4" s="1"/>
  <c r="K52" i="4"/>
  <c r="L52" i="4"/>
  <c r="M52" i="4"/>
  <c r="N52" i="4"/>
  <c r="O52" i="4"/>
  <c r="P52" i="4"/>
  <c r="Q52" i="4"/>
  <c r="G53" i="4"/>
  <c r="G56" i="4" s="1"/>
  <c r="H53" i="4"/>
  <c r="I53" i="4"/>
  <c r="J53" i="4"/>
  <c r="K53" i="4"/>
  <c r="L53" i="4"/>
  <c r="M53" i="4"/>
  <c r="N53" i="4"/>
  <c r="O53" i="4"/>
  <c r="O56" i="4" s="1"/>
  <c r="P53" i="4"/>
  <c r="Q53" i="4"/>
  <c r="G54" i="4"/>
  <c r="H54" i="4"/>
  <c r="I54" i="4"/>
  <c r="J54" i="4"/>
  <c r="K54" i="4"/>
  <c r="L54" i="4"/>
  <c r="R54" i="4" s="1"/>
  <c r="M54" i="4"/>
  <c r="N54" i="4"/>
  <c r="O54" i="4"/>
  <c r="P54" i="4"/>
  <c r="Q54" i="4"/>
  <c r="G55" i="4"/>
  <c r="H55" i="4"/>
  <c r="I55" i="4"/>
  <c r="I56" i="4" s="1"/>
  <c r="J55" i="4"/>
  <c r="K55" i="4"/>
  <c r="L55" i="4"/>
  <c r="M55" i="4"/>
  <c r="N55" i="4"/>
  <c r="O55" i="4"/>
  <c r="P55" i="4"/>
  <c r="Q55" i="4"/>
  <c r="Q56" i="4" s="1"/>
  <c r="F49" i="4"/>
  <c r="F50" i="4"/>
  <c r="F51" i="4"/>
  <c r="F52" i="4"/>
  <c r="F53" i="4"/>
  <c r="F54" i="4"/>
  <c r="F55" i="4"/>
  <c r="F48" i="4"/>
  <c r="F35" i="4"/>
  <c r="G35" i="4"/>
  <c r="H35" i="4"/>
  <c r="I35" i="4"/>
  <c r="J35" i="4"/>
  <c r="K35" i="4"/>
  <c r="L35" i="4"/>
  <c r="M35" i="4"/>
  <c r="M43" i="4" s="1"/>
  <c r="N35" i="4"/>
  <c r="O35" i="4"/>
  <c r="P35" i="4"/>
  <c r="F36" i="4"/>
  <c r="G36" i="4"/>
  <c r="H36" i="4"/>
  <c r="I36" i="4"/>
  <c r="J36" i="4"/>
  <c r="J43" i="4" s="1"/>
  <c r="K36" i="4"/>
  <c r="L36" i="4"/>
  <c r="M36" i="4"/>
  <c r="N36" i="4"/>
  <c r="O36" i="4"/>
  <c r="P36" i="4"/>
  <c r="F37" i="4"/>
  <c r="G37" i="4"/>
  <c r="R37" i="4" s="1"/>
  <c r="H37" i="4"/>
  <c r="I37" i="4"/>
  <c r="J37" i="4"/>
  <c r="K37" i="4"/>
  <c r="L37" i="4"/>
  <c r="M37" i="4"/>
  <c r="N37" i="4"/>
  <c r="O37" i="4"/>
  <c r="O43" i="4" s="1"/>
  <c r="P37" i="4"/>
  <c r="F38" i="4"/>
  <c r="G38" i="4"/>
  <c r="H38" i="4"/>
  <c r="I38" i="4"/>
  <c r="J38" i="4"/>
  <c r="K38" i="4"/>
  <c r="L38" i="4"/>
  <c r="L43" i="4" s="1"/>
  <c r="M38" i="4"/>
  <c r="N38" i="4"/>
  <c r="O38" i="4"/>
  <c r="P38" i="4"/>
  <c r="F39" i="4"/>
  <c r="G39" i="4"/>
  <c r="H39" i="4"/>
  <c r="I39" i="4"/>
  <c r="R39" i="4" s="1"/>
  <c r="J39" i="4"/>
  <c r="K39" i="4"/>
  <c r="L39" i="4"/>
  <c r="M39" i="4"/>
  <c r="N39" i="4"/>
  <c r="O39" i="4"/>
  <c r="P39" i="4"/>
  <c r="F40" i="4"/>
  <c r="G40" i="4"/>
  <c r="H40" i="4"/>
  <c r="I40" i="4"/>
  <c r="J40" i="4"/>
  <c r="K40" i="4"/>
  <c r="L40" i="4"/>
  <c r="M40" i="4"/>
  <c r="N40" i="4"/>
  <c r="O40" i="4"/>
  <c r="P40" i="4"/>
  <c r="F41" i="4"/>
  <c r="G41" i="4"/>
  <c r="H41" i="4"/>
  <c r="I41" i="4"/>
  <c r="J41" i="4"/>
  <c r="K41" i="4"/>
  <c r="R41" i="4" s="1"/>
  <c r="L41" i="4"/>
  <c r="M41" i="4"/>
  <c r="N41" i="4"/>
  <c r="O41" i="4"/>
  <c r="P41" i="4"/>
  <c r="F42" i="4"/>
  <c r="G42" i="4"/>
  <c r="H42" i="4"/>
  <c r="R42" i="4" s="1"/>
  <c r="I42" i="4"/>
  <c r="J42" i="4"/>
  <c r="K42" i="4"/>
  <c r="L42" i="4"/>
  <c r="M42" i="4"/>
  <c r="N42" i="4"/>
  <c r="O42" i="4"/>
  <c r="P42" i="4"/>
  <c r="P43" i="4" s="1"/>
  <c r="Q36" i="4"/>
  <c r="Q37" i="4"/>
  <c r="Q38" i="4"/>
  <c r="Q39" i="4"/>
  <c r="Q40" i="4"/>
  <c r="Q41" i="4"/>
  <c r="Q42" i="4"/>
  <c r="Q35" i="4"/>
  <c r="R35" i="4" s="1"/>
  <c r="G25" i="4"/>
  <c r="H25" i="4"/>
  <c r="I25" i="4"/>
  <c r="J25" i="4"/>
  <c r="K25" i="4"/>
  <c r="L25" i="4"/>
  <c r="M25" i="4"/>
  <c r="N25" i="4"/>
  <c r="N33" i="4" s="1"/>
  <c r="O25" i="4"/>
  <c r="P25" i="4"/>
  <c r="Q25" i="4"/>
  <c r="G26" i="4"/>
  <c r="H26" i="4"/>
  <c r="I26" i="4"/>
  <c r="J26" i="4"/>
  <c r="K26" i="4"/>
  <c r="L26" i="4"/>
  <c r="M26" i="4"/>
  <c r="N26" i="4"/>
  <c r="O26" i="4"/>
  <c r="P26" i="4"/>
  <c r="Q26" i="4"/>
  <c r="G27" i="4"/>
  <c r="H27" i="4"/>
  <c r="H33" i="4" s="1"/>
  <c r="I27" i="4"/>
  <c r="J27" i="4"/>
  <c r="K27" i="4"/>
  <c r="L27" i="4"/>
  <c r="M27" i="4"/>
  <c r="N27" i="4"/>
  <c r="O27" i="4"/>
  <c r="P27" i="4"/>
  <c r="P33" i="4" s="1"/>
  <c r="Q27" i="4"/>
  <c r="G28" i="4"/>
  <c r="H28" i="4"/>
  <c r="I28" i="4"/>
  <c r="J28" i="4"/>
  <c r="K28" i="4"/>
  <c r="L28" i="4"/>
  <c r="M28" i="4"/>
  <c r="M33" i="4" s="1"/>
  <c r="N28" i="4"/>
  <c r="O28" i="4"/>
  <c r="P28" i="4"/>
  <c r="Q28" i="4"/>
  <c r="G29" i="4"/>
  <c r="H29" i="4"/>
  <c r="I29" i="4"/>
  <c r="J29" i="4"/>
  <c r="J33" i="4" s="1"/>
  <c r="K29" i="4"/>
  <c r="L29" i="4"/>
  <c r="M29" i="4"/>
  <c r="N29" i="4"/>
  <c r="O29" i="4"/>
  <c r="P29" i="4"/>
  <c r="Q29" i="4"/>
  <c r="G30" i="4"/>
  <c r="G33" i="4" s="1"/>
  <c r="H30" i="4"/>
  <c r="I30" i="4"/>
  <c r="J30" i="4"/>
  <c r="K30" i="4"/>
  <c r="L30" i="4"/>
  <c r="M30" i="4"/>
  <c r="N30" i="4"/>
  <c r="O30" i="4"/>
  <c r="O33" i="4" s="1"/>
  <c r="P30" i="4"/>
  <c r="Q30" i="4"/>
  <c r="G31" i="4"/>
  <c r="H31" i="4"/>
  <c r="I31" i="4"/>
  <c r="J31" i="4"/>
  <c r="K31" i="4"/>
  <c r="L31" i="4"/>
  <c r="R31" i="4" s="1"/>
  <c r="M31" i="4"/>
  <c r="N31" i="4"/>
  <c r="O31" i="4"/>
  <c r="P31" i="4"/>
  <c r="Q31" i="4"/>
  <c r="G32" i="4"/>
  <c r="H32" i="4"/>
  <c r="I32" i="4"/>
  <c r="I33" i="4" s="1"/>
  <c r="J32" i="4"/>
  <c r="K32" i="4"/>
  <c r="L32" i="4"/>
  <c r="M32" i="4"/>
  <c r="N32" i="4"/>
  <c r="O32" i="4"/>
  <c r="P32" i="4"/>
  <c r="Q32" i="4"/>
  <c r="Q33" i="4" s="1"/>
  <c r="F26" i="4"/>
  <c r="F27" i="4"/>
  <c r="F28" i="4"/>
  <c r="F29" i="4"/>
  <c r="F30" i="4"/>
  <c r="F31" i="4"/>
  <c r="F32" i="4"/>
  <c r="F25" i="4"/>
  <c r="I15" i="4"/>
  <c r="J15" i="4"/>
  <c r="K15" i="4"/>
  <c r="L15" i="4"/>
  <c r="M15" i="4"/>
  <c r="N15" i="4"/>
  <c r="O15" i="4"/>
  <c r="P15" i="4"/>
  <c r="P23" i="4" s="1"/>
  <c r="Q15" i="4"/>
  <c r="I16" i="4"/>
  <c r="J16" i="4"/>
  <c r="K16" i="4"/>
  <c r="L16" i="4"/>
  <c r="M16" i="4"/>
  <c r="N16" i="4"/>
  <c r="O16" i="4"/>
  <c r="P16" i="4"/>
  <c r="Q16" i="4"/>
  <c r="I17" i="4"/>
  <c r="J17" i="4"/>
  <c r="K17" i="4"/>
  <c r="L17" i="4"/>
  <c r="M17" i="4"/>
  <c r="N17" i="4"/>
  <c r="N23" i="4" s="1"/>
  <c r="O17" i="4"/>
  <c r="P17" i="4"/>
  <c r="Q17" i="4"/>
  <c r="I18" i="4"/>
  <c r="J18" i="4"/>
  <c r="K18" i="4"/>
  <c r="L18" i="4"/>
  <c r="M18" i="4"/>
  <c r="M23" i="4" s="1"/>
  <c r="N18" i="4"/>
  <c r="O18" i="4"/>
  <c r="P18" i="4"/>
  <c r="Q18" i="4"/>
  <c r="I19" i="4"/>
  <c r="J19" i="4"/>
  <c r="K19" i="4"/>
  <c r="L19" i="4"/>
  <c r="L23" i="4" s="1"/>
  <c r="M19" i="4"/>
  <c r="N19" i="4"/>
  <c r="O19" i="4"/>
  <c r="P19" i="4"/>
  <c r="Q19" i="4"/>
  <c r="I20" i="4"/>
  <c r="J20" i="4"/>
  <c r="K20" i="4"/>
  <c r="K23" i="4" s="1"/>
  <c r="L20" i="4"/>
  <c r="M20" i="4"/>
  <c r="N20" i="4"/>
  <c r="O20" i="4"/>
  <c r="P20" i="4"/>
  <c r="Q20" i="4"/>
  <c r="I21" i="4"/>
  <c r="J21" i="4"/>
  <c r="J23" i="4" s="1"/>
  <c r="K21" i="4"/>
  <c r="L21" i="4"/>
  <c r="M21" i="4"/>
  <c r="N21" i="4"/>
  <c r="O21" i="4"/>
  <c r="P21" i="4"/>
  <c r="Q21" i="4"/>
  <c r="I22" i="4"/>
  <c r="I23" i="4" s="1"/>
  <c r="J22" i="4"/>
  <c r="K22" i="4"/>
  <c r="L22" i="4"/>
  <c r="M22" i="4"/>
  <c r="N22" i="4"/>
  <c r="O22" i="4"/>
  <c r="P22" i="4"/>
  <c r="Q22" i="4"/>
  <c r="Q23" i="4" s="1"/>
  <c r="H15" i="4"/>
  <c r="H16" i="4"/>
  <c r="H17" i="4"/>
  <c r="H18" i="4"/>
  <c r="H19" i="4"/>
  <c r="H20" i="4"/>
  <c r="H21" i="4"/>
  <c r="H22" i="4"/>
  <c r="H23" i="4" s="1"/>
  <c r="F16" i="4"/>
  <c r="G16" i="4"/>
  <c r="F17" i="4"/>
  <c r="G17" i="4"/>
  <c r="F18" i="4"/>
  <c r="G18" i="4"/>
  <c r="F19" i="4"/>
  <c r="G19" i="4"/>
  <c r="F20" i="4"/>
  <c r="G20" i="4"/>
  <c r="F21" i="4"/>
  <c r="G21" i="4"/>
  <c r="F22" i="4"/>
  <c r="G22" i="4"/>
  <c r="G15" i="4"/>
  <c r="F15" i="4"/>
  <c r="D72" i="3"/>
  <c r="D73" i="3"/>
  <c r="D74" i="3"/>
  <c r="C72" i="3"/>
  <c r="C73" i="3"/>
  <c r="C74" i="3"/>
  <c r="B73" i="3"/>
  <c r="B74" i="3"/>
  <c r="B67" i="3"/>
  <c r="C67" i="3"/>
  <c r="D67" i="3"/>
  <c r="C68" i="3"/>
  <c r="D68" i="3"/>
  <c r="C69" i="3"/>
  <c r="D69" i="3"/>
  <c r="B68" i="3"/>
  <c r="B69" i="3"/>
  <c r="J42" i="3"/>
  <c r="F36" i="3"/>
  <c r="Q36" i="3" s="1"/>
  <c r="G34" i="3"/>
  <c r="H34" i="3"/>
  <c r="I34" i="3"/>
  <c r="J34" i="3"/>
  <c r="K34" i="3"/>
  <c r="L34" i="3"/>
  <c r="M34" i="3"/>
  <c r="N34" i="3"/>
  <c r="O34" i="3"/>
  <c r="P34" i="3"/>
  <c r="G35" i="3"/>
  <c r="H35" i="3"/>
  <c r="I35" i="3"/>
  <c r="J35" i="3"/>
  <c r="K35" i="3"/>
  <c r="L35" i="3"/>
  <c r="M35" i="3"/>
  <c r="N35" i="3"/>
  <c r="O35" i="3"/>
  <c r="P35" i="3"/>
  <c r="G36" i="3"/>
  <c r="H36" i="3"/>
  <c r="I36" i="3"/>
  <c r="J36" i="3"/>
  <c r="K36" i="3"/>
  <c r="L36" i="3"/>
  <c r="M36" i="3"/>
  <c r="N36" i="3"/>
  <c r="O36" i="3"/>
  <c r="P36" i="3"/>
  <c r="G37" i="3"/>
  <c r="H37" i="3"/>
  <c r="I37" i="3"/>
  <c r="J37" i="3"/>
  <c r="K37" i="3"/>
  <c r="L37" i="3"/>
  <c r="M37" i="3"/>
  <c r="N37" i="3"/>
  <c r="O37" i="3"/>
  <c r="P37" i="3"/>
  <c r="G38" i="3"/>
  <c r="H38" i="3"/>
  <c r="I38" i="3"/>
  <c r="J38" i="3"/>
  <c r="K38" i="3"/>
  <c r="L38" i="3"/>
  <c r="M38" i="3"/>
  <c r="N38" i="3"/>
  <c r="O38" i="3"/>
  <c r="P38" i="3"/>
  <c r="G39" i="3"/>
  <c r="H39" i="3"/>
  <c r="I39" i="3"/>
  <c r="J39" i="3"/>
  <c r="K39" i="3"/>
  <c r="L39" i="3"/>
  <c r="Q39" i="3" s="1"/>
  <c r="M39" i="3"/>
  <c r="N39" i="3"/>
  <c r="O39" i="3"/>
  <c r="P39" i="3"/>
  <c r="G40" i="3"/>
  <c r="H40" i="3"/>
  <c r="I40" i="3"/>
  <c r="J40" i="3"/>
  <c r="Q40" i="3" s="1"/>
  <c r="K40" i="3"/>
  <c r="L40" i="3"/>
  <c r="M40" i="3"/>
  <c r="N40" i="3"/>
  <c r="O40" i="3"/>
  <c r="P40" i="3"/>
  <c r="G41" i="3"/>
  <c r="H41" i="3"/>
  <c r="I41" i="3"/>
  <c r="J41" i="3"/>
  <c r="K41" i="3"/>
  <c r="L41" i="3"/>
  <c r="M41" i="3"/>
  <c r="N41" i="3"/>
  <c r="O41" i="3"/>
  <c r="P41" i="3"/>
  <c r="G42" i="3"/>
  <c r="H42" i="3"/>
  <c r="I42" i="3"/>
  <c r="K42" i="3"/>
  <c r="L42" i="3"/>
  <c r="M42" i="3"/>
  <c r="N42" i="3"/>
  <c r="O42" i="3"/>
  <c r="P42" i="3"/>
  <c r="F34" i="3"/>
  <c r="F35" i="3"/>
  <c r="F37" i="3"/>
  <c r="F38" i="3"/>
  <c r="F39" i="3"/>
  <c r="F40" i="3"/>
  <c r="F41" i="3"/>
  <c r="F42" i="3"/>
  <c r="E35" i="3"/>
  <c r="E36" i="3"/>
  <c r="E37" i="3"/>
  <c r="E38" i="3"/>
  <c r="E39" i="3"/>
  <c r="E40" i="3"/>
  <c r="E41" i="3"/>
  <c r="E42" i="3"/>
  <c r="E34" i="3"/>
  <c r="F24" i="3"/>
  <c r="G24" i="3"/>
  <c r="H24" i="3"/>
  <c r="I24" i="3"/>
  <c r="J24" i="3"/>
  <c r="K24" i="3"/>
  <c r="L24" i="3"/>
  <c r="M24" i="3"/>
  <c r="N24" i="3"/>
  <c r="O24" i="3"/>
  <c r="P24" i="3"/>
  <c r="F25" i="3"/>
  <c r="G25" i="3"/>
  <c r="H25" i="3"/>
  <c r="I25" i="3"/>
  <c r="J25" i="3"/>
  <c r="K25" i="3"/>
  <c r="L25" i="3"/>
  <c r="M25" i="3"/>
  <c r="N25" i="3"/>
  <c r="O25" i="3"/>
  <c r="P25" i="3"/>
  <c r="F26" i="3"/>
  <c r="G26" i="3"/>
  <c r="H26" i="3"/>
  <c r="I26" i="3"/>
  <c r="J26" i="3"/>
  <c r="K26" i="3"/>
  <c r="L26" i="3"/>
  <c r="M26" i="3"/>
  <c r="N26" i="3"/>
  <c r="O26" i="3"/>
  <c r="P26" i="3"/>
  <c r="F27" i="3"/>
  <c r="G27" i="3"/>
  <c r="H27" i="3"/>
  <c r="I27" i="3"/>
  <c r="J27" i="3"/>
  <c r="K27" i="3"/>
  <c r="L27" i="3"/>
  <c r="M27" i="3"/>
  <c r="N27" i="3"/>
  <c r="O27" i="3"/>
  <c r="P27" i="3"/>
  <c r="F28" i="3"/>
  <c r="G28" i="3"/>
  <c r="H28" i="3"/>
  <c r="Q28" i="3" s="1"/>
  <c r="I28" i="3"/>
  <c r="J28" i="3"/>
  <c r="K28" i="3"/>
  <c r="L28" i="3"/>
  <c r="M28" i="3"/>
  <c r="N28" i="3"/>
  <c r="O28" i="3"/>
  <c r="P28" i="3"/>
  <c r="E25" i="3"/>
  <c r="E26" i="3"/>
  <c r="E27" i="3"/>
  <c r="E28" i="3"/>
  <c r="E24" i="3"/>
  <c r="G18" i="3"/>
  <c r="H18" i="3"/>
  <c r="I18" i="3"/>
  <c r="J18" i="3"/>
  <c r="K18" i="3"/>
  <c r="L18" i="3"/>
  <c r="M18" i="3"/>
  <c r="N18" i="3"/>
  <c r="O18" i="3"/>
  <c r="P18" i="3"/>
  <c r="G19" i="3"/>
  <c r="H19" i="3"/>
  <c r="I19" i="3"/>
  <c r="J19" i="3"/>
  <c r="K19" i="3"/>
  <c r="L19" i="3"/>
  <c r="M19" i="3"/>
  <c r="N19" i="3"/>
  <c r="O19" i="3"/>
  <c r="P19" i="3"/>
  <c r="G20" i="3"/>
  <c r="H20" i="3"/>
  <c r="I20" i="3"/>
  <c r="J20" i="3"/>
  <c r="K20" i="3"/>
  <c r="L20" i="3"/>
  <c r="M20" i="3"/>
  <c r="N20" i="3"/>
  <c r="O20" i="3"/>
  <c r="P20" i="3"/>
  <c r="G21" i="3"/>
  <c r="H21" i="3"/>
  <c r="I21" i="3"/>
  <c r="J21" i="3"/>
  <c r="K21" i="3"/>
  <c r="L21" i="3"/>
  <c r="M21" i="3"/>
  <c r="N21" i="3"/>
  <c r="O21" i="3"/>
  <c r="P21" i="3"/>
  <c r="G22" i="3"/>
  <c r="H22" i="3"/>
  <c r="I22" i="3"/>
  <c r="J22" i="3"/>
  <c r="K22" i="3"/>
  <c r="L22" i="3"/>
  <c r="M22" i="3"/>
  <c r="N22" i="3"/>
  <c r="O22" i="3"/>
  <c r="P22" i="3"/>
  <c r="F18" i="3"/>
  <c r="F19" i="3"/>
  <c r="F20" i="3"/>
  <c r="F21" i="3"/>
  <c r="F22" i="3"/>
  <c r="E19" i="3"/>
  <c r="E20" i="3"/>
  <c r="E21" i="3"/>
  <c r="E22" i="3"/>
  <c r="E18" i="3"/>
  <c r="I12" i="3"/>
  <c r="J12" i="3"/>
  <c r="K12" i="3"/>
  <c r="L12" i="3"/>
  <c r="M12" i="3"/>
  <c r="N12" i="3"/>
  <c r="O12" i="3"/>
  <c r="P12" i="3"/>
  <c r="I13" i="3"/>
  <c r="J13" i="3"/>
  <c r="K13" i="3"/>
  <c r="L13" i="3"/>
  <c r="M13" i="3"/>
  <c r="N13" i="3"/>
  <c r="O13" i="3"/>
  <c r="P13" i="3"/>
  <c r="I14" i="3"/>
  <c r="J14" i="3"/>
  <c r="K14" i="3"/>
  <c r="L14" i="3"/>
  <c r="M14" i="3"/>
  <c r="N14" i="3"/>
  <c r="O14" i="3"/>
  <c r="P14" i="3"/>
  <c r="I15" i="3"/>
  <c r="J15" i="3"/>
  <c r="K15" i="3"/>
  <c r="L15" i="3"/>
  <c r="M15" i="3"/>
  <c r="N15" i="3"/>
  <c r="O15" i="3"/>
  <c r="P15" i="3"/>
  <c r="I16" i="3"/>
  <c r="J16" i="3"/>
  <c r="K16" i="3"/>
  <c r="L16" i="3"/>
  <c r="M16" i="3"/>
  <c r="N16" i="3"/>
  <c r="O16" i="3"/>
  <c r="P16" i="3"/>
  <c r="G12" i="3"/>
  <c r="H12" i="3"/>
  <c r="G13" i="3"/>
  <c r="H13" i="3"/>
  <c r="G14" i="3"/>
  <c r="H14" i="3"/>
  <c r="G15" i="3"/>
  <c r="H15" i="3"/>
  <c r="G16" i="3"/>
  <c r="H16" i="3"/>
  <c r="F12" i="3"/>
  <c r="F13" i="3"/>
  <c r="F14" i="3"/>
  <c r="F15" i="3"/>
  <c r="F16" i="3"/>
  <c r="E13" i="3"/>
  <c r="E14" i="3"/>
  <c r="E15" i="3"/>
  <c r="E16" i="3"/>
  <c r="E12" i="3"/>
  <c r="N71" i="7"/>
  <c r="M71" i="7"/>
  <c r="L71" i="7"/>
  <c r="K71" i="7"/>
  <c r="J71" i="7"/>
  <c r="I71" i="7"/>
  <c r="H71" i="7"/>
  <c r="G71" i="7"/>
  <c r="F71" i="7"/>
  <c r="E71" i="7"/>
  <c r="D71" i="7"/>
  <c r="C71" i="7"/>
  <c r="N70" i="7"/>
  <c r="M70" i="7"/>
  <c r="L70" i="7"/>
  <c r="K70" i="7"/>
  <c r="J70" i="7"/>
  <c r="I70" i="7"/>
  <c r="H70" i="7"/>
  <c r="G70" i="7"/>
  <c r="F70" i="7"/>
  <c r="E70" i="7"/>
  <c r="D70" i="7"/>
  <c r="C70" i="7"/>
  <c r="N69" i="7"/>
  <c r="M69" i="7"/>
  <c r="L69" i="7"/>
  <c r="K69" i="7"/>
  <c r="J69" i="7"/>
  <c r="I69" i="7"/>
  <c r="H69" i="7"/>
  <c r="G69" i="7"/>
  <c r="F69" i="7"/>
  <c r="E69" i="7"/>
  <c r="D69" i="7"/>
  <c r="C69" i="7"/>
  <c r="N61" i="7"/>
  <c r="M61" i="7"/>
  <c r="L61" i="7"/>
  <c r="K61" i="7"/>
  <c r="J61" i="7"/>
  <c r="I61" i="7"/>
  <c r="H61" i="7"/>
  <c r="G61" i="7"/>
  <c r="F61" i="7"/>
  <c r="E61" i="7"/>
  <c r="D61" i="7"/>
  <c r="C61" i="7"/>
  <c r="N53" i="7"/>
  <c r="M53" i="7"/>
  <c r="L53" i="7"/>
  <c r="K53" i="7"/>
  <c r="J53" i="7"/>
  <c r="I53" i="7"/>
  <c r="H53" i="7"/>
  <c r="G53" i="7"/>
  <c r="F53" i="7"/>
  <c r="E53" i="7"/>
  <c r="D53" i="7"/>
  <c r="C53" i="7"/>
  <c r="N45" i="7"/>
  <c r="M45" i="7"/>
  <c r="L45" i="7"/>
  <c r="K45" i="7"/>
  <c r="J45" i="7"/>
  <c r="I45" i="7"/>
  <c r="H45" i="7"/>
  <c r="G45" i="7"/>
  <c r="F45" i="7"/>
  <c r="E45" i="7"/>
  <c r="D45" i="7"/>
  <c r="C45" i="7"/>
  <c r="N37" i="7"/>
  <c r="M37" i="7"/>
  <c r="L37" i="7"/>
  <c r="K37" i="7"/>
  <c r="J37" i="7"/>
  <c r="I37" i="7"/>
  <c r="H37" i="7"/>
  <c r="G37" i="7"/>
  <c r="F37" i="7"/>
  <c r="E37" i="7"/>
  <c r="D37" i="7"/>
  <c r="C37" i="7"/>
  <c r="N36" i="7"/>
  <c r="M36" i="7"/>
  <c r="L36" i="7"/>
  <c r="K36" i="7"/>
  <c r="J36" i="7"/>
  <c r="I36" i="7"/>
  <c r="H36" i="7"/>
  <c r="G36" i="7"/>
  <c r="F36" i="7"/>
  <c r="E36" i="7"/>
  <c r="D36" i="7"/>
  <c r="C36" i="7"/>
  <c r="N35" i="7"/>
  <c r="M35" i="7"/>
  <c r="L35" i="7"/>
  <c r="K35" i="7"/>
  <c r="J35" i="7"/>
  <c r="I35" i="7"/>
  <c r="H35" i="7"/>
  <c r="G35" i="7"/>
  <c r="F35" i="7"/>
  <c r="E35" i="7"/>
  <c r="D35" i="7"/>
  <c r="C35" i="7"/>
  <c r="N27" i="7"/>
  <c r="M27" i="7"/>
  <c r="L27" i="7"/>
  <c r="K27" i="7"/>
  <c r="J27" i="7"/>
  <c r="I27" i="7"/>
  <c r="H27" i="7"/>
  <c r="G27" i="7"/>
  <c r="F27" i="7"/>
  <c r="E27" i="7"/>
  <c r="D27" i="7"/>
  <c r="C27" i="7"/>
  <c r="D26" i="7"/>
  <c r="K25" i="7"/>
  <c r="G24" i="7"/>
  <c r="N19" i="7"/>
  <c r="M19" i="7"/>
  <c r="L19" i="7"/>
  <c r="K19" i="7"/>
  <c r="J19" i="7"/>
  <c r="I19" i="7"/>
  <c r="H19" i="7"/>
  <c r="G19" i="7"/>
  <c r="F19" i="7"/>
  <c r="E19" i="7"/>
  <c r="D19" i="7"/>
  <c r="C19" i="7"/>
  <c r="C18" i="7"/>
  <c r="L17" i="7"/>
  <c r="H16" i="7"/>
  <c r="N11" i="7"/>
  <c r="M11" i="7"/>
  <c r="L11" i="7"/>
  <c r="K11" i="7"/>
  <c r="J11" i="7"/>
  <c r="I11" i="7"/>
  <c r="H11" i="7"/>
  <c r="G11" i="7"/>
  <c r="F11" i="7"/>
  <c r="E11" i="7"/>
  <c r="D11" i="7"/>
  <c r="C11" i="7"/>
  <c r="K9" i="7"/>
  <c r="G8" i="7"/>
  <c r="H62" i="6"/>
  <c r="H83" i="6" s="1"/>
  <c r="G61" i="6"/>
  <c r="G82" i="6" s="1"/>
  <c r="G60" i="6"/>
  <c r="G81" i="6" s="1"/>
  <c r="D58" i="6"/>
  <c r="D79" i="6" s="1"/>
  <c r="D57" i="6"/>
  <c r="D78" i="6" s="1"/>
  <c r="C56" i="6"/>
  <c r="C77" i="6" s="1"/>
  <c r="C55" i="6"/>
  <c r="C76" i="6" s="1"/>
  <c r="N41" i="6"/>
  <c r="M41" i="6"/>
  <c r="L41" i="6"/>
  <c r="L21" i="8" s="1"/>
  <c r="K41" i="6"/>
  <c r="J41" i="6"/>
  <c r="I41" i="6"/>
  <c r="H41" i="6"/>
  <c r="G41" i="6"/>
  <c r="G21" i="8" s="1"/>
  <c r="F41" i="6"/>
  <c r="E41" i="6"/>
  <c r="D41" i="6"/>
  <c r="D21" i="8" s="1"/>
  <c r="C41" i="6"/>
  <c r="C62" i="6" s="1"/>
  <c r="C83" i="6" s="1"/>
  <c r="N40" i="6"/>
  <c r="M40" i="6"/>
  <c r="L40" i="6"/>
  <c r="L23" i="8" s="1"/>
  <c r="K40" i="6"/>
  <c r="J40" i="6"/>
  <c r="I40" i="6"/>
  <c r="H40" i="6"/>
  <c r="G40" i="6"/>
  <c r="G23" i="8" s="1"/>
  <c r="F40" i="6"/>
  <c r="E40" i="6"/>
  <c r="E61" i="6" s="1"/>
  <c r="E82" i="6" s="1"/>
  <c r="D40" i="6"/>
  <c r="D23" i="8" s="1"/>
  <c r="C40" i="6"/>
  <c r="C61" i="6" s="1"/>
  <c r="C82" i="6" s="1"/>
  <c r="N39" i="6"/>
  <c r="M39" i="6"/>
  <c r="L39" i="6"/>
  <c r="K39" i="6"/>
  <c r="K22" i="8" s="1"/>
  <c r="J39" i="6"/>
  <c r="I39" i="6"/>
  <c r="H39" i="6"/>
  <c r="H22" i="8" s="1"/>
  <c r="G39" i="6"/>
  <c r="F39" i="6"/>
  <c r="E39" i="6"/>
  <c r="D39" i="6"/>
  <c r="D60" i="6" s="1"/>
  <c r="D81" i="6" s="1"/>
  <c r="C39" i="6"/>
  <c r="C22" i="8" s="1"/>
  <c r="N38" i="6"/>
  <c r="M38" i="6"/>
  <c r="M24" i="8" s="1"/>
  <c r="L38" i="6"/>
  <c r="L24" i="8" s="1"/>
  <c r="L25" i="8" s="1"/>
  <c r="K38" i="6"/>
  <c r="K24" i="8" s="1"/>
  <c r="J38" i="6"/>
  <c r="I38" i="6"/>
  <c r="H38" i="6"/>
  <c r="H24" i="8" s="1"/>
  <c r="G38" i="6"/>
  <c r="G24" i="8" s="1"/>
  <c r="G25" i="8" s="1"/>
  <c r="F38" i="6"/>
  <c r="E38" i="6"/>
  <c r="E24" i="8" s="1"/>
  <c r="D38" i="6"/>
  <c r="D24" i="8" s="1"/>
  <c r="D25" i="8" s="1"/>
  <c r="C38" i="6"/>
  <c r="C24" i="8" s="1"/>
  <c r="N37" i="6"/>
  <c r="M37" i="6"/>
  <c r="L37" i="6"/>
  <c r="L58" i="6" s="1"/>
  <c r="L79" i="6" s="1"/>
  <c r="K37" i="6"/>
  <c r="K14" i="8" s="1"/>
  <c r="J37" i="6"/>
  <c r="I37" i="6"/>
  <c r="H37" i="6"/>
  <c r="H14" i="8" s="1"/>
  <c r="G37" i="6"/>
  <c r="F37" i="6"/>
  <c r="E37" i="6"/>
  <c r="D37" i="6"/>
  <c r="C37" i="6"/>
  <c r="C14" i="8" s="1"/>
  <c r="N36" i="6"/>
  <c r="M36" i="6"/>
  <c r="M57" i="6" s="1"/>
  <c r="M78" i="6" s="1"/>
  <c r="L36" i="6"/>
  <c r="L57" i="6" s="1"/>
  <c r="L78" i="6" s="1"/>
  <c r="K36" i="6"/>
  <c r="K16" i="8" s="1"/>
  <c r="J36" i="6"/>
  <c r="I36" i="6"/>
  <c r="H36" i="6"/>
  <c r="H16" i="8" s="1"/>
  <c r="G36" i="6"/>
  <c r="F36" i="6"/>
  <c r="E36" i="6"/>
  <c r="D36" i="6"/>
  <c r="C36" i="6"/>
  <c r="C16" i="8" s="1"/>
  <c r="N35" i="6"/>
  <c r="M35" i="6"/>
  <c r="L35" i="6"/>
  <c r="L15" i="8" s="1"/>
  <c r="K35" i="6"/>
  <c r="K56" i="6" s="1"/>
  <c r="K77" i="6" s="1"/>
  <c r="J35" i="6"/>
  <c r="I35" i="6"/>
  <c r="H35" i="6"/>
  <c r="G35" i="6"/>
  <c r="G15" i="8" s="1"/>
  <c r="F35" i="6"/>
  <c r="E35" i="6"/>
  <c r="D35" i="6"/>
  <c r="D15" i="8" s="1"/>
  <c r="C35" i="6"/>
  <c r="N34" i="6"/>
  <c r="M34" i="6"/>
  <c r="M17" i="8" s="1"/>
  <c r="L34" i="6"/>
  <c r="L17" i="8" s="1"/>
  <c r="K34" i="6"/>
  <c r="K17" i="8" s="1"/>
  <c r="J34" i="6"/>
  <c r="I34" i="6"/>
  <c r="H34" i="6"/>
  <c r="H17" i="8" s="1"/>
  <c r="H18" i="8" s="1"/>
  <c r="G34" i="6"/>
  <c r="G17" i="8" s="1"/>
  <c r="F34" i="6"/>
  <c r="E34" i="6"/>
  <c r="E17" i="8" s="1"/>
  <c r="D34" i="6"/>
  <c r="D17" i="8" s="1"/>
  <c r="C34" i="6"/>
  <c r="C17" i="8" s="1"/>
  <c r="N33" i="6"/>
  <c r="M33" i="6"/>
  <c r="L33" i="6"/>
  <c r="L7" i="8" s="1"/>
  <c r="K33" i="6"/>
  <c r="K54" i="6" s="1"/>
  <c r="K75" i="6" s="1"/>
  <c r="J33" i="6"/>
  <c r="I33" i="6"/>
  <c r="I54" i="6" s="1"/>
  <c r="I75" i="6" s="1"/>
  <c r="H33" i="6"/>
  <c r="G33" i="6"/>
  <c r="G7" i="8" s="1"/>
  <c r="F33" i="6"/>
  <c r="E33" i="6"/>
  <c r="D33" i="6"/>
  <c r="D7" i="8" s="1"/>
  <c r="C33" i="6"/>
  <c r="C54" i="6" s="1"/>
  <c r="C75" i="6" s="1"/>
  <c r="N32" i="6"/>
  <c r="M32" i="6"/>
  <c r="M44" i="6" s="1"/>
  <c r="L32" i="6"/>
  <c r="L9" i="8" s="1"/>
  <c r="K32" i="6"/>
  <c r="J32" i="6"/>
  <c r="I32" i="6"/>
  <c r="H32" i="6"/>
  <c r="G32" i="6"/>
  <c r="G9" i="8" s="1"/>
  <c r="F32" i="6"/>
  <c r="E32" i="6"/>
  <c r="E53" i="6" s="1"/>
  <c r="E74" i="6" s="1"/>
  <c r="D32" i="6"/>
  <c r="D9" i="8" s="1"/>
  <c r="C32" i="6"/>
  <c r="N31" i="6"/>
  <c r="M31" i="6"/>
  <c r="L31" i="6"/>
  <c r="K31" i="6"/>
  <c r="K8" i="8" s="1"/>
  <c r="J31" i="6"/>
  <c r="I31" i="6"/>
  <c r="H31" i="6"/>
  <c r="H8" i="8" s="1"/>
  <c r="G31" i="6"/>
  <c r="F31" i="6"/>
  <c r="E31" i="6"/>
  <c r="D31" i="6"/>
  <c r="C31" i="6"/>
  <c r="C8" i="8" s="1"/>
  <c r="N30" i="6"/>
  <c r="N10" i="8" s="1"/>
  <c r="M30" i="6"/>
  <c r="M10" i="8" s="1"/>
  <c r="L30" i="6"/>
  <c r="L10" i="8" s="1"/>
  <c r="L11" i="8" s="1"/>
  <c r="K30" i="6"/>
  <c r="K10" i="8" s="1"/>
  <c r="J30" i="6"/>
  <c r="J10" i="8" s="1"/>
  <c r="I30" i="6"/>
  <c r="I10" i="8" s="1"/>
  <c r="H30" i="6"/>
  <c r="H10" i="8" s="1"/>
  <c r="G30" i="6"/>
  <c r="G10" i="8" s="1"/>
  <c r="G11" i="8" s="1"/>
  <c r="F30" i="6"/>
  <c r="F10" i="8" s="1"/>
  <c r="E30" i="6"/>
  <c r="E10" i="8" s="1"/>
  <c r="D30" i="6"/>
  <c r="D10" i="8" s="1"/>
  <c r="D11" i="8" s="1"/>
  <c r="C30" i="6"/>
  <c r="C10" i="8" s="1"/>
  <c r="N20" i="6"/>
  <c r="M20" i="6"/>
  <c r="L20" i="6"/>
  <c r="K20" i="6"/>
  <c r="J20" i="6"/>
  <c r="I20" i="6"/>
  <c r="H20" i="6"/>
  <c r="G20" i="6"/>
  <c r="F20" i="6"/>
  <c r="E20" i="6"/>
  <c r="D20" i="6"/>
  <c r="C20" i="6"/>
  <c r="N19" i="6"/>
  <c r="M19" i="6"/>
  <c r="L19" i="6"/>
  <c r="K19" i="6"/>
  <c r="J19" i="6"/>
  <c r="I19" i="6"/>
  <c r="H19" i="6"/>
  <c r="H61" i="6" s="1"/>
  <c r="H82" i="6" s="1"/>
  <c r="G19" i="6"/>
  <c r="F19" i="6"/>
  <c r="E19" i="6"/>
  <c r="D19" i="6"/>
  <c r="C19" i="6"/>
  <c r="N18" i="6"/>
  <c r="M18" i="6"/>
  <c r="L18" i="6"/>
  <c r="K18" i="6"/>
  <c r="J18" i="6"/>
  <c r="I18" i="6"/>
  <c r="H18" i="6"/>
  <c r="G18" i="6"/>
  <c r="F18" i="6"/>
  <c r="E18" i="6"/>
  <c r="D18" i="6"/>
  <c r="C18" i="6"/>
  <c r="N17" i="6"/>
  <c r="N55" i="8" s="1"/>
  <c r="M17" i="6"/>
  <c r="M55" i="8" s="1"/>
  <c r="L17" i="6"/>
  <c r="L55" i="8" s="1"/>
  <c r="K17" i="6"/>
  <c r="K55" i="8" s="1"/>
  <c r="J17" i="6"/>
  <c r="J55" i="8" s="1"/>
  <c r="I17" i="6"/>
  <c r="I55" i="8" s="1"/>
  <c r="H17" i="6"/>
  <c r="H55" i="8" s="1"/>
  <c r="G17" i="6"/>
  <c r="G55" i="8" s="1"/>
  <c r="F17" i="6"/>
  <c r="F55" i="8" s="1"/>
  <c r="E17" i="6"/>
  <c r="E55" i="8" s="1"/>
  <c r="D17" i="6"/>
  <c r="D55" i="8" s="1"/>
  <c r="C17" i="6"/>
  <c r="C55" i="8" s="1"/>
  <c r="N16" i="6"/>
  <c r="M16" i="6"/>
  <c r="L16" i="6"/>
  <c r="K16" i="6"/>
  <c r="J16" i="6"/>
  <c r="I16" i="6"/>
  <c r="H16" i="6"/>
  <c r="G16" i="6"/>
  <c r="F16" i="6"/>
  <c r="E16" i="6"/>
  <c r="D16" i="6"/>
  <c r="C16" i="6"/>
  <c r="N15" i="6"/>
  <c r="M15" i="6"/>
  <c r="L15" i="6"/>
  <c r="K15" i="6"/>
  <c r="J15" i="6"/>
  <c r="I15" i="6"/>
  <c r="H15" i="6"/>
  <c r="G15" i="6"/>
  <c r="F15" i="6"/>
  <c r="E15" i="6"/>
  <c r="D15" i="6"/>
  <c r="C15" i="6"/>
  <c r="N14" i="6"/>
  <c r="M14" i="6"/>
  <c r="L14" i="6"/>
  <c r="K14" i="6"/>
  <c r="J14" i="6"/>
  <c r="I14" i="6"/>
  <c r="H14" i="6"/>
  <c r="G14" i="6"/>
  <c r="F14" i="6"/>
  <c r="E14" i="6"/>
  <c r="D14" i="6"/>
  <c r="D56" i="6" s="1"/>
  <c r="D77" i="6" s="1"/>
  <c r="C14" i="6"/>
  <c r="N13" i="6"/>
  <c r="N47" i="8" s="1"/>
  <c r="M13" i="6"/>
  <c r="M47" i="8" s="1"/>
  <c r="L13" i="6"/>
  <c r="L47" i="8" s="1"/>
  <c r="K13" i="6"/>
  <c r="K47" i="8" s="1"/>
  <c r="J13" i="6"/>
  <c r="J47" i="8" s="1"/>
  <c r="I13" i="6"/>
  <c r="I47" i="8" s="1"/>
  <c r="H13" i="6"/>
  <c r="H47" i="8" s="1"/>
  <c r="G13" i="6"/>
  <c r="G47" i="8" s="1"/>
  <c r="F13" i="6"/>
  <c r="F47" i="8" s="1"/>
  <c r="E13" i="6"/>
  <c r="E47" i="8" s="1"/>
  <c r="D13" i="6"/>
  <c r="D47" i="8" s="1"/>
  <c r="C13" i="6"/>
  <c r="C47" i="8" s="1"/>
  <c r="N12" i="6"/>
  <c r="M12" i="6"/>
  <c r="L12" i="6"/>
  <c r="K12" i="6"/>
  <c r="J12" i="6"/>
  <c r="I12" i="6"/>
  <c r="H12" i="6"/>
  <c r="G12" i="6"/>
  <c r="F12" i="6"/>
  <c r="E12" i="6"/>
  <c r="D12" i="6"/>
  <c r="C12" i="6"/>
  <c r="N11" i="6"/>
  <c r="M11" i="6"/>
  <c r="M23" i="6" s="1"/>
  <c r="L11" i="6"/>
  <c r="K11" i="6"/>
  <c r="J11" i="6"/>
  <c r="I11" i="6"/>
  <c r="H11" i="6"/>
  <c r="G11" i="6"/>
  <c r="F11" i="6"/>
  <c r="E11" i="6"/>
  <c r="D11" i="6"/>
  <c r="C11" i="6"/>
  <c r="N10" i="6"/>
  <c r="M10" i="6"/>
  <c r="L10" i="6"/>
  <c r="K10" i="6"/>
  <c r="J10" i="6"/>
  <c r="I10" i="6"/>
  <c r="I22" i="6" s="1"/>
  <c r="H10" i="6"/>
  <c r="G10" i="6"/>
  <c r="F10" i="6"/>
  <c r="E10" i="6"/>
  <c r="D10" i="6"/>
  <c r="C10" i="6"/>
  <c r="N9" i="6"/>
  <c r="N39" i="8" s="1"/>
  <c r="M9" i="6"/>
  <c r="M39" i="8" s="1"/>
  <c r="L9" i="6"/>
  <c r="L39" i="8" s="1"/>
  <c r="K9" i="6"/>
  <c r="K39" i="8" s="1"/>
  <c r="J9" i="6"/>
  <c r="J39" i="8" s="1"/>
  <c r="I9" i="6"/>
  <c r="I39" i="8" s="1"/>
  <c r="H9" i="6"/>
  <c r="H39" i="8" s="1"/>
  <c r="G9" i="6"/>
  <c r="G39" i="8" s="1"/>
  <c r="F124" i="6" s="1"/>
  <c r="F9" i="6"/>
  <c r="F39" i="8" s="1"/>
  <c r="E9" i="6"/>
  <c r="E39" i="8" s="1"/>
  <c r="D9" i="6"/>
  <c r="D39" i="8" s="1"/>
  <c r="C124" i="6" s="1"/>
  <c r="C9" i="6"/>
  <c r="C39" i="8" s="1"/>
  <c r="K56" i="4"/>
  <c r="R51" i="4"/>
  <c r="N43" i="4"/>
  <c r="F43" i="4"/>
  <c r="K33" i="4"/>
  <c r="R26" i="4"/>
  <c r="O23" i="4"/>
  <c r="E73" i="3"/>
  <c r="E72" i="3"/>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R52" i="4" l="1"/>
  <c r="L56" i="4"/>
  <c r="R53" i="4"/>
  <c r="R55" i="4"/>
  <c r="H56" i="4"/>
  <c r="F56" i="4"/>
  <c r="R56" i="4" s="1"/>
  <c r="R48" i="4"/>
  <c r="G43" i="4"/>
  <c r="H43" i="4"/>
  <c r="I43" i="4"/>
  <c r="R40" i="4"/>
  <c r="K43" i="4"/>
  <c r="R38" i="4"/>
  <c r="R43" i="4" s="1"/>
  <c r="R36" i="4"/>
  <c r="Q43" i="4"/>
  <c r="R27" i="4"/>
  <c r="L33" i="4"/>
  <c r="R32" i="4"/>
  <c r="R30" i="4"/>
  <c r="R28" i="4"/>
  <c r="R29" i="4"/>
  <c r="F33" i="4"/>
  <c r="R25" i="4"/>
  <c r="R18" i="4"/>
  <c r="R21" i="4"/>
  <c r="R20" i="4"/>
  <c r="R16" i="4"/>
  <c r="R19" i="4"/>
  <c r="R17" i="4"/>
  <c r="G23" i="4"/>
  <c r="R22" i="4"/>
  <c r="F23" i="4"/>
  <c r="R15" i="4"/>
  <c r="E74" i="3"/>
  <c r="E69" i="3"/>
  <c r="E67" i="3"/>
  <c r="E68" i="3"/>
  <c r="Q38" i="3"/>
  <c r="Q37" i="3"/>
  <c r="Q34" i="3"/>
  <c r="Q35" i="3"/>
  <c r="Q41" i="3"/>
  <c r="Q42" i="3"/>
  <c r="Q24" i="3"/>
  <c r="Q25" i="3"/>
  <c r="Q27" i="3"/>
  <c r="Q26" i="3"/>
  <c r="Q21" i="3"/>
  <c r="Q20" i="3"/>
  <c r="Q19" i="3"/>
  <c r="Q18" i="3"/>
  <c r="Q22" i="3"/>
  <c r="Q12" i="3"/>
  <c r="Q13" i="3"/>
  <c r="Q15" i="3"/>
  <c r="Q14" i="3"/>
  <c r="Q16" i="3"/>
  <c r="I60" i="8"/>
  <c r="I67" i="7"/>
  <c r="M61" i="8"/>
  <c r="M68" i="7"/>
  <c r="M30" i="8"/>
  <c r="M34" i="7"/>
  <c r="M65" i="6"/>
  <c r="M86" i="6" s="1"/>
  <c r="I44" i="8"/>
  <c r="I50" i="7"/>
  <c r="I14" i="8"/>
  <c r="I16" i="7"/>
  <c r="I21" i="8"/>
  <c r="I24" i="7"/>
  <c r="I124" i="6"/>
  <c r="F37" i="8"/>
  <c r="F43" i="7"/>
  <c r="N37" i="8"/>
  <c r="N43" i="7"/>
  <c r="J38" i="8"/>
  <c r="J44" i="7"/>
  <c r="F36" i="8"/>
  <c r="F42" i="7"/>
  <c r="N36" i="8"/>
  <c r="N42" i="7"/>
  <c r="F45" i="8"/>
  <c r="F51" i="7"/>
  <c r="N45" i="8"/>
  <c r="N51" i="7"/>
  <c r="J46" i="8"/>
  <c r="J52" i="7"/>
  <c r="F44" i="8"/>
  <c r="F50" i="7"/>
  <c r="N44" i="8"/>
  <c r="N50" i="7"/>
  <c r="F53" i="8"/>
  <c r="F59" i="7"/>
  <c r="N53" i="8"/>
  <c r="N59" i="7"/>
  <c r="J54" i="8"/>
  <c r="J60" i="7"/>
  <c r="F52" i="8"/>
  <c r="F56" i="8" s="1"/>
  <c r="F58" i="7"/>
  <c r="N52" i="8"/>
  <c r="N58" i="7"/>
  <c r="J21" i="6"/>
  <c r="J62" i="8" s="1"/>
  <c r="F22" i="6"/>
  <c r="N22" i="6"/>
  <c r="J23" i="6"/>
  <c r="F24" i="6"/>
  <c r="N24" i="6"/>
  <c r="F8" i="8"/>
  <c r="E122" i="6" s="1"/>
  <c r="F9" i="7"/>
  <c r="N8" i="8"/>
  <c r="M122" i="6" s="1"/>
  <c r="N9" i="7"/>
  <c r="J9" i="8"/>
  <c r="J10" i="7"/>
  <c r="F7" i="8"/>
  <c r="E121" i="6" s="1"/>
  <c r="F8" i="7"/>
  <c r="F54" i="6"/>
  <c r="F75" i="6" s="1"/>
  <c r="N7" i="8"/>
  <c r="M121" i="6" s="1"/>
  <c r="N8" i="7"/>
  <c r="N54" i="6"/>
  <c r="N75" i="6" s="1"/>
  <c r="J17" i="8"/>
  <c r="J55" i="6"/>
  <c r="J76" i="6" s="1"/>
  <c r="F15" i="8"/>
  <c r="F17" i="7"/>
  <c r="F56" i="6"/>
  <c r="F77" i="6" s="1"/>
  <c r="N15" i="8"/>
  <c r="N17" i="7"/>
  <c r="N56" i="6"/>
  <c r="N77" i="6" s="1"/>
  <c r="J16" i="8"/>
  <c r="J18" i="7"/>
  <c r="J57" i="6"/>
  <c r="J78" i="6" s="1"/>
  <c r="F14" i="8"/>
  <c r="F58" i="6"/>
  <c r="F79" i="6" s="1"/>
  <c r="F16" i="7"/>
  <c r="N14" i="8"/>
  <c r="N58" i="6"/>
  <c r="N79" i="6" s="1"/>
  <c r="N16" i="7"/>
  <c r="J24" i="8"/>
  <c r="J59" i="6"/>
  <c r="J80" i="6" s="1"/>
  <c r="F22" i="8"/>
  <c r="F60" i="6"/>
  <c r="F81" i="6" s="1"/>
  <c r="F25" i="7"/>
  <c r="N22" i="8"/>
  <c r="N60" i="6"/>
  <c r="N81" i="6" s="1"/>
  <c r="N25" i="7"/>
  <c r="J23" i="8"/>
  <c r="J61" i="6"/>
  <c r="J82" i="6" s="1"/>
  <c r="J26" i="7"/>
  <c r="F21" i="8"/>
  <c r="F24" i="7"/>
  <c r="F62" i="6"/>
  <c r="F83" i="6" s="1"/>
  <c r="N21" i="8"/>
  <c r="N24" i="7"/>
  <c r="N62" i="6"/>
  <c r="N83" i="6" s="1"/>
  <c r="J42" i="6"/>
  <c r="F43" i="6"/>
  <c r="N43" i="6"/>
  <c r="J44" i="6"/>
  <c r="F45" i="6"/>
  <c r="N45" i="6"/>
  <c r="J51" i="6"/>
  <c r="J72" i="6" s="1"/>
  <c r="F52" i="6"/>
  <c r="F73" i="6" s="1"/>
  <c r="N52" i="6"/>
  <c r="N73" i="6" s="1"/>
  <c r="J53" i="6"/>
  <c r="J74" i="6" s="1"/>
  <c r="K55" i="6"/>
  <c r="K76" i="6" s="1"/>
  <c r="M59" i="6"/>
  <c r="M80" i="6" s="1"/>
  <c r="L8" i="7"/>
  <c r="K16" i="7"/>
  <c r="L24" i="7"/>
  <c r="I37" i="8"/>
  <c r="I43" i="7"/>
  <c r="I45" i="8"/>
  <c r="I51" i="7"/>
  <c r="E21" i="6"/>
  <c r="E62" i="8" s="1"/>
  <c r="I22" i="8"/>
  <c r="I25" i="7"/>
  <c r="C40" i="8"/>
  <c r="B124" i="6"/>
  <c r="J124" i="6"/>
  <c r="G37" i="8"/>
  <c r="G43" i="7"/>
  <c r="C38" i="8"/>
  <c r="C44" i="7"/>
  <c r="K38" i="8"/>
  <c r="K44" i="7"/>
  <c r="G36" i="8"/>
  <c r="F121" i="6" s="1"/>
  <c r="G42" i="7"/>
  <c r="G45" i="8"/>
  <c r="G51" i="7"/>
  <c r="C46" i="8"/>
  <c r="C52" i="7"/>
  <c r="K46" i="8"/>
  <c r="K52" i="7"/>
  <c r="G44" i="8"/>
  <c r="G50" i="7"/>
  <c r="G53" i="8"/>
  <c r="G59" i="7"/>
  <c r="C54" i="8"/>
  <c r="C60" i="7"/>
  <c r="K54" i="8"/>
  <c r="K60" i="7"/>
  <c r="G52" i="8"/>
  <c r="G58" i="7"/>
  <c r="C21" i="6"/>
  <c r="C62" i="8" s="1"/>
  <c r="K21" i="6"/>
  <c r="K62" i="8" s="1"/>
  <c r="G22" i="6"/>
  <c r="C23" i="6"/>
  <c r="K23" i="6"/>
  <c r="G24" i="6"/>
  <c r="G8" i="8"/>
  <c r="F122" i="6" s="1"/>
  <c r="G9" i="7"/>
  <c r="C9" i="8"/>
  <c r="B123" i="6" s="1"/>
  <c r="C10" i="7"/>
  <c r="K9" i="8"/>
  <c r="K10" i="7"/>
  <c r="C18" i="8"/>
  <c r="K18" i="8"/>
  <c r="G14" i="8"/>
  <c r="G18" i="8" s="1"/>
  <c r="G16" i="7"/>
  <c r="G22" i="8"/>
  <c r="G25" i="7"/>
  <c r="C23" i="8"/>
  <c r="C26" i="7"/>
  <c r="K23" i="8"/>
  <c r="K26" i="7"/>
  <c r="C42" i="6"/>
  <c r="K42" i="6"/>
  <c r="G43" i="6"/>
  <c r="C44" i="6"/>
  <c r="K44" i="6"/>
  <c r="G45" i="6"/>
  <c r="C51" i="6"/>
  <c r="C72" i="6" s="1"/>
  <c r="K51" i="6"/>
  <c r="K72" i="6" s="1"/>
  <c r="G52" i="6"/>
  <c r="G73" i="6" s="1"/>
  <c r="C53" i="6"/>
  <c r="C74" i="6" s="1"/>
  <c r="K53" i="6"/>
  <c r="K74" i="6" s="1"/>
  <c r="L55" i="6"/>
  <c r="L76" i="6" s="1"/>
  <c r="L56" i="6"/>
  <c r="L77" i="6" s="1"/>
  <c r="C59" i="6"/>
  <c r="C80" i="6" s="1"/>
  <c r="C60" i="6"/>
  <c r="C81" i="6" s="1"/>
  <c r="D61" i="6"/>
  <c r="D82" i="6" s="1"/>
  <c r="D62" i="6"/>
  <c r="D83" i="6" s="1"/>
  <c r="C9" i="7"/>
  <c r="D17" i="7"/>
  <c r="C25" i="7"/>
  <c r="L124" i="6"/>
  <c r="I36" i="8"/>
  <c r="I42" i="7"/>
  <c r="M46" i="8"/>
  <c r="M52" i="7"/>
  <c r="M54" i="8"/>
  <c r="M60" i="7"/>
  <c r="M21" i="6"/>
  <c r="M62" i="8" s="1"/>
  <c r="I8" i="8"/>
  <c r="I9" i="7"/>
  <c r="I7" i="8"/>
  <c r="I8" i="7"/>
  <c r="M16" i="8"/>
  <c r="M18" i="7"/>
  <c r="M23" i="8"/>
  <c r="M26" i="7"/>
  <c r="E59" i="6"/>
  <c r="E80" i="6" s="1"/>
  <c r="D40" i="8"/>
  <c r="C125" i="6" s="1"/>
  <c r="H37" i="8"/>
  <c r="G122" i="6" s="1"/>
  <c r="H43" i="7"/>
  <c r="D38" i="8"/>
  <c r="D44" i="7"/>
  <c r="L38" i="8"/>
  <c r="L44" i="7"/>
  <c r="H42" i="7"/>
  <c r="H36" i="8"/>
  <c r="H45" i="8"/>
  <c r="H51" i="7"/>
  <c r="D46" i="8"/>
  <c r="D52" i="7"/>
  <c r="L52" i="7"/>
  <c r="L46" i="8"/>
  <c r="H44" i="8"/>
  <c r="H50" i="7"/>
  <c r="H53" i="8"/>
  <c r="H59" i="7"/>
  <c r="D54" i="8"/>
  <c r="D60" i="7"/>
  <c r="L54" i="8"/>
  <c r="L60" i="7"/>
  <c r="H52" i="8"/>
  <c r="H58" i="7"/>
  <c r="D21" i="6"/>
  <c r="D62" i="8" s="1"/>
  <c r="L21" i="6"/>
  <c r="L62" i="8" s="1"/>
  <c r="H22" i="6"/>
  <c r="D23" i="6"/>
  <c r="L23" i="6"/>
  <c r="H24" i="6"/>
  <c r="C123" i="6"/>
  <c r="K123" i="6"/>
  <c r="H7" i="8"/>
  <c r="G121" i="6" s="1"/>
  <c r="H8" i="7"/>
  <c r="H17" i="7"/>
  <c r="H15" i="8"/>
  <c r="D18" i="7"/>
  <c r="D16" i="8"/>
  <c r="L18" i="7"/>
  <c r="L16" i="8"/>
  <c r="H21" i="8"/>
  <c r="H24" i="7"/>
  <c r="D42" i="6"/>
  <c r="L42" i="6"/>
  <c r="H43" i="6"/>
  <c r="D44" i="6"/>
  <c r="L44" i="6"/>
  <c r="H45" i="6"/>
  <c r="D51" i="6"/>
  <c r="D72" i="6" s="1"/>
  <c r="L51" i="6"/>
  <c r="L72" i="6" s="1"/>
  <c r="H52" i="6"/>
  <c r="H73" i="6" s="1"/>
  <c r="D53" i="6"/>
  <c r="D74" i="6" s="1"/>
  <c r="L53" i="6"/>
  <c r="L74" i="6" s="1"/>
  <c r="L54" i="6"/>
  <c r="L75" i="6" s="1"/>
  <c r="M55" i="6"/>
  <c r="M76" i="6" s="1"/>
  <c r="C57" i="6"/>
  <c r="C78" i="6" s="1"/>
  <c r="C58" i="6"/>
  <c r="C79" i="6" s="1"/>
  <c r="D59" i="6"/>
  <c r="D80" i="6" s="1"/>
  <c r="G62" i="6"/>
  <c r="G83" i="6" s="1"/>
  <c r="K124" i="6"/>
  <c r="H9" i="7"/>
  <c r="G17" i="7"/>
  <c r="H25" i="7"/>
  <c r="E38" i="8"/>
  <c r="E44" i="7"/>
  <c r="M38" i="8"/>
  <c r="M44" i="7"/>
  <c r="E46" i="8"/>
  <c r="E52" i="7"/>
  <c r="E54" i="8"/>
  <c r="E60" i="7"/>
  <c r="M9" i="8"/>
  <c r="M10" i="7"/>
  <c r="E16" i="8"/>
  <c r="E18" i="7"/>
  <c r="M42" i="6"/>
  <c r="I52" i="6"/>
  <c r="I73" i="6" s="1"/>
  <c r="F40" i="8"/>
  <c r="E124" i="6"/>
  <c r="N40" i="8"/>
  <c r="M124" i="6"/>
  <c r="J37" i="8"/>
  <c r="J43" i="7"/>
  <c r="F38" i="8"/>
  <c r="F44" i="7"/>
  <c r="N38" i="8"/>
  <c r="N44" i="7"/>
  <c r="J36" i="8"/>
  <c r="J40" i="8" s="1"/>
  <c r="J42" i="7"/>
  <c r="F48" i="8"/>
  <c r="N48" i="8"/>
  <c r="J45" i="8"/>
  <c r="J51" i="7"/>
  <c r="F46" i="8"/>
  <c r="F52" i="7"/>
  <c r="N46" i="8"/>
  <c r="N52" i="7"/>
  <c r="J44" i="8"/>
  <c r="J48" i="8" s="1"/>
  <c r="J50" i="7"/>
  <c r="N56" i="8"/>
  <c r="J53" i="8"/>
  <c r="J59" i="7"/>
  <c r="F54" i="8"/>
  <c r="F60" i="7"/>
  <c r="N54" i="8"/>
  <c r="N60" i="7"/>
  <c r="J52" i="8"/>
  <c r="J56" i="8" s="1"/>
  <c r="J58" i="7"/>
  <c r="F21" i="6"/>
  <c r="F62" i="8" s="1"/>
  <c r="N21" i="6"/>
  <c r="N62" i="8" s="1"/>
  <c r="J22" i="6"/>
  <c r="F23" i="6"/>
  <c r="N23" i="6"/>
  <c r="J24" i="6"/>
  <c r="F11" i="8"/>
  <c r="E125" i="6" s="1"/>
  <c r="N11" i="8"/>
  <c r="M125" i="6" s="1"/>
  <c r="J8" i="8"/>
  <c r="I122" i="6" s="1"/>
  <c r="J9" i="7"/>
  <c r="F9" i="8"/>
  <c r="F10" i="7"/>
  <c r="N9" i="8"/>
  <c r="M123" i="6" s="1"/>
  <c r="N10" i="7"/>
  <c r="N53" i="6"/>
  <c r="N74" i="6" s="1"/>
  <c r="J7" i="8"/>
  <c r="I121" i="6" s="1"/>
  <c r="J8" i="7"/>
  <c r="J54" i="6"/>
  <c r="J75" i="6" s="1"/>
  <c r="F17" i="8"/>
  <c r="F18" i="8" s="1"/>
  <c r="F55" i="6"/>
  <c r="F76" i="6" s="1"/>
  <c r="N17" i="8"/>
  <c r="N18" i="8" s="1"/>
  <c r="N55" i="6"/>
  <c r="N76" i="6" s="1"/>
  <c r="J15" i="8"/>
  <c r="J17" i="7"/>
  <c r="J56" i="6"/>
  <c r="J77" i="6" s="1"/>
  <c r="F16" i="8"/>
  <c r="F18" i="7"/>
  <c r="F57" i="6"/>
  <c r="F78" i="6" s="1"/>
  <c r="N16" i="8"/>
  <c r="N18" i="7"/>
  <c r="N57" i="6"/>
  <c r="N78" i="6" s="1"/>
  <c r="J14" i="8"/>
  <c r="J16" i="7"/>
  <c r="J58" i="6"/>
  <c r="J79" i="6" s="1"/>
  <c r="F24" i="8"/>
  <c r="F25" i="8" s="1"/>
  <c r="F59" i="6"/>
  <c r="F80" i="6" s="1"/>
  <c r="N24" i="8"/>
  <c r="N25" i="8" s="1"/>
  <c r="N59" i="6"/>
  <c r="N80" i="6" s="1"/>
  <c r="J22" i="8"/>
  <c r="J25" i="7"/>
  <c r="J60" i="6"/>
  <c r="J81" i="6" s="1"/>
  <c r="F23" i="8"/>
  <c r="F26" i="7"/>
  <c r="F61" i="6"/>
  <c r="F82" i="6" s="1"/>
  <c r="N23" i="8"/>
  <c r="N26" i="7"/>
  <c r="N61" i="6"/>
  <c r="N82" i="6" s="1"/>
  <c r="J21" i="8"/>
  <c r="J24" i="7"/>
  <c r="J62" i="6"/>
  <c r="J83" i="6" s="1"/>
  <c r="F42" i="6"/>
  <c r="N42" i="6"/>
  <c r="J43" i="6"/>
  <c r="F44" i="6"/>
  <c r="N44" i="6"/>
  <c r="J45" i="6"/>
  <c r="F51" i="6"/>
  <c r="F72" i="6" s="1"/>
  <c r="N51" i="6"/>
  <c r="N72" i="6" s="1"/>
  <c r="J52" i="6"/>
  <c r="J73" i="6" s="1"/>
  <c r="F53" i="6"/>
  <c r="F74" i="6" s="1"/>
  <c r="D55" i="6"/>
  <c r="D76" i="6" s="1"/>
  <c r="E57" i="6"/>
  <c r="E78" i="6" s="1"/>
  <c r="G58" i="6"/>
  <c r="G79" i="6" s="1"/>
  <c r="G59" i="6"/>
  <c r="G80" i="6" s="1"/>
  <c r="H60" i="6"/>
  <c r="H81" i="6" s="1"/>
  <c r="I62" i="6"/>
  <c r="I83" i="6" s="1"/>
  <c r="D10" i="7"/>
  <c r="I53" i="8"/>
  <c r="I59" i="7"/>
  <c r="E23" i="6"/>
  <c r="E25" i="8"/>
  <c r="E42" i="6"/>
  <c r="I45" i="6"/>
  <c r="M51" i="6"/>
  <c r="M72" i="6" s="1"/>
  <c r="M53" i="6"/>
  <c r="M74" i="6" s="1"/>
  <c r="G40" i="8"/>
  <c r="C37" i="8"/>
  <c r="B122" i="6" s="1"/>
  <c r="C43" i="7"/>
  <c r="K37" i="8"/>
  <c r="J122" i="6" s="1"/>
  <c r="K43" i="7"/>
  <c r="G38" i="8"/>
  <c r="F123" i="6" s="1"/>
  <c r="G44" i="7"/>
  <c r="C36" i="8"/>
  <c r="C42" i="7"/>
  <c r="K36" i="8"/>
  <c r="K40" i="8" s="1"/>
  <c r="K42" i="7"/>
  <c r="G48" i="8"/>
  <c r="C45" i="8"/>
  <c r="C51" i="7"/>
  <c r="K45" i="8"/>
  <c r="K51" i="7"/>
  <c r="G46" i="8"/>
  <c r="G52" i="7"/>
  <c r="C44" i="8"/>
  <c r="C48" i="8" s="1"/>
  <c r="C50" i="7"/>
  <c r="K44" i="8"/>
  <c r="K48" i="8" s="1"/>
  <c r="K50" i="7"/>
  <c r="G56" i="8"/>
  <c r="C53" i="8"/>
  <c r="C59" i="7"/>
  <c r="K53" i="8"/>
  <c r="K59" i="7"/>
  <c r="G54" i="8"/>
  <c r="G60" i="7"/>
  <c r="C52" i="8"/>
  <c r="C56" i="8" s="1"/>
  <c r="C58" i="7"/>
  <c r="K52" i="8"/>
  <c r="K56" i="8" s="1"/>
  <c r="K58" i="7"/>
  <c r="G21" i="6"/>
  <c r="G62" i="8" s="1"/>
  <c r="C22" i="6"/>
  <c r="K22" i="6"/>
  <c r="G23" i="6"/>
  <c r="C24" i="6"/>
  <c r="K24" i="6"/>
  <c r="F125" i="6"/>
  <c r="C7" i="8"/>
  <c r="B121" i="6" s="1"/>
  <c r="C8" i="7"/>
  <c r="K7" i="8"/>
  <c r="J121" i="6" s="1"/>
  <c r="K8" i="7"/>
  <c r="C15" i="8"/>
  <c r="C17" i="7"/>
  <c r="K15" i="8"/>
  <c r="K17" i="7"/>
  <c r="G16" i="8"/>
  <c r="G18" i="7"/>
  <c r="C21" i="8"/>
  <c r="C25" i="8" s="1"/>
  <c r="C24" i="7"/>
  <c r="K21" i="8"/>
  <c r="K25" i="8" s="1"/>
  <c r="K24" i="7"/>
  <c r="G42" i="6"/>
  <c r="C43" i="6"/>
  <c r="K43" i="6"/>
  <c r="G44" i="6"/>
  <c r="C45" i="6"/>
  <c r="K45" i="6"/>
  <c r="G51" i="6"/>
  <c r="G72" i="6" s="1"/>
  <c r="C52" i="6"/>
  <c r="C73" i="6" s="1"/>
  <c r="K52" i="6"/>
  <c r="K73" i="6" s="1"/>
  <c r="G53" i="6"/>
  <c r="G74" i="6" s="1"/>
  <c r="D54" i="6"/>
  <c r="D75" i="6" s="1"/>
  <c r="E55" i="6"/>
  <c r="E76" i="6" s="1"/>
  <c r="G56" i="6"/>
  <c r="G77" i="6" s="1"/>
  <c r="G57" i="6"/>
  <c r="G78" i="6" s="1"/>
  <c r="H58" i="6"/>
  <c r="H79" i="6" s="1"/>
  <c r="H59" i="6"/>
  <c r="H80" i="6" s="1"/>
  <c r="I60" i="6"/>
  <c r="I81" i="6" s="1"/>
  <c r="K61" i="6"/>
  <c r="K82" i="6" s="1"/>
  <c r="K62" i="6"/>
  <c r="K83" i="6" s="1"/>
  <c r="G10" i="7"/>
  <c r="H18" i="7"/>
  <c r="G26" i="7"/>
  <c r="E9" i="8"/>
  <c r="D123" i="6" s="1"/>
  <c r="E10" i="7"/>
  <c r="I15" i="8"/>
  <c r="I17" i="7"/>
  <c r="E23" i="8"/>
  <c r="E26" i="7"/>
  <c r="E44" i="6"/>
  <c r="G124" i="6"/>
  <c r="H40" i="8"/>
  <c r="D37" i="8"/>
  <c r="D43" i="7"/>
  <c r="L37" i="8"/>
  <c r="L43" i="7"/>
  <c r="H44" i="7"/>
  <c r="H38" i="8"/>
  <c r="D36" i="8"/>
  <c r="C121" i="6" s="1"/>
  <c r="D42" i="7"/>
  <c r="L36" i="8"/>
  <c r="L40" i="8" s="1"/>
  <c r="K125" i="6" s="1"/>
  <c r="L42" i="7"/>
  <c r="H48" i="8"/>
  <c r="D45" i="8"/>
  <c r="D51" i="7"/>
  <c r="L45" i="8"/>
  <c r="L51" i="7"/>
  <c r="H46" i="8"/>
  <c r="H52" i="7"/>
  <c r="D44" i="8"/>
  <c r="D48" i="8" s="1"/>
  <c r="D50" i="7"/>
  <c r="L44" i="8"/>
  <c r="L48" i="8" s="1"/>
  <c r="L50" i="7"/>
  <c r="H56" i="8"/>
  <c r="D53" i="8"/>
  <c r="D59" i="7"/>
  <c r="L53" i="8"/>
  <c r="L59" i="7"/>
  <c r="H54" i="8"/>
  <c r="H60" i="7"/>
  <c r="D52" i="8"/>
  <c r="D56" i="8" s="1"/>
  <c r="D58" i="7"/>
  <c r="L52" i="8"/>
  <c r="L56" i="8" s="1"/>
  <c r="L58" i="7"/>
  <c r="H21" i="6"/>
  <c r="H62" i="8" s="1"/>
  <c r="D22" i="6"/>
  <c r="L22" i="6"/>
  <c r="H23" i="6"/>
  <c r="D24" i="6"/>
  <c r="L24" i="6"/>
  <c r="H11" i="8"/>
  <c r="G125" i="6" s="1"/>
  <c r="D9" i="7"/>
  <c r="D8" i="8"/>
  <c r="C122" i="6" s="1"/>
  <c r="L9" i="7"/>
  <c r="L8" i="8"/>
  <c r="K122" i="6" s="1"/>
  <c r="H10" i="7"/>
  <c r="H9" i="8"/>
  <c r="G123" i="6" s="1"/>
  <c r="D14" i="8"/>
  <c r="D18" i="8" s="1"/>
  <c r="D16" i="7"/>
  <c r="L14" i="8"/>
  <c r="L18" i="8" s="1"/>
  <c r="L16" i="7"/>
  <c r="H25" i="8"/>
  <c r="D22" i="8"/>
  <c r="D25" i="7"/>
  <c r="L25" i="7"/>
  <c r="L22" i="8"/>
  <c r="H26" i="7"/>
  <c r="H23" i="8"/>
  <c r="H42" i="6"/>
  <c r="D43" i="6"/>
  <c r="L43" i="6"/>
  <c r="H44" i="6"/>
  <c r="D45" i="6"/>
  <c r="L45" i="6"/>
  <c r="H51" i="6"/>
  <c r="H72" i="6" s="1"/>
  <c r="D52" i="6"/>
  <c r="D73" i="6" s="1"/>
  <c r="L52" i="6"/>
  <c r="L73" i="6" s="1"/>
  <c r="H53" i="6"/>
  <c r="H74" i="6" s="1"/>
  <c r="G54" i="6"/>
  <c r="G75" i="6" s="1"/>
  <c r="G55" i="6"/>
  <c r="G76" i="6" s="1"/>
  <c r="H56" i="6"/>
  <c r="H77" i="6" s="1"/>
  <c r="H57" i="6"/>
  <c r="H78" i="6" s="1"/>
  <c r="I58" i="6"/>
  <c r="I79" i="6" s="1"/>
  <c r="K59" i="6"/>
  <c r="K80" i="6" s="1"/>
  <c r="K60" i="6"/>
  <c r="K81" i="6" s="1"/>
  <c r="L61" i="6"/>
  <c r="L82" i="6" s="1"/>
  <c r="L62" i="6"/>
  <c r="L83" i="6" s="1"/>
  <c r="D8" i="7"/>
  <c r="L10" i="7"/>
  <c r="C16" i="7"/>
  <c r="K18" i="7"/>
  <c r="D24" i="7"/>
  <c r="L26" i="7"/>
  <c r="D124" i="6"/>
  <c r="I52" i="8"/>
  <c r="I58" i="7"/>
  <c r="I24" i="6"/>
  <c r="I43" i="6"/>
  <c r="E51" i="6"/>
  <c r="E72" i="6" s="1"/>
  <c r="I40" i="8"/>
  <c r="H124" i="6"/>
  <c r="E37" i="8"/>
  <c r="E43" i="7"/>
  <c r="M37" i="8"/>
  <c r="M43" i="7"/>
  <c r="I38" i="8"/>
  <c r="I44" i="7"/>
  <c r="E36" i="8"/>
  <c r="E40" i="8" s="1"/>
  <c r="E42" i="7"/>
  <c r="M36" i="8"/>
  <c r="M40" i="8" s="1"/>
  <c r="M42" i="7"/>
  <c r="I48" i="8"/>
  <c r="E45" i="8"/>
  <c r="E51" i="7"/>
  <c r="M45" i="8"/>
  <c r="M51" i="7"/>
  <c r="I46" i="8"/>
  <c r="I52" i="7"/>
  <c r="E44" i="8"/>
  <c r="E48" i="8" s="1"/>
  <c r="E50" i="7"/>
  <c r="M44" i="8"/>
  <c r="M48" i="8" s="1"/>
  <c r="M50" i="7"/>
  <c r="I56" i="8"/>
  <c r="E53" i="8"/>
  <c r="E59" i="7"/>
  <c r="M53" i="8"/>
  <c r="M59" i="7"/>
  <c r="I54" i="8"/>
  <c r="I60" i="7"/>
  <c r="E52" i="8"/>
  <c r="E56" i="8" s="1"/>
  <c r="E58" i="7"/>
  <c r="M52" i="8"/>
  <c r="M56" i="8" s="1"/>
  <c r="M58" i="7"/>
  <c r="I21" i="6"/>
  <c r="I62" i="8" s="1"/>
  <c r="E22" i="6"/>
  <c r="M22" i="6"/>
  <c r="I23" i="6"/>
  <c r="E24" i="6"/>
  <c r="M24" i="6"/>
  <c r="I11" i="8"/>
  <c r="H125" i="6" s="1"/>
  <c r="E8" i="8"/>
  <c r="E9" i="7"/>
  <c r="M8" i="8"/>
  <c r="L122" i="6" s="1"/>
  <c r="M9" i="7"/>
  <c r="I9" i="8"/>
  <c r="I10" i="7"/>
  <c r="E7" i="8"/>
  <c r="E11" i="8" s="1"/>
  <c r="E8" i="7"/>
  <c r="E54" i="6"/>
  <c r="E75" i="6" s="1"/>
  <c r="M7" i="8"/>
  <c r="L121" i="6" s="1"/>
  <c r="M8" i="7"/>
  <c r="M54" i="6"/>
  <c r="M75" i="6" s="1"/>
  <c r="I17" i="8"/>
  <c r="I18" i="8" s="1"/>
  <c r="I55" i="6"/>
  <c r="I76" i="6" s="1"/>
  <c r="E15" i="8"/>
  <c r="E17" i="7"/>
  <c r="E56" i="6"/>
  <c r="E77" i="6" s="1"/>
  <c r="M15" i="8"/>
  <c r="M17" i="7"/>
  <c r="M56" i="6"/>
  <c r="M77" i="6" s="1"/>
  <c r="I16" i="8"/>
  <c r="I18" i="7"/>
  <c r="I57" i="6"/>
  <c r="I78" i="6" s="1"/>
  <c r="E14" i="8"/>
  <c r="E18" i="8" s="1"/>
  <c r="E16" i="7"/>
  <c r="E58" i="6"/>
  <c r="E79" i="6" s="1"/>
  <c r="M14" i="8"/>
  <c r="M18" i="8" s="1"/>
  <c r="M16" i="7"/>
  <c r="M58" i="6"/>
  <c r="M79" i="6" s="1"/>
  <c r="I24" i="8"/>
  <c r="I25" i="8" s="1"/>
  <c r="I59" i="6"/>
  <c r="I80" i="6" s="1"/>
  <c r="E22" i="8"/>
  <c r="E25" i="7"/>
  <c r="E60" i="6"/>
  <c r="E81" i="6" s="1"/>
  <c r="M22" i="8"/>
  <c r="M25" i="7"/>
  <c r="M60" i="6"/>
  <c r="M81" i="6" s="1"/>
  <c r="I23" i="8"/>
  <c r="I26" i="7"/>
  <c r="I61" i="6"/>
  <c r="I82" i="6" s="1"/>
  <c r="E21" i="8"/>
  <c r="E24" i="7"/>
  <c r="E62" i="6"/>
  <c r="E83" i="6" s="1"/>
  <c r="M21" i="8"/>
  <c r="M25" i="8" s="1"/>
  <c r="M24" i="7"/>
  <c r="M62" i="6"/>
  <c r="M83" i="6" s="1"/>
  <c r="I42" i="6"/>
  <c r="E43" i="6"/>
  <c r="M43" i="6"/>
  <c r="I44" i="6"/>
  <c r="E45" i="6"/>
  <c r="M45" i="6"/>
  <c r="I51" i="6"/>
  <c r="I72" i="6" s="1"/>
  <c r="E52" i="6"/>
  <c r="E73" i="6" s="1"/>
  <c r="M52" i="6"/>
  <c r="M73" i="6" s="1"/>
  <c r="I53" i="6"/>
  <c r="I74" i="6" s="1"/>
  <c r="H54" i="6"/>
  <c r="H75" i="6" s="1"/>
  <c r="H55" i="6"/>
  <c r="H76" i="6" s="1"/>
  <c r="I56" i="6"/>
  <c r="I77" i="6" s="1"/>
  <c r="K57" i="6"/>
  <c r="K78" i="6" s="1"/>
  <c r="K58" i="6"/>
  <c r="K79" i="6" s="1"/>
  <c r="L59" i="6"/>
  <c r="L80" i="6" s="1"/>
  <c r="L60" i="6"/>
  <c r="L81" i="6" s="1"/>
  <c r="M61" i="6"/>
  <c r="M82" i="6" s="1"/>
  <c r="C28" i="7"/>
  <c r="R33" i="4" l="1"/>
  <c r="R23" i="4"/>
  <c r="D125" i="6"/>
  <c r="H31" i="8"/>
  <c r="H63" i="6"/>
  <c r="H84" i="6" s="1"/>
  <c r="K60" i="8"/>
  <c r="K67" i="7"/>
  <c r="H67" i="7"/>
  <c r="H60" i="8"/>
  <c r="C63" i="8"/>
  <c r="J25" i="8"/>
  <c r="F59" i="8"/>
  <c r="F63" i="8" s="1"/>
  <c r="F66" i="7"/>
  <c r="E59" i="8"/>
  <c r="E66" i="7"/>
  <c r="J28" i="8"/>
  <c r="J32" i="7"/>
  <c r="J66" i="6"/>
  <c r="J87" i="6" s="1"/>
  <c r="D34" i="7"/>
  <c r="D65" i="6"/>
  <c r="D86" i="6" s="1"/>
  <c r="D30" i="8"/>
  <c r="H123" i="6"/>
  <c r="I61" i="8"/>
  <c r="I68" i="7"/>
  <c r="D60" i="8"/>
  <c r="D67" i="7"/>
  <c r="K29" i="8"/>
  <c r="K33" i="7"/>
  <c r="K64" i="6"/>
  <c r="K85" i="6" s="1"/>
  <c r="I12" i="7"/>
  <c r="H12" i="7"/>
  <c r="N12" i="7"/>
  <c r="F12" i="7"/>
  <c r="M12" i="7"/>
  <c r="E12" i="7"/>
  <c r="K12" i="7"/>
  <c r="C12" i="7"/>
  <c r="J12" i="7"/>
  <c r="D12" i="7"/>
  <c r="L12" i="7"/>
  <c r="G12" i="7"/>
  <c r="C60" i="8"/>
  <c r="C67" i="7"/>
  <c r="E61" i="8"/>
  <c r="E68" i="7"/>
  <c r="N30" i="8"/>
  <c r="N34" i="7"/>
  <c r="N65" i="6"/>
  <c r="N86" i="6" s="1"/>
  <c r="M31" i="8"/>
  <c r="M32" i="8" s="1"/>
  <c r="M63" i="6"/>
  <c r="M84" i="6" s="1"/>
  <c r="H29" i="8"/>
  <c r="H33" i="7"/>
  <c r="H64" i="6"/>
  <c r="H85" i="6" s="1"/>
  <c r="H122" i="6"/>
  <c r="G28" i="8"/>
  <c r="G32" i="7"/>
  <c r="G66" i="6"/>
  <c r="G87" i="6" s="1"/>
  <c r="K11" i="8"/>
  <c r="J125" i="6" s="1"/>
  <c r="J18" i="8"/>
  <c r="I123" i="6"/>
  <c r="J61" i="8"/>
  <c r="J68" i="7"/>
  <c r="M28" i="8"/>
  <c r="M32" i="7"/>
  <c r="M66" i="6"/>
  <c r="M87" i="6" s="1"/>
  <c r="I59" i="8"/>
  <c r="I66" i="7"/>
  <c r="C29" i="8"/>
  <c r="C33" i="7"/>
  <c r="C64" i="6"/>
  <c r="C85" i="6" s="1"/>
  <c r="F30" i="8"/>
  <c r="F34" i="7"/>
  <c r="F65" i="6"/>
  <c r="F86" i="6" s="1"/>
  <c r="J59" i="8"/>
  <c r="J66" i="7"/>
  <c r="L31" i="8"/>
  <c r="L63" i="6"/>
  <c r="L84" i="6" s="1"/>
  <c r="K30" i="8"/>
  <c r="K34" i="7"/>
  <c r="K65" i="6"/>
  <c r="K86" i="6" s="1"/>
  <c r="C11" i="8"/>
  <c r="B125" i="6" s="1"/>
  <c r="N28" i="8"/>
  <c r="N66" i="6"/>
  <c r="N87" i="6" s="1"/>
  <c r="N32" i="7"/>
  <c r="N60" i="8"/>
  <c r="N67" i="7"/>
  <c r="G30" i="8"/>
  <c r="G34" i="7"/>
  <c r="G65" i="6"/>
  <c r="G86" i="6" s="1"/>
  <c r="N54" i="7"/>
  <c r="F54" i="7"/>
  <c r="M54" i="7"/>
  <c r="E54" i="7"/>
  <c r="K54" i="7"/>
  <c r="C54" i="7"/>
  <c r="J54" i="7"/>
  <c r="I54" i="7"/>
  <c r="H54" i="7"/>
  <c r="G54" i="7"/>
  <c r="L54" i="7"/>
  <c r="D54" i="7"/>
  <c r="E60" i="8"/>
  <c r="E67" i="7"/>
  <c r="M20" i="7"/>
  <c r="E20" i="7"/>
  <c r="L20" i="7"/>
  <c r="D20" i="7"/>
  <c r="J20" i="7"/>
  <c r="I20" i="7"/>
  <c r="G20" i="7"/>
  <c r="N20" i="7"/>
  <c r="F20" i="7"/>
  <c r="K20" i="7"/>
  <c r="H20" i="7"/>
  <c r="C20" i="7"/>
  <c r="L28" i="8"/>
  <c r="L32" i="7"/>
  <c r="L66" i="6"/>
  <c r="L87" i="6" s="1"/>
  <c r="G31" i="8"/>
  <c r="G32" i="8" s="1"/>
  <c r="G63" i="6"/>
  <c r="G84" i="6" s="1"/>
  <c r="J46" i="7"/>
  <c r="I46" i="7"/>
  <c r="G46" i="7"/>
  <c r="N46" i="7"/>
  <c r="F46" i="7"/>
  <c r="M46" i="7"/>
  <c r="E46" i="7"/>
  <c r="L46" i="7"/>
  <c r="D46" i="7"/>
  <c r="K46" i="7"/>
  <c r="C46" i="7"/>
  <c r="H46" i="7"/>
  <c r="J29" i="8"/>
  <c r="J33" i="7"/>
  <c r="J64" i="6"/>
  <c r="J85" i="6" s="1"/>
  <c r="N61" i="8"/>
  <c r="N68" i="7"/>
  <c r="D31" i="8"/>
  <c r="D63" i="6"/>
  <c r="D84" i="6" s="1"/>
  <c r="C30" i="8"/>
  <c r="C34" i="7"/>
  <c r="C65" i="6"/>
  <c r="C86" i="6" s="1"/>
  <c r="G59" i="8"/>
  <c r="G63" i="8" s="1"/>
  <c r="G66" i="7"/>
  <c r="F28" i="8"/>
  <c r="F66" i="6"/>
  <c r="F87" i="6" s="1"/>
  <c r="F32" i="7"/>
  <c r="F60" i="8"/>
  <c r="F67" i="7"/>
  <c r="M60" i="8"/>
  <c r="M67" i="7"/>
  <c r="I30" i="8"/>
  <c r="I34" i="7"/>
  <c r="I65" i="6"/>
  <c r="I86" i="6" s="1"/>
  <c r="I63" i="8"/>
  <c r="D32" i="7"/>
  <c r="D28" i="8"/>
  <c r="D66" i="6"/>
  <c r="D87" i="6" s="1"/>
  <c r="K121" i="6"/>
  <c r="N31" i="8"/>
  <c r="N32" i="8" s="1"/>
  <c r="N63" i="6"/>
  <c r="N84" i="6" s="1"/>
  <c r="F61" i="8"/>
  <c r="F68" i="7"/>
  <c r="G29" i="8"/>
  <c r="G64" i="6"/>
  <c r="G85" i="6" s="1"/>
  <c r="G33" i="7"/>
  <c r="J123" i="6"/>
  <c r="K61" i="8"/>
  <c r="K68" i="7"/>
  <c r="E63" i="8"/>
  <c r="J30" i="8"/>
  <c r="J34" i="7"/>
  <c r="J65" i="6"/>
  <c r="J86" i="6" s="1"/>
  <c r="J63" i="8"/>
  <c r="L60" i="8"/>
  <c r="L67" i="7"/>
  <c r="E28" i="8"/>
  <c r="E32" i="7"/>
  <c r="E66" i="6"/>
  <c r="E87" i="6" s="1"/>
  <c r="M29" i="8"/>
  <c r="M33" i="7"/>
  <c r="M64" i="6"/>
  <c r="M85" i="6" s="1"/>
  <c r="D122" i="6"/>
  <c r="H30" i="8"/>
  <c r="H34" i="7"/>
  <c r="H65" i="6"/>
  <c r="H86" i="6" s="1"/>
  <c r="L66" i="7"/>
  <c r="L59" i="8"/>
  <c r="L63" i="8" s="1"/>
  <c r="E30" i="8"/>
  <c r="E34" i="7"/>
  <c r="E65" i="6"/>
  <c r="E86" i="6" s="1"/>
  <c r="K59" i="8"/>
  <c r="K66" i="7"/>
  <c r="J62" i="7"/>
  <c r="I62" i="7"/>
  <c r="G62" i="7"/>
  <c r="N62" i="7"/>
  <c r="F62" i="7"/>
  <c r="M62" i="7"/>
  <c r="E62" i="7"/>
  <c r="L62" i="7"/>
  <c r="D62" i="7"/>
  <c r="K62" i="7"/>
  <c r="C62" i="7"/>
  <c r="H62" i="7"/>
  <c r="F31" i="8"/>
  <c r="F32" i="8" s="1"/>
  <c r="F63" i="6"/>
  <c r="F84" i="6" s="1"/>
  <c r="E123" i="6"/>
  <c r="J60" i="8"/>
  <c r="J67" i="7"/>
  <c r="L123" i="6"/>
  <c r="H59" i="8"/>
  <c r="H63" i="8" s="1"/>
  <c r="H66" i="7"/>
  <c r="K31" i="8"/>
  <c r="K63" i="6"/>
  <c r="K84" i="6" s="1"/>
  <c r="C61" i="8"/>
  <c r="C68" i="7"/>
  <c r="N29" i="8"/>
  <c r="N33" i="7"/>
  <c r="N64" i="6"/>
  <c r="N85" i="6" s="1"/>
  <c r="I29" i="8"/>
  <c r="I33" i="7"/>
  <c r="I64" i="6"/>
  <c r="I85" i="6" s="1"/>
  <c r="E29" i="8"/>
  <c r="E33" i="7"/>
  <c r="E64" i="6"/>
  <c r="E85" i="6" s="1"/>
  <c r="L29" i="8"/>
  <c r="L33" i="7"/>
  <c r="L64" i="6"/>
  <c r="L85" i="6" s="1"/>
  <c r="D66" i="7"/>
  <c r="D59" i="8"/>
  <c r="D63" i="8" s="1"/>
  <c r="K28" i="8"/>
  <c r="K66" i="6"/>
  <c r="K87" i="6" s="1"/>
  <c r="K32" i="7"/>
  <c r="I28" i="7"/>
  <c r="H28" i="7"/>
  <c r="N28" i="7"/>
  <c r="F28" i="7"/>
  <c r="M28" i="7"/>
  <c r="E28" i="7"/>
  <c r="K28" i="7"/>
  <c r="J28" i="7"/>
  <c r="L28" i="7"/>
  <c r="G28" i="7"/>
  <c r="D28" i="7"/>
  <c r="C59" i="8"/>
  <c r="C66" i="7"/>
  <c r="I28" i="8"/>
  <c r="I66" i="6"/>
  <c r="I87" i="6" s="1"/>
  <c r="I32" i="7"/>
  <c r="M11" i="8"/>
  <c r="L125" i="6" s="1"/>
  <c r="H28" i="8"/>
  <c r="H66" i="6"/>
  <c r="H87" i="6" s="1"/>
  <c r="H32" i="7"/>
  <c r="L61" i="8"/>
  <c r="L68" i="7"/>
  <c r="C31" i="8"/>
  <c r="C63" i="6"/>
  <c r="C84" i="6" s="1"/>
  <c r="G60" i="8"/>
  <c r="G67" i="7"/>
  <c r="F29" i="8"/>
  <c r="F33" i="7"/>
  <c r="F64" i="6"/>
  <c r="F85" i="6" s="1"/>
  <c r="J11" i="8"/>
  <c r="I125" i="6" s="1"/>
  <c r="I31" i="8"/>
  <c r="I63" i="6"/>
  <c r="I84" i="6" s="1"/>
  <c r="D121" i="6"/>
  <c r="M59" i="8"/>
  <c r="M63" i="8" s="1"/>
  <c r="M66" i="7"/>
  <c r="D29" i="8"/>
  <c r="D64" i="6"/>
  <c r="D85" i="6" s="1"/>
  <c r="D33" i="7"/>
  <c r="H61" i="8"/>
  <c r="H68" i="7"/>
  <c r="C28" i="8"/>
  <c r="C66" i="6"/>
  <c r="C87" i="6" s="1"/>
  <c r="C32" i="7"/>
  <c r="G61" i="8"/>
  <c r="G68" i="7"/>
  <c r="E31" i="8"/>
  <c r="E32" i="8" s="1"/>
  <c r="E63" i="6"/>
  <c r="E84" i="6" s="1"/>
  <c r="L34" i="7"/>
  <c r="L65" i="6"/>
  <c r="L86" i="6" s="1"/>
  <c r="L30" i="8"/>
  <c r="D68" i="7"/>
  <c r="D61" i="8"/>
  <c r="H121" i="6"/>
  <c r="K63" i="8"/>
  <c r="J31" i="8"/>
  <c r="J32" i="8" s="1"/>
  <c r="J63" i="6"/>
  <c r="J84" i="6" s="1"/>
  <c r="N59" i="8"/>
  <c r="N63" i="8" s="1"/>
  <c r="N66" i="7"/>
  <c r="I32" i="8" l="1"/>
  <c r="C32" i="8"/>
  <c r="D32" i="8"/>
  <c r="L32" i="8"/>
  <c r="H32" i="8"/>
  <c r="N72" i="7"/>
  <c r="F72" i="7"/>
  <c r="M72" i="7"/>
  <c r="E72" i="7"/>
  <c r="K72" i="7"/>
  <c r="C72" i="7"/>
  <c r="J72" i="7"/>
  <c r="I72" i="7"/>
  <c r="H72" i="7"/>
  <c r="G72" i="7"/>
  <c r="L72" i="7"/>
  <c r="D72" i="7"/>
  <c r="N38" i="7"/>
  <c r="M38" i="7"/>
  <c r="K38" i="7"/>
  <c r="E38" i="7"/>
  <c r="D38" i="7"/>
  <c r="L38" i="7"/>
  <c r="C38" i="7"/>
  <c r="J38" i="7"/>
  <c r="I38" i="7"/>
  <c r="H38" i="7"/>
  <c r="G38" i="7"/>
  <c r="F38" i="7"/>
  <c r="K32" i="8"/>
</calcChain>
</file>

<file path=xl/sharedStrings.xml><?xml version="1.0" encoding="utf-8"?>
<sst xmlns="http://schemas.openxmlformats.org/spreadsheetml/2006/main" count="4070" uniqueCount="203">
  <si>
    <t>Southern Water Corp. Financial Analysis</t>
  </si>
  <si>
    <r>
      <rPr>
        <sz val="16"/>
        <color rgb="FF00705B"/>
        <rFont val="Arial"/>
      </rPr>
      <t xml:space="preserve">In this unit, you've learned about the fundamentals of financial analysis spanning </t>
    </r>
    <r>
      <rPr>
        <b/>
        <sz val="16"/>
        <color rgb="FFEE226E"/>
        <rFont val="Arial"/>
      </rPr>
      <t>revenues, expenses and profitability</t>
    </r>
    <r>
      <rPr>
        <sz val="16"/>
        <color rgb="FFEE226E"/>
        <rFont val="Arial"/>
      </rPr>
      <t>.</t>
    </r>
  </si>
  <si>
    <r>
      <rPr>
        <sz val="16"/>
        <color rgb="FF00705B"/>
        <rFont val="Arial"/>
      </rPr>
      <t xml:space="preserve">In this case study, we'll seek to unpack these concepts, </t>
    </r>
    <r>
      <rPr>
        <b/>
        <sz val="16"/>
        <color rgb="FFEE226E"/>
        <rFont val="Arial"/>
      </rPr>
      <t>combining the financial analysis skills</t>
    </r>
    <r>
      <rPr>
        <sz val="16"/>
        <color rgb="FF00705B"/>
        <rFont val="Arial"/>
      </rPr>
      <t xml:space="preserve"> you've learned and have you apply this </t>
    </r>
    <r>
      <rPr>
        <b/>
        <sz val="16"/>
        <color rgb="FFEE226E"/>
        <rFont val="Arial"/>
      </rPr>
      <t>through your budding Excel capabilities</t>
    </r>
    <r>
      <rPr>
        <sz val="16"/>
        <color rgb="FF00705B"/>
        <rFont val="Arial"/>
      </rPr>
      <t>!</t>
    </r>
  </si>
  <si>
    <r>
      <rPr>
        <sz val="16"/>
        <color rgb="FF00705B"/>
        <rFont val="Arial"/>
      </rPr>
      <t>This case study will emphasise both your use of the</t>
    </r>
    <r>
      <rPr>
        <b/>
        <sz val="16"/>
        <color rgb="FF00705B"/>
        <rFont val="Arial"/>
      </rPr>
      <t xml:space="preserve"> </t>
    </r>
    <r>
      <rPr>
        <b/>
        <sz val="16"/>
        <color rgb="FFEE226E"/>
        <rFont val="Arial"/>
      </rPr>
      <t>SUMIFS Formula as well as your charting capabilities</t>
    </r>
    <r>
      <rPr>
        <sz val="16"/>
        <color rgb="FF00705B"/>
        <rFont val="Arial"/>
      </rPr>
      <t>, where you'll use these charts for a PowerPoint presentation you'll create at the end of this analysis!</t>
    </r>
  </si>
  <si>
    <t>Good luck and let's get started!</t>
  </si>
  <si>
    <t>What do the tab colours in this workbook mean?</t>
  </si>
  <si>
    <r>
      <rPr>
        <sz val="16"/>
        <color rgb="FF00705B"/>
        <rFont val="Arial"/>
      </rPr>
      <t xml:space="preserve">Throughout the Case Study, we've split this into three sections. As you cover the relevant financial concepts, you'll apply what you've learned in the exercise tabs.
</t>
    </r>
    <r>
      <rPr>
        <b/>
        <sz val="16"/>
        <color rgb="FF00705B"/>
        <rFont val="Arial"/>
      </rPr>
      <t>The order of completion is below:</t>
    </r>
    <r>
      <rPr>
        <sz val="16"/>
        <color rgb="FF00705B"/>
        <rFont val="Arial"/>
      </rPr>
      <t xml:space="preserve">
1) Revenue Sub Unit - Revenue Analysis 
2) Expense Sub Unit - Expense Analysis 
3) Profitability Sub Unit - Profitability (EBIT) Analysis </t>
    </r>
  </si>
  <si>
    <t>Unpacking the Data Repository Table</t>
  </si>
  <si>
    <r>
      <rPr>
        <sz val="16"/>
        <color rgb="FF00705B"/>
        <rFont val="Arial"/>
      </rPr>
      <t xml:space="preserve">The data repository table might look scary at first, but all the data is logically grouped in a manner where the </t>
    </r>
    <r>
      <rPr>
        <b/>
        <sz val="16"/>
        <color rgb="FF00705B"/>
        <rFont val="Arial"/>
      </rPr>
      <t>table can be read left-to-right.</t>
    </r>
  </si>
  <si>
    <t>We've included an example below to break down how you can interpret this information.</t>
  </si>
  <si>
    <t>Definitions</t>
  </si>
  <si>
    <t>We've included a high-level breakdown that explains the different columns you will deal with in the data repository table. Please read through this and familiarise yourself with what these columns mean.</t>
  </si>
  <si>
    <t>Account Type</t>
  </si>
  <si>
    <r>
      <rPr>
        <sz val="15"/>
        <color theme="1"/>
        <rFont val="Arial"/>
      </rPr>
      <t xml:space="preserve">This column provides information on whether the dataset is referencing </t>
    </r>
    <r>
      <rPr>
        <sz val="15"/>
        <color rgb="FFEE226E"/>
        <rFont val="Arial"/>
      </rPr>
      <t>Financial Actuals (Money Spent)</t>
    </r>
    <r>
      <rPr>
        <sz val="15"/>
        <color theme="1"/>
        <rFont val="Arial"/>
      </rPr>
      <t xml:space="preserve"> or </t>
    </r>
    <r>
      <rPr>
        <sz val="15"/>
        <color rgb="FFEE226E"/>
        <rFont val="Arial"/>
      </rPr>
      <t>Water Actuals (Volume of Water Produced)</t>
    </r>
    <r>
      <rPr>
        <sz val="15"/>
        <color theme="1"/>
        <rFont val="Arial"/>
      </rPr>
      <t>.</t>
    </r>
  </si>
  <si>
    <t>Value Drivers</t>
  </si>
  <si>
    <r>
      <rPr>
        <sz val="15"/>
        <color theme="1"/>
        <rFont val="Arial"/>
      </rPr>
      <t xml:space="preserve">This is a pre-filled column mapping each </t>
    </r>
    <r>
      <rPr>
        <sz val="15"/>
        <color rgb="FFEE226E"/>
        <rFont val="Arial"/>
      </rPr>
      <t>Accounting Centre Code</t>
    </r>
    <r>
      <rPr>
        <sz val="15"/>
        <color theme="1"/>
        <rFont val="Arial"/>
      </rPr>
      <t xml:space="preserve"> and </t>
    </r>
    <r>
      <rPr>
        <sz val="15"/>
        <color rgb="FFEE226E"/>
        <rFont val="Arial"/>
      </rPr>
      <t xml:space="preserve">Accounting Centre Code Element </t>
    </r>
    <r>
      <rPr>
        <sz val="15"/>
        <color theme="1"/>
        <rFont val="Arial"/>
      </rPr>
      <t xml:space="preserve">to either a </t>
    </r>
    <r>
      <rPr>
        <sz val="15"/>
        <color rgb="FFEE226E"/>
        <rFont val="Arial"/>
      </rPr>
      <t>Revenue Generating Activity (Revenues)</t>
    </r>
    <r>
      <rPr>
        <sz val="15"/>
        <color theme="1"/>
        <rFont val="Arial"/>
      </rPr>
      <t xml:space="preserve"> or </t>
    </r>
    <r>
      <rPr>
        <sz val="15"/>
        <color rgb="FFEE226E"/>
        <rFont val="Arial"/>
      </rPr>
      <t>Cost Generating Activity (Expenses)</t>
    </r>
    <r>
      <rPr>
        <sz val="15"/>
        <color theme="1"/>
        <rFont val="Arial"/>
      </rPr>
      <t>.</t>
    </r>
  </si>
  <si>
    <t>Unit</t>
  </si>
  <si>
    <t>There are three desalination units or plants (facilities) owned by Southern Water Corp. These are the Kootha, Surjek and Jutik desalination units. The Unit column indicates, for that row of data, which Unit it applies towards.</t>
  </si>
  <si>
    <t>Month</t>
  </si>
  <si>
    <t>This represents the month that data was calculated for.</t>
  </si>
  <si>
    <t>Month (Number)</t>
  </si>
  <si>
    <t>This represents the month in numerical form.</t>
  </si>
  <si>
    <t>Accounting Code Centre</t>
  </si>
  <si>
    <r>
      <rPr>
        <sz val="15"/>
        <color theme="1"/>
        <rFont val="Arial"/>
      </rPr>
      <t xml:space="preserve">Every row is mapped to an Accounting Code Centre. Based off the </t>
    </r>
    <r>
      <rPr>
        <sz val="15"/>
        <color rgb="FFEE226E"/>
        <rFont val="Arial"/>
      </rPr>
      <t>Accounting Code Centre (ACC)</t>
    </r>
    <r>
      <rPr>
        <sz val="15"/>
        <color theme="1"/>
        <rFont val="Arial"/>
      </rPr>
      <t xml:space="preserve"> and the textual description, we know that </t>
    </r>
    <r>
      <rPr>
        <sz val="15"/>
        <color rgb="FFEE226E"/>
        <rFont val="Arial"/>
      </rPr>
      <t>all ACC's that mention Sales, are Profit Centres, and all ACC's that mention Costs, are Cost Centres.</t>
    </r>
    <r>
      <rPr>
        <sz val="15"/>
        <color theme="1"/>
        <rFont val="Arial"/>
      </rPr>
      <t xml:space="preserve"> 
In Financial Accounting, </t>
    </r>
    <r>
      <rPr>
        <sz val="15"/>
        <color rgb="FFEE226E"/>
        <rFont val="Arial"/>
      </rPr>
      <t>Revenue Generating Activities are mapped to Profit Centres</t>
    </r>
    <r>
      <rPr>
        <sz val="15"/>
        <color theme="1"/>
        <rFont val="Arial"/>
      </rPr>
      <t xml:space="preserve"> (i.e. They generate profit), whilst </t>
    </r>
    <r>
      <rPr>
        <sz val="15"/>
        <color rgb="FFEE226E"/>
        <rFont val="Arial"/>
      </rPr>
      <t>Cost Generating Activities are mapped to Cost Centres</t>
    </r>
    <r>
      <rPr>
        <sz val="15"/>
        <color theme="1"/>
        <rFont val="Arial"/>
      </rPr>
      <t xml:space="preserve"> (i.e. They generate costs).</t>
    </r>
  </si>
  <si>
    <t>Accounting Code Centre Element</t>
  </si>
  <si>
    <t xml:space="preserve">An Accounting Code Centre Element (ACCE) is made up of 'elements' which tie into the Accounting Code Centre. </t>
  </si>
  <si>
    <t>Unit of Measure</t>
  </si>
  <si>
    <t>Every Row of Data has a Unit of Measure (UoM) associated with this. E.g. Financial data is measured in dollars, whilst Water Production data is measure in Giga-Litres.</t>
  </si>
  <si>
    <t>Row Data</t>
  </si>
  <si>
    <t>This is the unique value that is stored for every row entry.</t>
  </si>
  <si>
    <t>Value Driver Trees</t>
  </si>
  <si>
    <t>Below we've included the Value Driver Trees for Revenues, Expenses and Profitability Analysis, to better help you understand how the dataset is all connected. Use this if you're feeling unsure of how to calculate Revenues, Expenses or Profitability.</t>
  </si>
  <si>
    <t>Financial Actual</t>
  </si>
  <si>
    <t>Revenue</t>
  </si>
  <si>
    <t>Kootha</t>
  </si>
  <si>
    <t>001 Private Water Hedge Sales</t>
  </si>
  <si>
    <t>W-Transact (0211) - Soft</t>
  </si>
  <si>
    <t>$</t>
  </si>
  <si>
    <t>W-Transact (0212) - Hard</t>
  </si>
  <si>
    <t>002 Public Sales</t>
  </si>
  <si>
    <t>003 Residential Sales</t>
  </si>
  <si>
    <t>Surjek</t>
  </si>
  <si>
    <t>Jutik</t>
  </si>
  <si>
    <t>Expenses</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</si>
  <si>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</si>
  <si>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</si>
  <si>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</si>
  <si>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</si>
  <si>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</si>
  <si>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</si>
  <si>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</si>
  <si>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</si>
  <si>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</si>
  <si>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</si>
  <si>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</si>
  <si>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</si>
  <si>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Water Production Actuals</t>
  </si>
  <si>
    <t>None</t>
  </si>
  <si>
    <t>Giga-Litre</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</si>
  <si>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</si>
  <si>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</si>
  <si>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</si>
  <si>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</si>
  <si>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However, if the product generates a lot of revenues, and the expenses are well below the revenues - we may have a product which is performing well.</t>
  </si>
  <si>
    <t>Let's take a look at how Southern Water Corps Revenue Analysis looks like by calculating the Revenues for each of the products and asking ourselves - what does the data tell us?</t>
  </si>
  <si>
    <t>Let's get started!</t>
  </si>
  <si>
    <t xml:space="preserve">Q1. For each of the three Southern Water Corp. Desalination Plants, they produce desalinated water which is then consumed via private, public or residential usage. 
Please calculate the monthly revenues for Kootha, Surjek and Jutik and put this in the table below. </t>
  </si>
  <si>
    <t>Hint: You'll be utilizing the SUMIFS function here to assist you with the exercise. Remember the Syntax follows: =SUMIFS(Sum_Range, Criteria_Range_1, Criteria…)</t>
  </si>
  <si>
    <t>Value Driver</t>
  </si>
  <si>
    <t>Total</t>
  </si>
  <si>
    <r>
      <rPr>
        <b/>
        <sz val="12"/>
        <color theme="0"/>
        <rFont val="Arial"/>
      </rPr>
      <t xml:space="preserve">You've now calculated the Revenues for each of the three desalination plants (Kootha, Surjek and Jutik). This has given you a micro-view of the trends, but let's take a look at the macro-revenue
trends and view all this information </t>
    </r>
    <r>
      <rPr>
        <b/>
        <u/>
        <sz val="12"/>
        <color theme="0"/>
        <rFont val="Arial"/>
      </rPr>
      <t>aggregated</t>
    </r>
    <r>
      <rPr>
        <b/>
        <sz val="12"/>
        <color theme="0"/>
        <rFont val="Arial"/>
      </rPr>
      <t xml:space="preserve"> together. In the next question, you're aggregating the revenues at the Accounting Code Centre Level, where in the previous question, we went all the way to the Accounting Code Centre Element Level.</t>
    </r>
  </si>
  <si>
    <t xml:space="preserve">Q2. Just as you did for Q1 above, calculate the monthly revenues for Kootha, Surjek and Jutik at the Accounting Code Centre Level and put this in the table below. </t>
  </si>
  <si>
    <t>Having performed some basic time series analysis where we've analyzed the data at a monthly level; it's time to visualize this using some charts.</t>
  </si>
  <si>
    <t>Whilst tables are an excellent way to visualize data, charts are more intuitive and allow us to identify specific trends that aren't as apparent in tabular form.</t>
  </si>
  <si>
    <t>Q3. Create one line chart for each unit (Kootha, Surjek, Jutik) depicting the sales for 001 Private Water Hedge Sales, 002 Public Sales and 003 Residential Sales from the July-13 to Jun-14 period. Do you notice any period where sales are particularly high?</t>
  </si>
  <si>
    <t>Hint: We recommend using line charts to best illustrate the sales for each unit, segmented by customer type (i.e. Private / Public / Residential )</t>
  </si>
  <si>
    <t>In the previous exercise we've picked up some trends from observing the monthly revenues trended over a twelve month period.</t>
  </si>
  <si>
    <t xml:space="preserve">Specifically, it's clear that one of the Unit(s) generates the majority of the revenues for Southern Water Corp. </t>
  </si>
  <si>
    <t>However, it's important for us to understand the contribution each customer segment provides from a % standpoint as well as a dollar stand point.</t>
  </si>
  <si>
    <t xml:space="preserve">Let's close out the Revenue Analysis with the below question. </t>
  </si>
  <si>
    <t xml:space="preserve">Q4. Calculate the overall % contribution of each customer segment for each of the three (3) units listed below and create two (2) stacked column chart showing the contributions
that each customer segment provides per unit on a dollar basis, and a percentage basis. </t>
  </si>
  <si>
    <t>Expenses Analysis - Part II</t>
  </si>
  <si>
    <r>
      <rPr>
        <sz val="12"/>
        <color rgb="FF000000"/>
        <rFont val="Arial"/>
      </rPr>
      <t xml:space="preserve">Expense Analysis speaks primarily to understanding which product(s) are the most </t>
    </r>
    <r>
      <rPr>
        <b/>
        <sz val="12"/>
        <color rgb="FF000000"/>
        <rFont val="Arial"/>
      </rPr>
      <t>expensive</t>
    </r>
    <r>
      <rPr>
        <sz val="12"/>
        <color rgb="FF000000"/>
        <rFont val="Arial"/>
      </rPr>
      <t xml:space="preserve"> to operate and maintain. </t>
    </r>
  </si>
  <si>
    <r>
      <rPr>
        <sz val="12"/>
        <color rgb="FF000000"/>
        <rFont val="Arial"/>
      </rPr>
      <t>Think about this as your personal budget; You want to know</t>
    </r>
    <r>
      <rPr>
        <u/>
        <sz val="12"/>
        <color rgb="FF000000"/>
        <rFont val="Arial"/>
      </rPr>
      <t xml:space="preserve"> exactly</t>
    </r>
    <r>
      <rPr>
        <sz val="12"/>
        <color rgb="FF000000"/>
        <rFont val="Arial"/>
      </rPr>
      <t xml:space="preserve"> where your money is being spent. </t>
    </r>
  </si>
  <si>
    <r>
      <rPr>
        <sz val="12"/>
        <color rgb="FF000000"/>
        <rFont val="Arial"/>
      </rPr>
      <t xml:space="preserve">As we mentioned in the last section; we've calculated the revenues and know which of our products generate the most revenues at a Unit Level (Kootha, Surjek, Jutik).
But it is </t>
    </r>
    <r>
      <rPr>
        <b/>
        <sz val="12"/>
        <color rgb="FF000000"/>
        <rFont val="Arial"/>
      </rPr>
      <t xml:space="preserve">equally important </t>
    </r>
    <r>
      <rPr>
        <sz val="12"/>
        <color rgb="FF000000"/>
        <rFont val="Arial"/>
      </rPr>
      <t xml:space="preserve">for us to understand what is our </t>
    </r>
    <r>
      <rPr>
        <b/>
        <sz val="12"/>
        <color rgb="FF000000"/>
        <rFont val="Arial"/>
      </rPr>
      <t>expenses at a unit level</t>
    </r>
    <r>
      <rPr>
        <sz val="12"/>
        <color rgb="FF000000"/>
        <rFont val="Arial"/>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</si>
  <si>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</si>
  <si>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rPr>
        <sz val="12"/>
        <color rgb="FF000000"/>
        <rFont val="Arial"/>
      </rPr>
      <t xml:space="preserve">Note: You </t>
    </r>
    <r>
      <rPr>
        <i/>
        <sz val="12"/>
        <color rgb="FF000000"/>
        <rFont val="Arial"/>
      </rPr>
      <t>may</t>
    </r>
    <r>
      <rPr>
        <sz val="12"/>
        <color rgb="FF000000"/>
        <rFont val="Arial"/>
      </rPr>
      <t xml:space="preserve"> notice some trends with respect to higher costs for those units which produce a </t>
    </r>
    <r>
      <rPr>
        <b/>
        <sz val="12"/>
        <color rgb="FF000000"/>
        <rFont val="Arial"/>
      </rPr>
      <t>specific</t>
    </r>
    <r>
      <rPr>
        <sz val="12"/>
        <color rgb="FF000000"/>
        <rFont val="Arial"/>
      </rPr>
      <t xml:space="preserve"> type of water. </t>
    </r>
  </si>
  <si>
    <t>Q5.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t>
  </si>
  <si>
    <t>Note: You can reference the Expenses Value Driver Tree in the Read Me tab if you need assistance.</t>
  </si>
  <si>
    <r>
      <rPr>
        <b/>
        <sz val="11"/>
        <color theme="0"/>
        <rFont val="Arial"/>
      </rP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theme="0"/>
        <rFont val="Arial"/>
      </rPr>
      <t xml:space="preserve"> Is there any particular trend(s) that we can pick up with respect to which water product(s) have the highest expenses overall? </t>
    </r>
  </si>
  <si>
    <t xml:space="preserve">Q6. Complete the table below, aggregating all the costs for all units for the respective Accounting Code Centre and Accounting Code Centre Elements. 
Upon completion of this, create a column Chart using the Year-To-Date Total showing the aggregate costs per Accounting Code Centre Element (i.e. Chem-Exp (001), Utility Exp (002) - Heating etc.) 
</t>
  </si>
  <si>
    <t>All</t>
  </si>
  <si>
    <t>In the previous question we've now calculated the aggregate costs per month for all our desalination units (Kootha + Surjek+ Jutik).</t>
  </si>
  <si>
    <t>Let's now seek to visualize how the aggregate costs per month, compare to the individual unit costs per month.</t>
  </si>
  <si>
    <t>This helps us to better understand which units are contributing the most expenses.</t>
  </si>
  <si>
    <t xml:space="preserve">Q7. Create one line chart that displays for the Jul-13 to Jun-14 Period, the total costs per month for each unit, Kootha, Surjek and Jutik, as well as the Overall Total per month. </t>
  </si>
  <si>
    <t xml:space="preserve">Visualizing the data in this manner - do you see any particular unit that appears to contribute the majority of the costs? (i.e. One unit should emerge as the major contributor.)
</t>
  </si>
  <si>
    <t>Overall</t>
  </si>
  <si>
    <t>In the previous question, we've calculated the expenses at an aggregate level. 
You would have noticed some particularly high-costs for certain units that you'd be keen to dive into in more detail from a visual stand point. Let's do so!</t>
  </si>
  <si>
    <t>Q8. Using the Totals for the Year Column (Column R) for each Unit (Kootha, Surjek and Jutik), create a chart which clearly shows the Total Costs for each Cost Element.
You will end up with three (3) Column Charts that will let you see which of the Units Accounting Code Centre Elements drive the majority of costs.
What trends have you noticed?</t>
  </si>
  <si>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</si>
  <si>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</si>
  <si>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rPr>
        <b/>
        <sz val="11"/>
        <color theme="0"/>
        <rFont val="Arial"/>
      </rPr>
      <t xml:space="preserve">However, it is important to note that for the water production data, it has been </t>
    </r>
    <r>
      <rPr>
        <b/>
        <u/>
        <sz val="11"/>
        <color theme="0"/>
        <rFont val="Arial"/>
      </rPr>
      <t>aggregated</t>
    </r>
    <r>
      <rPr>
        <b/>
        <sz val="11"/>
        <color theme="0"/>
        <rFont val="Arial"/>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</si>
  <si>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</si>
  <si>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</si>
  <si>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</si>
  <si>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Q9. For each of the three units (Kootha, Surjek, Jutik), complete the table below that will show the monthly water production for each Unit as well as the monthly chemical expenditure.
Once the table is complete, create two charts for each unit, showing the Chemical Costs and Water Production. What trends emerge when looking at the data in this manner?
We've included an example for you so you can see what the Chart should look like!</t>
  </si>
  <si>
    <t>Kootha Chemical Cost Column Chart</t>
  </si>
  <si>
    <t>Surjek Chemical Cost Column Chart</t>
  </si>
  <si>
    <t>Jutik Chemical Cost Column Chart</t>
  </si>
  <si>
    <t>Kootha Water Production Volumes</t>
  </si>
  <si>
    <t>Surjek Water Production Volumes</t>
  </si>
  <si>
    <t>Jutik Water Production Volumes</t>
  </si>
  <si>
    <t>EBIT Analysis - Part III.</t>
  </si>
  <si>
    <t>In Financial Data Analysis, EBIT Analysis, also known as Profitability Analysis, speaks primarily to understanding which product(s) are the most cashflow positive.</t>
  </si>
  <si>
    <r>
      <rPr>
        <sz val="12"/>
        <color theme="0"/>
        <rFont val="Arial"/>
      </rPr>
      <t>We're now at the</t>
    </r>
    <r>
      <rPr>
        <b/>
        <sz val="12"/>
        <color theme="0"/>
        <rFont val="Arial"/>
      </rPr>
      <t xml:space="preserve"> final stage</t>
    </r>
    <r>
      <rPr>
        <sz val="12"/>
        <color theme="0"/>
        <rFont val="Arial"/>
      </rPr>
      <t xml:space="preserve"> of the puzzle (Woo!); We've got the Revenues. We've got the Expenses. All that is now left is the EBIT and we're done!</t>
    </r>
  </si>
  <si>
    <r>
      <rPr>
        <sz val="12"/>
        <color theme="0"/>
        <rFont val="Arial"/>
      </rPr>
      <t xml:space="preserve">Once we subtract our Expenses from our Revenues - we can find out how financially sound Southern Water Corp's Units actually are.
Let's take one final look at Southern Water Corp's Data for the 2013 - 2014 Period and find out </t>
    </r>
    <r>
      <rPr>
        <b/>
        <sz val="12"/>
        <color theme="0"/>
        <rFont val="Arial"/>
      </rPr>
      <t xml:space="preserve">just how profitable the Unit(s) actually are.
Additionally, we'll explore how we can use </t>
    </r>
    <r>
      <rPr>
        <sz val="12"/>
        <color theme="0"/>
        <rFont val="Arial"/>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</si>
  <si>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</si>
  <si>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</si>
  <si>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</si>
  <si>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Q10. For each of the three Southern Water Corp. Desalination Plants (Kootha, Surjek and Jutik), please calculate the EBIT for each of these below. 
Are there any particular trend(s) that you're able to pick up / take note of with respect to the EBIT?</t>
  </si>
  <si>
    <t>Upon completion of the table, please create two visuals that showcase:
1) Column Chart showing the Total EBIT (Profit) for Kootha, Surjek and Jutik
2) Stacked Column Chart showing the Monthly EBIT (Profit) for Kootha, Surjek and Jutik</t>
  </si>
  <si>
    <t>EBIT</t>
  </si>
  <si>
    <t xml:space="preserve">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t>
  </si>
  <si>
    <t>Let's close out our EBIT Analysis and find out!
Q11.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</si>
  <si>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Cost Centre</t>
  </si>
  <si>
    <t>Cost Centre Element</t>
  </si>
  <si>
    <t xml:space="preserve">Budget - Actual Analysis (Variance).
</t>
  </si>
  <si>
    <r>
      <rPr>
        <b/>
        <sz val="12"/>
        <color theme="0"/>
        <rFont val="Arial"/>
      </rPr>
      <t xml:space="preserve">Why do we care about Budget Variance? </t>
    </r>
    <r>
      <rPr>
        <sz val="12"/>
        <color theme="0"/>
        <rFont val="Arial"/>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rPr>
      <t>why</t>
    </r>
    <r>
      <rPr>
        <sz val="12"/>
        <color theme="0"/>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</si>
  <si>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</si>
  <si>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</si>
  <si>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</si>
  <si>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</si>
  <si>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</si>
  <si>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</si>
  <si>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</si>
  <si>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</si>
  <si>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</si>
  <si>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</si>
  <si>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</si>
  <si>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</si>
  <si>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</si>
  <si>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</si>
  <si>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</si>
  <si>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</si>
  <si>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</si>
  <si>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</si>
  <si>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</si>
  <si>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</si>
  <si>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</si>
  <si>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</si>
  <si>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</si>
  <si>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</si>
  <si>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</si>
  <si>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</si>
  <si>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</si>
  <si>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</si>
  <si>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</si>
  <si>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</si>
  <si>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</si>
  <si>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</si>
  <si>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</si>
  <si>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</si>
  <si>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</si>
  <si>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</si>
  <si>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</si>
  <si>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</si>
  <si>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</si>
  <si>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</si>
  <si>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</si>
  <si>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</si>
  <si>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</si>
  <si>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</si>
  <si>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rPr>
        <b/>
        <sz val="10"/>
        <color theme="0"/>
        <rFont val="Arial"/>
      </rP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</si>
  <si>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</si>
  <si>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</si>
  <si>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</si>
  <si>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</si>
  <si>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</si>
  <si>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</si>
  <si>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</si>
  <si>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</si>
  <si>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</si>
  <si>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</si>
  <si>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</si>
  <si>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</si>
  <si>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</si>
  <si>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</si>
  <si>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</si>
  <si>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</si>
  <si>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</si>
  <si>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</si>
  <si>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</si>
  <si>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</si>
  <si>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</si>
  <si>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</si>
  <si>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</si>
  <si>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</si>
  <si>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</si>
  <si>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</si>
  <si>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</si>
  <si>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</si>
  <si>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 xml:space="preserve">Among the three products: K, S, J, S is showing the most revenue generator, second by J and last Kootha. EBIT, earnings before interest and Taxes is performed to identify which of the three products are actually the real profit generating items by calculating Revenue- COGS- operating expenses. After the analysis J is the leading item showing the highest revenue generator with over $70M, then s with $22M and lastly $19M K. Now we have identified the actual item that brings the most profit: Jutik $70M+ while S performed with - profit 3x over the period averaging -$4M during those 3 events, K with one event of negative performances.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</si>
</sst>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0;[Red]\-&quot;$&quot;#,##0.00"/>
    <numFmt numFmtId="165" formatCode="0.0%"/>
    <numFmt numFmtId="166" formatCode="[$$-C09]#,##0.00"/>
  </numFmts>
  <fonts count="59">
    <font>
      <sz val="11"/>
      <color rgb="FF000000"/>
      <name val="Calibri"/>
      <scheme val="minor"/>
    </font>
    <font>
      <b/>
      <sz val="28"/>
      <color theme="0"/>
      <name val="Arial"/>
    </font>
    <font>
      <sz val="10"/>
      <color theme="0"/>
      <name val="Arial"/>
    </font>
    <font>
      <sz val="28"/>
      <color theme="0"/>
      <name val="Arial"/>
    </font>
    <font>
      <sz val="11"/>
      <color rgb="FF000000"/>
      <name val="Arial"/>
    </font>
    <font>
      <sz val="10"/>
      <color rgb="FF000000"/>
      <name val="Arial"/>
    </font>
    <font>
      <sz val="16"/>
      <color rgb="FF00705B"/>
      <name val="Arial"/>
    </font>
    <font>
      <b/>
      <sz val="10"/>
      <color rgb="FF000000"/>
      <name val="Arial"/>
    </font>
    <font>
      <b/>
      <sz val="18"/>
      <color theme="0"/>
      <name val="Arial"/>
    </font>
    <font>
      <sz val="12"/>
      <color theme="0"/>
      <name val="Arial"/>
    </font>
    <font>
      <sz val="16"/>
      <color rgb="FF00705B"/>
      <name val="Calibri"/>
    </font>
    <font>
      <b/>
      <sz val="10"/>
      <color theme="0"/>
      <name val="Arial"/>
    </font>
    <font>
      <sz val="16"/>
      <color rgb="FF000000"/>
      <name val="Arial"/>
    </font>
    <font>
      <sz val="16"/>
      <color rgb="FF000000"/>
      <name val="Calibri"/>
    </font>
    <font>
      <b/>
      <sz val="14"/>
      <color theme="0"/>
      <name val="Arial"/>
    </font>
    <font>
      <b/>
      <sz val="15"/>
      <color theme="1"/>
      <name val="Arial"/>
    </font>
    <font>
      <sz val="15"/>
      <color theme="1"/>
      <name val="Arial"/>
    </font>
    <font>
      <sz val="11"/>
      <name val="Calibri"/>
    </font>
    <font>
      <sz val="11"/>
      <color rgb="FF000000"/>
      <name val="Calibri"/>
    </font>
    <font>
      <sz val="14"/>
      <color theme="1"/>
      <name val="Arial"/>
    </font>
    <font>
      <sz val="11"/>
      <color rgb="FF00705B"/>
      <name val="Calibri"/>
    </font>
    <font>
      <sz val="12"/>
      <color theme="1"/>
      <name val="Arial"/>
    </font>
    <font>
      <b/>
      <sz val="12"/>
      <color rgb="FFEE226E"/>
      <name val="Arial"/>
    </font>
    <font>
      <b/>
      <sz val="11"/>
      <color rgb="FF00705B"/>
      <name val="Arial"/>
    </font>
    <font>
      <b/>
      <sz val="12"/>
      <color theme="0"/>
      <name val="Arial"/>
    </font>
    <font>
      <sz val="9"/>
      <color theme="0"/>
      <name val="Arial"/>
    </font>
    <font>
      <sz val="11"/>
      <color theme="0"/>
      <name val="Calibri"/>
    </font>
    <font>
      <sz val="12"/>
      <color rgb="FF000000"/>
      <name val="Arial"/>
    </font>
    <font>
      <sz val="9"/>
      <color rgb="FF000000"/>
      <name val="Arial"/>
    </font>
    <font>
      <b/>
      <sz val="20"/>
      <color theme="0"/>
      <name val="Arial"/>
    </font>
    <font>
      <sz val="20"/>
      <color theme="0"/>
      <name val="Arial"/>
    </font>
    <font>
      <b/>
      <sz val="12"/>
      <color rgb="FF00705B"/>
      <name val="Arial"/>
    </font>
    <font>
      <sz val="12"/>
      <color rgb="FF00705B"/>
      <name val="Arial"/>
    </font>
    <font>
      <b/>
      <sz val="9"/>
      <color rgb="FF000000"/>
      <name val="Arial"/>
    </font>
    <font>
      <b/>
      <sz val="11"/>
      <color rgb="FF000000"/>
      <name val="Arial"/>
    </font>
    <font>
      <sz val="12"/>
      <color theme="0"/>
      <name val="Calibri"/>
    </font>
    <font>
      <sz val="12"/>
      <color rgb="FF000000"/>
      <name val="Calibri"/>
    </font>
    <font>
      <b/>
      <sz val="11"/>
      <color theme="0"/>
      <name val="Arial"/>
    </font>
    <font>
      <b/>
      <sz val="12"/>
      <color theme="0"/>
      <name val="Calibri"/>
    </font>
    <font>
      <sz val="14"/>
      <color theme="0"/>
      <name val="Arial"/>
    </font>
    <font>
      <b/>
      <sz val="12"/>
      <color rgb="FF000000"/>
      <name val="Arial"/>
    </font>
    <font>
      <b/>
      <sz val="11"/>
      <color theme="0"/>
      <name val="Calibri"/>
    </font>
    <font>
      <b/>
      <sz val="9"/>
      <color theme="0"/>
      <name val="Arial"/>
    </font>
    <font>
      <sz val="8"/>
      <color rgb="FF000000"/>
      <name val="Arial"/>
    </font>
    <font>
      <i/>
      <sz val="12"/>
      <color rgb="FF000000"/>
      <name val="Arial"/>
    </font>
    <font>
      <sz val="10"/>
      <color theme="1"/>
      <name val="Arial"/>
    </font>
    <font>
      <b/>
      <sz val="16"/>
      <color theme="0"/>
      <name val="Arial"/>
    </font>
    <font>
      <sz val="10"/>
      <color rgb="FF000000"/>
      <name val="Calibri"/>
    </font>
    <font>
      <sz val="16"/>
      <color theme="0"/>
      <name val="Arial"/>
    </font>
    <font>
      <sz val="16"/>
      <color theme="0"/>
      <name val="Calibri"/>
    </font>
    <font>
      <b/>
      <sz val="16"/>
      <color rgb="FFEE226E"/>
      <name val="Arial"/>
    </font>
    <font>
      <sz val="16"/>
      <color rgb="FFEE226E"/>
      <name val="Arial"/>
    </font>
    <font>
      <b/>
      <sz val="16"/>
      <color rgb="FF00705B"/>
      <name val="Arial"/>
    </font>
    <font>
      <sz val="15"/>
      <color rgb="FFEE226E"/>
      <name val="Arial"/>
    </font>
    <font>
      <b/>
      <u/>
      <sz val="12"/>
      <color theme="0"/>
      <name val="Arial"/>
    </font>
    <font>
      <u/>
      <sz val="12"/>
      <color rgb="FF000000"/>
      <name val="Arial"/>
    </font>
    <font>
      <b/>
      <u/>
      <sz val="11"/>
      <color theme="0"/>
      <name val="Arial"/>
    </font>
    <font>
      <b/>
      <u/>
      <sz val="10"/>
      <color rgb="FFFF0000"/>
      <name val="Arial"/>
    </font>
    <font>
      <sz val="11"/>
      <color rgb="FF000000"/>
      <name val="Calibri"/>
      <scheme val="minor"/>
    </font>
  </fonts>
  <fills count="12">
    <fill>
      <patternFill patternType="none"/>
    </fill>
    <fill>
      <patternFill patternType="gray125"/>
    </fill>
    <fill>
      <patternFill patternType="solid">
        <fgColor rgb="FF00705B"/>
        <bgColor rgb="FF00705B"/>
      </patternFill>
    </fill>
    <fill>
      <patternFill patternType="solid">
        <fgColor rgb="FF7F7F7F"/>
        <bgColor rgb="FF7F7F7F"/>
      </patternFill>
    </fill>
    <fill>
      <patternFill patternType="solid">
        <fgColor rgb="FFFFFFFF"/>
        <bgColor rgb="FFFFFFFF"/>
      </patternFill>
    </fill>
    <fill>
      <patternFill patternType="solid">
        <fgColor rgb="FFF2F2F2"/>
        <bgColor rgb="FFF2F2F2"/>
      </patternFill>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EE226E"/>
        <bgColor rgb="FFEE226E"/>
      </patternFill>
    </fill>
    <fill>
      <patternFill patternType="solid">
        <fgColor rgb="FFBDD6EE"/>
        <bgColor rgb="FFBDD6EE"/>
      </patternFill>
    </fill>
    <fill>
      <patternFill patternType="solid">
        <fgColor rgb="FFBFD2E2"/>
        <bgColor rgb="FFBFD2E2"/>
      </patternFill>
    </fill>
  </fills>
  <borders count="37">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s>
  <cellStyleXfs count="2">
    <xf numFmtId="0" fontId="0" fillId="0" borderId="0"/>
    <xf numFmtId="44" fontId="58" fillId="0" borderId="0" applyFont="0" applyFill="0" applyBorder="0" applyAlignment="0" applyProtection="0"/>
  </cellStyleXfs>
  <cellXfs count="189">
    <xf numFmtId="0" fontId="0" fillId="0" borderId="0" xfId="0" applyFont="1" applyAlignment="1"/>
    <xf numFmtId="0" fontId="1" fillId="2" borderId="1" xfId="0" applyFont="1" applyFill="1" applyBorder="1"/>
    <xf numFmtId="0" fontId="2" fillId="2" borderId="1" xfId="0" applyFont="1" applyFill="1" applyBorder="1"/>
    <xf numFmtId="0" fontId="3" fillId="0" borderId="0" xfId="0" applyFont="1"/>
    <xf numFmtId="0" fontId="2" fillId="0" borderId="0" xfId="0" applyFont="1"/>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2" borderId="1" xfId="0" applyFont="1" applyFill="1" applyBorder="1"/>
    <xf numFmtId="0" fontId="9" fillId="2" borderId="1" xfId="0" applyFont="1" applyFill="1" applyBorder="1"/>
    <xf numFmtId="0" fontId="10" fillId="0" borderId="0" xfId="0" applyFont="1"/>
    <xf numFmtId="0" fontId="11" fillId="2" borderId="1" xfId="0" applyFont="1" applyFill="1" applyBorder="1"/>
    <xf numFmtId="0" fontId="11" fillId="0" borderId="0" xfId="0" applyFont="1"/>
    <xf numFmtId="0" fontId="13" fillId="0" borderId="0" xfId="0" applyFont="1"/>
    <xf numFmtId="0" fontId="14" fillId="2" borderId="1" xfId="0" applyFont="1" applyFill="1" applyBorder="1"/>
    <xf numFmtId="0" fontId="15" fillId="0" borderId="2" xfId="0" applyFont="1" applyBorder="1"/>
    <xf numFmtId="0" fontId="18" fillId="0" borderId="3" xfId="0" applyFont="1" applyBorder="1"/>
    <xf numFmtId="0" fontId="19" fillId="0" borderId="3" xfId="0" applyFont="1" applyBorder="1"/>
    <xf numFmtId="0" fontId="15" fillId="0" borderId="4" xfId="0" applyFont="1" applyBorder="1"/>
    <xf numFmtId="0" fontId="16" fillId="0" borderId="0" xfId="0" applyFont="1"/>
    <xf numFmtId="0" fontId="18" fillId="0" borderId="0" xfId="0" applyFont="1"/>
    <xf numFmtId="0" fontId="19" fillId="0" borderId="0" xfId="0" applyFont="1"/>
    <xf numFmtId="0" fontId="15" fillId="0" borderId="5" xfId="0" applyFont="1" applyBorder="1" applyAlignment="1">
      <alignment horizontal="left"/>
    </xf>
    <xf numFmtId="0" fontId="16" fillId="0" borderId="6" xfId="0" applyFont="1" applyBorder="1"/>
    <xf numFmtId="0" fontId="19" fillId="0" borderId="6" xfId="0" applyFont="1" applyBorder="1"/>
    <xf numFmtId="0" fontId="20" fillId="0" borderId="0" xfId="0" applyFont="1"/>
    <xf numFmtId="0" fontId="23" fillId="0" borderId="0" xfId="0" applyFont="1"/>
    <xf numFmtId="0" fontId="24" fillId="2" borderId="1" xfId="0" applyFont="1" applyFill="1" applyBorder="1"/>
    <xf numFmtId="0" fontId="24" fillId="2" borderId="1" xfId="0" applyFont="1" applyFill="1" applyBorder="1" applyAlignment="1">
      <alignment horizontal="right"/>
    </xf>
    <xf numFmtId="0" fontId="25" fillId="3" borderId="1" xfId="0" applyFont="1" applyFill="1" applyBorder="1"/>
    <xf numFmtId="0" fontId="26" fillId="3" borderId="1" xfId="0" applyFont="1" applyFill="1" applyBorder="1"/>
    <xf numFmtId="0" fontId="27" fillId="0" borderId="0" xfId="0" applyFont="1"/>
    <xf numFmtId="17" fontId="27" fillId="0" borderId="0" xfId="0" applyNumberFormat="1" applyFont="1"/>
    <xf numFmtId="3" fontId="27" fillId="0" borderId="0" xfId="0" applyNumberFormat="1" applyFont="1"/>
    <xf numFmtId="4" fontId="27" fillId="0" borderId="0" xfId="0" applyNumberFormat="1" applyFont="1"/>
    <xf numFmtId="0" fontId="28" fillId="0" borderId="0" xfId="0" applyFont="1"/>
    <xf numFmtId="4" fontId="27" fillId="4" borderId="7" xfId="0" applyNumberFormat="1" applyFont="1" applyFill="1" applyBorder="1" applyAlignment="1">
      <alignment horizontal="right" vertical="top"/>
    </xf>
    <xf numFmtId="4" fontId="27" fillId="4" borderId="8" xfId="0" applyNumberFormat="1" applyFont="1" applyFill="1" applyBorder="1" applyAlignment="1">
      <alignment horizontal="right" vertical="top"/>
    </xf>
    <xf numFmtId="4" fontId="27" fillId="4" borderId="9" xfId="0" applyNumberFormat="1" applyFont="1" applyFill="1" applyBorder="1" applyAlignment="1">
      <alignment horizontal="right" vertical="top"/>
    </xf>
    <xf numFmtId="4" fontId="27" fillId="4" borderId="10" xfId="0" applyNumberFormat="1" applyFont="1" applyFill="1" applyBorder="1" applyAlignment="1">
      <alignment horizontal="right" vertical="top"/>
    </xf>
    <xf numFmtId="0" fontId="29" fillId="2" borderId="1" xfId="0" applyFont="1" applyFill="1" applyBorder="1"/>
    <xf numFmtId="0" fontId="30" fillId="2" borderId="1" xfId="0" applyFont="1" applyFill="1" applyBorder="1"/>
    <xf numFmtId="0" fontId="31" fillId="0" borderId="0" xfId="0" applyFont="1"/>
    <xf numFmtId="0" fontId="32" fillId="0" borderId="0" xfId="0" applyFont="1"/>
    <xf numFmtId="0" fontId="33" fillId="5" borderId="1" xfId="0" applyFont="1" applyFill="1" applyBorder="1"/>
    <xf numFmtId="17" fontId="33" fillId="5" borderId="1" xfId="0" applyNumberFormat="1" applyFont="1" applyFill="1" applyBorder="1"/>
    <xf numFmtId="0" fontId="28" fillId="5" borderId="1" xfId="0" applyFont="1" applyFill="1" applyBorder="1"/>
    <xf numFmtId="3" fontId="33" fillId="5" borderId="1" xfId="0" applyNumberFormat="1" applyFont="1" applyFill="1" applyBorder="1"/>
    <xf numFmtId="164" fontId="4" fillId="0" borderId="0" xfId="0" applyNumberFormat="1" applyFont="1"/>
    <xf numFmtId="0" fontId="4" fillId="5" borderId="1" xfId="0" applyFont="1" applyFill="1" applyBorder="1"/>
    <xf numFmtId="0" fontId="34" fillId="5" borderId="1" xfId="0" applyFont="1" applyFill="1" applyBorder="1"/>
    <xf numFmtId="0" fontId="35" fillId="2" borderId="1" xfId="0" applyFont="1" applyFill="1" applyBorder="1"/>
    <xf numFmtId="0" fontId="36" fillId="2" borderId="1" xfId="0" applyFont="1" applyFill="1" applyBorder="1"/>
    <xf numFmtId="0" fontId="37" fillId="2" borderId="1" xfId="0" applyFont="1" applyFill="1" applyBorder="1"/>
    <xf numFmtId="0" fontId="4" fillId="2" borderId="1" xfId="0" applyFont="1" applyFill="1" applyBorder="1"/>
    <xf numFmtId="0" fontId="24" fillId="6" borderId="1" xfId="0" applyFont="1" applyFill="1" applyBorder="1" applyAlignment="1">
      <alignment wrapText="1"/>
    </xf>
    <xf numFmtId="0" fontId="38" fillId="6" borderId="1" xfId="0" applyFont="1" applyFill="1" applyBorder="1"/>
    <xf numFmtId="0" fontId="4" fillId="6" borderId="1" xfId="0" applyFont="1" applyFill="1" applyBorder="1"/>
    <xf numFmtId="0" fontId="37" fillId="7" borderId="1" xfId="0" applyFont="1" applyFill="1" applyBorder="1"/>
    <xf numFmtId="0" fontId="11" fillId="7" borderId="1" xfId="0" applyFont="1" applyFill="1" applyBorder="1"/>
    <xf numFmtId="164" fontId="5" fillId="0" borderId="0" xfId="0" applyNumberFormat="1" applyFont="1"/>
    <xf numFmtId="165" fontId="5" fillId="0" borderId="0" xfId="0" applyNumberFormat="1" applyFont="1"/>
    <xf numFmtId="9" fontId="4" fillId="0" borderId="0" xfId="0" applyNumberFormat="1" applyFont="1"/>
    <xf numFmtId="0" fontId="39" fillId="2" borderId="1" xfId="0" applyFont="1" applyFill="1" applyBorder="1"/>
    <xf numFmtId="0" fontId="26" fillId="2" borderId="1" xfId="0" applyFont="1" applyFill="1" applyBorder="1"/>
    <xf numFmtId="0" fontId="36" fillId="0" borderId="0" xfId="0" applyFont="1"/>
    <xf numFmtId="0" fontId="40" fillId="0" borderId="0" xfId="0" applyFont="1"/>
    <xf numFmtId="17" fontId="7" fillId="5" borderId="1" xfId="0" applyNumberFormat="1" applyFont="1" applyFill="1" applyBorder="1"/>
    <xf numFmtId="0" fontId="7" fillId="5" borderId="1" xfId="0" applyFont="1" applyFill="1" applyBorder="1"/>
    <xf numFmtId="3" fontId="7" fillId="5" borderId="1" xfId="0" applyNumberFormat="1" applyFont="1" applyFill="1" applyBorder="1"/>
    <xf numFmtId="0" fontId="18" fillId="5" borderId="1" xfId="0" applyFont="1" applyFill="1" applyBorder="1"/>
    <xf numFmtId="165" fontId="28" fillId="0" borderId="0" xfId="0" applyNumberFormat="1" applyFont="1"/>
    <xf numFmtId="10" fontId="28" fillId="0" borderId="0" xfId="0" applyNumberFormat="1" applyFont="1"/>
    <xf numFmtId="0" fontId="28" fillId="0" borderId="14" xfId="0" applyFont="1" applyBorder="1"/>
    <xf numFmtId="0" fontId="33" fillId="0" borderId="14" xfId="0" applyFont="1" applyBorder="1"/>
    <xf numFmtId="164" fontId="5" fillId="0" borderId="14" xfId="0" applyNumberFormat="1" applyFont="1" applyBorder="1"/>
    <xf numFmtId="0" fontId="4" fillId="0" borderId="14" xfId="0" applyFont="1" applyBorder="1"/>
    <xf numFmtId="0" fontId="18" fillId="0" borderId="14" xfId="0" applyFont="1" applyBorder="1"/>
    <xf numFmtId="164" fontId="5" fillId="5" borderId="1" xfId="0" applyNumberFormat="1" applyFont="1" applyFill="1" applyBorder="1"/>
    <xf numFmtId="0" fontId="5" fillId="5" borderId="1" xfId="0" applyFont="1" applyFill="1" applyBorder="1"/>
    <xf numFmtId="165" fontId="4" fillId="0" borderId="0" xfId="0" applyNumberFormat="1" applyFont="1"/>
    <xf numFmtId="0" fontId="34" fillId="0" borderId="0" xfId="0" applyFont="1" applyAlignment="1">
      <alignment wrapText="1"/>
    </xf>
    <xf numFmtId="0" fontId="34" fillId="8" borderId="1" xfId="0" applyFont="1" applyFill="1" applyBorder="1"/>
    <xf numFmtId="0" fontId="41" fillId="2" borderId="1" xfId="0" applyFont="1" applyFill="1" applyBorder="1" applyAlignment="1">
      <alignment wrapText="1"/>
    </xf>
    <xf numFmtId="0" fontId="41" fillId="2" borderId="1" xfId="0" applyFont="1" applyFill="1" applyBorder="1"/>
    <xf numFmtId="4" fontId="5" fillId="0" borderId="0" xfId="0" applyNumberFormat="1" applyFont="1"/>
    <xf numFmtId="0" fontId="37" fillId="0" borderId="0" xfId="0" applyFont="1" applyAlignment="1">
      <alignment horizontal="center"/>
    </xf>
    <xf numFmtId="0" fontId="42" fillId="0" borderId="0" xfId="0" applyFont="1" applyAlignment="1">
      <alignment horizontal="center"/>
    </xf>
    <xf numFmtId="4" fontId="24" fillId="0" borderId="0" xfId="0" applyNumberFormat="1" applyFont="1"/>
    <xf numFmtId="0" fontId="9" fillId="0" borderId="0" xfId="0" applyFont="1"/>
    <xf numFmtId="164" fontId="43" fillId="0" borderId="0" xfId="0" applyNumberFormat="1" applyFont="1"/>
    <xf numFmtId="164" fontId="43" fillId="5" borderId="1" xfId="0" applyNumberFormat="1" applyFont="1" applyFill="1" applyBorder="1"/>
    <xf numFmtId="0" fontId="43" fillId="5" borderId="1" xfId="0" applyFont="1" applyFill="1" applyBorder="1"/>
    <xf numFmtId="0" fontId="43" fillId="0" borderId="0" xfId="0" applyFont="1"/>
    <xf numFmtId="17" fontId="34" fillId="5" borderId="1" xfId="0" applyNumberFormat="1" applyFont="1" applyFill="1" applyBorder="1"/>
    <xf numFmtId="3" fontId="34" fillId="5" borderId="1" xfId="0" applyNumberFormat="1" applyFont="1" applyFill="1" applyBorder="1"/>
    <xf numFmtId="10" fontId="4" fillId="0" borderId="0" xfId="0" applyNumberFormat="1" applyFont="1"/>
    <xf numFmtId="0" fontId="2" fillId="7" borderId="1" xfId="0" applyFont="1" applyFill="1" applyBorder="1"/>
    <xf numFmtId="0" fontId="44" fillId="0" borderId="0" xfId="0" applyFont="1"/>
    <xf numFmtId="0" fontId="24" fillId="7" borderId="1" xfId="0" applyFont="1" applyFill="1" applyBorder="1" applyAlignment="1">
      <alignment wrapText="1"/>
    </xf>
    <xf numFmtId="0" fontId="18" fillId="7" borderId="1" xfId="0" applyFont="1" applyFill="1" applyBorder="1"/>
    <xf numFmtId="0" fontId="14" fillId="7" borderId="1" xfId="0" applyFont="1" applyFill="1" applyBorder="1"/>
    <xf numFmtId="49" fontId="11" fillId="7" borderId="15" xfId="0" applyNumberFormat="1" applyFont="1" applyFill="1" applyBorder="1"/>
    <xf numFmtId="49" fontId="11" fillId="7" borderId="16" xfId="0" applyNumberFormat="1" applyFont="1" applyFill="1" applyBorder="1"/>
    <xf numFmtId="0" fontId="11" fillId="7" borderId="17" xfId="0" applyFont="1" applyFill="1" applyBorder="1" applyAlignment="1">
      <alignment horizontal="left" vertical="top"/>
    </xf>
    <xf numFmtId="0" fontId="5" fillId="0" borderId="18" xfId="0" applyFont="1" applyBorder="1" applyAlignment="1">
      <alignment horizontal="left" vertical="top"/>
    </xf>
    <xf numFmtId="49" fontId="5" fillId="0" borderId="19" xfId="0" applyNumberFormat="1" applyFont="1" applyBorder="1"/>
    <xf numFmtId="164" fontId="5" fillId="0" borderId="18" xfId="0" applyNumberFormat="1" applyFont="1" applyBorder="1" applyAlignment="1">
      <alignment horizontal="center" vertical="top"/>
    </xf>
    <xf numFmtId="0" fontId="45" fillId="0" borderId="0" xfId="0" applyFont="1"/>
    <xf numFmtId="164" fontId="5" fillId="0" borderId="18" xfId="0" applyNumberFormat="1" applyFont="1" applyBorder="1" applyAlignment="1">
      <alignment horizontal="center"/>
    </xf>
    <xf numFmtId="0" fontId="5" fillId="7" borderId="1" xfId="0" applyFont="1" applyFill="1" applyBorder="1"/>
    <xf numFmtId="49" fontId="14" fillId="7" borderId="15" xfId="0" applyNumberFormat="1" applyFont="1" applyFill="1" applyBorder="1"/>
    <xf numFmtId="0" fontId="39" fillId="7" borderId="1" xfId="0" applyFont="1" applyFill="1" applyBorder="1"/>
    <xf numFmtId="0" fontId="14" fillId="7" borderId="16" xfId="0" applyFont="1" applyFill="1" applyBorder="1" applyAlignment="1">
      <alignment wrapText="1"/>
    </xf>
    <xf numFmtId="0" fontId="46" fillId="7" borderId="16" xfId="0" applyFont="1" applyFill="1" applyBorder="1"/>
    <xf numFmtId="0" fontId="18" fillId="7" borderId="16" xfId="0" applyFont="1" applyFill="1" applyBorder="1"/>
    <xf numFmtId="49" fontId="7" fillId="0" borderId="26" xfId="0" applyNumberFormat="1" applyFont="1" applyBorder="1"/>
    <xf numFmtId="164" fontId="5" fillId="0" borderId="18" xfId="0" applyNumberFormat="1" applyFont="1" applyBorder="1" applyAlignment="1">
      <alignment horizontal="left" vertical="top"/>
    </xf>
    <xf numFmtId="166" fontId="5" fillId="7" borderId="1" xfId="0" applyNumberFormat="1" applyFont="1" applyFill="1" applyBorder="1" applyAlignment="1">
      <alignment horizontal="right" vertical="top"/>
    </xf>
    <xf numFmtId="49" fontId="5" fillId="0" borderId="15" xfId="0" applyNumberFormat="1" applyFont="1" applyBorder="1"/>
    <xf numFmtId="2" fontId="5" fillId="0" borderId="24" xfId="0" applyNumberFormat="1" applyFont="1" applyBorder="1"/>
    <xf numFmtId="2" fontId="5" fillId="0" borderId="18" xfId="0" applyNumberFormat="1" applyFont="1" applyBorder="1" applyAlignment="1">
      <alignment horizontal="left" vertical="top"/>
    </xf>
    <xf numFmtId="49" fontId="5" fillId="0" borderId="24" xfId="0" applyNumberFormat="1" applyFont="1" applyBorder="1"/>
    <xf numFmtId="0" fontId="7" fillId="10" borderId="17" xfId="0" applyFont="1" applyFill="1" applyBorder="1" applyAlignment="1">
      <alignment horizontal="left" vertical="top"/>
    </xf>
    <xf numFmtId="0" fontId="5" fillId="11" borderId="27" xfId="0" applyFont="1" applyFill="1" applyBorder="1" applyAlignment="1">
      <alignment horizontal="left" vertical="top"/>
    </xf>
    <xf numFmtId="0" fontId="5" fillId="11" borderId="1" xfId="0" applyFont="1" applyFill="1" applyBorder="1" applyAlignment="1">
      <alignment horizontal="left" vertical="top"/>
    </xf>
    <xf numFmtId="0" fontId="7" fillId="0" borderId="14" xfId="0" applyFont="1" applyBorder="1"/>
    <xf numFmtId="0" fontId="47" fillId="7" borderId="1" xfId="0" applyFont="1" applyFill="1" applyBorder="1"/>
    <xf numFmtId="164" fontId="2" fillId="7" borderId="1" xfId="0" applyNumberFormat="1" applyFont="1" applyFill="1" applyBorder="1"/>
    <xf numFmtId="0" fontId="7" fillId="0" borderId="17" xfId="0" applyFont="1" applyBorder="1" applyAlignment="1">
      <alignment horizontal="left" vertical="top"/>
    </xf>
    <xf numFmtId="0" fontId="5" fillId="0" borderId="34" xfId="0" applyFont="1" applyBorder="1" applyAlignment="1">
      <alignment horizontal="left" vertical="top"/>
    </xf>
    <xf numFmtId="164" fontId="5" fillId="0" borderId="7" xfId="0" applyNumberFormat="1" applyFont="1" applyBorder="1" applyAlignment="1">
      <alignment horizontal="right" vertical="top"/>
    </xf>
    <xf numFmtId="4" fontId="5" fillId="0" borderId="7" xfId="0" applyNumberFormat="1" applyFont="1" applyBorder="1" applyAlignment="1">
      <alignment horizontal="right" vertical="top"/>
    </xf>
    <xf numFmtId="0" fontId="7" fillId="0" borderId="35" xfId="0" applyFont="1" applyBorder="1"/>
    <xf numFmtId="0" fontId="5" fillId="0" borderId="36" xfId="0" applyFont="1" applyBorder="1"/>
    <xf numFmtId="164" fontId="5" fillId="0" borderId="36" xfId="0" applyNumberFormat="1" applyFont="1" applyBorder="1"/>
    <xf numFmtId="164" fontId="5" fillId="0" borderId="0" xfId="0" applyNumberFormat="1" applyFont="1" applyAlignment="1">
      <alignment horizontal="right" vertical="top"/>
    </xf>
    <xf numFmtId="0" fontId="46" fillId="7" borderId="1" xfId="0" applyFont="1" applyFill="1" applyBorder="1"/>
    <xf numFmtId="0" fontId="48" fillId="7" borderId="1" xfId="0" applyFont="1" applyFill="1" applyBorder="1"/>
    <xf numFmtId="164" fontId="48" fillId="7" borderId="1" xfId="0" applyNumberFormat="1" applyFont="1" applyFill="1" applyBorder="1"/>
    <xf numFmtId="0" fontId="49" fillId="7" borderId="1" xfId="0" applyFont="1" applyFill="1" applyBorder="1"/>
    <xf numFmtId="0" fontId="26" fillId="7" borderId="1" xfId="0" applyFont="1" applyFill="1" applyBorder="1"/>
    <xf numFmtId="0" fontId="5" fillId="0" borderId="0" xfId="0" applyFont="1" applyAlignment="1">
      <alignment horizontal="left" vertical="top"/>
    </xf>
    <xf numFmtId="0" fontId="9" fillId="7" borderId="1" xfId="0" applyFont="1" applyFill="1" applyBorder="1"/>
    <xf numFmtId="164" fontId="9" fillId="7" borderId="1" xfId="0" applyNumberFormat="1" applyFont="1" applyFill="1" applyBorder="1"/>
    <xf numFmtId="0" fontId="35" fillId="7" borderId="1" xfId="0" applyFont="1" applyFill="1" applyBorder="1"/>
    <xf numFmtId="0" fontId="41" fillId="7" borderId="1" xfId="0" applyFont="1" applyFill="1" applyBorder="1"/>
    <xf numFmtId="0" fontId="46" fillId="7" borderId="1" xfId="0" applyFont="1" applyFill="1" applyBorder="1" applyAlignment="1">
      <alignment horizontal="left" vertical="top"/>
    </xf>
    <xf numFmtId="0" fontId="5" fillId="7" borderId="1" xfId="0" applyFont="1" applyFill="1" applyBorder="1" applyAlignment="1">
      <alignment horizontal="left" vertical="top"/>
    </xf>
    <xf numFmtId="164" fontId="5" fillId="7" borderId="1" xfId="0" applyNumberFormat="1" applyFont="1" applyFill="1" applyBorder="1" applyAlignment="1">
      <alignment horizontal="right" vertical="top"/>
    </xf>
    <xf numFmtId="164" fontId="5" fillId="0" borderId="34" xfId="0" applyNumberFormat="1" applyFont="1" applyBorder="1" applyAlignment="1">
      <alignment horizontal="left" vertical="top"/>
    </xf>
    <xf numFmtId="164" fontId="4" fillId="0" borderId="36" xfId="0" applyNumberFormat="1" applyFont="1" applyBorder="1"/>
    <xf numFmtId="0" fontId="21" fillId="0" borderId="0" xfId="0" applyFont="1" applyAlignment="1">
      <alignment wrapText="1"/>
    </xf>
    <xf numFmtId="0" fontId="0" fillId="0" borderId="0" xfId="0" applyFont="1" applyAlignment="1"/>
    <xf numFmtId="0" fontId="22" fillId="0" borderId="0" xfId="0" applyFont="1" applyAlignment="1">
      <alignment wrapText="1"/>
    </xf>
    <xf numFmtId="0" fontId="6" fillId="0" borderId="0" xfId="0" applyFont="1" applyAlignment="1">
      <alignment wrapText="1"/>
    </xf>
    <xf numFmtId="0" fontId="12" fillId="0" borderId="0" xfId="0" applyFont="1" applyAlignment="1">
      <alignment wrapText="1"/>
    </xf>
    <xf numFmtId="0" fontId="16" fillId="0" borderId="3" xfId="0" applyFont="1" applyBorder="1"/>
    <xf numFmtId="0" fontId="17" fillId="0" borderId="3" xfId="0" applyFont="1" applyBorder="1"/>
    <xf numFmtId="0" fontId="16" fillId="0" borderId="0" xfId="0" applyFont="1"/>
    <xf numFmtId="0" fontId="16" fillId="0" borderId="0" xfId="0" applyFont="1" applyAlignment="1">
      <alignment wrapText="1"/>
    </xf>
    <xf numFmtId="0" fontId="24" fillId="2" borderId="11" xfId="0" applyFont="1" applyFill="1" applyBorder="1" applyAlignment="1">
      <alignment wrapText="1"/>
    </xf>
    <xf numFmtId="0" fontId="17" fillId="0" borderId="12" xfId="0" applyFont="1" applyBorder="1"/>
    <xf numFmtId="0" fontId="17" fillId="0" borderId="13" xfId="0" applyFont="1" applyBorder="1"/>
    <xf numFmtId="0" fontId="24" fillId="9" borderId="11" xfId="0" applyFont="1" applyFill="1" applyBorder="1" applyAlignment="1">
      <alignment horizontal="center"/>
    </xf>
    <xf numFmtId="0" fontId="37" fillId="2" borderId="11" xfId="0" applyFont="1" applyFill="1" applyBorder="1" applyAlignment="1">
      <alignment wrapText="1"/>
    </xf>
    <xf numFmtId="0" fontId="27" fillId="0" borderId="0" xfId="0" applyFont="1" applyAlignment="1">
      <alignment wrapText="1"/>
    </xf>
    <xf numFmtId="0" fontId="9" fillId="2" borderId="11" xfId="0" applyFont="1" applyFill="1" applyBorder="1" applyAlignment="1">
      <alignment wrapText="1"/>
    </xf>
    <xf numFmtId="0" fontId="14" fillId="7" borderId="23" xfId="0" applyFont="1" applyFill="1" applyBorder="1" applyAlignment="1">
      <alignment wrapText="1"/>
    </xf>
    <xf numFmtId="0" fontId="17" fillId="0" borderId="24" xfId="0" applyFont="1" applyBorder="1"/>
    <xf numFmtId="0" fontId="17" fillId="0" borderId="25" xfId="0" applyFont="1" applyBorder="1"/>
    <xf numFmtId="0" fontId="14" fillId="7" borderId="11" xfId="0" applyFont="1" applyFill="1" applyBorder="1" applyAlignment="1">
      <alignment wrapText="1"/>
    </xf>
    <xf numFmtId="0" fontId="9" fillId="7" borderId="11" xfId="0" applyFont="1" applyFill="1" applyBorder="1" applyAlignment="1">
      <alignment wrapText="1"/>
    </xf>
    <xf numFmtId="0" fontId="24" fillId="7" borderId="11" xfId="0" applyFont="1" applyFill="1" applyBorder="1" applyAlignment="1">
      <alignment wrapText="1"/>
    </xf>
    <xf numFmtId="0" fontId="14" fillId="7" borderId="20" xfId="0" applyFont="1" applyFill="1" applyBorder="1" applyAlignment="1">
      <alignment wrapText="1"/>
    </xf>
    <xf numFmtId="0" fontId="17" fillId="0" borderId="21" xfId="0" applyFont="1" applyBorder="1"/>
    <xf numFmtId="0" fontId="17" fillId="0" borderId="22" xfId="0" applyFont="1" applyBorder="1"/>
    <xf numFmtId="0" fontId="24" fillId="7" borderId="28" xfId="0" applyFont="1" applyFill="1" applyBorder="1" applyAlignment="1">
      <alignment wrapText="1"/>
    </xf>
    <xf numFmtId="0" fontId="17" fillId="0" borderId="29" xfId="0" applyFont="1" applyBorder="1"/>
    <xf numFmtId="0" fontId="17" fillId="0" borderId="30" xfId="0" applyFont="1" applyBorder="1"/>
    <xf numFmtId="0" fontId="17" fillId="0" borderId="31" xfId="0" applyFont="1" applyBorder="1"/>
    <xf numFmtId="0" fontId="17" fillId="0" borderId="32" xfId="0" applyFont="1" applyBorder="1"/>
    <xf numFmtId="0" fontId="17" fillId="0" borderId="33" xfId="0" applyFont="1" applyBorder="1"/>
    <xf numFmtId="0" fontId="11" fillId="7" borderId="11" xfId="0" applyFont="1" applyFill="1" applyBorder="1" applyAlignment="1">
      <alignment wrapText="1"/>
    </xf>
    <xf numFmtId="0" fontId="4" fillId="0" borderId="0" xfId="0" applyFont="1" applyAlignment="1">
      <alignment horizontal="left" vertical="top" wrapText="1"/>
    </xf>
    <xf numFmtId="44" fontId="4" fillId="0" borderId="0" xfId="1" applyFont="1"/>
    <xf numFmtId="0" fontId="5" fillId="0" borderId="0" xfId="0" applyNumberFormat="1" applyFont="1"/>
  </cellXfs>
  <cellStyles count="2">
    <cellStyle name="Currency" xfId="1" builtinId="4"/>
    <cellStyle name="Normal" xfId="0" builtinId="0"/>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'Revenue Analysis'!$C$34</c:f>
              <c:strCache>
                <c:ptCount val="1"/>
                <c:pt idx="0">
                  <c:v>001 Private Water Hedge Sales</c:v>
                </c:pt>
              </c:strCache>
            </c:strRef>
          </c:tx>
          <c:spPr>
            <a:ln w="28575" cap="rnd">
              <a:solidFill>
                <a:schemeClr val="accent1">
                  <a:lumMod val="40000"/>
                  <a:lumOff val="60000"/>
                </a:schemeClr>
              </a:solidFill>
              <a:round/>
            </a:ln>
            <a:effectLst/>
          </c:spPr>
          <c:marker>
            <c:symbol val="circle"/>
            <c:size val="5"/>
            <c:spPr>
              <a:solidFill>
                <a:schemeClr val="accent1"/>
              </a:solidFill>
              <a:ln w="9525">
                <a:solidFill>
                  <a:schemeClr val="accent1"/>
                </a:solidFill>
              </a:ln>
              <a:effectLst/>
            </c:spPr>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Analysis'!$D$34:$P$34</c:f>
              <c:numCache>
                <c:formatCode>"$"#,##0.00;[Red]\-"$"#,##0.00</c:formatCode>
                <c:ptCount val="13"/>
                <c:pt idx="1">
                  <c:v>3094536.9986999994</c:v>
                </c:pt>
                <c:pt idx="2">
                  <c:v>2980521.8105250001</c:v>
                </c:pt>
                <c:pt idx="3">
                  <c:v>2752413.7409999999</c:v>
                </c:pt>
                <c:pt idx="4">
                  <c:v>2732151.9371999996</c:v>
                </c:pt>
                <c:pt idx="5">
                  <c:v>2885028.0122999996</c:v>
                </c:pt>
                <c:pt idx="6">
                  <c:v>2815308.3782250006</c:v>
                </c:pt>
                <c:pt idx="7">
                  <c:v>4092821.3597249994</c:v>
                </c:pt>
                <c:pt idx="8">
                  <c:v>3622839.5636999998</c:v>
                </c:pt>
                <c:pt idx="9">
                  <c:v>3818238.1009499999</c:v>
                </c:pt>
                <c:pt idx="10">
                  <c:v>2789853.534825</c:v>
                </c:pt>
                <c:pt idx="11">
                  <c:v>2822646.2911499999</c:v>
                </c:pt>
                <c:pt idx="12">
                  <c:v>2712379.18035</c:v>
                </c:pt>
              </c:numCache>
            </c:numRef>
          </c:val>
          <c:smooth val="0"/>
        </c:ser>
        <c:ser>
          <c:idx val="2"/>
          <c:order val="2"/>
          <c:tx>
            <c:strRef>
              <c:f>'Revenue Analysis'!$C$35</c:f>
              <c:strCache>
                <c:ptCount val="1"/>
                <c:pt idx="0">
                  <c:v>002 Public Sales</c:v>
                </c:pt>
              </c:strCache>
            </c:strRef>
          </c:tx>
          <c:spPr>
            <a:ln w="28575" cap="rnd">
              <a:solidFill>
                <a:schemeClr val="accent3"/>
              </a:solidFill>
              <a:round/>
            </a:ln>
            <a:effectLst/>
          </c:spPr>
          <c:marker>
            <c:symbol val="circle"/>
            <c:size val="5"/>
            <c:spPr>
              <a:solidFill>
                <a:schemeClr val="accent2"/>
              </a:solidFill>
              <a:ln w="9525">
                <a:solidFill>
                  <a:schemeClr val="accent3"/>
                </a:solidFill>
              </a:ln>
              <a:effectLst/>
            </c:spPr>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Analysis'!$D$35:$P$35</c:f>
              <c:numCache>
                <c:formatCode>"$"#,##0.00;[Red]\-"$"#,##0.00</c:formatCode>
                <c:ptCount val="13"/>
                <c:pt idx="1">
                  <c:v>1523285.8376100748</c:v>
                </c:pt>
                <c:pt idx="2">
                  <c:v>1467161.8612309312</c:v>
                </c:pt>
                <c:pt idx="3">
                  <c:v>1354875.66400725</c:v>
                </c:pt>
                <c:pt idx="4">
                  <c:v>1344901.7910867</c:v>
                </c:pt>
                <c:pt idx="5">
                  <c:v>1420155.039054675</c:v>
                </c:pt>
                <c:pt idx="6">
                  <c:v>1385835.5491812564</c:v>
                </c:pt>
                <c:pt idx="7">
                  <c:v>2014691.3143246307</c:v>
                </c:pt>
                <c:pt idx="8">
                  <c:v>1783342.7752313251</c:v>
                </c:pt>
                <c:pt idx="9">
                  <c:v>1879527.7051926372</c:v>
                </c:pt>
                <c:pt idx="10">
                  <c:v>1373305.4025176065</c:v>
                </c:pt>
                <c:pt idx="11">
                  <c:v>1389447.6368185873</c:v>
                </c:pt>
                <c:pt idx="12">
                  <c:v>1335168.6515272874</c:v>
                </c:pt>
              </c:numCache>
            </c:numRef>
          </c:val>
          <c:smooth val="0"/>
        </c:ser>
        <c:ser>
          <c:idx val="3"/>
          <c:order val="3"/>
          <c:tx>
            <c:strRef>
              <c:f>'Revenue Analysis'!$C$36</c:f>
              <c:strCache>
                <c:ptCount val="1"/>
                <c:pt idx="0">
                  <c:v>003 Residential Sales</c:v>
                </c:pt>
              </c:strCache>
            </c:strRef>
          </c:tx>
          <c:spPr>
            <a:ln w="28575" cap="rnd">
              <a:solidFill>
                <a:schemeClr val="accent4"/>
              </a:solidFill>
              <a:round/>
            </a:ln>
            <a:effectLst/>
          </c:spPr>
          <c:marker>
            <c:symbol val="circle"/>
            <c:size val="5"/>
            <c:spPr>
              <a:solidFill>
                <a:schemeClr val="accent1"/>
              </a:solidFill>
              <a:ln w="9525">
                <a:noFill/>
              </a:ln>
              <a:effectLst/>
            </c:spPr>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Analysis'!$D$36:$P$36</c:f>
              <c:numCache>
                <c:formatCode>"$"#,##0.00;[Red]\-"$"#,##0.00</c:formatCode>
                <c:ptCount val="13"/>
                <c:pt idx="1">
                  <c:v>1296758.36136</c:v>
                </c:pt>
                <c:pt idx="2">
                  <c:v>1248980.56822</c:v>
                </c:pt>
                <c:pt idx="3">
                  <c:v>1153392.4247999999</c:v>
                </c:pt>
                <c:pt idx="4">
                  <c:v>1144901.76416</c:v>
                </c:pt>
                <c:pt idx="5">
                  <c:v>1208964.11944</c:v>
                </c:pt>
                <c:pt idx="6">
                  <c:v>1179748.2727800002</c:v>
                </c:pt>
                <c:pt idx="7">
                  <c:v>1715087.0459799999</c:v>
                </c:pt>
                <c:pt idx="8">
                  <c:v>1518142.2933600002</c:v>
                </c:pt>
                <c:pt idx="9">
                  <c:v>1600023.58516</c:v>
                </c:pt>
                <c:pt idx="10">
                  <c:v>1169081.4812600003</c:v>
                </c:pt>
                <c:pt idx="11">
                  <c:v>1182823.2077200001</c:v>
                </c:pt>
                <c:pt idx="12">
                  <c:v>1136616.0374800002</c:v>
                </c:pt>
              </c:numCache>
            </c:numRef>
          </c:val>
          <c:smooth val="0"/>
        </c:ser>
        <c:dLbls>
          <c:showLegendKey val="0"/>
          <c:showVal val="0"/>
          <c:showCatName val="0"/>
          <c:showSerName val="0"/>
          <c:showPercent val="0"/>
          <c:showBubbleSize val="0"/>
        </c:dLbls>
        <c:marker val="1"/>
        <c:smooth val="0"/>
        <c:axId val="495161872"/>
        <c:axId val="495164592"/>
        <c:extLst>
          <c:ext xmlns:c15="http://schemas.microsoft.com/office/drawing/2012/chart" uri="{02D57815-91ED-43cb-92C2-25804820EDAC}">
            <c15:filteredLineSeries>
              <c15:ser>
                <c:idx val="0"/>
                <c:order val="0"/>
                <c:tx>
                  <c:strRef>
                    <c:extLst>
                      <c:ext uri="{02D57815-91ED-43cb-92C2-25804820EDAC}">
                        <c15:formulaRef>
                          <c15:sqref>'Revenue Analysis'!$A$33:$C$33</c15:sqref>
                        </c15:formulaRef>
                      </c:ext>
                    </c:extLst>
                    <c:strCache>
                      <c:ptCount val="3"/>
                      <c:pt idx="0">
                        <c:v>Unit</c:v>
                      </c:pt>
                      <c:pt idx="1">
                        <c:v>Value Driver</c:v>
                      </c:pt>
                      <c:pt idx="2">
                        <c:v>Accounting Code Centre</c:v>
                      </c:pt>
                    </c:strCache>
                  </c:strRef>
                </c:tx>
                <c:spPr>
                  <a:ln w="28575" cap="rnd">
                    <a:solidFill>
                      <a:schemeClr val="accent1"/>
                    </a:solidFill>
                    <a:round/>
                  </a:ln>
                  <a:effectLst/>
                </c:spPr>
                <c:marker>
                  <c:symbol val="none"/>
                </c:marker>
                <c:cat>
                  <c:numRef>
                    <c:extLst>
                      <c:ext uri="{02D57815-91ED-43cb-92C2-25804820EDAC}">
                        <c15:formulaRef>
                          <c15:sqref>'Revenue Analysis'!$D$32:$P$32</c15:sqref>
                        </c15:formulaRef>
                      </c:ext>
                    </c:extLst>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extLst>
                      <c:ext uri="{02D57815-91ED-43cb-92C2-25804820EDAC}">
                        <c15:formulaRef>
                          <c15:sqref>'Revenue Analysis'!$D$33:$P$33</c15:sqref>
                        </c15:formulaRef>
                      </c:ext>
                    </c:extLst>
                    <c:numCache>
                      <c:formatCode>General</c:formatCode>
                      <c:ptCount val="13"/>
                    </c:numCache>
                  </c:numRef>
                </c:val>
                <c:smooth val="0"/>
              </c15:ser>
            </c15:filteredLineSeries>
          </c:ext>
        </c:extLst>
      </c:lineChart>
      <c:catAx>
        <c:axId val="495161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64592"/>
        <c:crosses val="autoZero"/>
        <c:auto val="0"/>
        <c:lblAlgn val="ctr"/>
        <c:lblOffset val="100"/>
        <c:noMultiLvlLbl val="0"/>
      </c:catAx>
      <c:valAx>
        <c:axId val="495164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61872"/>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a:t>Surjek </a:t>
            </a:r>
            <a:r>
              <a:rPr lang="en-US" sz="1400" b="0" i="0" baseline="0">
                <a:effectLst/>
              </a:rPr>
              <a:t>Expeses [Jul 2013-June 2014]</a:t>
            </a:r>
            <a:endParaRPr lang="en-US" sz="1400">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D7D31">
                <a:lumMod val="60000"/>
                <a:lumOff val="40000"/>
              </a:srgbClr>
            </a:solidFill>
            <a:ln>
              <a:noFill/>
            </a:ln>
            <a:effectLst/>
          </c:spPr>
          <c:invertIfNegative val="0"/>
          <c:dPt>
            <c:idx val="0"/>
            <c:invertIfNegative val="0"/>
            <c:bubble3D val="0"/>
            <c:spPr>
              <a:solidFill>
                <a:srgbClr val="ED7D31"/>
              </a:solidFill>
              <a:ln>
                <a:noFill/>
              </a:ln>
              <a:effectLst/>
            </c:spPr>
          </c:dPt>
          <c:dPt>
            <c:idx val="7"/>
            <c:invertIfNegative val="0"/>
            <c:bubble3D val="0"/>
            <c:spPr>
              <a:solidFill>
                <a:srgbClr val="ED7D31"/>
              </a:solidFill>
              <a:ln>
                <a:noFill/>
              </a:ln>
              <a:effectLst/>
            </c:spPr>
          </c:dPt>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ser>
        <c:dLbls>
          <c:showLegendKey val="0"/>
          <c:showVal val="0"/>
          <c:showCatName val="0"/>
          <c:showSerName val="0"/>
          <c:showPercent val="0"/>
          <c:showBubbleSize val="0"/>
        </c:dLbls>
        <c:gapWidth val="99"/>
        <c:overlap val="-27"/>
        <c:axId val="833788208"/>
        <c:axId val="1015642912"/>
      </c:barChart>
      <c:catAx>
        <c:axId val="83378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42912"/>
        <c:crosses val="autoZero"/>
        <c:auto val="1"/>
        <c:lblAlgn val="ctr"/>
        <c:lblOffset val="100"/>
        <c:noMultiLvlLbl val="0"/>
      </c:catAx>
      <c:valAx>
        <c:axId val="1015642912"/>
        <c:scaling>
          <c:orientation val="minMax"/>
        </c:scaling>
        <c:delete val="0"/>
        <c:axPos val="l"/>
        <c:majorGridlines>
          <c:spPr>
            <a:ln w="9525" cap="flat" cmpd="sng" algn="ctr">
              <a:no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78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a:t>Jutik </a:t>
            </a:r>
            <a:r>
              <a:rPr lang="en-US" sz="1400" b="0" i="0" baseline="0">
                <a:effectLst/>
              </a:rPr>
              <a:t>Expeses [Jul 2013-June 2014]</a:t>
            </a:r>
            <a:endParaRPr lang="en-US" sz="1400">
              <a:effectLst/>
            </a:endParaRP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70AD47">
                <a:lumMod val="40000"/>
                <a:lumOff val="60000"/>
              </a:srgbClr>
            </a:solidFill>
            <a:ln>
              <a:noFill/>
            </a:ln>
            <a:effectLst/>
          </c:spPr>
          <c:invertIfNegative val="0"/>
          <c:dPt>
            <c:idx val="0"/>
            <c:invertIfNegative val="0"/>
            <c:bubble3D val="0"/>
            <c:spPr>
              <a:solidFill>
                <a:srgbClr val="70AD47"/>
              </a:solidFill>
              <a:ln>
                <a:noFill/>
              </a:ln>
              <a:effectLst/>
            </c:spPr>
          </c:dPt>
          <c:dPt>
            <c:idx val="7"/>
            <c:invertIfNegative val="0"/>
            <c:bubble3D val="0"/>
            <c:spPr>
              <a:solidFill>
                <a:srgbClr val="70AD47"/>
              </a:solidFill>
              <a:ln>
                <a:noFill/>
              </a:ln>
              <a:effectLst/>
            </c:spPr>
          </c:dPt>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ser>
        <c:dLbls>
          <c:showLegendKey val="0"/>
          <c:showVal val="0"/>
          <c:showCatName val="0"/>
          <c:showSerName val="0"/>
          <c:showPercent val="0"/>
          <c:showBubbleSize val="0"/>
        </c:dLbls>
        <c:gapWidth val="99"/>
        <c:overlap val="-27"/>
        <c:axId val="886848096"/>
        <c:axId val="886849728"/>
      </c:barChart>
      <c:catAx>
        <c:axId val="88684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49728"/>
        <c:crosses val="autoZero"/>
        <c:auto val="1"/>
        <c:lblAlgn val="ctr"/>
        <c:lblOffset val="100"/>
        <c:noMultiLvlLbl val="0"/>
      </c:catAx>
      <c:valAx>
        <c:axId val="886849728"/>
        <c:scaling>
          <c:orientation val="minMax"/>
        </c:scaling>
        <c:delete val="0"/>
        <c:axPos val="l"/>
        <c:majorGridlines>
          <c:spPr>
            <a:ln w="9525" cap="flat" cmpd="sng" algn="ctr">
              <a:no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48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Expenses</a:t>
            </a:r>
            <a:r>
              <a:rPr lang="en-US" baseline="0"/>
              <a:t> for 3 Products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Pt>
            <c:idx val="0"/>
            <c:invertIfNegative val="0"/>
            <c:bubble3D val="0"/>
            <c:spPr>
              <a:solidFill>
                <a:schemeClr val="accent1"/>
              </a:solidFill>
              <a:ln>
                <a:noFill/>
              </a:ln>
              <a:effectLst/>
            </c:spPr>
          </c:dPt>
          <c:dPt>
            <c:idx val="2"/>
            <c:invertIfNegative val="0"/>
            <c:bubble3D val="0"/>
            <c:spPr>
              <a:solidFill>
                <a:schemeClr val="accent6"/>
              </a:solidFill>
              <a:ln>
                <a:noFill/>
              </a:ln>
              <a:effectLst/>
            </c:spPr>
          </c:dPt>
          <c:dLbls>
            <c:numFmt formatCode="&quot;$&quot;0.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'Expenses Analysis'!$A$82:$A$84</c:f>
              <c:strCache>
                <c:ptCount val="3"/>
                <c:pt idx="0">
                  <c:v>Kootha</c:v>
                </c:pt>
                <c:pt idx="1">
                  <c:v>Surjek</c:v>
                </c:pt>
                <c:pt idx="2">
                  <c:v>Jutik</c:v>
                </c:pt>
              </c:strCache>
            </c:strRef>
          </c:cat>
          <c:val>
            <c:numRef>
              <c:f>'Expenses Analysis'!$R$82:$R$84</c:f>
              <c:numCache>
                <c:formatCode>"$"#,##0.00;[Red]\-"$"#,##0.00</c:formatCode>
                <c:ptCount val="3"/>
                <c:pt idx="0">
                  <c:v>51223824.092327476</c:v>
                </c:pt>
                <c:pt idx="1">
                  <c:v>179319099.03996587</c:v>
                </c:pt>
                <c:pt idx="2">
                  <c:v>90723489.279805601</c:v>
                </c:pt>
              </c:numCache>
            </c:numRef>
          </c:val>
        </c:ser>
        <c:dLbls>
          <c:showLegendKey val="0"/>
          <c:showVal val="0"/>
          <c:showCatName val="0"/>
          <c:showSerName val="0"/>
          <c:showPercent val="0"/>
          <c:showBubbleSize val="0"/>
        </c:dLbls>
        <c:gapWidth val="219"/>
        <c:overlap val="-27"/>
        <c:axId val="835954480"/>
        <c:axId val="835955568"/>
      </c:barChart>
      <c:catAx>
        <c:axId val="83595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55568"/>
        <c:crosses val="autoZero"/>
        <c:auto val="1"/>
        <c:lblAlgn val="ctr"/>
        <c:lblOffset val="100"/>
        <c:noMultiLvlLbl val="0"/>
      </c:catAx>
      <c:valAx>
        <c:axId val="835955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54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Kootha</a:t>
            </a:r>
            <a:r>
              <a:rPr lang="en-US" sz="1200" b="1" baseline="0"/>
              <a:t> Chemical Expenditure Costs</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'Expenses Analysis'!$F$132:$Q$132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Analysis'!$F$133:$Q$133</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ser>
        <c:dLbls>
          <c:showLegendKey val="0"/>
          <c:showVal val="0"/>
          <c:showCatName val="0"/>
          <c:showSerName val="0"/>
          <c:showPercent val="0"/>
          <c:showBubbleSize val="0"/>
        </c:dLbls>
        <c:gapWidth val="219"/>
        <c:overlap val="-27"/>
        <c:axId val="833786032"/>
        <c:axId val="833786576"/>
      </c:barChart>
      <c:dateAx>
        <c:axId val="8337860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786576"/>
        <c:crosses val="autoZero"/>
        <c:auto val="1"/>
        <c:lblOffset val="100"/>
        <c:baseTimeUnit val="months"/>
      </c:dateAx>
      <c:valAx>
        <c:axId val="833786576"/>
        <c:scaling>
          <c:orientation val="minMax"/>
          <c:max val="6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786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Kootha</a:t>
            </a:r>
            <a:r>
              <a:rPr lang="en-US" sz="1200" b="1" baseline="0"/>
              <a:t> Water Production Volumes</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'Expenses Analysis'!$F$132:$Q$132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Analysis'!$F$134:$Q$134</c:f>
              <c:numCache>
                <c:formatCode>General</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ser>
        <c:dLbls>
          <c:showLegendKey val="0"/>
          <c:showVal val="0"/>
          <c:showCatName val="0"/>
          <c:showSerName val="0"/>
          <c:showPercent val="0"/>
          <c:showBubbleSize val="0"/>
        </c:dLbls>
        <c:smooth val="0"/>
        <c:axId val="765799632"/>
        <c:axId val="765798000"/>
      </c:lineChart>
      <c:dateAx>
        <c:axId val="765799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98000"/>
        <c:crosses val="autoZero"/>
        <c:auto val="1"/>
        <c:lblOffset val="100"/>
        <c:baseTimeUnit val="months"/>
      </c:dateAx>
      <c:valAx>
        <c:axId val="765798000"/>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99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200" b="1" i="0" baseline="0">
                <a:effectLst/>
              </a:rPr>
              <a:t>Surjek Chemical Expenditure Costs</a:t>
            </a:r>
            <a:endParaRPr lang="en-US" sz="1050">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'Expenses Analysis'!$F$132:$Q$132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Analysis'!$F$135:$Q$135</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ser>
        <c:dLbls>
          <c:showLegendKey val="0"/>
          <c:showVal val="0"/>
          <c:showCatName val="0"/>
          <c:showSerName val="0"/>
          <c:showPercent val="0"/>
          <c:showBubbleSize val="0"/>
        </c:dLbls>
        <c:gapWidth val="219"/>
        <c:overlap val="-27"/>
        <c:axId val="1019940416"/>
        <c:axId val="887039824"/>
      </c:barChart>
      <c:dateAx>
        <c:axId val="10199404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39824"/>
        <c:crosses val="autoZero"/>
        <c:auto val="1"/>
        <c:lblOffset val="100"/>
        <c:baseTimeUnit val="months"/>
      </c:dateAx>
      <c:valAx>
        <c:axId val="887039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940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Jutik </a:t>
            </a:r>
            <a:r>
              <a:rPr lang="en-US" sz="1200" b="1" baseline="0"/>
              <a:t>Chemical Expenditure Costs</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'Expenses Analysis'!$F$132:$Q$132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Analysis'!$F$137:$Q$137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ser>
        <c:dLbls>
          <c:showLegendKey val="0"/>
          <c:showVal val="0"/>
          <c:showCatName val="0"/>
          <c:showSerName val="0"/>
          <c:showPercent val="0"/>
          <c:showBubbleSize val="0"/>
        </c:dLbls>
        <c:gapWidth val="219"/>
        <c:overlap val="-27"/>
        <c:axId val="771352688"/>
        <c:axId val="771353776"/>
      </c:barChart>
      <c:dateAx>
        <c:axId val="7713526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53776"/>
        <c:crosses val="autoZero"/>
        <c:auto val="1"/>
        <c:lblOffset val="100"/>
        <c:baseTimeUnit val="months"/>
      </c:dateAx>
      <c:valAx>
        <c:axId val="771353776"/>
        <c:scaling>
          <c:orientation val="minMax"/>
          <c:max val="6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52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Kootha</a:t>
            </a:r>
            <a:r>
              <a:rPr lang="en-US" sz="1200" b="1" baseline="0"/>
              <a:t> Water Production Volumes</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'Expenses Analysis'!$F$132:$Q$132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Analysis'!$F$136:$Q$136</c:f>
              <c:numCache>
                <c:formatCode>General</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ser>
        <c:dLbls>
          <c:showLegendKey val="0"/>
          <c:showVal val="0"/>
          <c:showCatName val="0"/>
          <c:showSerName val="0"/>
          <c:showPercent val="0"/>
          <c:showBubbleSize val="0"/>
        </c:dLbls>
        <c:smooth val="0"/>
        <c:axId val="778747152"/>
        <c:axId val="778746608"/>
      </c:lineChart>
      <c:dateAx>
        <c:axId val="7787471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46608"/>
        <c:crosses val="autoZero"/>
        <c:auto val="1"/>
        <c:lblOffset val="100"/>
        <c:baseTimeUnit val="months"/>
      </c:dateAx>
      <c:valAx>
        <c:axId val="77874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47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Kootha</a:t>
            </a:r>
            <a:r>
              <a:rPr lang="en-US" sz="1200" b="1" baseline="0"/>
              <a:t> Water Production Volumes</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'Expenses Analysis'!$F$132:$Q$132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Analysis'!$F$138:$Q$138</c:f>
              <c:numCache>
                <c:formatCode>General</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ser>
        <c:dLbls>
          <c:showLegendKey val="0"/>
          <c:showVal val="0"/>
          <c:showCatName val="0"/>
          <c:showSerName val="0"/>
          <c:showPercent val="0"/>
          <c:showBubbleSize val="0"/>
        </c:dLbls>
        <c:smooth val="0"/>
        <c:axId val="765796368"/>
        <c:axId val="1012434160"/>
      </c:lineChart>
      <c:dateAx>
        <c:axId val="7657963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34160"/>
        <c:crosses val="autoZero"/>
        <c:auto val="1"/>
        <c:lblOffset val="100"/>
        <c:baseTimeUnit val="months"/>
      </c:dateAx>
      <c:valAx>
        <c:axId val="1012434160"/>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9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EBIT [July 2013- June 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'Profitability EBIT Analysis'!$A$24:$A$26</c:f>
              <c:strCache>
                <c:ptCount val="3"/>
                <c:pt idx="0">
                  <c:v>Kootha</c:v>
                </c:pt>
                <c:pt idx="1">
                  <c:v>Surjek</c:v>
                </c:pt>
                <c:pt idx="2">
                  <c:v>Jutik</c:v>
                </c:pt>
              </c:strCache>
            </c:strRef>
          </c:cat>
          <c:val>
            <c:numRef>
              <c:f>'Profitability EBIT Analysis'!$Q$24:$Q$26</c:f>
              <c:numCache>
                <c:formatCode>"$"#,##0.00;[Red]\-"$"#,##0.00</c:formatCode>
                <c:ptCount val="3"/>
                <c:pt idx="0">
                  <c:v>19721133.205825478</c:v>
                </c:pt>
                <c:pt idx="1">
                  <c:v>22936250.129034162</c:v>
                </c:pt>
                <c:pt idx="2">
                  <c:v>72941736.097194374</c:v>
                </c:pt>
              </c:numCache>
            </c:numRef>
          </c:val>
        </c:ser>
        <c:dLbls>
          <c:showLegendKey val="0"/>
          <c:showVal val="0"/>
          <c:showCatName val="0"/>
          <c:showSerName val="0"/>
          <c:showPercent val="0"/>
          <c:showBubbleSize val="0"/>
        </c:dLbls>
        <c:gapWidth val="219"/>
        <c:overlap val="-27"/>
        <c:axId val="777165488"/>
        <c:axId val="777163856"/>
      </c:barChart>
      <c:catAx>
        <c:axId val="7771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63856"/>
        <c:crosses val="autoZero"/>
        <c:auto val="1"/>
        <c:lblAlgn val="ctr"/>
        <c:lblOffset val="100"/>
        <c:noMultiLvlLbl val="0"/>
      </c:catAx>
      <c:valAx>
        <c:axId val="777163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65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75013889687147"/>
          <c:y val="0.13475022706630338"/>
          <c:w val="0.85512086901546069"/>
          <c:h val="0.64200361875746459"/>
        </c:manualLayout>
      </c:layout>
      <c:lineChart>
        <c:grouping val="standard"/>
        <c:varyColors val="0"/>
        <c:ser>
          <c:idx val="0"/>
          <c:order val="0"/>
          <c:tx>
            <c:strRef>
              <c:f>'Revenue Analysis'!$A$37:$C$37</c:f>
              <c:strCache>
                <c:ptCount val="3"/>
                <c:pt idx="0">
                  <c:v>Surjek</c:v>
                </c:pt>
                <c:pt idx="1">
                  <c:v>Revenue</c:v>
                </c:pt>
                <c:pt idx="2">
                  <c:v>001 Private Water Hedge Sales</c:v>
                </c:pt>
              </c:strCache>
            </c:strRef>
          </c:tx>
          <c:spPr>
            <a:ln w="28575" cap="rnd">
              <a:solidFill>
                <a:schemeClr val="accent1"/>
              </a:solidFill>
              <a:round/>
            </a:ln>
            <a:effectLst/>
          </c:spPr>
          <c:marker>
            <c:symbol val="circle"/>
            <c:size val="5"/>
            <c:spPr>
              <a:solidFill>
                <a:schemeClr val="accent4"/>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Analysis'!$D$37:$P$37</c:f>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ser>
        <c:ser>
          <c:idx val="1"/>
          <c:order val="1"/>
          <c:tx>
            <c:strRef>
              <c:f>'Revenue Analysis'!$A$38:$C$38</c:f>
              <c:strCache>
                <c:ptCount val="3"/>
                <c:pt idx="0">
                  <c:v>Surjek</c:v>
                </c:pt>
                <c:pt idx="1">
                  <c:v>Revenue</c:v>
                </c:pt>
                <c:pt idx="2">
                  <c:v>002 Public Sales</c:v>
                </c:pt>
              </c:strCache>
            </c:strRef>
          </c:tx>
          <c:spPr>
            <a:ln w="28575" cap="rnd">
              <a:solidFill>
                <a:schemeClr val="accent1">
                  <a:lumMod val="40000"/>
                  <a:lumOff val="60000"/>
                </a:schemeClr>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Analysis'!$D$38:$P$38</c:f>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ser>
        <c:ser>
          <c:idx val="2"/>
          <c:order val="2"/>
          <c:tx>
            <c:strRef>
              <c:f>'Revenue Analysis'!$A$39:$C$39</c:f>
              <c:strCache>
                <c:ptCount val="3"/>
                <c:pt idx="0">
                  <c:v>Surjek</c:v>
                </c:pt>
                <c:pt idx="1">
                  <c:v>Revenue</c:v>
                </c:pt>
                <c:pt idx="2">
                  <c:v>003 Residential Sales</c:v>
                </c:pt>
              </c:strCache>
            </c:strRef>
          </c:tx>
          <c:spPr>
            <a:ln w="28575" cap="rnd">
              <a:solidFill>
                <a:schemeClr val="accent3"/>
              </a:solidFill>
              <a:round/>
            </a:ln>
            <a:effectLst/>
          </c:spPr>
          <c:marker>
            <c:symbol val="circle"/>
            <c:size val="5"/>
            <c:spPr>
              <a:solidFill>
                <a:schemeClr val="accent2"/>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Analysis'!$D$39:$P$39</c:f>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ser>
        <c:dLbls>
          <c:showLegendKey val="0"/>
          <c:showVal val="0"/>
          <c:showCatName val="0"/>
          <c:showSerName val="0"/>
          <c:showPercent val="0"/>
          <c:showBubbleSize val="0"/>
        </c:dLbls>
        <c:marker val="1"/>
        <c:smooth val="0"/>
        <c:axId val="495155888"/>
        <c:axId val="495162416"/>
        <c:extLst>
          <c:ext xmlns:c15="http://schemas.microsoft.com/office/drawing/2012/chart" uri="{02D57815-91ED-43cb-92C2-25804820EDAC}">
            <c15:filteredLineSeries>
              <c15:ser>
                <c:idx val="3"/>
                <c:order val="3"/>
                <c:tx>
                  <c:strRef>
                    <c:extLst>
                      <c:ext uri="{02D57815-91ED-43cb-92C2-25804820EDAC}">
                        <c15:formulaRef>
                          <c15:sqref>'Revenue Analysis'!$E$32:$G$32</c15:sqref>
                        </c15:formulaRef>
                      </c:ext>
                    </c:extLst>
                    <c:strCache>
                      <c:ptCount val="3"/>
                      <c:pt idx="0">
                        <c:v>Jul-13</c:v>
                      </c:pt>
                      <c:pt idx="1">
                        <c:v>Aug-13</c:v>
                      </c:pt>
                      <c:pt idx="2">
                        <c:v>Sep-13</c:v>
                      </c:pt>
                    </c:strCache>
                  </c:strRef>
                </c:tx>
                <c:spPr>
                  <a:ln w="28575" cap="rnd">
                    <a:solidFill>
                      <a:schemeClr val="accent4"/>
                    </a:solidFill>
                    <a:round/>
                  </a:ln>
                  <a:effectLst/>
                </c:spPr>
                <c:marker>
                  <c:symbol val="circle"/>
                  <c:size val="5"/>
                  <c:spPr>
                    <a:solidFill>
                      <a:schemeClr val="accent1"/>
                    </a:solidFill>
                    <a:ln w="9525">
                      <a:noFill/>
                    </a:ln>
                    <a:effectLst/>
                  </c:spPr>
                </c:marker>
                <c:cat>
                  <c:numRef>
                    <c:extLst>
                      <c:ext uri="{02D57815-91ED-43cb-92C2-25804820EDAC}">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Analysis'!$H$32:$P$32</c15:sqref>
                        </c15:formulaRef>
                      </c:ext>
                    </c:extLst>
                    <c:numCache>
                      <c:formatCode>mmm\-yy</c:formatCode>
                      <c:ptCount val="9"/>
                      <c:pt idx="0">
                        <c:v>41548</c:v>
                      </c:pt>
                      <c:pt idx="1">
                        <c:v>41579</c:v>
                      </c:pt>
                      <c:pt idx="2">
                        <c:v>41609</c:v>
                      </c:pt>
                      <c:pt idx="3">
                        <c:v>41640</c:v>
                      </c:pt>
                      <c:pt idx="4">
                        <c:v>41671</c:v>
                      </c:pt>
                      <c:pt idx="5">
                        <c:v>41699</c:v>
                      </c:pt>
                      <c:pt idx="6">
                        <c:v>41730</c:v>
                      </c:pt>
                      <c:pt idx="7">
                        <c:v>41760</c:v>
                      </c:pt>
                      <c:pt idx="8">
                        <c:v>41791</c:v>
                      </c:pt>
                    </c:numCache>
                  </c:numRef>
                </c:val>
                <c:smooth val="0"/>
              </c15:ser>
            </c15:filteredLineSeries>
          </c:ext>
        </c:extLst>
      </c:lineChart>
      <c:catAx>
        <c:axId val="4951558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62416"/>
        <c:crosses val="autoZero"/>
        <c:auto val="0"/>
        <c:lblAlgn val="ctr"/>
        <c:lblOffset val="100"/>
        <c:noMultiLvlLbl val="0"/>
      </c:catAx>
      <c:valAx>
        <c:axId val="49516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55888"/>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EBIT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'Profitability EBIT Analysis'!$A$24</c:f>
              <c:strCache>
                <c:ptCount val="1"/>
                <c:pt idx="0">
                  <c:v>Kootha</c:v>
                </c:pt>
              </c:strCache>
            </c:strRef>
          </c:tx>
          <c:spPr>
            <a:solidFill>
              <a:schemeClr val="accent1"/>
            </a:solidFill>
            <a:ln>
              <a:noFill/>
            </a:ln>
            <a:effectLst/>
          </c:spPr>
          <c:invertIfNegative val="0"/>
          <c:val>
            <c:numRef>
              <c:f>'Profitability EBIT Analysis'!$E$24:$P$24</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er>
        <c:ser>
          <c:idx val="1"/>
          <c:order val="1"/>
          <c:tx>
            <c:strRef>
              <c:f>'Profitability EBIT Analysis'!$A$25</c:f>
              <c:strCache>
                <c:ptCount val="1"/>
                <c:pt idx="0">
                  <c:v>Surjek</c:v>
                </c:pt>
              </c:strCache>
            </c:strRef>
          </c:tx>
          <c:spPr>
            <a:solidFill>
              <a:schemeClr val="accent2"/>
            </a:solidFill>
            <a:ln>
              <a:noFill/>
            </a:ln>
            <a:effectLst/>
          </c:spPr>
          <c:invertIfNegative val="0"/>
          <c:val>
            <c:numRef>
              <c:f>'Profitability EBIT Analysis'!$E$25:$P$25</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er>
        <c:ser>
          <c:idx val="2"/>
          <c:order val="2"/>
          <c:tx>
            <c:strRef>
              <c:f>'Profitability EBIT Analysis'!$A$26</c:f>
              <c:strCache>
                <c:ptCount val="1"/>
                <c:pt idx="0">
                  <c:v>Jutik</c:v>
                </c:pt>
              </c:strCache>
            </c:strRef>
          </c:tx>
          <c:spPr>
            <a:solidFill>
              <a:schemeClr val="accent3"/>
            </a:solidFill>
            <a:ln>
              <a:noFill/>
            </a:ln>
            <a:effectLst/>
          </c:spPr>
          <c:invertIfNegative val="0"/>
          <c:val>
            <c:numRef>
              <c:f>'Profitability EBIT Analysis'!$E$26:$P$26</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er>
        <c:dLbls>
          <c:showLegendKey val="0"/>
          <c:showVal val="0"/>
          <c:showCatName val="0"/>
          <c:showSerName val="0"/>
          <c:showPercent val="0"/>
          <c:showBubbleSize val="0"/>
        </c:dLbls>
        <c:gapWidth val="150"/>
        <c:overlap val="100"/>
        <c:axId val="777157872"/>
        <c:axId val="777153520"/>
      </c:barChart>
      <c:catAx>
        <c:axId val="777157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53520"/>
        <c:crosses val="autoZero"/>
        <c:auto val="1"/>
        <c:lblAlgn val="ctr"/>
        <c:lblOffset val="100"/>
        <c:noMultiLvlLbl val="0"/>
      </c:catAx>
      <c:valAx>
        <c:axId val="777153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57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to Date EBIT</a:t>
            </a:r>
            <a:r>
              <a:rPr lang="en-US" baseline="0"/>
              <a:t> Margin [July 2013-June 2014]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spPr>
            <a:solidFill>
              <a:schemeClr val="tx2"/>
            </a:solidFill>
          </c:spPr>
          <c:invertIfNegative val="0"/>
          <c:dPt>
            <c:idx val="0"/>
            <c:invertIfNegative val="0"/>
            <c:bubble3D val="0"/>
            <c:spPr>
              <a:solidFill>
                <a:schemeClr val="bg1">
                  <a:lumMod val="85000"/>
                </a:schemeClr>
              </a:solidFill>
              <a:ln>
                <a:noFill/>
              </a:ln>
              <a:effectLst/>
            </c:spPr>
          </c:dPt>
          <c:dPt>
            <c:idx val="1"/>
            <c:invertIfNegative val="0"/>
            <c:bubble3D val="0"/>
            <c:spPr>
              <a:solidFill>
                <a:schemeClr val="bg1">
                  <a:lumMod val="85000"/>
                </a:schemeClr>
              </a:solidFill>
              <a:ln>
                <a:noFill/>
              </a:ln>
              <a:effectLst/>
            </c:spPr>
          </c:dPt>
          <c:dPt>
            <c:idx val="2"/>
            <c:invertIfNegative val="0"/>
            <c:bubble3D val="0"/>
            <c:spPr>
              <a:solidFill>
                <a:schemeClr val="tx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'Profitability EBIT Analysis'!$A$58:$A$60</c:f>
              <c:strCache>
                <c:ptCount val="3"/>
                <c:pt idx="0">
                  <c:v>Kootha</c:v>
                </c:pt>
                <c:pt idx="1">
                  <c:v>Surjek</c:v>
                </c:pt>
                <c:pt idx="2">
                  <c:v>Jutik</c:v>
                </c:pt>
              </c:strCache>
            </c:strRef>
          </c:cat>
          <c:val>
            <c:numRef>
              <c:f>'Profitability EBIT Analysis'!$Q$58:$Q$60</c:f>
              <c:numCache>
                <c:formatCode>0.00%</c:formatCode>
                <c:ptCount val="3"/>
                <c:pt idx="0">
                  <c:v>0.27797794172946688</c:v>
                </c:pt>
                <c:pt idx="1">
                  <c:v>0.11340244014940318</c:v>
                </c:pt>
                <c:pt idx="2">
                  <c:v>0.44567644671722018</c:v>
                </c:pt>
              </c:numCache>
            </c:numRef>
          </c:val>
        </c:ser>
        <c:dLbls>
          <c:showLegendKey val="0"/>
          <c:showVal val="0"/>
          <c:showCatName val="0"/>
          <c:showSerName val="0"/>
          <c:showPercent val="0"/>
          <c:showBubbleSize val="0"/>
        </c:dLbls>
        <c:gapWidth val="219"/>
        <c:overlap val="-27"/>
        <c:axId val="1015644000"/>
        <c:axId val="1015644544"/>
      </c:barChart>
      <c:catAx>
        <c:axId val="101564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44544"/>
        <c:crosses val="autoZero"/>
        <c:auto val="1"/>
        <c:lblAlgn val="ctr"/>
        <c:lblOffset val="100"/>
        <c:noMultiLvlLbl val="0"/>
      </c:catAx>
      <c:valAx>
        <c:axId val="1015644544"/>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4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1"/>
  <c:lang val="en-US"/>
  <c:roundedCorners val="1"/>
  <c:style val="2"/>
  <c:chart>
    <c:title>
      <c:tx>
        <c:rich>
          <a:bodyPr/>
          <a:lstStyle/>
          <a:p>
            <a:pPr lvl="0">
              <a:defRPr sz="1400" b="0" i="0">
                <a:solidFill>
                  <a:srgbClr val="757575"/>
                </a:solidFill>
                <a:latin typeface="Calibri"/>
              </a:defRPr>
            </a:pPr>
            <a:r>
              <a:rPr sz="1400" b="0" i="0">
                <a:solidFill>
                  <a:srgbClr val="757575"/>
                </a:solidFill>
                <a:latin typeface="Calibri"/>
              </a:rP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495163504"/>
        <c:axId val="495168944"/>
      </c:lineChart>
      <c:catAx>
        <c:axId val="495163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495168944"/>
        <c:crosses val="autoZero"/>
        <c:auto val="1"/>
        <c:lblAlgn val="ctr"/>
        <c:lblOffset val="100"/>
        <c:noMultiLvlLbl val="1"/>
      </c:catAx>
      <c:valAx>
        <c:axId val="495168944"/>
        <c:scaling>
          <c:orientation val="minMax"/>
        </c:scaling>
        <c:delete val="0"/>
        <c:axPos val="l"/>
        <c:majorTickMark val="cross"/>
        <c:minorTickMark val="cross"/>
        <c:tickLblPos val="nextTo"/>
        <c:spPr>
          <a:ln>
            <a:noFill/>
          </a:ln>
        </c:spPr>
        <c:crossAx val="495163504"/>
        <c:crosses val="autoZero"/>
        <c:crossBetween val="between"/>
      </c:valAx>
    </c:plotArea>
    <c:legend>
      <c:legendPos val="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1"/>
  <c:lang val="en-US"/>
  <c:roundedCorners val="1"/>
  <c:style val="2"/>
  <c:chart>
    <c:title>
      <c:tx>
        <c:rich>
          <a:bodyPr/>
          <a:lstStyle/>
          <a:p>
            <a:pPr lvl="0">
              <a:defRPr sz="1400" b="0" i="0">
                <a:solidFill>
                  <a:srgbClr val="757575"/>
                </a:solidFill>
                <a:latin typeface="Calibri"/>
              </a:defRPr>
            </a:pPr>
            <a:r>
              <a:rPr sz="1400" b="0" i="0">
                <a:solidFill>
                  <a:srgbClr val="757575"/>
                </a:solidFill>
                <a:latin typeface="Calibri"/>
              </a:rP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495157520"/>
        <c:axId val="495156432"/>
      </c:lineChart>
      <c:catAx>
        <c:axId val="49515752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495156432"/>
        <c:crosses val="autoZero"/>
        <c:auto val="1"/>
        <c:lblAlgn val="ctr"/>
        <c:lblOffset val="100"/>
        <c:noMultiLvlLbl val="1"/>
      </c:catAx>
      <c:valAx>
        <c:axId val="495156432"/>
        <c:scaling>
          <c:orientation val="minMax"/>
        </c:scaling>
        <c:delete val="0"/>
        <c:axPos val="l"/>
        <c:majorTickMark val="cross"/>
        <c:minorTickMark val="cross"/>
        <c:tickLblPos val="nextTo"/>
        <c:spPr>
          <a:ln>
            <a:noFill/>
          </a:ln>
        </c:spPr>
        <c:crossAx val="495157520"/>
        <c:crosses val="autoZero"/>
        <c:crossBetween val="between"/>
      </c:valAx>
    </c:plotArea>
    <c:legend>
      <c:legendPos val="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1"/>
  <c:lang val="en-US"/>
  <c:roundedCorners val="1"/>
  <c:style val="2"/>
  <c:chart>
    <c:title>
      <c:tx>
        <c:rich>
          <a:bodyPr/>
          <a:lstStyle/>
          <a:p>
            <a:pPr lvl="0">
              <a:defRPr sz="1400" b="0" i="0">
                <a:solidFill>
                  <a:srgbClr val="757575"/>
                </a:solidFill>
                <a:latin typeface="Calibri"/>
              </a:defRPr>
            </a:pPr>
            <a:r>
              <a:rPr sz="1400" b="0" i="0">
                <a:solidFill>
                  <a:srgbClr val="757575"/>
                </a:solidFill>
                <a:latin typeface="Calibri"/>
              </a:rP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725311664"/>
        <c:axId val="725313296"/>
      </c:lineChart>
      <c:catAx>
        <c:axId val="72531166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725313296"/>
        <c:crosses val="autoZero"/>
        <c:auto val="1"/>
        <c:lblAlgn val="ctr"/>
        <c:lblOffset val="100"/>
        <c:noMultiLvlLbl val="1"/>
      </c:catAx>
      <c:valAx>
        <c:axId val="725313296"/>
        <c:scaling>
          <c:orientation val="minMax"/>
        </c:scaling>
        <c:delete val="0"/>
        <c:axPos val="l"/>
        <c:majorTickMark val="cross"/>
        <c:minorTickMark val="cross"/>
        <c:tickLblPos val="nextTo"/>
        <c:spPr>
          <a:ln>
            <a:noFill/>
          </a:ln>
        </c:spPr>
        <c:crossAx val="725311664"/>
        <c:crosses val="autoZero"/>
        <c:crossBetween val="between"/>
      </c:valAx>
    </c:plotArea>
    <c:legend>
      <c:legendPos val="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1"/>
  <c:lang val="en-US"/>
  <c:roundedCorners val="1"/>
  <c:style val="2"/>
  <c:chart>
    <c:title>
      <c:tx>
        <c:rich>
          <a:bodyPr/>
          <a:lstStyle/>
          <a:p>
            <a:pPr lvl="0">
              <a:defRPr sz="1400" b="0" i="0">
                <a:solidFill>
                  <a:srgbClr val="757575"/>
                </a:solidFill>
                <a:latin typeface="Calibri"/>
              </a:defRPr>
            </a:pPr>
            <a:r>
              <a:rPr sz="1400" b="0" i="0">
                <a:solidFill>
                  <a:srgbClr val="757575"/>
                </a:solidFill>
                <a:latin typeface="Calibri"/>
              </a:rP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725309488"/>
        <c:axId val="725304592"/>
      </c:lineChart>
      <c:catAx>
        <c:axId val="72530948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725304592"/>
        <c:crosses val="autoZero"/>
        <c:auto val="1"/>
        <c:lblAlgn val="ctr"/>
        <c:lblOffset val="100"/>
        <c:noMultiLvlLbl val="1"/>
      </c:catAx>
      <c:valAx>
        <c:axId val="725304592"/>
        <c:scaling>
          <c:orientation val="minMax"/>
        </c:scaling>
        <c:delete val="0"/>
        <c:axPos val="l"/>
        <c:majorTickMark val="cross"/>
        <c:minorTickMark val="cross"/>
        <c:tickLblPos val="nextTo"/>
        <c:spPr>
          <a:ln>
            <a:noFill/>
          </a:ln>
        </c:spPr>
        <c:crossAx val="725309488"/>
        <c:crosses val="autoZero"/>
        <c:crossBetween val="between"/>
      </c:valAx>
    </c:plotArea>
    <c:legend>
      <c:legendPos val="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Contribution from Each Sales</a:t>
            </a:r>
            <a:r>
              <a:rPr lang="en-US" baseline="0"/>
              <a:t> Segment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Analysis'!$B$71</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Analysis'!$A$72:$A$74</c:f>
              <c:strCache>
                <c:ptCount val="3"/>
                <c:pt idx="0">
                  <c:v>Kootha</c:v>
                </c:pt>
                <c:pt idx="1">
                  <c:v>Surjek</c:v>
                </c:pt>
                <c:pt idx="2">
                  <c:v>Jutik</c:v>
                </c:pt>
              </c:strCache>
            </c:strRef>
          </c:cat>
          <c:val>
            <c:numRef>
              <c:f>'Revenue Analysis'!$B$72:$B$74</c:f>
              <c:numCache>
                <c:formatCode>0.0%</c:formatCode>
                <c:ptCount val="3"/>
                <c:pt idx="0">
                  <c:v>0.52320475368890496</c:v>
                </c:pt>
                <c:pt idx="1">
                  <c:v>0.40764341953130867</c:v>
                </c:pt>
                <c:pt idx="2">
                  <c:v>0.41462998885337127</c:v>
                </c:pt>
              </c:numCache>
            </c:numRef>
          </c:val>
        </c:ser>
        <c:ser>
          <c:idx val="1"/>
          <c:order val="1"/>
          <c:tx>
            <c:strRef>
              <c:f>'Revenue Analysis'!$C$71</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Analysis'!$A$72:$A$74</c:f>
              <c:strCache>
                <c:ptCount val="3"/>
                <c:pt idx="0">
                  <c:v>Kootha</c:v>
                </c:pt>
                <c:pt idx="1">
                  <c:v>Surjek</c:v>
                </c:pt>
                <c:pt idx="2">
                  <c:v>Jutik</c:v>
                </c:pt>
              </c:strCache>
            </c:strRef>
          </c:cat>
          <c:val>
            <c:numRef>
              <c:f>'Revenue Analysis'!$C$72:$C$74</c:f>
              <c:numCache>
                <c:formatCode>0.0%</c:formatCode>
                <c:ptCount val="3"/>
                <c:pt idx="0">
                  <c:v>0.25754754000336344</c:v>
                </c:pt>
                <c:pt idx="1">
                  <c:v>0.34887778413286691</c:v>
                </c:pt>
                <c:pt idx="2">
                  <c:v>0.35498085766522613</c:v>
                </c:pt>
              </c:numCache>
            </c:numRef>
          </c:val>
        </c:ser>
        <c:ser>
          <c:idx val="2"/>
          <c:order val="2"/>
          <c:tx>
            <c:strRef>
              <c:f>'Revenue Analysis'!$D$71</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overflow" horzOverflow="overflow" vert="horz" wrap="square" lIns="0" tIns="19050" rIns="38100" bIns="19050" anchor="ctr" anchorCtr="1">
                <a:spAutoFit/>
              </a:bodyPr>
              <a:lstStyle/>
              <a:p>
                <a:pPr>
                  <a:defRPr sz="900" b="0" i="0" u="none" strike="noStrike" kern="1200" baseline="0">
                    <a:ln>
                      <a:noFill/>
                    </a:ln>
                    <a:solidFill>
                      <a:schemeClr val="bg2"/>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'Revenue Analysis'!$A$72:$A$74</c:f>
              <c:strCache>
                <c:ptCount val="3"/>
                <c:pt idx="0">
                  <c:v>Kootha</c:v>
                </c:pt>
                <c:pt idx="1">
                  <c:v>Surjek</c:v>
                </c:pt>
                <c:pt idx="2">
                  <c:v>Jutik</c:v>
                </c:pt>
              </c:strCache>
            </c:strRef>
          </c:cat>
          <c:val>
            <c:numRef>
              <c:f>'Revenue Analysis'!$D$72:$D$74</c:f>
              <c:numCache>
                <c:formatCode>0.0%</c:formatCode>
                <c:ptCount val="3"/>
                <c:pt idx="0">
                  <c:v>0.2192477063077316</c:v>
                </c:pt>
                <c:pt idx="1">
                  <c:v>0.24347879633582434</c:v>
                </c:pt>
                <c:pt idx="2">
                  <c:v>0.23038915348140251</c:v>
                </c:pt>
              </c:numCache>
            </c:numRef>
          </c:val>
        </c:ser>
        <c:dLbls>
          <c:showLegendKey val="0"/>
          <c:showVal val="0"/>
          <c:showCatName val="0"/>
          <c:showSerName val="0"/>
          <c:showPercent val="0"/>
          <c:showBubbleSize val="0"/>
        </c:dLbls>
        <c:gapWidth val="68"/>
        <c:overlap val="100"/>
        <c:axId val="495171120"/>
        <c:axId val="495160784"/>
      </c:barChart>
      <c:catAx>
        <c:axId val="49517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60784"/>
        <c:crosses val="autoZero"/>
        <c:auto val="1"/>
        <c:lblAlgn val="ctr"/>
        <c:lblOffset val="100"/>
        <c:noMultiLvlLbl val="0"/>
      </c:catAx>
      <c:valAx>
        <c:axId val="4951607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711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Contribution</a:t>
            </a:r>
            <a:r>
              <a:rPr lang="en-US" baseline="0"/>
              <a:t> From Each Sales Segment (Gouped by Unit)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Analysis'!$B$66</c:f>
              <c:strCache>
                <c:ptCount val="1"/>
                <c:pt idx="0">
                  <c:v>001 Private Water Hedge Sales</c:v>
                </c:pt>
              </c:strCache>
            </c:strRef>
          </c:tx>
          <c:spPr>
            <a:solidFill>
              <a:schemeClr val="accent1"/>
            </a:solidFill>
            <a:ln>
              <a:noFill/>
            </a:ln>
            <a:effectLst/>
          </c:spPr>
          <c:invertIfNegative val="0"/>
          <c:cat>
            <c:strRef>
              <c:f>'Revenue Analysis'!$A$67:$A$69</c:f>
              <c:strCache>
                <c:ptCount val="3"/>
                <c:pt idx="0">
                  <c:v>Kootha</c:v>
                </c:pt>
                <c:pt idx="1">
                  <c:v>Surjek</c:v>
                </c:pt>
                <c:pt idx="2">
                  <c:v>Jutik</c:v>
                </c:pt>
              </c:strCache>
            </c:strRef>
          </c:cat>
          <c:val>
            <c:numRef>
              <c:f>'Revenue Analysis'!$B$67:$B$69</c:f>
              <c:numCache>
                <c:formatCode>"$"#,##0.00;[Red]\-"$"#,##0.00</c:formatCode>
                <c:ptCount val="3"/>
                <c:pt idx="0">
                  <c:v>37118738.908650003</c:v>
                </c:pt>
                <c:pt idx="1">
                  <c:v>82448062.153749987</c:v>
                </c:pt>
                <c:pt idx="2">
                  <c:v>67860510.573750019</c:v>
                </c:pt>
              </c:numCache>
            </c:numRef>
          </c:val>
        </c:ser>
        <c:ser>
          <c:idx val="1"/>
          <c:order val="1"/>
          <c:tx>
            <c:strRef>
              <c:f>'Revenue Analysis'!$C$66</c:f>
              <c:strCache>
                <c:ptCount val="1"/>
                <c:pt idx="0">
                  <c:v>002 Public Sales</c:v>
                </c:pt>
              </c:strCache>
            </c:strRef>
          </c:tx>
          <c:spPr>
            <a:solidFill>
              <a:schemeClr val="accent2"/>
            </a:solidFill>
            <a:ln>
              <a:noFill/>
            </a:ln>
            <a:effectLst/>
          </c:spPr>
          <c:invertIfNegative val="0"/>
          <c:cat>
            <c:strRef>
              <c:f>'Revenue Analysis'!$A$67:$A$69</c:f>
              <c:strCache>
                <c:ptCount val="3"/>
                <c:pt idx="0">
                  <c:v>Kootha</c:v>
                </c:pt>
                <c:pt idx="1">
                  <c:v>Surjek</c:v>
                </c:pt>
                <c:pt idx="2">
                  <c:v>Jutik</c:v>
                </c:pt>
              </c:strCache>
            </c:strRef>
          </c:cat>
          <c:val>
            <c:numRef>
              <c:f>'Revenue Analysis'!$C$67:$C$69</c:f>
              <c:numCache>
                <c:formatCode>"$"#,##0.00;[Red]\-"$"#,##0.00</c:formatCode>
                <c:ptCount val="3"/>
                <c:pt idx="0">
                  <c:v>18271699.227782961</c:v>
                </c:pt>
                <c:pt idx="1">
                  <c:v>70562398.047100008</c:v>
                </c:pt>
                <c:pt idx="2">
                  <c:v>58098022.074300006</c:v>
                </c:pt>
              </c:numCache>
            </c:numRef>
          </c:val>
        </c:ser>
        <c:ser>
          <c:idx val="2"/>
          <c:order val="2"/>
          <c:tx>
            <c:strRef>
              <c:f>'Revenue Analysis'!$D$66</c:f>
              <c:strCache>
                <c:ptCount val="1"/>
                <c:pt idx="0">
                  <c:v>003 Residential Sales</c:v>
                </c:pt>
              </c:strCache>
            </c:strRef>
          </c:tx>
          <c:spPr>
            <a:solidFill>
              <a:schemeClr val="accent3"/>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Analysis'!$A$67:$A$69</c:f>
              <c:strCache>
                <c:ptCount val="3"/>
                <c:pt idx="0">
                  <c:v>Kootha</c:v>
                </c:pt>
                <c:pt idx="1">
                  <c:v>Surjek</c:v>
                </c:pt>
                <c:pt idx="2">
                  <c:v>Jutik</c:v>
                </c:pt>
              </c:strCache>
            </c:strRef>
          </c:cat>
          <c:val>
            <c:numRef>
              <c:f>'Revenue Analysis'!$D$67:$D$69</c:f>
              <c:numCache>
                <c:formatCode>"$"#,##0.00;[Red]\-"$"#,##0.00</c:formatCode>
                <c:ptCount val="3"/>
                <c:pt idx="0">
                  <c:v>15554519.161720002</c:v>
                </c:pt>
                <c:pt idx="1">
                  <c:v>49244888.96814999</c:v>
                </c:pt>
                <c:pt idx="2">
                  <c:v>37706692.728949994</c:v>
                </c:pt>
              </c:numCache>
            </c:numRef>
          </c:val>
        </c:ser>
        <c:dLbls>
          <c:showLegendKey val="0"/>
          <c:showVal val="0"/>
          <c:showCatName val="0"/>
          <c:showSerName val="0"/>
          <c:showPercent val="0"/>
          <c:showBubbleSize val="0"/>
        </c:dLbls>
        <c:gapWidth val="150"/>
        <c:overlap val="100"/>
        <c:axId val="495156976"/>
        <c:axId val="495158064"/>
      </c:barChart>
      <c:catAx>
        <c:axId val="49515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58064"/>
        <c:crosses val="autoZero"/>
        <c:auto val="1"/>
        <c:lblAlgn val="ctr"/>
        <c:lblOffset val="100"/>
        <c:noMultiLvlLbl val="0"/>
      </c:catAx>
      <c:valAx>
        <c:axId val="495158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5697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Analysis'!$C$37</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Analysis'!$D$37:$P$37</c:f>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ser>
        <c:ser>
          <c:idx val="1"/>
          <c:order val="1"/>
          <c:tx>
            <c:strRef>
              <c:f>'Revenue Analysis'!$C$38</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Analysis'!$D$38:$P$38</c:f>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ser>
        <c:ser>
          <c:idx val="2"/>
          <c:order val="2"/>
          <c:tx>
            <c:strRef>
              <c:f>'Revenue Analysis'!$C$39</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Analysis'!$D$39:$P$39</c:f>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ser>
        <c:dLbls>
          <c:showLegendKey val="0"/>
          <c:showVal val="0"/>
          <c:showCatName val="0"/>
          <c:showSerName val="0"/>
          <c:showPercent val="0"/>
          <c:showBubbleSize val="0"/>
        </c:dLbls>
        <c:marker val="1"/>
        <c:smooth val="0"/>
        <c:axId val="836046384"/>
        <c:axId val="836048560"/>
        <c:extLst/>
      </c:lineChart>
      <c:catAx>
        <c:axId val="83604638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48560"/>
        <c:crosses val="autoZero"/>
        <c:auto val="0"/>
        <c:lblAlgn val="ctr"/>
        <c:lblOffset val="100"/>
        <c:noMultiLvlLbl val="0"/>
      </c:catAx>
      <c:valAx>
        <c:axId val="836048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46384"/>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Analysis'!$C$40</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Analysis'!$D$40:$P$40</c:f>
              <c:numCache>
                <c:formatCode>"$"#,##0.00;[Red]\-"$"#,##0.00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ser>
        <c:ser>
          <c:idx val="1"/>
          <c:order val="1"/>
          <c:tx>
            <c:strRef>
              <c:f>'Revenue Analysis'!$C$41</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Analysis'!$D$41:$P$41</c:f>
              <c:numCache>
                <c:formatCode>"$"#,##0.00;[Red]\-"$"#,##0.00</c:formatCode>
                <c:ptCount val="13"/>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5170580.1728000008</c:v>
                </c:pt>
                <c:pt idx="11">
                  <c:v>5093174.3973000003</c:v>
                </c:pt>
                <c:pt idx="12">
                  <c:v>5449221.9709000001</c:v>
                </c:pt>
              </c:numCache>
            </c:numRef>
          </c:val>
          <c:smooth val="0"/>
        </c:ser>
        <c:ser>
          <c:idx val="2"/>
          <c:order val="2"/>
          <c:tx>
            <c:strRef>
              <c:f>'Revenue Analysis'!$C$42</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Analysis'!$D$42:$P$42</c:f>
              <c:numCache>
                <c:formatCode>"$"#,##0.00;[Red]\-"$"#,##0.00</c:formatCode>
                <c:ptCount val="13"/>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numCache>
            </c:numRef>
          </c:val>
          <c:smooth val="0"/>
        </c:ser>
        <c:dLbls>
          <c:showLegendKey val="0"/>
          <c:showVal val="0"/>
          <c:showCatName val="0"/>
          <c:showSerName val="0"/>
          <c:showPercent val="0"/>
          <c:showBubbleSize val="0"/>
        </c:dLbls>
        <c:marker val="1"/>
        <c:smooth val="0"/>
        <c:axId val="838510576"/>
        <c:axId val="838488816"/>
        <c:extLst/>
      </c:lineChart>
      <c:catAx>
        <c:axId val="8385105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88816"/>
        <c:crosses val="autoZero"/>
        <c:auto val="0"/>
        <c:lblAlgn val="ctr"/>
        <c:lblOffset val="100"/>
        <c:noMultiLvlLbl val="0"/>
      </c:catAx>
      <c:valAx>
        <c:axId val="838488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10576"/>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Aggregated Cost Centre Costs [2013-2014]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00000"/>
              </a:solidFill>
              <a:ln>
                <a:noFill/>
              </a:ln>
              <a:effectLst/>
            </c:spPr>
          </c:dPt>
          <c:dPt>
            <c:idx val="7"/>
            <c:invertIfNegative val="0"/>
            <c:bubble3D val="0"/>
            <c:spPr>
              <a:solidFill>
                <a:srgbClr val="C00000"/>
              </a:solidFill>
              <a:ln>
                <a:noFill/>
              </a:ln>
              <a:effectLst/>
            </c:spPr>
          </c:dPt>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'Expenses Analysis'!$D$48:$D$55</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Analysis'!$R$48:$R$55</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ser>
        <c:dLbls>
          <c:showLegendKey val="0"/>
          <c:showVal val="0"/>
          <c:showCatName val="0"/>
          <c:showSerName val="0"/>
          <c:showPercent val="0"/>
          <c:showBubbleSize val="0"/>
        </c:dLbls>
        <c:gapWidth val="90"/>
        <c:overlap val="-100"/>
        <c:axId val="495162960"/>
        <c:axId val="495165680"/>
      </c:barChart>
      <c:catAx>
        <c:axId val="4951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65680"/>
        <c:crosses val="autoZero"/>
        <c:auto val="0"/>
        <c:lblAlgn val="ctr"/>
        <c:lblOffset val="100"/>
        <c:tickMarkSkip val="1"/>
        <c:noMultiLvlLbl val="0"/>
      </c:catAx>
      <c:valAx>
        <c:axId val="495165680"/>
        <c:scaling>
          <c:orientation val="minMax"/>
        </c:scaling>
        <c:delete val="0"/>
        <c:axPos val="l"/>
        <c:majorGridlines>
          <c:spPr>
            <a:ln w="9525" cap="flat" cmpd="sng" algn="ctr">
              <a:noFill/>
              <a:round/>
            </a:ln>
            <a:effectLst/>
          </c:spPr>
        </c:majorGridlines>
        <c:numFmt formatCode="&quot;$&quot;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62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Aggregate</a:t>
            </a:r>
            <a:r>
              <a:rPr lang="en-US" sz="1200" b="1" baseline="0"/>
              <a:t> Cost Per Unit [Accounting Code Centre Element Totals]</a:t>
            </a:r>
            <a:endParaRPr lang="en-US" sz="1200" b="1"/>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'Expenses Analysis'!$A$82</c:f>
              <c:strCache>
                <c:ptCount val="1"/>
                <c:pt idx="0">
                  <c:v>Kootha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'Expenses Analysis'!$F$81:$Q$81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Analysis'!$F$82:$Q$82</c:f>
              <c:numCache>
                <c:formatCode>"$"#,##0.00;[Red]\-"$"#,##0.00</c:formatCode>
                <c:ptCount val="12"/>
                <c:pt idx="0">
                  <c:v>3458288.8701338647</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numCache>
            </c:numRef>
          </c:val>
          <c:smooth val="0"/>
        </c:ser>
        <c:ser>
          <c:idx val="1"/>
          <c:order val="1"/>
          <c:tx>
            <c:strRef>
              <c:f>'Expenses Analysis'!$A$83</c:f>
              <c:strCache>
                <c:ptCount val="1"/>
                <c:pt idx="0">
                  <c:v>Surjek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'Expenses Analysis'!$F$81:$Q$81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Analysis'!$F$83:$Q$83</c:f>
              <c:numCache>
                <c:formatCode>"$"#,##0.00;[Red]\-"$"#,##0.00</c:formatCode>
                <c:ptCount val="12"/>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c:v>15013580.580213603</c:v>
                </c:pt>
                <c:pt idx="9">
                  <c:v>16135503.054039603</c:v>
                </c:pt>
                <c:pt idx="10">
                  <c:v>18921373.302216005</c:v>
                </c:pt>
                <c:pt idx="11">
                  <c:v>8489071.3235327993</c:v>
                </c:pt>
              </c:numCache>
            </c:numRef>
          </c:val>
          <c:smooth val="0"/>
        </c:ser>
        <c:ser>
          <c:idx val="2"/>
          <c:order val="2"/>
          <c:tx>
            <c:strRef>
              <c:f>'Expenses Analysis'!$A$84</c:f>
              <c:strCache>
                <c:ptCount val="1"/>
                <c:pt idx="0">
                  <c:v>Jutik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'Expenses Analysis'!$F$81:$Q$81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Analysis'!$F$84:$Q$84</c:f>
              <c:numCache>
                <c:formatCode>"$"#,##0.00;[Red]\-"$"#,##0.00</c:formatCode>
                <c:ptCount val="12"/>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numCache>
            </c:numRef>
          </c:val>
          <c:smooth val="0"/>
        </c:ser>
        <c:ser>
          <c:idx val="3"/>
          <c:order val="3"/>
          <c:tx>
            <c:strRef>
              <c:f>'Expenses Analysis'!$A$85</c:f>
              <c:strCache>
                <c:ptCount val="1"/>
                <c:pt idx="0">
                  <c:v>Overall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quot;$&quot;#,###,,\ &quot;M&quot;" sourceLinked="0"/>
            <c:spPr>
              <a:solidFill>
                <a:srgbClr val="FFFFFF">
                  <a:lumMod val="9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'Expenses Analysis'!$F$81:$Q$81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Analysis'!$F$85:$Q$85</c:f>
              <c:numCache>
                <c:formatCode>"$"#,##0.00;[Red]\-"$"#,##0.00</c:formatCode>
                <c:ptCount val="12"/>
                <c:pt idx="0">
                  <c:v>22966838.620812491</c:v>
                </c:pt>
                <c:pt idx="1">
                  <c:v>24947249.959452905</c:v>
                </c:pt>
                <c:pt idx="2">
                  <c:v>26345250.763193864</c:v>
                </c:pt>
                <c:pt idx="3">
                  <c:v>29462554.841881588</c:v>
                </c:pt>
                <c:pt idx="4">
                  <c:v>29964506.389362235</c:v>
                </c:pt>
                <c:pt idx="5">
                  <c:v>22328717.471234202</c:v>
                </c:pt>
                <c:pt idx="6">
                  <c:v>26435964.487404898</c:v>
                </c:pt>
                <c:pt idx="7">
                  <c:v>28369994.790195853</c:v>
                </c:pt>
                <c:pt idx="8">
                  <c:v>28114194.668248728</c:v>
                </c:pt>
                <c:pt idx="9">
                  <c:v>27287085.003526852</c:v>
                </c:pt>
                <c:pt idx="10">
                  <c:v>31724933.607775256</c:v>
                </c:pt>
                <c:pt idx="11">
                  <c:v>23319121.809010051</c:v>
                </c:pt>
              </c:numCache>
            </c:numRef>
          </c:val>
          <c:smooth val="0"/>
        </c:ser>
        <c:dLbls>
          <c:showLegendKey val="0"/>
          <c:showVal val="0"/>
          <c:showCatName val="0"/>
          <c:showSerName val="0"/>
          <c:showPercent val="0"/>
          <c:showBubbleSize val="0"/>
        </c:dLbls>
        <c:marker val="1"/>
        <c:smooth val="0"/>
        <c:axId val="831487856"/>
        <c:axId val="831484592"/>
        <c:extLst/>
      </c:lineChart>
      <c:catAx>
        <c:axId val="83148785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84592"/>
        <c:crosses val="autoZero"/>
        <c:auto val="0"/>
        <c:lblAlgn val="ctr"/>
        <c:lblOffset val="100"/>
        <c:noMultiLvlLbl val="0"/>
      </c:catAx>
      <c:valAx>
        <c:axId val="831484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87856"/>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Expeses [Jul 2013-June 2014]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60000"/>
                <a:lumOff val="40000"/>
              </a:schemeClr>
            </a:solidFill>
            <a:ln>
              <a:noFill/>
            </a:ln>
            <a:effectLst/>
          </c:spPr>
          <c:invertIfNegative val="0"/>
          <c:dPt>
            <c:idx val="0"/>
            <c:invertIfNegative val="0"/>
            <c:bubble3D val="0"/>
            <c:spPr>
              <a:solidFill>
                <a:schemeClr val="accent1"/>
              </a:solidFill>
              <a:ln>
                <a:noFill/>
              </a:ln>
              <a:effectLst/>
            </c:spPr>
          </c:dPt>
          <c:dPt>
            <c:idx val="7"/>
            <c:invertIfNegative val="0"/>
            <c:bubble3D val="0"/>
            <c:spPr>
              <a:solidFill>
                <a:schemeClr val="accent1"/>
              </a:solidFill>
              <a:ln>
                <a:noFill/>
              </a:ln>
              <a:effectLst/>
            </c:spPr>
          </c:dPt>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ser>
        <c:dLbls>
          <c:showLegendKey val="0"/>
          <c:showVal val="0"/>
          <c:showCatName val="0"/>
          <c:showSerName val="0"/>
          <c:showPercent val="0"/>
          <c:showBubbleSize val="0"/>
        </c:dLbls>
        <c:gapWidth val="99"/>
        <c:overlap val="-27"/>
        <c:axId val="887040368"/>
        <c:axId val="831485136"/>
      </c:barChart>
      <c:catAx>
        <c:axId val="88704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85136"/>
        <c:crosses val="autoZero"/>
        <c:auto val="1"/>
        <c:lblAlgn val="ctr"/>
        <c:lblOffset val="100"/>
        <c:noMultiLvlLbl val="0"/>
      </c:catAx>
      <c:valAx>
        <c:axId val="831485136"/>
        <c:scaling>
          <c:orientation val="minMax"/>
        </c:scaling>
        <c:delete val="0"/>
        <c:axPos val="l"/>
        <c:majorGridlines>
          <c:spPr>
            <a:ln w="9525" cap="flat" cmpd="sng" algn="ctr">
              <a:no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4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image" Target="../media/image10.png"/><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 Type="http://schemas.openxmlformats.org/officeDocument/2006/relationships/image" Target="../media/image9.png"/><Relationship Id="rId16" Type="http://schemas.openxmlformats.org/officeDocument/2006/relationships/chart" Target="../charts/chart17.xml"/><Relationship Id="rId1" Type="http://schemas.openxmlformats.org/officeDocument/2006/relationships/image" Target="../media/image8.png"/><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image" Target="../media/image12.png"/><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image" Target="../media/image11.png"/><Relationship Id="rId9" Type="http://schemas.openxmlformats.org/officeDocument/2006/relationships/chart" Target="../charts/chart10.xml"/><Relationship Id="rId1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19050</xdr:rowOff>
    </xdr:from>
    <xdr:ext cx="8324850" cy="5629275"/>
    <xdr:pic>
      <xdr:nvPicPr>
        <xdr:cNvPr id="2" name="image5.png" descr="A large white pipes with yellow valves&#10;&#10;Description automatically generated with medium confidenc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20</xdr:row>
      <xdr:rowOff>9525</xdr:rowOff>
    </xdr:from>
    <xdr:ext cx="11229975" cy="3181350"/>
    <xdr:pic>
      <xdr:nvPicPr>
        <xdr:cNvPr id="3" name="image1.png" descr="A screenshot of a table&#10;&#10;Description automatically generated"/>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47</xdr:row>
      <xdr:rowOff>114300</xdr:rowOff>
    </xdr:from>
    <xdr:ext cx="7419975" cy="5524500"/>
    <xdr:pic>
      <xdr:nvPicPr>
        <xdr:cNvPr id="4" name="image3.png" descr="A diagram of a company&#10;&#10;Description automatically generated"/>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9525</xdr:colOff>
      <xdr:row>47</xdr:row>
      <xdr:rowOff>142875</xdr:rowOff>
    </xdr:from>
    <xdr:ext cx="6943725" cy="5410200"/>
    <xdr:pic>
      <xdr:nvPicPr>
        <xdr:cNvPr id="5" name="image2.png" descr="A diagram of a company&#10;&#10;Description automatically generated"/>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20</xdr:col>
      <xdr:colOff>38100</xdr:colOff>
      <xdr:row>47</xdr:row>
      <xdr:rowOff>114300</xdr:rowOff>
    </xdr:from>
    <xdr:ext cx="8972550" cy="6181725"/>
    <xdr:pic>
      <xdr:nvPicPr>
        <xdr:cNvPr id="6" name="image4.png" descr="A screenshot of a computer&#10;&#10;Description automatically generated"/>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47</xdr:row>
      <xdr:rowOff>171450</xdr:rowOff>
    </xdr:from>
    <xdr:ext cx="7419975" cy="3524250"/>
    <xdr:pic>
      <xdr:nvPicPr>
        <xdr:cNvPr id="2" name="image6.png" descr="A graph of sales and a line&#10;&#10;Description automatically generated with medium confidenc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75</xdr:row>
      <xdr:rowOff>19050</xdr:rowOff>
    </xdr:from>
    <xdr:ext cx="7658100" cy="4981575"/>
    <xdr:pic>
      <xdr:nvPicPr>
        <xdr:cNvPr id="3" name="image7.png" descr="A graph of sales&#10;&#10;Description automatically generated"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0</xdr:col>
      <xdr:colOff>0</xdr:colOff>
      <xdr:row>47</xdr:row>
      <xdr:rowOff>200025</xdr:rowOff>
    </xdr:from>
    <xdr:to>
      <xdr:col>4</xdr:col>
      <xdr:colOff>781050</xdr:colOff>
      <xdr:row>57</xdr:row>
      <xdr:rowOff>285750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48</xdr:row>
      <xdr:rowOff>0</xdr:rowOff>
    </xdr:from>
    <xdr:to>
      <xdr:col>16</xdr:col>
      <xdr:colOff>1085850</xdr:colOff>
      <xdr:row>57</xdr:row>
      <xdr:rowOff>323850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74</xdr:row>
      <xdr:rowOff>342900</xdr:rowOff>
    </xdr:from>
    <xdr:to>
      <xdr:col>2</xdr:col>
      <xdr:colOff>942975</xdr:colOff>
      <xdr:row>88</xdr:row>
      <xdr:rowOff>285750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942975</xdr:colOff>
      <xdr:row>74</xdr:row>
      <xdr:rowOff>342901</xdr:rowOff>
    </xdr:from>
    <xdr:to>
      <xdr:col>5</xdr:col>
      <xdr:colOff>733425</xdr:colOff>
      <xdr:row>88</xdr:row>
      <xdr:rowOff>314325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900112</xdr:colOff>
      <xdr:row>47</xdr:row>
      <xdr:rowOff>161925</xdr:rowOff>
    </xdr:from>
    <xdr:to>
      <xdr:col>10</xdr:col>
      <xdr:colOff>733425</xdr:colOff>
      <xdr:row>57</xdr:row>
      <xdr:rowOff>323850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1014412</xdr:colOff>
      <xdr:row>47</xdr:row>
      <xdr:rowOff>142875</xdr:rowOff>
    </xdr:from>
    <xdr:to>
      <xdr:col>16</xdr:col>
      <xdr:colOff>1085850</xdr:colOff>
      <xdr:row>58</xdr:row>
      <xdr:rowOff>42862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95250</xdr:colOff>
      <xdr:row>59</xdr:row>
      <xdr:rowOff>76200</xdr:rowOff>
    </xdr:from>
    <xdr:ext cx="5219700" cy="2181225"/>
    <xdr:pic>
      <xdr:nvPicPr>
        <xdr:cNvPr id="2" name="image9.png" descr="A graph of cost reduction&#10;&#10;Description automatically generated with medium confidenc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171450</xdr:colOff>
      <xdr:row>107</xdr:row>
      <xdr:rowOff>9525</xdr:rowOff>
    </xdr:from>
    <xdr:ext cx="3981450" cy="2362200"/>
    <xdr:pic>
      <xdr:nvPicPr>
        <xdr:cNvPr id="3" name="image11.png" descr="A graph of a graph of expenses&#10;&#10;Description automatically generated with medium confidenc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314325</xdr:colOff>
      <xdr:row>142</xdr:row>
      <xdr:rowOff>57150</xdr:rowOff>
    </xdr:from>
    <xdr:ext cx="3067050" cy="2714625"/>
    <xdr:pic>
      <xdr:nvPicPr>
        <xdr:cNvPr id="4" name="image8.png" descr="A graph of a number of blue and white bars&#10;&#10;Description automatically generated with medium confidenc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200025</xdr:colOff>
      <xdr:row>162</xdr:row>
      <xdr:rowOff>142875</xdr:rowOff>
    </xdr:from>
    <xdr:ext cx="3362325" cy="2524125"/>
    <xdr:pic>
      <xdr:nvPicPr>
        <xdr:cNvPr id="5" name="image10.png" descr="A graph with a line&#10;&#10;Description automatically generated"/>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123825</xdr:colOff>
      <xdr:row>86</xdr:row>
      <xdr:rowOff>152400</xdr:rowOff>
    </xdr:from>
    <xdr:ext cx="5657850" cy="2533650"/>
    <xdr:pic>
      <xdr:nvPicPr>
        <xdr:cNvPr id="6" name="image12.png" descr="A graph of a number of costs&#10;&#10;Description automatically generated with medium confidenc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twoCellAnchor>
    <xdr:from>
      <xdr:col>4</xdr:col>
      <xdr:colOff>342899</xdr:colOff>
      <xdr:row>57</xdr:row>
      <xdr:rowOff>38100</xdr:rowOff>
    </xdr:from>
    <xdr:to>
      <xdr:col>9</xdr:col>
      <xdr:colOff>790574</xdr:colOff>
      <xdr:row>72</xdr:row>
      <xdr:rowOff>66675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23811</xdr:colOff>
      <xdr:row>85</xdr:row>
      <xdr:rowOff>42862</xdr:rowOff>
    </xdr:from>
    <xdr:to>
      <xdr:col>4</xdr:col>
      <xdr:colOff>190499</xdr:colOff>
      <xdr:row>100</xdr:row>
      <xdr:rowOff>71437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106</xdr:row>
      <xdr:rowOff>100012</xdr:rowOff>
    </xdr:from>
    <xdr:to>
      <xdr:col>3</xdr:col>
      <xdr:colOff>600075</xdr:colOff>
      <xdr:row>121</xdr:row>
      <xdr:rowOff>128587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795337</xdr:colOff>
      <xdr:row>106</xdr:row>
      <xdr:rowOff>100012</xdr:rowOff>
    </xdr:from>
    <xdr:to>
      <xdr:col>7</xdr:col>
      <xdr:colOff>604837</xdr:colOff>
      <xdr:row>121</xdr:row>
      <xdr:rowOff>128587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757237</xdr:colOff>
      <xdr:row>106</xdr:row>
      <xdr:rowOff>100012</xdr:rowOff>
    </xdr:from>
    <xdr:to>
      <xdr:col>12</xdr:col>
      <xdr:colOff>566737</xdr:colOff>
      <xdr:row>121</xdr:row>
      <xdr:rowOff>128587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42862</xdr:colOff>
      <xdr:row>106</xdr:row>
      <xdr:rowOff>61912</xdr:rowOff>
    </xdr:from>
    <xdr:to>
      <xdr:col>17</xdr:col>
      <xdr:colOff>804862</xdr:colOff>
      <xdr:row>121</xdr:row>
      <xdr:rowOff>90487</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319087</xdr:colOff>
      <xdr:row>141</xdr:row>
      <xdr:rowOff>104775</xdr:rowOff>
    </xdr:from>
    <xdr:to>
      <xdr:col>8</xdr:col>
      <xdr:colOff>571500</xdr:colOff>
      <xdr:row>158</xdr:row>
      <xdr:rowOff>100012</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161925</xdr:colOff>
      <xdr:row>162</xdr:row>
      <xdr:rowOff>80962</xdr:rowOff>
    </xdr:from>
    <xdr:to>
      <xdr:col>8</xdr:col>
      <xdr:colOff>752475</xdr:colOff>
      <xdr:row>177</xdr:row>
      <xdr:rowOff>109537</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338137</xdr:colOff>
      <xdr:row>141</xdr:row>
      <xdr:rowOff>176211</xdr:rowOff>
    </xdr:from>
    <xdr:to>
      <xdr:col>13</xdr:col>
      <xdr:colOff>571500</xdr:colOff>
      <xdr:row>158</xdr:row>
      <xdr:rowOff>152399</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228600</xdr:colOff>
      <xdr:row>141</xdr:row>
      <xdr:rowOff>152400</xdr:rowOff>
    </xdr:from>
    <xdr:to>
      <xdr:col>18</xdr:col>
      <xdr:colOff>414338</xdr:colOff>
      <xdr:row>158</xdr:row>
      <xdr:rowOff>147637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266700</xdr:colOff>
      <xdr:row>162</xdr:row>
      <xdr:rowOff>66675</xdr:rowOff>
    </xdr:from>
    <xdr:to>
      <xdr:col>13</xdr:col>
      <xdr:colOff>857250</xdr:colOff>
      <xdr:row>177</xdr:row>
      <xdr:rowOff>95250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47625</xdr:colOff>
      <xdr:row>162</xdr:row>
      <xdr:rowOff>28575</xdr:rowOff>
    </xdr:from>
    <xdr:to>
      <xdr:col>18</xdr:col>
      <xdr:colOff>571500</xdr:colOff>
      <xdr:row>177</xdr:row>
      <xdr:rowOff>57150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266700</xdr:colOff>
      <xdr:row>29</xdr:row>
      <xdr:rowOff>152400</xdr:rowOff>
    </xdr:from>
    <xdr:ext cx="4181475" cy="2533650"/>
    <xdr:pic>
      <xdr:nvPicPr>
        <xdr:cNvPr id="2" name="image14.png" descr="A graph showing the amount of money in the market&#10;&#10;Description automatically generated with medium confidenc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61</xdr:row>
      <xdr:rowOff>133350</xdr:rowOff>
    </xdr:from>
    <xdr:ext cx="5324475" cy="2552700"/>
    <xdr:pic>
      <xdr:nvPicPr>
        <xdr:cNvPr id="3" name="image13.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0</xdr:col>
      <xdr:colOff>129886</xdr:colOff>
      <xdr:row>29</xdr:row>
      <xdr:rowOff>61479</xdr:rowOff>
    </xdr:from>
    <xdr:to>
      <xdr:col>5</xdr:col>
      <xdr:colOff>744681</xdr:colOff>
      <xdr:row>45</xdr:row>
      <xdr:rowOff>33770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346363</xdr:colOff>
      <xdr:row>29</xdr:row>
      <xdr:rowOff>8659</xdr:rowOff>
    </xdr:from>
    <xdr:to>
      <xdr:col>13</xdr:col>
      <xdr:colOff>744681</xdr:colOff>
      <xdr:row>45</xdr:row>
      <xdr:rowOff>85726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61</xdr:row>
      <xdr:rowOff>864</xdr:rowOff>
    </xdr:from>
    <xdr:to>
      <xdr:col>7</xdr:col>
      <xdr:colOff>0</xdr:colOff>
      <xdr:row>77</xdr:row>
      <xdr:rowOff>60613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23440944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187680444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15461123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5365242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226E"/>
  </sheetPr>
  <dimension ref="A1:AJ1000"/>
  <sheetViews>
    <sheetView showGridLines="0" topLeftCell="A37" workbookViewId="0"/>
  </sheetViews>
  <sheetFormatPr defaultColWidth="14.42578125" defaultRowHeight="15" customHeight="1"/>
  <cols>
    <col min="1" max="1" width="57.85546875" customWidth="1"/>
    <col min="2" max="36" width="8.7109375" customWidth="1"/>
  </cols>
  <sheetData>
    <row r="1" spans="1:36" ht="54.7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ht="54.75" customHeight="1">
      <c r="A2" s="3"/>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ht="54.75" customHeight="1">
      <c r="A3" s="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6" ht="54.75" customHeight="1">
      <c r="A4" s="5"/>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row>
    <row r="5" spans="1:36" ht="54.75" customHeight="1">
      <c r="A5" s="5"/>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ht="54.75" customHeight="1">
      <c r="A6" s="5"/>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ht="54.75" customHeight="1">
      <c r="A7" s="5"/>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ht="54.75" customHeight="1">
      <c r="A8" s="5"/>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ht="54.75" customHeight="1">
      <c r="A9" s="5"/>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ht="12.7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7"/>
      <c r="AD10" s="7"/>
      <c r="AE10" s="7"/>
      <c r="AF10" s="7"/>
      <c r="AG10" s="7"/>
      <c r="AH10" s="7"/>
      <c r="AI10" s="7"/>
      <c r="AJ10" s="7"/>
    </row>
    <row r="11" spans="1:36" ht="42" customHeight="1">
      <c r="A11" s="8" t="s">
        <v>1</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7"/>
      <c r="AD11" s="7"/>
      <c r="AE11" s="7"/>
      <c r="AF11" s="7"/>
      <c r="AG11" s="7"/>
      <c r="AH11" s="7"/>
      <c r="AI11" s="7"/>
      <c r="AJ11" s="7"/>
    </row>
    <row r="12" spans="1:36" ht="32.25" customHeight="1">
      <c r="A12" s="8" t="s">
        <v>2</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7"/>
      <c r="AD12" s="7"/>
      <c r="AE12" s="7"/>
      <c r="AF12" s="7"/>
      <c r="AG12" s="7"/>
      <c r="AH12" s="7"/>
      <c r="AI12" s="7"/>
      <c r="AJ12" s="7"/>
    </row>
    <row r="13" spans="1:36" ht="25.5" customHeight="1">
      <c r="A13" s="8" t="s">
        <v>3</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7"/>
      <c r="AD13" s="7"/>
      <c r="AE13" s="7"/>
      <c r="AF13" s="7"/>
      <c r="AG13" s="7"/>
      <c r="AH13" s="7"/>
      <c r="AI13" s="7"/>
      <c r="AJ13" s="7"/>
    </row>
    <row r="14" spans="1:36" ht="25.5" customHeight="1">
      <c r="A14" s="8" t="s">
        <v>4</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7"/>
      <c r="AD14" s="7"/>
      <c r="AE14" s="7"/>
      <c r="AF14" s="7"/>
      <c r="AG14" s="7"/>
      <c r="AH14" s="7"/>
      <c r="AI14" s="7"/>
      <c r="AJ14" s="7"/>
    </row>
    <row r="15" spans="1:36" ht="12" customHeight="1">
      <c r="A15" s="9"/>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row>
    <row r="16" spans="1:36" ht="24.75" customHeight="1">
      <c r="A16" s="10" t="s">
        <v>5</v>
      </c>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row>
    <row r="17" spans="1:36" ht="153" customHeight="1">
      <c r="A17" s="157" t="s">
        <v>6</v>
      </c>
      <c r="B17" s="155"/>
      <c r="C17" s="155"/>
      <c r="D17" s="155"/>
      <c r="E17" s="155"/>
      <c r="F17" s="155"/>
      <c r="G17" s="155"/>
      <c r="H17" s="155"/>
      <c r="I17" s="155"/>
      <c r="J17" s="155"/>
      <c r="K17" s="155"/>
      <c r="L17" s="155"/>
      <c r="M17" s="155"/>
      <c r="N17" s="155"/>
      <c r="O17" s="155"/>
      <c r="P17" s="155"/>
      <c r="Q17" s="155"/>
      <c r="R17" s="155"/>
      <c r="S17" s="155"/>
      <c r="T17" s="155"/>
      <c r="U17" s="155"/>
      <c r="V17" s="155"/>
      <c r="W17" s="12"/>
      <c r="X17" s="12"/>
      <c r="Y17" s="12"/>
      <c r="Z17" s="12"/>
      <c r="AA17" s="12"/>
      <c r="AB17" s="12"/>
      <c r="AC17" s="12"/>
      <c r="AD17" s="12"/>
      <c r="AE17" s="12"/>
      <c r="AF17" s="7"/>
      <c r="AG17" s="7"/>
      <c r="AH17" s="7"/>
      <c r="AI17" s="7"/>
      <c r="AJ17" s="7"/>
    </row>
    <row r="18" spans="1:36" ht="27.75" customHeight="1">
      <c r="A18" s="10" t="s">
        <v>7</v>
      </c>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row>
    <row r="19" spans="1:36" ht="46.5" customHeight="1">
      <c r="A19" s="157" t="s">
        <v>8</v>
      </c>
      <c r="B19" s="155"/>
      <c r="C19" s="155"/>
      <c r="D19" s="155"/>
      <c r="E19" s="155"/>
      <c r="F19" s="155"/>
      <c r="G19" s="155"/>
      <c r="H19" s="155"/>
      <c r="I19" s="155"/>
      <c r="J19" s="155"/>
      <c r="K19" s="155"/>
      <c r="L19" s="155"/>
      <c r="M19" s="155"/>
      <c r="N19" s="155"/>
      <c r="O19" s="155"/>
      <c r="P19" s="155"/>
      <c r="Q19" s="155"/>
      <c r="R19" s="155"/>
      <c r="S19" s="155"/>
      <c r="T19" s="155"/>
      <c r="U19" s="155"/>
      <c r="V19" s="155"/>
      <c r="W19" s="12"/>
      <c r="X19" s="12"/>
      <c r="Y19" s="12"/>
      <c r="Z19" s="12"/>
      <c r="AA19" s="12"/>
      <c r="AB19" s="12"/>
      <c r="AC19" s="14"/>
      <c r="AD19" s="14"/>
      <c r="AE19" s="14"/>
      <c r="AF19" s="14"/>
      <c r="AG19" s="14"/>
      <c r="AH19" s="14"/>
      <c r="AI19" s="14"/>
      <c r="AJ19" s="14"/>
    </row>
    <row r="20" spans="1:36" ht="25.5" customHeight="1">
      <c r="A20" s="157" t="s">
        <v>9</v>
      </c>
      <c r="B20" s="155"/>
      <c r="C20" s="155"/>
      <c r="D20" s="155"/>
      <c r="E20" s="155"/>
      <c r="F20" s="155"/>
      <c r="G20" s="155"/>
      <c r="H20" s="155"/>
      <c r="I20" s="155"/>
      <c r="J20" s="155"/>
      <c r="K20" s="155"/>
      <c r="L20" s="155"/>
      <c r="M20" s="155"/>
      <c r="N20" s="155"/>
      <c r="O20" s="155"/>
      <c r="P20" s="155"/>
      <c r="Q20" s="155"/>
      <c r="R20" s="155"/>
      <c r="S20" s="155"/>
      <c r="T20" s="155"/>
      <c r="U20" s="155"/>
      <c r="V20" s="155"/>
      <c r="W20" s="12"/>
      <c r="X20" s="12"/>
      <c r="Y20" s="12"/>
      <c r="Z20" s="12"/>
      <c r="AA20" s="12"/>
      <c r="AB20" s="12"/>
      <c r="AC20" s="7"/>
      <c r="AD20" s="7"/>
      <c r="AE20" s="7"/>
      <c r="AF20" s="7"/>
      <c r="AG20" s="7"/>
      <c r="AH20" s="7"/>
      <c r="AI20" s="7"/>
      <c r="AJ20" s="7"/>
    </row>
    <row r="21" spans="1:36" ht="105" customHeight="1">
      <c r="A21" s="158"/>
      <c r="B21" s="155"/>
      <c r="C21" s="155"/>
      <c r="D21" s="155"/>
      <c r="E21" s="155"/>
      <c r="F21" s="155"/>
      <c r="G21" s="155"/>
      <c r="H21" s="155"/>
      <c r="I21" s="155"/>
      <c r="J21" s="155"/>
      <c r="K21" s="155"/>
      <c r="L21" s="155"/>
      <c r="M21" s="155"/>
      <c r="N21" s="155"/>
      <c r="O21" s="155"/>
      <c r="P21" s="155"/>
      <c r="Q21" s="155"/>
      <c r="R21" s="155"/>
      <c r="S21" s="155"/>
      <c r="T21" s="155"/>
      <c r="U21" s="155"/>
      <c r="V21" s="155"/>
      <c r="W21" s="15"/>
      <c r="X21" s="15"/>
      <c r="Y21" s="15"/>
      <c r="Z21" s="15"/>
      <c r="AA21" s="15"/>
      <c r="AB21" s="15"/>
      <c r="AC21" s="7"/>
      <c r="AD21" s="7"/>
      <c r="AE21" s="7"/>
      <c r="AF21" s="7"/>
      <c r="AG21" s="7"/>
      <c r="AH21" s="7"/>
      <c r="AI21" s="7"/>
      <c r="AJ21" s="7"/>
    </row>
    <row r="22" spans="1:36" ht="42" customHeight="1">
      <c r="A22" s="9"/>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row>
    <row r="23" spans="1:36"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row>
    <row r="24" spans="1:36" ht="12.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row>
    <row r="25" spans="1:36" ht="12.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row>
    <row r="26" spans="1:36" ht="12.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row>
    <row r="27" spans="1:36" ht="12.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row>
    <row r="28" spans="1:36" ht="12.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spans="1:36" ht="12.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row>
    <row r="30" spans="1:36" ht="12.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row>
    <row r="31" spans="1:36" ht="12.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row>
    <row r="32" spans="1:36" ht="27.75" customHeight="1">
      <c r="A32" s="10" t="s">
        <v>10</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row>
    <row r="33" spans="1:36" ht="27.75" customHeight="1">
      <c r="A33" s="16" t="s">
        <v>11</v>
      </c>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row>
    <row r="34" spans="1:36" ht="12.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row>
    <row r="35" spans="1:36" ht="12.75" customHeight="1">
      <c r="A35" s="17" t="s">
        <v>12</v>
      </c>
      <c r="B35" s="159" t="s">
        <v>13</v>
      </c>
      <c r="C35" s="160"/>
      <c r="D35" s="160"/>
      <c r="E35" s="160"/>
      <c r="F35" s="160"/>
      <c r="G35" s="160"/>
      <c r="H35" s="160"/>
      <c r="I35" s="160"/>
      <c r="J35" s="160"/>
      <c r="K35" s="160"/>
      <c r="L35" s="160"/>
      <c r="M35" s="160"/>
      <c r="N35" s="160"/>
      <c r="O35" s="160"/>
      <c r="P35" s="160"/>
      <c r="Q35" s="160"/>
      <c r="R35" s="160"/>
      <c r="S35" s="160"/>
      <c r="T35" s="160"/>
      <c r="U35" s="160"/>
      <c r="V35" s="160"/>
      <c r="W35" s="18"/>
      <c r="X35" s="18"/>
      <c r="Y35" s="18"/>
      <c r="Z35" s="18"/>
      <c r="AA35" s="18"/>
      <c r="AB35" s="19"/>
      <c r="AC35" s="19"/>
      <c r="AD35" s="19"/>
      <c r="AE35" s="19"/>
      <c r="AF35" s="19"/>
      <c r="AG35" s="19"/>
      <c r="AH35" s="19"/>
      <c r="AI35" s="19"/>
      <c r="AJ35" s="19"/>
    </row>
    <row r="36" spans="1:36" ht="12.75" customHeight="1">
      <c r="A36" s="20" t="s">
        <v>14</v>
      </c>
      <c r="B36" s="161" t="s">
        <v>15</v>
      </c>
      <c r="C36" s="155"/>
      <c r="D36" s="155"/>
      <c r="E36" s="155"/>
      <c r="F36" s="155"/>
      <c r="G36" s="155"/>
      <c r="H36" s="155"/>
      <c r="I36" s="155"/>
      <c r="J36" s="155"/>
      <c r="K36" s="155"/>
      <c r="L36" s="155"/>
      <c r="M36" s="155"/>
      <c r="N36" s="155"/>
      <c r="O36" s="155"/>
      <c r="P36" s="155"/>
      <c r="Q36" s="155"/>
      <c r="R36" s="155"/>
      <c r="S36" s="155"/>
      <c r="T36" s="155"/>
      <c r="U36" s="155"/>
      <c r="V36" s="155"/>
      <c r="W36" s="22"/>
      <c r="X36" s="22"/>
      <c r="Y36" s="22"/>
      <c r="Z36" s="22"/>
      <c r="AA36" s="22"/>
      <c r="AB36" s="23"/>
      <c r="AC36" s="23"/>
      <c r="AD36" s="23"/>
      <c r="AE36" s="23"/>
      <c r="AF36" s="23"/>
      <c r="AG36" s="23"/>
      <c r="AH36" s="23"/>
      <c r="AI36" s="23"/>
      <c r="AJ36" s="23"/>
    </row>
    <row r="37" spans="1:36" ht="12.75" customHeight="1">
      <c r="A37" s="20" t="s">
        <v>16</v>
      </c>
      <c r="B37" s="21" t="s">
        <v>17</v>
      </c>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row>
    <row r="38" spans="1:36" ht="12.75" customHeight="1">
      <c r="A38" s="20" t="s">
        <v>18</v>
      </c>
      <c r="B38" s="21" t="s">
        <v>19</v>
      </c>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row>
    <row r="39" spans="1:36" ht="12.75" customHeight="1">
      <c r="A39" s="20" t="s">
        <v>20</v>
      </c>
      <c r="B39" s="21" t="s">
        <v>21</v>
      </c>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row>
    <row r="40" spans="1:36" ht="12.75" customHeight="1">
      <c r="A40" s="20" t="s">
        <v>22</v>
      </c>
      <c r="B40" s="162" t="s">
        <v>23</v>
      </c>
      <c r="C40" s="155"/>
      <c r="D40" s="155"/>
      <c r="E40" s="155"/>
      <c r="F40" s="155"/>
      <c r="G40" s="155"/>
      <c r="H40" s="155"/>
      <c r="I40" s="155"/>
      <c r="J40" s="155"/>
      <c r="K40" s="155"/>
      <c r="L40" s="155"/>
      <c r="M40" s="155"/>
      <c r="N40" s="155"/>
      <c r="O40" s="155"/>
      <c r="P40" s="155"/>
      <c r="Q40" s="155"/>
      <c r="R40" s="155"/>
      <c r="S40" s="155"/>
      <c r="T40" s="155"/>
      <c r="U40" s="155"/>
      <c r="V40" s="155"/>
      <c r="W40" s="22"/>
      <c r="X40" s="22"/>
      <c r="Y40" s="22"/>
      <c r="Z40" s="22"/>
      <c r="AA40" s="22"/>
      <c r="AB40" s="22"/>
      <c r="AC40" s="22"/>
      <c r="AD40" s="22"/>
      <c r="AE40" s="22"/>
      <c r="AF40" s="22"/>
      <c r="AG40" s="22"/>
      <c r="AH40" s="22"/>
      <c r="AI40" s="22"/>
      <c r="AJ40" s="22"/>
    </row>
    <row r="41" spans="1:36" ht="12.75" customHeight="1">
      <c r="A41" s="20" t="s">
        <v>24</v>
      </c>
      <c r="B41" s="21" t="s">
        <v>25</v>
      </c>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row>
    <row r="42" spans="1:36" ht="12.75" customHeight="1">
      <c r="A42" s="20" t="s">
        <v>26</v>
      </c>
      <c r="B42" s="21" t="s">
        <v>27</v>
      </c>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row>
    <row r="43" spans="1:36" ht="12.75" customHeight="1">
      <c r="A43" s="24" t="s">
        <v>28</v>
      </c>
      <c r="B43" s="25" t="s">
        <v>29</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row>
    <row r="45" spans="1:36"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row>
    <row r="46" spans="1:36" ht="27" customHeight="1">
      <c r="A46" s="10" t="s">
        <v>30</v>
      </c>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row>
    <row r="47" spans="1:36" ht="27.75" customHeight="1">
      <c r="A47" s="16" t="s">
        <v>31</v>
      </c>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row>
    <row r="48" spans="1:36"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row>
    <row r="49" spans="1:36"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row>
    <row r="50" spans="1:36"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row>
    <row r="51" spans="1:36"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row>
    <row r="52" spans="1:36"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row>
    <row r="53" spans="1:36"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row>
    <row r="54" spans="1:36"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row>
    <row r="55" spans="1:36"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row>
    <row r="56" spans="1:3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row>
    <row r="57" spans="1:36"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row>
    <row r="58" spans="1:36"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row>
    <row r="59" spans="1:36"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row>
    <row r="60" spans="1:36" ht="12.75" customHeight="1">
      <c r="A60" s="8"/>
      <c r="B60" s="27"/>
      <c r="C60" s="27"/>
      <c r="D60" s="27"/>
      <c r="E60" s="27"/>
      <c r="F60" s="27"/>
      <c r="G60" s="27"/>
      <c r="H60" s="27"/>
      <c r="I60" s="27"/>
      <c r="J60" s="27"/>
      <c r="K60" s="27"/>
      <c r="L60" s="27"/>
      <c r="M60" s="27"/>
      <c r="N60" s="27"/>
      <c r="O60" s="7"/>
      <c r="P60" s="7"/>
      <c r="Q60" s="7"/>
      <c r="R60" s="7"/>
      <c r="S60" s="7"/>
      <c r="T60" s="7"/>
      <c r="U60" s="7"/>
      <c r="V60" s="7"/>
      <c r="W60" s="7"/>
      <c r="X60" s="7"/>
      <c r="Y60" s="7"/>
      <c r="Z60" s="7"/>
      <c r="AA60" s="7"/>
      <c r="AB60" s="7"/>
      <c r="AC60" s="7"/>
      <c r="AD60" s="7"/>
      <c r="AE60" s="7"/>
      <c r="AF60" s="7"/>
      <c r="AG60" s="7"/>
      <c r="AH60" s="7"/>
      <c r="AI60" s="7"/>
      <c r="AJ60" s="7"/>
    </row>
    <row r="61" spans="1:36" ht="12.75" customHeight="1">
      <c r="A61" s="154"/>
      <c r="B61" s="155"/>
      <c r="C61" s="155"/>
      <c r="D61" s="155"/>
      <c r="E61" s="155"/>
      <c r="F61" s="155"/>
      <c r="G61" s="155"/>
      <c r="H61" s="155"/>
      <c r="I61" s="155"/>
      <c r="J61" s="155"/>
      <c r="K61" s="155"/>
      <c r="L61" s="155"/>
      <c r="M61" s="155"/>
      <c r="N61" s="155"/>
      <c r="O61" s="7"/>
      <c r="P61" s="7"/>
      <c r="Q61" s="7"/>
      <c r="R61" s="7"/>
      <c r="S61" s="7"/>
      <c r="T61" s="7"/>
      <c r="U61" s="7"/>
      <c r="V61" s="7"/>
      <c r="W61" s="7"/>
      <c r="X61" s="7"/>
      <c r="Y61" s="7"/>
      <c r="Z61" s="7"/>
      <c r="AA61" s="7"/>
      <c r="AB61" s="7"/>
      <c r="AC61" s="7"/>
      <c r="AD61" s="7"/>
      <c r="AE61" s="7"/>
      <c r="AF61" s="7"/>
      <c r="AG61" s="7"/>
      <c r="AH61" s="7"/>
      <c r="AI61" s="7"/>
      <c r="AJ61" s="7"/>
    </row>
    <row r="62" spans="1:36" ht="12.75" customHeight="1">
      <c r="O62" s="7"/>
      <c r="P62" s="7"/>
      <c r="Q62" s="7"/>
      <c r="R62" s="7"/>
      <c r="S62" s="7"/>
      <c r="T62" s="7"/>
      <c r="U62" s="7"/>
      <c r="V62" s="7"/>
      <c r="W62" s="7"/>
      <c r="X62" s="7"/>
      <c r="Y62" s="7"/>
      <c r="Z62" s="7"/>
      <c r="AA62" s="7"/>
      <c r="AB62" s="7"/>
      <c r="AC62" s="7"/>
      <c r="AD62" s="7"/>
      <c r="AE62" s="7"/>
      <c r="AF62" s="7"/>
      <c r="AG62" s="7"/>
      <c r="AH62" s="7"/>
      <c r="AI62" s="7"/>
      <c r="AJ62" s="7"/>
    </row>
    <row r="63" spans="1:36" ht="12.75" customHeight="1">
      <c r="A63" s="156"/>
      <c r="B63" s="155"/>
      <c r="C63" s="155"/>
      <c r="D63" s="155"/>
      <c r="E63" s="155"/>
      <c r="F63" s="155"/>
      <c r="G63" s="155"/>
      <c r="H63" s="155"/>
      <c r="I63" s="155"/>
      <c r="J63" s="155"/>
      <c r="K63" s="155"/>
      <c r="L63" s="155"/>
      <c r="M63" s="155"/>
      <c r="N63" s="155"/>
      <c r="O63" s="7"/>
      <c r="P63" s="7"/>
      <c r="Q63" s="7"/>
      <c r="R63" s="7"/>
      <c r="S63" s="7"/>
      <c r="T63" s="7"/>
      <c r="U63" s="7"/>
      <c r="V63" s="7"/>
      <c r="W63" s="7"/>
      <c r="X63" s="7"/>
      <c r="Y63" s="7"/>
      <c r="Z63" s="7"/>
      <c r="AA63" s="7"/>
      <c r="AB63" s="7"/>
      <c r="AC63" s="7"/>
      <c r="AD63" s="7"/>
      <c r="AE63" s="7"/>
      <c r="AF63" s="7"/>
      <c r="AG63" s="7"/>
      <c r="AH63" s="7"/>
      <c r="AI63" s="7"/>
      <c r="AJ63" s="7"/>
    </row>
    <row r="64" spans="1:36" ht="12.75" customHeight="1">
      <c r="A64" s="155"/>
      <c r="B64" s="155"/>
      <c r="C64" s="155"/>
      <c r="D64" s="155"/>
      <c r="E64" s="155"/>
      <c r="F64" s="155"/>
      <c r="G64" s="155"/>
      <c r="H64" s="155"/>
      <c r="I64" s="155"/>
      <c r="J64" s="155"/>
      <c r="K64" s="155"/>
      <c r="L64" s="155"/>
      <c r="M64" s="155"/>
      <c r="N64" s="155"/>
      <c r="O64" s="7"/>
      <c r="P64" s="7"/>
      <c r="Q64" s="7"/>
      <c r="R64" s="7"/>
      <c r="S64" s="7"/>
      <c r="T64" s="7"/>
      <c r="U64" s="7"/>
      <c r="V64" s="7"/>
      <c r="W64" s="7"/>
      <c r="X64" s="7"/>
      <c r="Y64" s="7"/>
      <c r="Z64" s="7"/>
      <c r="AA64" s="7"/>
      <c r="AB64" s="7"/>
      <c r="AC64" s="7"/>
      <c r="AD64" s="7"/>
      <c r="AE64" s="7"/>
      <c r="AF64" s="7"/>
      <c r="AG64" s="7"/>
      <c r="AH64" s="7"/>
      <c r="AI64" s="7"/>
      <c r="AJ64" s="7"/>
    </row>
    <row r="65" spans="1:36" ht="12.75" customHeight="1">
      <c r="A65" s="28"/>
      <c r="O65" s="7"/>
      <c r="P65" s="7"/>
      <c r="Q65" s="7"/>
      <c r="R65" s="7"/>
      <c r="S65" s="7"/>
      <c r="T65" s="7"/>
      <c r="U65" s="7"/>
      <c r="V65" s="7"/>
      <c r="W65" s="7"/>
      <c r="X65" s="7"/>
      <c r="Y65" s="7"/>
      <c r="Z65" s="7"/>
      <c r="AA65" s="7"/>
      <c r="AB65" s="7"/>
      <c r="AC65" s="7"/>
      <c r="AD65" s="7"/>
      <c r="AE65" s="7"/>
      <c r="AF65" s="7"/>
      <c r="AG65" s="7"/>
      <c r="AH65" s="7"/>
      <c r="AI65" s="7"/>
      <c r="AJ65" s="7"/>
    </row>
    <row r="66" spans="1:36" ht="12.75" customHeight="1">
      <c r="A66" s="28"/>
      <c r="O66" s="7"/>
      <c r="P66" s="7"/>
      <c r="Q66" s="7"/>
      <c r="R66" s="7"/>
      <c r="S66" s="7"/>
      <c r="T66" s="7"/>
      <c r="U66" s="7"/>
      <c r="V66" s="7"/>
      <c r="W66" s="7"/>
      <c r="X66" s="7"/>
      <c r="Y66" s="7"/>
      <c r="Z66" s="7"/>
      <c r="AA66" s="7"/>
      <c r="AB66" s="7"/>
      <c r="AC66" s="7"/>
      <c r="AD66" s="7"/>
      <c r="AE66" s="7"/>
      <c r="AF66" s="7"/>
      <c r="AG66" s="7"/>
      <c r="AH66" s="7"/>
      <c r="AI66" s="7"/>
      <c r="AJ66" s="7"/>
    </row>
    <row r="67" spans="1:36"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row>
    <row r="68" spans="1:36"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row>
    <row r="69" spans="1:36"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row>
    <row r="70" spans="1:36"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row>
    <row r="71" spans="1:36"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row>
    <row r="72" spans="1:36"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row>
    <row r="73" spans="1:36"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row>
    <row r="74" spans="1:36"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row>
    <row r="75" spans="1:36"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row>
    <row r="76" spans="1:3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row>
    <row r="77" spans="1:36"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row>
    <row r="78" spans="1:36"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row>
    <row r="79" spans="1:36"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row>
    <row r="80" spans="1:36"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row>
    <row r="81" spans="1:36"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row>
    <row r="82" spans="1:36"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row>
    <row r="83" spans="1:36"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row>
    <row r="84" spans="1:36"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row>
    <row r="85" spans="1:36"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row>
    <row r="86" spans="1:3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row>
    <row r="87" spans="1:36"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row>
    <row r="88" spans="1:36"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row>
    <row r="89" spans="1:36"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row>
    <row r="90" spans="1:36"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row>
    <row r="91" spans="1:36"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row>
    <row r="92" spans="1:36"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row>
    <row r="93" spans="1:36"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row>
    <row r="94" spans="1:36"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row>
    <row r="95" spans="1:36"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row>
    <row r="96" spans="1:3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row>
    <row r="97" spans="1:36"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row>
    <row r="98" spans="1:36"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row>
    <row r="99" spans="1:36"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row>
    <row r="100" spans="1:36"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row>
    <row r="101" spans="1:36"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row>
    <row r="102" spans="1:36"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row>
    <row r="103" spans="1:36"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row>
    <row r="104" spans="1:36"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row>
    <row r="105" spans="1:36"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row>
    <row r="106" spans="1:3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row>
    <row r="107" spans="1:36"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row>
    <row r="108" spans="1:36"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row>
    <row r="109" spans="1:36"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row>
    <row r="110" spans="1:36"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row>
    <row r="111" spans="1:3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row>
    <row r="112" spans="1:3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row>
    <row r="113" spans="1:3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row>
    <row r="114" spans="1:3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row>
    <row r="115" spans="1:3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row>
    <row r="116" spans="1:3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row>
    <row r="117" spans="1:3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row>
    <row r="118" spans="1:3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row>
    <row r="119" spans="1:3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row>
    <row r="120" spans="1:36"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row>
    <row r="121" spans="1:36"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row>
    <row r="122" spans="1:36"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row>
    <row r="123" spans="1:36"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row>
    <row r="124" spans="1:36"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row>
    <row r="125" spans="1:36"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row>
    <row r="126" spans="1:3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row>
    <row r="127" spans="1:3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row>
    <row r="128" spans="1:3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row>
    <row r="129" spans="1:3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row>
    <row r="130" spans="1:3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row>
    <row r="131" spans="1:3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row>
    <row r="132" spans="1:3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row>
    <row r="133" spans="1:3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row>
    <row r="134" spans="1:3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row>
    <row r="135" spans="1:3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row>
    <row r="136" spans="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row>
    <row r="137" spans="1:3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row>
    <row r="138" spans="1:3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row>
    <row r="139" spans="1:3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row>
    <row r="140" spans="1:3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row>
    <row r="141" spans="1:3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row>
    <row r="142" spans="1:3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row>
    <row r="143" spans="1:3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row>
    <row r="144" spans="1:3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row>
    <row r="145" spans="1:3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row>
    <row r="146" spans="1:3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row>
    <row r="147" spans="1:3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row>
    <row r="148" spans="1:3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row>
    <row r="149" spans="1:3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row>
    <row r="150" spans="1:3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row>
    <row r="151" spans="1:3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row>
    <row r="152" spans="1:3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row>
    <row r="153" spans="1:3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row>
    <row r="154" spans="1:3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row>
    <row r="155" spans="1:3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row>
    <row r="156" spans="1:3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row>
    <row r="157" spans="1:3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row>
    <row r="158" spans="1:3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row>
    <row r="159" spans="1:3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row>
    <row r="160" spans="1:3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row>
    <row r="161" spans="1:3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row>
    <row r="162" spans="1:3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row>
    <row r="163" spans="1:3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row>
    <row r="164" spans="1:3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row>
    <row r="165" spans="1:3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row>
    <row r="166" spans="1:3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row>
    <row r="167" spans="1:3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row>
    <row r="168" spans="1:3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row>
    <row r="169" spans="1:3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row>
    <row r="170" spans="1:3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row>
    <row r="171" spans="1:3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row>
    <row r="172" spans="1:3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row>
    <row r="173" spans="1:3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row>
    <row r="174" spans="1:3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row>
    <row r="175" spans="1:3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row>
    <row r="176" spans="1:3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row>
    <row r="177" spans="1:3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row>
    <row r="178" spans="1:3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row>
    <row r="179" spans="1:3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row>
    <row r="180" spans="1:3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row>
    <row r="181" spans="1:3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row>
    <row r="182" spans="1:3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row>
    <row r="183" spans="1:3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row>
    <row r="184" spans="1:3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row>
    <row r="185" spans="1:3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row>
    <row r="186" spans="1:3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row>
    <row r="187" spans="1:3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row>
    <row r="188" spans="1:3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row>
    <row r="189" spans="1:3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row>
    <row r="190" spans="1:3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row>
    <row r="191" spans="1:3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row>
    <row r="192" spans="1:3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row>
    <row r="193" spans="1:3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row>
    <row r="194" spans="1:3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row>
    <row r="195" spans="1:3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row>
    <row r="196" spans="1:3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row>
    <row r="197" spans="1:3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row>
    <row r="198" spans="1:3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row>
    <row r="199" spans="1:3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row>
    <row r="200" spans="1:3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row>
    <row r="201" spans="1:3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row>
    <row r="202" spans="1:3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row>
    <row r="203" spans="1:3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row>
    <row r="204" spans="1:3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row>
    <row r="205" spans="1:3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row>
    <row r="206" spans="1:3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row>
    <row r="207" spans="1:3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row>
    <row r="208" spans="1:3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row>
    <row r="209" spans="1:3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row>
    <row r="210" spans="1:3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row>
    <row r="211" spans="1:3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row>
    <row r="212" spans="1:3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row>
    <row r="213" spans="1:3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row>
    <row r="214" spans="1:3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row>
    <row r="215" spans="1:3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row>
    <row r="216" spans="1:3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row>
    <row r="217" spans="1:3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row>
    <row r="218" spans="1:3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row>
    <row r="219" spans="1:3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row>
    <row r="220" spans="1:3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row>
    <row r="221" spans="1:36"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row>
    <row r="222" spans="1:36"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row>
    <row r="223" spans="1:36"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row>
    <row r="224" spans="1:36"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row>
    <row r="225" spans="1:36"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row>
    <row r="226" spans="1:3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row>
    <row r="227" spans="1:36"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row>
    <row r="228" spans="1:36"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row>
    <row r="229" spans="1:36"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row>
    <row r="230" spans="1:36"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row>
    <row r="231" spans="1:36"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row>
    <row r="232" spans="1:36"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row>
    <row r="233" spans="1:36"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row>
    <row r="234" spans="1:36"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row>
    <row r="235" spans="1:36"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row>
    <row r="236" spans="1: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row>
    <row r="237" spans="1:36"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row>
    <row r="238" spans="1:36"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row>
    <row r="239" spans="1:36"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row>
    <row r="240" spans="1:36"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row>
    <row r="241" spans="1:36"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row>
    <row r="242" spans="1:36"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row>
    <row r="243" spans="1:36"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row>
    <row r="244" spans="1:36"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row>
    <row r="245" spans="1:36"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row>
    <row r="246" spans="1:3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row>
    <row r="247" spans="1:36"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row>
    <row r="248" spans="1:36"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row>
    <row r="249" spans="1:36"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row>
    <row r="250" spans="1:36"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row>
    <row r="251" spans="1:36"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row>
    <row r="252" spans="1:36"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row>
    <row r="253" spans="1:36"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row>
    <row r="254" spans="1:36"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row>
    <row r="255" spans="1:36"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row>
    <row r="256" spans="1:3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row>
    <row r="257" spans="1:36"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row>
    <row r="258" spans="1:36"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row>
    <row r="259" spans="1:36"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row>
    <row r="260" spans="1:36"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row>
    <row r="261" spans="1:36"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row>
    <row r="262" spans="1:36"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row>
    <row r="263" spans="1:36"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row>
    <row r="264" spans="1:36"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row>
    <row r="265" spans="1:36"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row>
    <row r="266" spans="1:3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row>
    <row r="267" spans="1:36"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row>
    <row r="268" spans="1:36"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row>
    <row r="269" spans="1:36"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row>
    <row r="270" spans="1:36"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row>
    <row r="271" spans="1:36"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row>
    <row r="272" spans="1:36"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row>
    <row r="273" spans="1:36"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row>
    <row r="274" spans="1:36"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row>
    <row r="275" spans="1:36"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row>
    <row r="276" spans="1:3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row>
    <row r="277" spans="1:36"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row>
    <row r="278" spans="1:36"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row>
    <row r="279" spans="1:36"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row>
    <row r="280" spans="1:36"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row>
    <row r="281" spans="1:36"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row>
    <row r="282" spans="1:36"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row>
    <row r="283" spans="1:36"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row>
    <row r="284" spans="1:36"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row>
    <row r="285" spans="1:36"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row>
    <row r="286" spans="1:3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row>
    <row r="287" spans="1:36"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row>
    <row r="288" spans="1:36"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row>
    <row r="289" spans="1:36"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row>
    <row r="290" spans="1:36"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row>
    <row r="291" spans="1:36"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row>
    <row r="292" spans="1:36"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row>
    <row r="293" spans="1:36"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row>
    <row r="294" spans="1:36"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row>
    <row r="295" spans="1:36"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row>
    <row r="296" spans="1:3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row>
    <row r="297" spans="1:36"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row>
    <row r="298" spans="1:36"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row>
    <row r="299" spans="1:36"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row>
    <row r="300" spans="1:36"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row>
    <row r="301" spans="1:36"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row>
    <row r="302" spans="1:36"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row>
    <row r="303" spans="1:36"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row>
    <row r="304" spans="1:36"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row>
    <row r="305" spans="1:36"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row>
    <row r="306" spans="1:3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row>
    <row r="307" spans="1:36"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row>
    <row r="308" spans="1:36"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row>
    <row r="309" spans="1:36"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row>
    <row r="310" spans="1:36"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row>
    <row r="311" spans="1:36"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row>
    <row r="312" spans="1:36"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row>
    <row r="313" spans="1:36"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row>
    <row r="314" spans="1:36"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row>
    <row r="315" spans="1:36"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row>
    <row r="316" spans="1:3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row>
    <row r="317" spans="1:36"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row>
    <row r="318" spans="1:36"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row>
    <row r="319" spans="1:36"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row>
    <row r="320" spans="1:36"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row>
    <row r="321" spans="1:36"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row>
    <row r="322" spans="1:36"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row>
    <row r="323" spans="1:36"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row>
    <row r="324" spans="1:36"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row>
    <row r="325" spans="1:36"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row>
    <row r="326" spans="1:3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row>
    <row r="327" spans="1:36"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row>
    <row r="328" spans="1:36"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row>
    <row r="329" spans="1:36"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row>
    <row r="330" spans="1:36"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row>
    <row r="331" spans="1:36"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row>
    <row r="332" spans="1:36"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row>
    <row r="333" spans="1:36"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row>
    <row r="334" spans="1:36"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row>
    <row r="335" spans="1:36"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row>
    <row r="336" spans="1: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row>
    <row r="337" spans="1:36"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row>
    <row r="338" spans="1:36"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row>
    <row r="339" spans="1:36"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row>
    <row r="340" spans="1:36"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row>
    <row r="341" spans="1:36"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row>
    <row r="342" spans="1:36"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row>
    <row r="343" spans="1:36"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row>
    <row r="344" spans="1:36"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row>
    <row r="345" spans="1:36"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row>
    <row r="346" spans="1:3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row>
    <row r="347" spans="1:36"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row>
    <row r="348" spans="1:36"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row>
    <row r="349" spans="1:36"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row>
    <row r="350" spans="1:36"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row>
    <row r="351" spans="1:36"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row>
    <row r="352" spans="1:36"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row>
    <row r="353" spans="1:36"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row>
    <row r="354" spans="1:36"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row>
    <row r="355" spans="1:36"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row>
    <row r="356" spans="1:3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row>
    <row r="357" spans="1:36"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row>
    <row r="358" spans="1:36"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row>
    <row r="359" spans="1:36"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row>
    <row r="360" spans="1:36"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row>
    <row r="361" spans="1:36"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row>
    <row r="362" spans="1:36"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row>
    <row r="363" spans="1:36"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row>
    <row r="364" spans="1:36"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row>
    <row r="365" spans="1:36"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row>
    <row r="366" spans="1:3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row>
    <row r="367" spans="1:36"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row>
    <row r="368" spans="1:36"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row>
    <row r="369" spans="1:36"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row>
    <row r="370" spans="1:36"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row>
    <row r="371" spans="1:36"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row>
    <row r="372" spans="1:36"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row>
    <row r="373" spans="1:36"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row>
    <row r="374" spans="1:36"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row>
    <row r="375" spans="1:36"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row>
    <row r="376" spans="1:3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row>
    <row r="377" spans="1:36"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row>
    <row r="378" spans="1:36"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row>
    <row r="379" spans="1:36"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row>
    <row r="380" spans="1:36"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row>
    <row r="381" spans="1:36"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row>
    <row r="382" spans="1:36"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row>
    <row r="383" spans="1:36"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row>
    <row r="384" spans="1:36"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row>
    <row r="385" spans="1:36"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row>
    <row r="386" spans="1:3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row>
    <row r="387" spans="1:36"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row>
    <row r="388" spans="1:36"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row>
    <row r="389" spans="1:36"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row>
    <row r="390" spans="1:36"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row>
    <row r="391" spans="1:36"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row>
    <row r="392" spans="1:36"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row>
    <row r="393" spans="1:36"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row>
    <row r="394" spans="1:36"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row>
    <row r="395" spans="1:36"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row>
    <row r="396" spans="1:3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row>
    <row r="397" spans="1:36"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row>
    <row r="398" spans="1:36"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row>
    <row r="399" spans="1:36"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row>
    <row r="400" spans="1:36"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row>
    <row r="401" spans="1:36"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row>
    <row r="402" spans="1:36"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row>
    <row r="403" spans="1:36"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row>
    <row r="404" spans="1:36"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row>
    <row r="405" spans="1:36"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row>
    <row r="406" spans="1:3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row>
    <row r="407" spans="1:36"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row>
    <row r="408" spans="1:36"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row>
    <row r="409" spans="1:36"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row>
    <row r="410" spans="1:36"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row>
    <row r="411" spans="1:36"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row>
    <row r="412" spans="1:36"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row>
    <row r="413" spans="1:36"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row>
    <row r="414" spans="1:36"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row>
    <row r="415" spans="1:36"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row>
    <row r="416" spans="1:3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row>
    <row r="417" spans="1:36"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row>
    <row r="418" spans="1:36"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row>
    <row r="419" spans="1:36"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row>
    <row r="420" spans="1:36"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row>
    <row r="421" spans="1:36"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row>
    <row r="422" spans="1:36"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row>
    <row r="423" spans="1:36"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row>
    <row r="424" spans="1:36"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row>
    <row r="425" spans="1:36"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row>
    <row r="426" spans="1:3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row>
    <row r="427" spans="1:36"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row>
    <row r="428" spans="1:36"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row>
    <row r="429" spans="1:36"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row>
    <row r="430" spans="1:36"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row>
    <row r="431" spans="1:36"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row>
    <row r="432" spans="1:36"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row>
    <row r="433" spans="1:36"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row>
    <row r="434" spans="1:36"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row>
    <row r="435" spans="1:36"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row>
    <row r="436" spans="1: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row>
    <row r="437" spans="1:36"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row>
    <row r="438" spans="1:36"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row>
    <row r="439" spans="1:36"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row>
    <row r="440" spans="1:36"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row>
    <row r="441" spans="1:36"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row>
    <row r="442" spans="1:36"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row>
    <row r="443" spans="1:36"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row>
    <row r="444" spans="1:36"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row>
    <row r="445" spans="1:36"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row>
    <row r="446" spans="1:3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row>
    <row r="447" spans="1:36"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row>
    <row r="448" spans="1:36"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row>
    <row r="449" spans="1:36"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row>
    <row r="450" spans="1:36"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row>
    <row r="451" spans="1:36"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row>
    <row r="452" spans="1:36"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row>
    <row r="453" spans="1:36"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row>
    <row r="454" spans="1:36"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row>
    <row r="455" spans="1:36"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row>
    <row r="456" spans="1:3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row>
    <row r="457" spans="1:36"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row>
    <row r="458" spans="1:36"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row>
    <row r="459" spans="1:36"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row>
    <row r="460" spans="1:36"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row>
    <row r="461" spans="1:36"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row>
    <row r="462" spans="1:36"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row>
    <row r="463" spans="1:36"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row>
    <row r="464" spans="1:36"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row>
    <row r="465" spans="1:36"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row>
    <row r="466" spans="1:3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row>
    <row r="467" spans="1:36"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row>
    <row r="468" spans="1:36"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row>
    <row r="469" spans="1:36"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row>
    <row r="470" spans="1:36"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row>
    <row r="471" spans="1:36"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row>
    <row r="472" spans="1:36"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row>
    <row r="473" spans="1:36"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row>
    <row r="474" spans="1:36"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row>
    <row r="475" spans="1:36"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row>
    <row r="476" spans="1:3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row>
    <row r="477" spans="1:36"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row>
    <row r="478" spans="1:36"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row>
    <row r="479" spans="1:36"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row>
    <row r="480" spans="1:36"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row>
    <row r="481" spans="1:36"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row>
    <row r="482" spans="1:36"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row>
    <row r="483" spans="1:36"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row>
    <row r="484" spans="1:36"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row>
    <row r="485" spans="1:36"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row>
    <row r="486" spans="1:3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row>
    <row r="487" spans="1:36"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row>
    <row r="488" spans="1:36"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row>
    <row r="489" spans="1:36"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row>
    <row r="490" spans="1:36"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row>
    <row r="491" spans="1:36"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row>
    <row r="492" spans="1:36"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row>
    <row r="493" spans="1:36"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row>
    <row r="494" spans="1:36"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row>
    <row r="495" spans="1:36"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row>
    <row r="496" spans="1:3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row>
    <row r="497" spans="1:36"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row>
    <row r="498" spans="1:36"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row>
    <row r="499" spans="1:36"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row>
    <row r="500" spans="1:36"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row>
    <row r="501" spans="1:36"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row>
    <row r="502" spans="1:36"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row>
    <row r="503" spans="1:36"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row>
    <row r="504" spans="1:36"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row>
    <row r="505" spans="1:36"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row>
    <row r="506" spans="1:3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row>
    <row r="507" spans="1:36"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row>
    <row r="508" spans="1:36"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row>
    <row r="509" spans="1:36"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row>
    <row r="510" spans="1:36"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row>
    <row r="511" spans="1:36"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row>
    <row r="512" spans="1:36"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row>
    <row r="513" spans="1:36"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row>
    <row r="514" spans="1:36"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row>
    <row r="515" spans="1:36"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row>
    <row r="516" spans="1:3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row>
    <row r="517" spans="1:36"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row>
    <row r="518" spans="1:36"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row>
    <row r="519" spans="1:36"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row>
    <row r="520" spans="1:36"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row>
    <row r="521" spans="1:36"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row>
    <row r="522" spans="1:36"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row>
    <row r="523" spans="1:36"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row>
    <row r="524" spans="1:36"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row>
    <row r="525" spans="1:36"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row>
    <row r="526" spans="1:3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row>
    <row r="527" spans="1:36"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row>
    <row r="528" spans="1:36"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row>
    <row r="529" spans="1:36"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row>
    <row r="530" spans="1:36"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row>
    <row r="531" spans="1:36"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row>
    <row r="532" spans="1:36"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row>
    <row r="533" spans="1:36"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row>
    <row r="534" spans="1:36"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row>
    <row r="535" spans="1:36"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row>
    <row r="536" spans="1: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row>
    <row r="537" spans="1:36"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row>
    <row r="538" spans="1:36"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row>
    <row r="539" spans="1:36"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row>
    <row r="540" spans="1:36"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row>
    <row r="541" spans="1:36"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row>
    <row r="542" spans="1:36"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row>
    <row r="543" spans="1:36"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row>
    <row r="544" spans="1:36"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row>
    <row r="545" spans="1:36"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row>
    <row r="546" spans="1:3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row>
    <row r="547" spans="1:36"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row>
    <row r="548" spans="1:36"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row>
    <row r="549" spans="1:36"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row>
    <row r="550" spans="1:36"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row>
    <row r="551" spans="1:36"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row>
    <row r="552" spans="1:36"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row>
    <row r="553" spans="1:36"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row>
    <row r="554" spans="1:36"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row>
    <row r="555" spans="1:36"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row>
    <row r="556" spans="1:3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row>
    <row r="557" spans="1:36"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row>
    <row r="558" spans="1:36"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row>
    <row r="559" spans="1:36"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row>
    <row r="560" spans="1:36"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row>
    <row r="561" spans="1:36"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row>
    <row r="562" spans="1:36"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row>
    <row r="563" spans="1:36"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row>
    <row r="564" spans="1:36"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row>
    <row r="565" spans="1:36"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row>
    <row r="566" spans="1:3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row>
    <row r="567" spans="1:36"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row>
    <row r="568" spans="1:36"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row>
    <row r="569" spans="1:36"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row>
    <row r="570" spans="1:36"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row>
    <row r="571" spans="1:36"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row>
    <row r="572" spans="1:36"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row>
    <row r="573" spans="1:36"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row>
    <row r="574" spans="1:36"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row>
    <row r="575" spans="1:36"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row>
    <row r="576" spans="1:3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row>
    <row r="577" spans="1:36"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row>
    <row r="578" spans="1:36"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row>
    <row r="579" spans="1:36"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row>
    <row r="580" spans="1:36"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row>
    <row r="581" spans="1:36"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row>
    <row r="582" spans="1:36"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row>
    <row r="583" spans="1:36"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row>
    <row r="584" spans="1:36"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row>
    <row r="585" spans="1:36"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row>
    <row r="586" spans="1:3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row>
    <row r="587" spans="1:36"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row>
    <row r="588" spans="1:36"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row>
    <row r="589" spans="1:36"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row>
    <row r="590" spans="1:36"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row>
    <row r="591" spans="1:36"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row>
    <row r="592" spans="1:36"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row>
    <row r="593" spans="1:36"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row>
    <row r="594" spans="1:36"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row>
    <row r="595" spans="1:36"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row>
    <row r="596" spans="1:3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row>
    <row r="597" spans="1:36"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row>
    <row r="598" spans="1:36"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row>
    <row r="599" spans="1:36"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row>
    <row r="600" spans="1:36"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row>
    <row r="601" spans="1:36"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row>
    <row r="602" spans="1:36"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row>
    <row r="603" spans="1:36"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row>
    <row r="604" spans="1:36"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row>
    <row r="605" spans="1:36"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row>
    <row r="606" spans="1:3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row>
    <row r="607" spans="1:36"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row>
    <row r="608" spans="1:36"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row>
    <row r="609" spans="1:36"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row>
    <row r="610" spans="1:36"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row>
    <row r="611" spans="1:36"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row>
    <row r="612" spans="1:36"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row>
    <row r="613" spans="1:36"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row>
    <row r="614" spans="1:36"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row>
    <row r="615" spans="1:36"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row>
    <row r="616" spans="1:3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row>
    <row r="617" spans="1:36"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row>
    <row r="618" spans="1:36"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row>
    <row r="619" spans="1:36"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row>
    <row r="620" spans="1:36"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row>
    <row r="621" spans="1:36"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row>
    <row r="622" spans="1:36"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row>
    <row r="623" spans="1:36"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row>
    <row r="624" spans="1:36"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row>
    <row r="625" spans="1:36"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row>
    <row r="626" spans="1:3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row>
    <row r="627" spans="1:36"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row>
    <row r="628" spans="1:36"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row>
    <row r="629" spans="1:36"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row>
    <row r="630" spans="1:36"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row>
    <row r="631" spans="1:36"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row>
    <row r="632" spans="1:36"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row>
    <row r="633" spans="1:36"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row>
    <row r="634" spans="1:36"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row>
    <row r="635" spans="1:36"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row>
    <row r="636" spans="1: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row>
    <row r="637" spans="1:36"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row>
    <row r="638" spans="1:36"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row>
    <row r="639" spans="1:36"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row>
    <row r="640" spans="1:36"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row>
    <row r="641" spans="1:36"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row>
    <row r="642" spans="1:36"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row>
    <row r="643" spans="1:36"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row>
    <row r="644" spans="1:36"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row>
    <row r="645" spans="1:36"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row>
    <row r="646" spans="1:3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row>
    <row r="647" spans="1:36"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row>
    <row r="648" spans="1:36"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row>
    <row r="649" spans="1:36"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row>
    <row r="650" spans="1:36"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row>
    <row r="651" spans="1:36"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row>
    <row r="652" spans="1:36"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row>
    <row r="653" spans="1:36"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row>
    <row r="654" spans="1:36"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row>
    <row r="655" spans="1:36"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row>
    <row r="656" spans="1:3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row>
    <row r="657" spans="1:36"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row>
    <row r="658" spans="1:36"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row>
    <row r="659" spans="1:36"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row>
    <row r="660" spans="1:36"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row>
    <row r="661" spans="1:36"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row>
    <row r="662" spans="1:36"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row>
    <row r="663" spans="1:36"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row>
    <row r="664" spans="1:36"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row>
    <row r="665" spans="1:36"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row>
    <row r="666" spans="1:3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row>
    <row r="667" spans="1:36"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row>
    <row r="668" spans="1:36"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row>
    <row r="669" spans="1:36"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row>
    <row r="670" spans="1:36"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row>
    <row r="671" spans="1:36"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row>
    <row r="672" spans="1:36"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row>
    <row r="673" spans="1:36"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row>
    <row r="674" spans="1:36"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row>
    <row r="675" spans="1:36"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row>
    <row r="676" spans="1:3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row>
    <row r="677" spans="1:36"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row>
    <row r="678" spans="1:36"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row>
    <row r="679" spans="1:36"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row>
    <row r="680" spans="1:36"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row>
    <row r="681" spans="1:36"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row>
    <row r="682" spans="1:36"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row>
    <row r="683" spans="1:36"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row>
    <row r="684" spans="1:36"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row>
    <row r="685" spans="1:36"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row>
    <row r="686" spans="1:3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row>
    <row r="687" spans="1:36"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row>
    <row r="688" spans="1:36"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row>
    <row r="689" spans="1:36"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row>
    <row r="690" spans="1:36"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row>
    <row r="691" spans="1:36"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row>
    <row r="692" spans="1:36"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row>
    <row r="693" spans="1:36"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row>
    <row r="694" spans="1:36"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row>
    <row r="695" spans="1:36"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row>
    <row r="696" spans="1:3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row>
    <row r="697" spans="1:36"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row>
    <row r="698" spans="1:36"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row>
    <row r="699" spans="1:36"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row>
    <row r="700" spans="1:36"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row>
    <row r="701" spans="1:36"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row>
    <row r="702" spans="1:36"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row>
    <row r="703" spans="1:36"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row>
    <row r="704" spans="1:36"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row>
    <row r="705" spans="1:36"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row>
    <row r="706" spans="1:3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row>
    <row r="707" spans="1:36"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row>
    <row r="708" spans="1:36"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row>
    <row r="709" spans="1:36"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row>
    <row r="710" spans="1:36"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row>
    <row r="711" spans="1:36"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row>
    <row r="712" spans="1:36"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row>
    <row r="713" spans="1:36"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row>
    <row r="714" spans="1:36"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row>
    <row r="715" spans="1:36"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row>
    <row r="716" spans="1:3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row>
    <row r="717" spans="1:36"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row>
    <row r="718" spans="1:36"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row>
    <row r="719" spans="1:36"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row>
    <row r="720" spans="1:36"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row>
    <row r="721" spans="1:36"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row>
    <row r="722" spans="1:36"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row>
    <row r="723" spans="1:36"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row>
    <row r="724" spans="1:36"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row>
    <row r="725" spans="1:36"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row>
    <row r="726" spans="1:3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row>
    <row r="727" spans="1:36"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row>
    <row r="728" spans="1:36"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row>
    <row r="729" spans="1:36"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row>
    <row r="730" spans="1:36"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row>
    <row r="731" spans="1:36"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row>
    <row r="732" spans="1:36"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row>
    <row r="733" spans="1:36"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row>
    <row r="734" spans="1:36"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row>
    <row r="735" spans="1:36"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row>
    <row r="736" spans="1: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row>
    <row r="737" spans="1:36"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row>
    <row r="738" spans="1:36"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row>
    <row r="739" spans="1:36"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row>
    <row r="740" spans="1:36"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row>
    <row r="741" spans="1:36"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row>
    <row r="742" spans="1:36"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row>
    <row r="743" spans="1:36"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row>
    <row r="744" spans="1:36"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row>
    <row r="745" spans="1:36"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row>
    <row r="746" spans="1:3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row>
    <row r="747" spans="1:36"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row>
    <row r="748" spans="1:36"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row>
    <row r="749" spans="1:36"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row>
    <row r="750" spans="1:36"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row>
    <row r="751" spans="1:36"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row>
    <row r="752" spans="1:36"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row>
    <row r="753" spans="1:36"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row>
    <row r="754" spans="1:36"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row>
    <row r="755" spans="1:36"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row>
    <row r="756" spans="1:3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row>
    <row r="757" spans="1:36"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row>
    <row r="758" spans="1:36"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row>
    <row r="759" spans="1:36"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row>
    <row r="760" spans="1:36"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row>
    <row r="761" spans="1:36"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row>
    <row r="762" spans="1:36"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row>
    <row r="763" spans="1:36"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row>
    <row r="764" spans="1:36"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row>
    <row r="765" spans="1:36"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row>
    <row r="766" spans="1:3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row>
    <row r="767" spans="1:36"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row>
    <row r="768" spans="1:36"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row>
    <row r="769" spans="1:36"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row>
    <row r="770" spans="1:36"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row>
    <row r="771" spans="1:36"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row>
    <row r="772" spans="1:36"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row>
    <row r="773" spans="1:36"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row>
    <row r="774" spans="1:36"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row>
    <row r="775" spans="1:36"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row>
    <row r="776" spans="1:3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row>
    <row r="777" spans="1:36"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row>
    <row r="778" spans="1:36"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row>
    <row r="779" spans="1:36"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row>
    <row r="780" spans="1:36"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row>
    <row r="781" spans="1:36"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row>
    <row r="782" spans="1:36"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row>
    <row r="783" spans="1:36"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row>
    <row r="784" spans="1:36"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row>
    <row r="785" spans="1:36"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row>
    <row r="786" spans="1:3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row>
    <row r="787" spans="1:36"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row>
    <row r="788" spans="1:36"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row>
    <row r="789" spans="1:36"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row>
    <row r="790" spans="1:36"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row>
    <row r="791" spans="1:36"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row>
    <row r="792" spans="1:36"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row>
    <row r="793" spans="1:36"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row>
    <row r="794" spans="1:36"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row>
    <row r="795" spans="1:36"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row>
    <row r="796" spans="1:3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row>
    <row r="797" spans="1:36"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row>
    <row r="798" spans="1:36"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row>
    <row r="799" spans="1:36"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row>
    <row r="800" spans="1:36"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row>
    <row r="801" spans="1:36"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row>
    <row r="802" spans="1:36"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row>
    <row r="803" spans="1:36"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row>
    <row r="804" spans="1:36"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row>
    <row r="805" spans="1:36"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row>
    <row r="806" spans="1:3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row>
    <row r="807" spans="1:36"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row>
    <row r="808" spans="1:36"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row>
    <row r="809" spans="1:36"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row>
    <row r="810" spans="1:36"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row>
    <row r="811" spans="1:36"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row>
    <row r="812" spans="1:36"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row>
    <row r="813" spans="1:36"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row>
    <row r="814" spans="1:36"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row>
    <row r="815" spans="1:36"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row>
    <row r="816" spans="1:3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row>
    <row r="817" spans="1:36"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row>
    <row r="818" spans="1:36"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row>
    <row r="819" spans="1:36"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row>
    <row r="820" spans="1:36"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row>
    <row r="821" spans="1:36"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row>
    <row r="822" spans="1:36"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row>
    <row r="823" spans="1:36"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row>
    <row r="824" spans="1:36"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row>
    <row r="825" spans="1:36"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row>
    <row r="826" spans="1:3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row>
    <row r="827" spans="1:36"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row>
    <row r="828" spans="1:36"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row>
    <row r="829" spans="1:36"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row>
    <row r="830" spans="1:36"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row>
    <row r="831" spans="1:36"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row>
    <row r="832" spans="1:36"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row>
    <row r="833" spans="1:36"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row>
    <row r="834" spans="1:36"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row>
    <row r="835" spans="1:36"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row>
    <row r="836" spans="1: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row>
    <row r="837" spans="1:36"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row>
    <row r="838" spans="1:36"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row>
    <row r="839" spans="1:36"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row>
    <row r="840" spans="1:36"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row>
    <row r="841" spans="1:36"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row>
    <row r="842" spans="1:36"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row>
    <row r="843" spans="1:36"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row>
    <row r="844" spans="1:36"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row>
    <row r="845" spans="1:36"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row>
    <row r="846" spans="1:3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row>
    <row r="847" spans="1:36"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row>
    <row r="848" spans="1:36"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row>
    <row r="849" spans="1:36"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row>
    <row r="850" spans="1:36"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row>
    <row r="851" spans="1:36"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row>
    <row r="852" spans="1:36"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row>
    <row r="853" spans="1:36"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row>
    <row r="854" spans="1:36"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row>
    <row r="855" spans="1:36"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row>
    <row r="856" spans="1:3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row>
    <row r="857" spans="1:36"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row>
    <row r="858" spans="1:36"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row>
    <row r="859" spans="1:36"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row>
    <row r="860" spans="1:36"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row>
    <row r="861" spans="1:36"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row>
    <row r="862" spans="1:36"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row>
    <row r="863" spans="1:36"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row>
    <row r="864" spans="1:36"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row>
    <row r="865" spans="1:36"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row>
    <row r="866" spans="1:3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row>
    <row r="867" spans="1:36"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row>
    <row r="868" spans="1:36"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row>
    <row r="869" spans="1:36"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row>
    <row r="870" spans="1:36"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row>
    <row r="871" spans="1:36"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row>
    <row r="872" spans="1:36"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row>
    <row r="873" spans="1:36"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row>
    <row r="874" spans="1:36"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row>
    <row r="875" spans="1:36"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row>
    <row r="876" spans="1:3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row>
    <row r="877" spans="1:36"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row>
    <row r="878" spans="1:36"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row>
    <row r="879" spans="1:36"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row>
    <row r="880" spans="1:36"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row>
    <row r="881" spans="1:36"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row>
    <row r="882" spans="1:36"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row>
    <row r="883" spans="1:36"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row>
    <row r="884" spans="1:36"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row>
    <row r="885" spans="1:36"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row>
    <row r="886" spans="1:3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row>
    <row r="887" spans="1:36"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row>
    <row r="888" spans="1:36"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row>
    <row r="889" spans="1:36"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row>
    <row r="890" spans="1:36"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row>
    <row r="891" spans="1:36"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row>
    <row r="892" spans="1:36"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row>
    <row r="893" spans="1:36"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row>
    <row r="894" spans="1:36"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row>
    <row r="895" spans="1:36"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row>
    <row r="896" spans="1:3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row>
    <row r="897" spans="1:36"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row>
    <row r="898" spans="1:36"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row>
    <row r="899" spans="1:36"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row>
    <row r="900" spans="1:36"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row>
    <row r="901" spans="1:36"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row>
    <row r="902" spans="1:36"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row>
    <row r="903" spans="1:36"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row>
    <row r="904" spans="1:36"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row>
    <row r="905" spans="1:36"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row>
    <row r="906" spans="1:3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row>
    <row r="907" spans="1:36"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row>
    <row r="908" spans="1:36"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row>
    <row r="909" spans="1:36"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row>
    <row r="910" spans="1:36"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row>
    <row r="911" spans="1:36"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row>
    <row r="912" spans="1:36"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row>
    <row r="913" spans="1:36"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row>
    <row r="914" spans="1:36"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row>
    <row r="915" spans="1:36"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row>
    <row r="916" spans="1:3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row>
    <row r="917" spans="1:36"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row>
    <row r="918" spans="1:36"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row>
    <row r="919" spans="1:36"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row>
    <row r="920" spans="1:36"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row>
    <row r="921" spans="1:36"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row>
    <row r="922" spans="1:36"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row>
    <row r="923" spans="1:36"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row>
    <row r="924" spans="1:36"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row>
    <row r="925" spans="1:36"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row>
    <row r="926" spans="1:3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row>
    <row r="927" spans="1:36"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row>
    <row r="928" spans="1:36"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row>
    <row r="929" spans="1:36"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row>
    <row r="930" spans="1:36"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row>
    <row r="931" spans="1:36"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row>
    <row r="932" spans="1:36"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row>
    <row r="933" spans="1:36"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row>
    <row r="934" spans="1:36"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row>
    <row r="935" spans="1:36"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row>
    <row r="936" spans="1: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row>
    <row r="937" spans="1:36"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row>
    <row r="938" spans="1:36"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row>
    <row r="939" spans="1:36"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row>
    <row r="940" spans="1:36"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row>
    <row r="941" spans="1:36"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row>
    <row r="942" spans="1:36"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row>
    <row r="943" spans="1:36"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row>
    <row r="944" spans="1:36"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row>
    <row r="945" spans="1:36"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row>
    <row r="946" spans="1:3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row>
    <row r="947" spans="1:36"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row>
    <row r="948" spans="1:36"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row>
    <row r="949" spans="1:36"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row>
    <row r="950" spans="1:36"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row>
    <row r="951" spans="1:36"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row>
    <row r="952" spans="1:36"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row>
    <row r="953" spans="1:36"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row>
    <row r="954" spans="1:36"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row>
    <row r="955" spans="1:36"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row>
    <row r="956" spans="1:3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row>
    <row r="957" spans="1:36"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row>
    <row r="958" spans="1:36"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row>
    <row r="959" spans="1:36"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row>
    <row r="960" spans="1:36"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row>
    <row r="961" spans="1:36"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row>
    <row r="962" spans="1:36"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row>
    <row r="963" spans="1:36"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row>
    <row r="964" spans="1:36"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row>
    <row r="965" spans="1:36"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row>
    <row r="966" spans="1:3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row>
    <row r="967" spans="1:36"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row>
    <row r="968" spans="1:36"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row>
    <row r="969" spans="1:36"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row>
    <row r="970" spans="1:36"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row>
    <row r="971" spans="1:36"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row>
    <row r="972" spans="1:36"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row>
    <row r="973" spans="1:36"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row>
    <row r="974" spans="1:36"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row>
    <row r="975" spans="1:36"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row>
    <row r="976" spans="1:3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row>
    <row r="977" spans="1:36"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row>
    <row r="978" spans="1:36"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row>
    <row r="979" spans="1:36"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row>
    <row r="980" spans="1:36"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row>
    <row r="981" spans="1:36"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row>
    <row r="982" spans="1:36"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row>
    <row r="983" spans="1:36"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row>
    <row r="984" spans="1:36"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row>
    <row r="985" spans="1:36"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row>
    <row r="986" spans="1:3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row>
    <row r="987" spans="1:36"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row>
    <row r="988" spans="1:36"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row>
    <row r="989" spans="1:36"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row>
    <row r="990" spans="1:36"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row>
    <row r="991" spans="1:36"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row>
    <row r="992" spans="1:36"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row>
    <row r="993" spans="1:36"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row>
    <row r="994" spans="1:36"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row>
    <row r="995" spans="1:36"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row>
    <row r="996" spans="1:3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row>
    <row r="997" spans="1:36"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row>
    <row r="998" spans="1:36"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row>
    <row r="999" spans="1:36"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row>
    <row r="1000" spans="1:36"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row>
  </sheetData>
  <mergeCells count="9">
    <mergeCell ref="A61:N61"/>
    <mergeCell ref="A63:N64"/>
    <mergeCell ref="A17:V17"/>
    <mergeCell ref="A19:V19"/>
    <mergeCell ref="A20:V20"/>
    <mergeCell ref="A21:V21"/>
    <mergeCell ref="B35:V35"/>
    <mergeCell ref="B36:V36"/>
    <mergeCell ref="B40:V4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5B"/>
  </sheetPr>
  <dimension ref="A1:Z1000"/>
  <sheetViews>
    <sheetView workbookViewId="0">
      <pane ySplit="1" topLeftCell="A468" activePane="bottomLeft" state="frozen"/>
      <selection pane="bottomLeft" activeCell="G480" sqref="G480"/>
    </sheetView>
  </sheetViews>
  <sheetFormatPr defaultColWidth="14.42578125" defaultRowHeight="15" customHeight="1"/>
  <cols>
    <col min="1" max="1" width="21.42578125" customWidth="1"/>
    <col min="2" max="3" width="19.85546875" customWidth="1"/>
    <col min="4" max="4" width="10.140625" customWidth="1"/>
    <col min="5" max="5" width="20.7109375" customWidth="1"/>
    <col min="6" max="6" width="34.7109375" customWidth="1"/>
    <col min="7" max="7" width="41.28515625" customWidth="1"/>
    <col min="8" max="8" width="18.140625" customWidth="1"/>
    <col min="9" max="9" width="18.7109375" customWidth="1"/>
    <col min="10" max="11" width="12.28515625" customWidth="1"/>
    <col min="12" max="26" width="8.7109375" customWidth="1"/>
  </cols>
  <sheetData>
    <row r="1" spans="1:26" ht="14.25" customHeight="1">
      <c r="A1" s="29" t="s">
        <v>12</v>
      </c>
      <c r="B1" s="29" t="s">
        <v>14</v>
      </c>
      <c r="C1" s="29" t="s">
        <v>16</v>
      </c>
      <c r="D1" s="29" t="s">
        <v>18</v>
      </c>
      <c r="E1" s="29" t="s">
        <v>20</v>
      </c>
      <c r="F1" s="29" t="s">
        <v>22</v>
      </c>
      <c r="G1" s="29" t="s">
        <v>24</v>
      </c>
      <c r="H1" s="29" t="s">
        <v>26</v>
      </c>
      <c r="I1" s="30" t="s">
        <v>28</v>
      </c>
      <c r="J1" s="31"/>
      <c r="K1" s="32"/>
      <c r="L1" s="32"/>
      <c r="M1" s="32"/>
      <c r="N1" s="32"/>
      <c r="O1" s="32"/>
      <c r="P1" s="32"/>
      <c r="Q1" s="32"/>
      <c r="R1" s="32"/>
      <c r="S1" s="32"/>
      <c r="T1" s="32"/>
      <c r="U1" s="32"/>
      <c r="V1" s="32"/>
      <c r="W1" s="32"/>
      <c r="X1" s="32"/>
      <c r="Y1" s="32"/>
      <c r="Z1" s="32"/>
    </row>
    <row r="2" spans="1:26" ht="14.25" customHeight="1">
      <c r="A2" s="33" t="s">
        <v>32</v>
      </c>
      <c r="B2" s="33" t="s">
        <v>33</v>
      </c>
      <c r="C2" s="33" t="s">
        <v>34</v>
      </c>
      <c r="D2" s="34">
        <v>41456</v>
      </c>
      <c r="E2" s="35">
        <f t="shared" ref="E2:E373" si="0">MONTH(D2)</f>
        <v>7</v>
      </c>
      <c r="F2" s="33" t="s">
        <v>35</v>
      </c>
      <c r="G2" s="33" t="s">
        <v>36</v>
      </c>
      <c r="H2" s="33" t="s">
        <v>37</v>
      </c>
      <c r="I2" s="36">
        <v>1473589.0469999998</v>
      </c>
      <c r="J2" s="37"/>
    </row>
    <row r="3" spans="1:26" ht="14.25" customHeight="1">
      <c r="A3" s="33" t="s">
        <v>32</v>
      </c>
      <c r="B3" s="33" t="s">
        <v>33</v>
      </c>
      <c r="C3" s="33" t="s">
        <v>34</v>
      </c>
      <c r="D3" s="34">
        <v>41487</v>
      </c>
      <c r="E3" s="35">
        <f t="shared" si="0"/>
        <v>8</v>
      </c>
      <c r="F3" s="33" t="s">
        <v>35</v>
      </c>
      <c r="G3" s="33" t="s">
        <v>36</v>
      </c>
      <c r="H3" s="33" t="s">
        <v>37</v>
      </c>
      <c r="I3" s="36">
        <v>1419296.1002499999</v>
      </c>
      <c r="J3" s="37"/>
    </row>
    <row r="4" spans="1:26" ht="14.25" customHeight="1">
      <c r="A4" s="33" t="s">
        <v>32</v>
      </c>
      <c r="B4" s="33" t="s">
        <v>33</v>
      </c>
      <c r="C4" s="33" t="s">
        <v>34</v>
      </c>
      <c r="D4" s="34">
        <v>41518</v>
      </c>
      <c r="E4" s="35">
        <f t="shared" si="0"/>
        <v>9</v>
      </c>
      <c r="F4" s="33" t="s">
        <v>35</v>
      </c>
      <c r="G4" s="33" t="s">
        <v>36</v>
      </c>
      <c r="H4" s="33" t="s">
        <v>37</v>
      </c>
      <c r="I4" s="36">
        <v>1310673.21</v>
      </c>
      <c r="J4" s="37"/>
    </row>
    <row r="5" spans="1:26" ht="14.25" customHeight="1">
      <c r="A5" s="33" t="s">
        <v>32</v>
      </c>
      <c r="B5" s="33" t="s">
        <v>33</v>
      </c>
      <c r="C5" s="33" t="s">
        <v>34</v>
      </c>
      <c r="D5" s="34">
        <v>41548</v>
      </c>
      <c r="E5" s="35">
        <f t="shared" si="0"/>
        <v>10</v>
      </c>
      <c r="F5" s="33" t="s">
        <v>35</v>
      </c>
      <c r="G5" s="33" t="s">
        <v>36</v>
      </c>
      <c r="H5" s="33" t="s">
        <v>37</v>
      </c>
      <c r="I5" s="36">
        <v>1301024.7319999998</v>
      </c>
      <c r="J5" s="37"/>
    </row>
    <row r="6" spans="1:26" ht="14.25" customHeight="1">
      <c r="A6" s="33" t="s">
        <v>32</v>
      </c>
      <c r="B6" s="33" t="s">
        <v>33</v>
      </c>
      <c r="C6" s="33" t="s">
        <v>34</v>
      </c>
      <c r="D6" s="34">
        <v>41579</v>
      </c>
      <c r="E6" s="35">
        <f t="shared" si="0"/>
        <v>11</v>
      </c>
      <c r="F6" s="33" t="s">
        <v>35</v>
      </c>
      <c r="G6" s="33" t="s">
        <v>36</v>
      </c>
      <c r="H6" s="33" t="s">
        <v>37</v>
      </c>
      <c r="I6" s="36">
        <v>1373822.8629999999</v>
      </c>
    </row>
    <row r="7" spans="1:26" ht="14.25" customHeight="1">
      <c r="A7" s="33" t="s">
        <v>32</v>
      </c>
      <c r="B7" s="33" t="s">
        <v>33</v>
      </c>
      <c r="C7" s="33" t="s">
        <v>34</v>
      </c>
      <c r="D7" s="34">
        <v>41609</v>
      </c>
      <c r="E7" s="35">
        <f t="shared" si="0"/>
        <v>12</v>
      </c>
      <c r="F7" s="33" t="s">
        <v>35</v>
      </c>
      <c r="G7" s="33" t="s">
        <v>36</v>
      </c>
      <c r="H7" s="33" t="s">
        <v>37</v>
      </c>
      <c r="I7" s="36">
        <v>1340623.0372500001</v>
      </c>
    </row>
    <row r="8" spans="1:26" ht="14.25" customHeight="1">
      <c r="A8" s="33" t="s">
        <v>32</v>
      </c>
      <c r="B8" s="33" t="s">
        <v>33</v>
      </c>
      <c r="C8" s="33" t="s">
        <v>34</v>
      </c>
      <c r="D8" s="34">
        <v>41640</v>
      </c>
      <c r="E8" s="35">
        <f t="shared" si="0"/>
        <v>1</v>
      </c>
      <c r="F8" s="33" t="s">
        <v>35</v>
      </c>
      <c r="G8" s="33" t="s">
        <v>36</v>
      </c>
      <c r="H8" s="33" t="s">
        <v>37</v>
      </c>
      <c r="I8" s="36">
        <v>1948962.5522499997</v>
      </c>
    </row>
    <row r="9" spans="1:26" ht="14.25" customHeight="1">
      <c r="A9" s="33" t="s">
        <v>32</v>
      </c>
      <c r="B9" s="33" t="s">
        <v>33</v>
      </c>
      <c r="C9" s="33" t="s">
        <v>34</v>
      </c>
      <c r="D9" s="34">
        <v>41671</v>
      </c>
      <c r="E9" s="35">
        <f t="shared" si="0"/>
        <v>2</v>
      </c>
      <c r="F9" s="33" t="s">
        <v>35</v>
      </c>
      <c r="G9" s="33" t="s">
        <v>36</v>
      </c>
      <c r="H9" s="33" t="s">
        <v>37</v>
      </c>
      <c r="I9" s="36">
        <v>1725161.6969999999</v>
      </c>
    </row>
    <row r="10" spans="1:26" ht="14.25" customHeight="1">
      <c r="A10" s="33" t="s">
        <v>32</v>
      </c>
      <c r="B10" s="33" t="s">
        <v>33</v>
      </c>
      <c r="C10" s="33" t="s">
        <v>34</v>
      </c>
      <c r="D10" s="34">
        <v>41699</v>
      </c>
      <c r="E10" s="35">
        <f t="shared" si="0"/>
        <v>3</v>
      </c>
      <c r="F10" s="33" t="s">
        <v>35</v>
      </c>
      <c r="G10" s="33" t="s">
        <v>36</v>
      </c>
      <c r="H10" s="33" t="s">
        <v>37</v>
      </c>
      <c r="I10" s="36">
        <v>1818208.6194999998</v>
      </c>
    </row>
    <row r="11" spans="1:26" ht="14.25" customHeight="1">
      <c r="A11" s="33" t="s">
        <v>32</v>
      </c>
      <c r="B11" s="33" t="s">
        <v>33</v>
      </c>
      <c r="C11" s="33" t="s">
        <v>34</v>
      </c>
      <c r="D11" s="34">
        <v>41730</v>
      </c>
      <c r="E11" s="35">
        <f t="shared" si="0"/>
        <v>4</v>
      </c>
      <c r="F11" s="33" t="s">
        <v>35</v>
      </c>
      <c r="G11" s="33" t="s">
        <v>36</v>
      </c>
      <c r="H11" s="33" t="s">
        <v>37</v>
      </c>
      <c r="I11" s="36">
        <v>1328501.68325</v>
      </c>
    </row>
    <row r="12" spans="1:26" ht="14.25" customHeight="1">
      <c r="A12" s="33" t="s">
        <v>32</v>
      </c>
      <c r="B12" s="33" t="s">
        <v>33</v>
      </c>
      <c r="C12" s="33" t="s">
        <v>34</v>
      </c>
      <c r="D12" s="34">
        <v>41760</v>
      </c>
      <c r="E12" s="35">
        <f t="shared" si="0"/>
        <v>5</v>
      </c>
      <c r="F12" s="33" t="s">
        <v>35</v>
      </c>
      <c r="G12" s="33" t="s">
        <v>36</v>
      </c>
      <c r="H12" s="33" t="s">
        <v>37</v>
      </c>
      <c r="I12" s="36">
        <v>1344117.2814999998</v>
      </c>
    </row>
    <row r="13" spans="1:26" ht="14.25" customHeight="1">
      <c r="A13" s="33" t="s">
        <v>32</v>
      </c>
      <c r="B13" s="33" t="s">
        <v>33</v>
      </c>
      <c r="C13" s="33" t="s">
        <v>34</v>
      </c>
      <c r="D13" s="34">
        <v>41791</v>
      </c>
      <c r="E13" s="35">
        <f t="shared" si="0"/>
        <v>6</v>
      </c>
      <c r="F13" s="33" t="s">
        <v>35</v>
      </c>
      <c r="G13" s="33" t="s">
        <v>36</v>
      </c>
      <c r="H13" s="33" t="s">
        <v>37</v>
      </c>
      <c r="I13" s="36">
        <v>1291609.1335</v>
      </c>
    </row>
    <row r="14" spans="1:26" ht="14.25" customHeight="1">
      <c r="A14" s="33" t="s">
        <v>32</v>
      </c>
      <c r="B14" s="33" t="s">
        <v>33</v>
      </c>
      <c r="C14" s="33" t="s">
        <v>34</v>
      </c>
      <c r="D14" s="34">
        <v>41456</v>
      </c>
      <c r="E14" s="35">
        <f t="shared" si="0"/>
        <v>7</v>
      </c>
      <c r="F14" s="33" t="s">
        <v>35</v>
      </c>
      <c r="G14" s="33" t="s">
        <v>38</v>
      </c>
      <c r="H14" s="33" t="s">
        <v>37</v>
      </c>
      <c r="I14" s="36">
        <v>1620947.9516999999</v>
      </c>
    </row>
    <row r="15" spans="1:26" ht="14.25" customHeight="1">
      <c r="A15" s="33" t="s">
        <v>32</v>
      </c>
      <c r="B15" s="33" t="s">
        <v>33</v>
      </c>
      <c r="C15" s="33" t="s">
        <v>34</v>
      </c>
      <c r="D15" s="34">
        <v>41487</v>
      </c>
      <c r="E15" s="35">
        <f t="shared" si="0"/>
        <v>8</v>
      </c>
      <c r="F15" s="33" t="s">
        <v>35</v>
      </c>
      <c r="G15" s="33" t="s">
        <v>38</v>
      </c>
      <c r="H15" s="33" t="s">
        <v>37</v>
      </c>
      <c r="I15" s="36">
        <v>1561225.710275</v>
      </c>
    </row>
    <row r="16" spans="1:26" ht="14.25" customHeight="1">
      <c r="A16" s="33" t="s">
        <v>32</v>
      </c>
      <c r="B16" s="33" t="s">
        <v>33</v>
      </c>
      <c r="C16" s="33" t="s">
        <v>34</v>
      </c>
      <c r="D16" s="34">
        <v>41518</v>
      </c>
      <c r="E16" s="35">
        <f t="shared" si="0"/>
        <v>9</v>
      </c>
      <c r="F16" s="33" t="s">
        <v>35</v>
      </c>
      <c r="G16" s="33" t="s">
        <v>38</v>
      </c>
      <c r="H16" s="33" t="s">
        <v>37</v>
      </c>
      <c r="I16" s="36">
        <v>1441740.531</v>
      </c>
    </row>
    <row r="17" spans="1:9" ht="14.25" customHeight="1">
      <c r="A17" s="33" t="s">
        <v>32</v>
      </c>
      <c r="B17" s="33" t="s">
        <v>33</v>
      </c>
      <c r="C17" s="33" t="s">
        <v>34</v>
      </c>
      <c r="D17" s="34">
        <v>41548</v>
      </c>
      <c r="E17" s="35">
        <f t="shared" si="0"/>
        <v>10</v>
      </c>
      <c r="F17" s="33" t="s">
        <v>35</v>
      </c>
      <c r="G17" s="33" t="s">
        <v>38</v>
      </c>
      <c r="H17" s="33" t="s">
        <v>37</v>
      </c>
      <c r="I17" s="36">
        <v>1431127.2052</v>
      </c>
    </row>
    <row r="18" spans="1:9" ht="14.25" customHeight="1">
      <c r="A18" s="33" t="s">
        <v>32</v>
      </c>
      <c r="B18" s="33" t="s">
        <v>33</v>
      </c>
      <c r="C18" s="33" t="s">
        <v>34</v>
      </c>
      <c r="D18" s="34">
        <v>41579</v>
      </c>
      <c r="E18" s="35">
        <f t="shared" si="0"/>
        <v>11</v>
      </c>
      <c r="F18" s="33" t="s">
        <v>35</v>
      </c>
      <c r="G18" s="33" t="s">
        <v>38</v>
      </c>
      <c r="H18" s="33" t="s">
        <v>37</v>
      </c>
      <c r="I18" s="36">
        <v>1511205.1492999999</v>
      </c>
    </row>
    <row r="19" spans="1:9" ht="14.25" customHeight="1">
      <c r="A19" s="33" t="s">
        <v>32</v>
      </c>
      <c r="B19" s="33" t="s">
        <v>33</v>
      </c>
      <c r="C19" s="33" t="s">
        <v>34</v>
      </c>
      <c r="D19" s="34">
        <v>41609</v>
      </c>
      <c r="E19" s="35">
        <f t="shared" si="0"/>
        <v>12</v>
      </c>
      <c r="F19" s="33" t="s">
        <v>35</v>
      </c>
      <c r="G19" s="33" t="s">
        <v>38</v>
      </c>
      <c r="H19" s="33" t="s">
        <v>37</v>
      </c>
      <c r="I19" s="36">
        <v>1474685.3409750003</v>
      </c>
    </row>
    <row r="20" spans="1:9" ht="14.25" customHeight="1">
      <c r="A20" s="33" t="s">
        <v>32</v>
      </c>
      <c r="B20" s="33" t="s">
        <v>33</v>
      </c>
      <c r="C20" s="33" t="s">
        <v>34</v>
      </c>
      <c r="D20" s="34">
        <v>41640</v>
      </c>
      <c r="E20" s="35">
        <f t="shared" si="0"/>
        <v>1</v>
      </c>
      <c r="F20" s="33" t="s">
        <v>35</v>
      </c>
      <c r="G20" s="33" t="s">
        <v>38</v>
      </c>
      <c r="H20" s="33" t="s">
        <v>37</v>
      </c>
      <c r="I20" s="36">
        <v>2143858.8074749997</v>
      </c>
    </row>
    <row r="21" spans="1:9" ht="14.25" customHeight="1">
      <c r="A21" s="33" t="s">
        <v>32</v>
      </c>
      <c r="B21" s="33" t="s">
        <v>33</v>
      </c>
      <c r="C21" s="33" t="s">
        <v>34</v>
      </c>
      <c r="D21" s="34">
        <v>41671</v>
      </c>
      <c r="E21" s="35">
        <f t="shared" si="0"/>
        <v>2</v>
      </c>
      <c r="F21" s="33" t="s">
        <v>35</v>
      </c>
      <c r="G21" s="33" t="s">
        <v>38</v>
      </c>
      <c r="H21" s="33" t="s">
        <v>37</v>
      </c>
      <c r="I21" s="36">
        <v>1897677.8667000001</v>
      </c>
    </row>
    <row r="22" spans="1:9" ht="14.25" customHeight="1">
      <c r="A22" s="33" t="s">
        <v>32</v>
      </c>
      <c r="B22" s="33" t="s">
        <v>33</v>
      </c>
      <c r="C22" s="33" t="s">
        <v>34</v>
      </c>
      <c r="D22" s="34">
        <v>41699</v>
      </c>
      <c r="E22" s="35">
        <f t="shared" si="0"/>
        <v>3</v>
      </c>
      <c r="F22" s="33" t="s">
        <v>35</v>
      </c>
      <c r="G22" s="33" t="s">
        <v>38</v>
      </c>
      <c r="H22" s="33" t="s">
        <v>37</v>
      </c>
      <c r="I22" s="36">
        <v>2000029.4814499998</v>
      </c>
    </row>
    <row r="23" spans="1:9" ht="14.25" customHeight="1">
      <c r="A23" s="33" t="s">
        <v>32</v>
      </c>
      <c r="B23" s="33" t="s">
        <v>33</v>
      </c>
      <c r="C23" s="33" t="s">
        <v>34</v>
      </c>
      <c r="D23" s="34">
        <v>41730</v>
      </c>
      <c r="E23" s="35">
        <f t="shared" si="0"/>
        <v>4</v>
      </c>
      <c r="F23" s="33" t="s">
        <v>35</v>
      </c>
      <c r="G23" s="33" t="s">
        <v>38</v>
      </c>
      <c r="H23" s="33" t="s">
        <v>37</v>
      </c>
      <c r="I23" s="36">
        <v>1461351.8515750002</v>
      </c>
    </row>
    <row r="24" spans="1:9" ht="14.25" customHeight="1">
      <c r="A24" s="33" t="s">
        <v>32</v>
      </c>
      <c r="B24" s="33" t="s">
        <v>33</v>
      </c>
      <c r="C24" s="33" t="s">
        <v>34</v>
      </c>
      <c r="D24" s="34">
        <v>41760</v>
      </c>
      <c r="E24" s="35">
        <f t="shared" si="0"/>
        <v>5</v>
      </c>
      <c r="F24" s="33" t="s">
        <v>35</v>
      </c>
      <c r="G24" s="33" t="s">
        <v>38</v>
      </c>
      <c r="H24" s="33" t="s">
        <v>37</v>
      </c>
      <c r="I24" s="36">
        <v>1478529.0096499999</v>
      </c>
    </row>
    <row r="25" spans="1:9" ht="14.25" customHeight="1">
      <c r="A25" s="33" t="s">
        <v>32</v>
      </c>
      <c r="B25" s="33" t="s">
        <v>33</v>
      </c>
      <c r="C25" s="33" t="s">
        <v>34</v>
      </c>
      <c r="D25" s="34">
        <v>41791</v>
      </c>
      <c r="E25" s="35">
        <f t="shared" si="0"/>
        <v>6</v>
      </c>
      <c r="F25" s="33" t="s">
        <v>35</v>
      </c>
      <c r="G25" s="33" t="s">
        <v>38</v>
      </c>
      <c r="H25" s="33" t="s">
        <v>37</v>
      </c>
      <c r="I25" s="36">
        <v>1420770.04685</v>
      </c>
    </row>
    <row r="26" spans="1:9" ht="14.25" customHeight="1">
      <c r="A26" s="33" t="s">
        <v>32</v>
      </c>
      <c r="B26" s="33" t="s">
        <v>33</v>
      </c>
      <c r="C26" s="33" t="s">
        <v>34</v>
      </c>
      <c r="D26" s="34">
        <v>41456</v>
      </c>
      <c r="E26" s="35">
        <f t="shared" si="0"/>
        <v>7</v>
      </c>
      <c r="F26" s="33" t="s">
        <v>39</v>
      </c>
      <c r="G26" s="33" t="s">
        <v>36</v>
      </c>
      <c r="H26" s="33" t="s">
        <v>37</v>
      </c>
      <c r="I26" s="36">
        <v>567331.78309499996</v>
      </c>
    </row>
    <row r="27" spans="1:9" ht="14.25" customHeight="1">
      <c r="A27" s="33" t="s">
        <v>32</v>
      </c>
      <c r="B27" s="33" t="s">
        <v>33</v>
      </c>
      <c r="C27" s="33" t="s">
        <v>34</v>
      </c>
      <c r="D27" s="34">
        <v>41487</v>
      </c>
      <c r="E27" s="35">
        <f t="shared" si="0"/>
        <v>8</v>
      </c>
      <c r="F27" s="33" t="s">
        <v>39</v>
      </c>
      <c r="G27" s="33" t="s">
        <v>36</v>
      </c>
      <c r="H27" s="33" t="s">
        <v>37</v>
      </c>
      <c r="I27" s="36">
        <v>546428.99859624996</v>
      </c>
    </row>
    <row r="28" spans="1:9" ht="14.25" customHeight="1">
      <c r="A28" s="33" t="s">
        <v>32</v>
      </c>
      <c r="B28" s="33" t="s">
        <v>33</v>
      </c>
      <c r="C28" s="33" t="s">
        <v>34</v>
      </c>
      <c r="D28" s="34">
        <v>41518</v>
      </c>
      <c r="E28" s="35">
        <f t="shared" si="0"/>
        <v>9</v>
      </c>
      <c r="F28" s="33" t="s">
        <v>39</v>
      </c>
      <c r="G28" s="33" t="s">
        <v>36</v>
      </c>
      <c r="H28" s="33" t="s">
        <v>37</v>
      </c>
      <c r="I28" s="36">
        <v>504609.18584999995</v>
      </c>
    </row>
    <row r="29" spans="1:9" ht="14.25" customHeight="1">
      <c r="A29" s="33" t="s">
        <v>32</v>
      </c>
      <c r="B29" s="33" t="s">
        <v>33</v>
      </c>
      <c r="C29" s="33" t="s">
        <v>34</v>
      </c>
      <c r="D29" s="34">
        <v>41548</v>
      </c>
      <c r="E29" s="35">
        <f t="shared" si="0"/>
        <v>10</v>
      </c>
      <c r="F29" s="33" t="s">
        <v>39</v>
      </c>
      <c r="G29" s="33" t="s">
        <v>36</v>
      </c>
      <c r="H29" s="33" t="s">
        <v>37</v>
      </c>
      <c r="I29" s="36">
        <v>500894.52181999997</v>
      </c>
    </row>
    <row r="30" spans="1:9" ht="14.25" customHeight="1">
      <c r="A30" s="33" t="s">
        <v>32</v>
      </c>
      <c r="B30" s="33" t="s">
        <v>33</v>
      </c>
      <c r="C30" s="33" t="s">
        <v>34</v>
      </c>
      <c r="D30" s="34">
        <v>41579</v>
      </c>
      <c r="E30" s="35">
        <f t="shared" si="0"/>
        <v>11</v>
      </c>
      <c r="F30" s="33" t="s">
        <v>39</v>
      </c>
      <c r="G30" s="33" t="s">
        <v>36</v>
      </c>
      <c r="H30" s="33" t="s">
        <v>37</v>
      </c>
      <c r="I30" s="36">
        <v>528921.80225499999</v>
      </c>
    </row>
    <row r="31" spans="1:9" ht="14.25" customHeight="1">
      <c r="A31" s="33" t="s">
        <v>32</v>
      </c>
      <c r="B31" s="33" t="s">
        <v>33</v>
      </c>
      <c r="C31" s="33" t="s">
        <v>34</v>
      </c>
      <c r="D31" s="34">
        <v>41609</v>
      </c>
      <c r="E31" s="35">
        <f t="shared" si="0"/>
        <v>12</v>
      </c>
      <c r="F31" s="33" t="s">
        <v>39</v>
      </c>
      <c r="G31" s="33" t="s">
        <v>36</v>
      </c>
      <c r="H31" s="33" t="s">
        <v>37</v>
      </c>
      <c r="I31" s="36">
        <v>516139.86934125004</v>
      </c>
    </row>
    <row r="32" spans="1:9" ht="14.25" customHeight="1">
      <c r="A32" s="33" t="s">
        <v>32</v>
      </c>
      <c r="B32" s="33" t="s">
        <v>33</v>
      </c>
      <c r="C32" s="33" t="s">
        <v>34</v>
      </c>
      <c r="D32" s="34">
        <v>41640</v>
      </c>
      <c r="E32" s="35">
        <f t="shared" si="0"/>
        <v>1</v>
      </c>
      <c r="F32" s="33" t="s">
        <v>39</v>
      </c>
      <c r="G32" s="33" t="s">
        <v>36</v>
      </c>
      <c r="H32" s="33" t="s">
        <v>37</v>
      </c>
      <c r="I32" s="36">
        <v>750350.5826162498</v>
      </c>
    </row>
    <row r="33" spans="1:9" ht="14.25" customHeight="1">
      <c r="A33" s="33" t="s">
        <v>32</v>
      </c>
      <c r="B33" s="33" t="s">
        <v>33</v>
      </c>
      <c r="C33" s="33" t="s">
        <v>34</v>
      </c>
      <c r="D33" s="34">
        <v>41671</v>
      </c>
      <c r="E33" s="35">
        <f t="shared" si="0"/>
        <v>2</v>
      </c>
      <c r="F33" s="33" t="s">
        <v>39</v>
      </c>
      <c r="G33" s="33" t="s">
        <v>36</v>
      </c>
      <c r="H33" s="33" t="s">
        <v>37</v>
      </c>
      <c r="I33" s="36">
        <v>664187.25334499998</v>
      </c>
    </row>
    <row r="34" spans="1:9" ht="14.25" customHeight="1">
      <c r="A34" s="33" t="s">
        <v>32</v>
      </c>
      <c r="B34" s="33" t="s">
        <v>33</v>
      </c>
      <c r="C34" s="33" t="s">
        <v>34</v>
      </c>
      <c r="D34" s="34">
        <v>41699</v>
      </c>
      <c r="E34" s="35">
        <f t="shared" si="0"/>
        <v>3</v>
      </c>
      <c r="F34" s="33" t="s">
        <v>39</v>
      </c>
      <c r="G34" s="33" t="s">
        <v>36</v>
      </c>
      <c r="H34" s="33" t="s">
        <v>37</v>
      </c>
      <c r="I34" s="36">
        <v>700010.31850749988</v>
      </c>
    </row>
    <row r="35" spans="1:9" ht="14.25" customHeight="1">
      <c r="A35" s="33" t="s">
        <v>32</v>
      </c>
      <c r="B35" s="33" t="s">
        <v>33</v>
      </c>
      <c r="C35" s="33" t="s">
        <v>34</v>
      </c>
      <c r="D35" s="34">
        <v>41730</v>
      </c>
      <c r="E35" s="35">
        <f t="shared" si="0"/>
        <v>4</v>
      </c>
      <c r="F35" s="33" t="s">
        <v>39</v>
      </c>
      <c r="G35" s="33" t="s">
        <v>36</v>
      </c>
      <c r="H35" s="33" t="s">
        <v>37</v>
      </c>
      <c r="I35" s="36">
        <v>511473.14805125003</v>
      </c>
    </row>
    <row r="36" spans="1:9" ht="14.25" customHeight="1">
      <c r="A36" s="33" t="s">
        <v>32</v>
      </c>
      <c r="B36" s="33" t="s">
        <v>33</v>
      </c>
      <c r="C36" s="33" t="s">
        <v>34</v>
      </c>
      <c r="D36" s="34">
        <v>41760</v>
      </c>
      <c r="E36" s="35">
        <f t="shared" si="0"/>
        <v>5</v>
      </c>
      <c r="F36" s="33" t="s">
        <v>39</v>
      </c>
      <c r="G36" s="33" t="s">
        <v>36</v>
      </c>
      <c r="H36" s="33" t="s">
        <v>37</v>
      </c>
      <c r="I36" s="36">
        <v>517485.15337749996</v>
      </c>
    </row>
    <row r="37" spans="1:9" ht="14.25" customHeight="1">
      <c r="A37" s="33" t="s">
        <v>32</v>
      </c>
      <c r="B37" s="33" t="s">
        <v>33</v>
      </c>
      <c r="C37" s="33" t="s">
        <v>34</v>
      </c>
      <c r="D37" s="34">
        <v>41791</v>
      </c>
      <c r="E37" s="35">
        <f t="shared" si="0"/>
        <v>6</v>
      </c>
      <c r="F37" s="33" t="s">
        <v>39</v>
      </c>
      <c r="G37" s="33" t="s">
        <v>36</v>
      </c>
      <c r="H37" s="33" t="s">
        <v>37</v>
      </c>
      <c r="I37" s="36">
        <v>497269.5163975</v>
      </c>
    </row>
    <row r="38" spans="1:9" ht="14.25" customHeight="1">
      <c r="A38" s="33" t="s">
        <v>32</v>
      </c>
      <c r="B38" s="33" t="s">
        <v>33</v>
      </c>
      <c r="C38" s="33" t="s">
        <v>34</v>
      </c>
      <c r="D38" s="34">
        <v>41456</v>
      </c>
      <c r="E38" s="35">
        <f t="shared" si="0"/>
        <v>7</v>
      </c>
      <c r="F38" s="33" t="s">
        <v>39</v>
      </c>
      <c r="G38" s="33" t="s">
        <v>38</v>
      </c>
      <c r="H38" s="33" t="s">
        <v>37</v>
      </c>
      <c r="I38" s="36">
        <v>955954.05451507494</v>
      </c>
    </row>
    <row r="39" spans="1:9" ht="14.25" customHeight="1">
      <c r="A39" s="33" t="s">
        <v>32</v>
      </c>
      <c r="B39" s="33" t="s">
        <v>33</v>
      </c>
      <c r="C39" s="33" t="s">
        <v>34</v>
      </c>
      <c r="D39" s="34">
        <v>41487</v>
      </c>
      <c r="E39" s="35">
        <f t="shared" si="0"/>
        <v>8</v>
      </c>
      <c r="F39" s="33" t="s">
        <v>39</v>
      </c>
      <c r="G39" s="33" t="s">
        <v>38</v>
      </c>
      <c r="H39" s="33" t="s">
        <v>37</v>
      </c>
      <c r="I39" s="36">
        <v>920732.86263468117</v>
      </c>
    </row>
    <row r="40" spans="1:9" ht="14.25" customHeight="1">
      <c r="A40" s="33" t="s">
        <v>32</v>
      </c>
      <c r="B40" s="33" t="s">
        <v>33</v>
      </c>
      <c r="C40" s="33" t="s">
        <v>34</v>
      </c>
      <c r="D40" s="34">
        <v>41518</v>
      </c>
      <c r="E40" s="35">
        <f t="shared" si="0"/>
        <v>9</v>
      </c>
      <c r="F40" s="33" t="s">
        <v>39</v>
      </c>
      <c r="G40" s="33" t="s">
        <v>38</v>
      </c>
      <c r="H40" s="33" t="s">
        <v>37</v>
      </c>
      <c r="I40" s="36">
        <v>850266.47815724998</v>
      </c>
    </row>
    <row r="41" spans="1:9" ht="14.25" customHeight="1">
      <c r="A41" s="33" t="s">
        <v>32</v>
      </c>
      <c r="B41" s="33" t="s">
        <v>33</v>
      </c>
      <c r="C41" s="33" t="s">
        <v>34</v>
      </c>
      <c r="D41" s="34">
        <v>41548</v>
      </c>
      <c r="E41" s="35">
        <f t="shared" si="0"/>
        <v>10</v>
      </c>
      <c r="F41" s="33" t="s">
        <v>39</v>
      </c>
      <c r="G41" s="33" t="s">
        <v>38</v>
      </c>
      <c r="H41" s="33" t="s">
        <v>37</v>
      </c>
      <c r="I41" s="36">
        <v>844007.26926670002</v>
      </c>
    </row>
    <row r="42" spans="1:9" ht="14.25" customHeight="1">
      <c r="A42" s="33" t="s">
        <v>32</v>
      </c>
      <c r="B42" s="33" t="s">
        <v>33</v>
      </c>
      <c r="C42" s="33" t="s">
        <v>34</v>
      </c>
      <c r="D42" s="34">
        <v>41579</v>
      </c>
      <c r="E42" s="35">
        <f t="shared" si="0"/>
        <v>11</v>
      </c>
      <c r="F42" s="33" t="s">
        <v>39</v>
      </c>
      <c r="G42" s="33" t="s">
        <v>38</v>
      </c>
      <c r="H42" s="33" t="s">
        <v>37</v>
      </c>
      <c r="I42" s="36">
        <v>891233.23679967504</v>
      </c>
    </row>
    <row r="43" spans="1:9" ht="14.25" customHeight="1">
      <c r="A43" s="33" t="s">
        <v>32</v>
      </c>
      <c r="B43" s="33" t="s">
        <v>33</v>
      </c>
      <c r="C43" s="33" t="s">
        <v>34</v>
      </c>
      <c r="D43" s="34">
        <v>41609</v>
      </c>
      <c r="E43" s="35">
        <f t="shared" si="0"/>
        <v>12</v>
      </c>
      <c r="F43" s="33" t="s">
        <v>39</v>
      </c>
      <c r="G43" s="33" t="s">
        <v>38</v>
      </c>
      <c r="H43" s="33" t="s">
        <v>37</v>
      </c>
      <c r="I43" s="36">
        <v>869695.6798400064</v>
      </c>
    </row>
    <row r="44" spans="1:9" ht="14.25" customHeight="1">
      <c r="A44" s="33" t="s">
        <v>32</v>
      </c>
      <c r="B44" s="33" t="s">
        <v>33</v>
      </c>
      <c r="C44" s="33" t="s">
        <v>34</v>
      </c>
      <c r="D44" s="34">
        <v>41640</v>
      </c>
      <c r="E44" s="35">
        <f t="shared" si="0"/>
        <v>1</v>
      </c>
      <c r="F44" s="33" t="s">
        <v>39</v>
      </c>
      <c r="G44" s="33" t="s">
        <v>38</v>
      </c>
      <c r="H44" s="33" t="s">
        <v>37</v>
      </c>
      <c r="I44" s="36">
        <v>1264340.7317083809</v>
      </c>
    </row>
    <row r="45" spans="1:9" ht="14.25" customHeight="1">
      <c r="A45" s="33" t="s">
        <v>32</v>
      </c>
      <c r="B45" s="33" t="s">
        <v>33</v>
      </c>
      <c r="C45" s="33" t="s">
        <v>34</v>
      </c>
      <c r="D45" s="34">
        <v>41671</v>
      </c>
      <c r="E45" s="35">
        <f t="shared" si="0"/>
        <v>2</v>
      </c>
      <c r="F45" s="33" t="s">
        <v>39</v>
      </c>
      <c r="G45" s="33" t="s">
        <v>38</v>
      </c>
      <c r="H45" s="33" t="s">
        <v>37</v>
      </c>
      <c r="I45" s="36">
        <v>1119155.521886325</v>
      </c>
    </row>
    <row r="46" spans="1:9" ht="14.25" customHeight="1">
      <c r="A46" s="33" t="s">
        <v>32</v>
      </c>
      <c r="B46" s="33" t="s">
        <v>33</v>
      </c>
      <c r="C46" s="33" t="s">
        <v>34</v>
      </c>
      <c r="D46" s="34">
        <v>41699</v>
      </c>
      <c r="E46" s="35">
        <f t="shared" si="0"/>
        <v>3</v>
      </c>
      <c r="F46" s="33" t="s">
        <v>39</v>
      </c>
      <c r="G46" s="33" t="s">
        <v>38</v>
      </c>
      <c r="H46" s="33" t="s">
        <v>37</v>
      </c>
      <c r="I46" s="36">
        <v>1179517.3866851374</v>
      </c>
    </row>
    <row r="47" spans="1:9" ht="14.25" customHeight="1">
      <c r="A47" s="33" t="s">
        <v>32</v>
      </c>
      <c r="B47" s="33" t="s">
        <v>33</v>
      </c>
      <c r="C47" s="33" t="s">
        <v>34</v>
      </c>
      <c r="D47" s="34">
        <v>41730</v>
      </c>
      <c r="E47" s="35">
        <f t="shared" si="0"/>
        <v>4</v>
      </c>
      <c r="F47" s="33" t="s">
        <v>39</v>
      </c>
      <c r="G47" s="33" t="s">
        <v>38</v>
      </c>
      <c r="H47" s="33" t="s">
        <v>37</v>
      </c>
      <c r="I47" s="36">
        <v>861832.25446635636</v>
      </c>
    </row>
    <row r="48" spans="1:9" ht="14.25" customHeight="1">
      <c r="A48" s="33" t="s">
        <v>32</v>
      </c>
      <c r="B48" s="33" t="s">
        <v>33</v>
      </c>
      <c r="C48" s="33" t="s">
        <v>34</v>
      </c>
      <c r="D48" s="34">
        <v>41760</v>
      </c>
      <c r="E48" s="35">
        <f t="shared" si="0"/>
        <v>5</v>
      </c>
      <c r="F48" s="33" t="s">
        <v>39</v>
      </c>
      <c r="G48" s="33" t="s">
        <v>38</v>
      </c>
      <c r="H48" s="33" t="s">
        <v>37</v>
      </c>
      <c r="I48" s="36">
        <v>871962.48344108742</v>
      </c>
    </row>
    <row r="49" spans="1:9" ht="14.25" customHeight="1">
      <c r="A49" s="33" t="s">
        <v>32</v>
      </c>
      <c r="B49" s="33" t="s">
        <v>33</v>
      </c>
      <c r="C49" s="33" t="s">
        <v>34</v>
      </c>
      <c r="D49" s="34">
        <v>41791</v>
      </c>
      <c r="E49" s="35">
        <f t="shared" si="0"/>
        <v>6</v>
      </c>
      <c r="F49" s="33" t="s">
        <v>39</v>
      </c>
      <c r="G49" s="33" t="s">
        <v>38</v>
      </c>
      <c r="H49" s="33" t="s">
        <v>37</v>
      </c>
      <c r="I49" s="36">
        <v>837899.13512978749</v>
      </c>
    </row>
    <row r="50" spans="1:9" ht="14.25" customHeight="1">
      <c r="A50" s="33" t="s">
        <v>32</v>
      </c>
      <c r="B50" s="33" t="s">
        <v>33</v>
      </c>
      <c r="C50" s="33" t="s">
        <v>34</v>
      </c>
      <c r="D50" s="34">
        <v>41456</v>
      </c>
      <c r="E50" s="35">
        <f t="shared" si="0"/>
        <v>7</v>
      </c>
      <c r="F50" s="33" t="s">
        <v>40</v>
      </c>
      <c r="G50" s="33" t="s">
        <v>36</v>
      </c>
      <c r="H50" s="33" t="s">
        <v>37</v>
      </c>
      <c r="I50" s="36">
        <v>1296758.36136</v>
      </c>
    </row>
    <row r="51" spans="1:9" ht="14.25" customHeight="1">
      <c r="A51" s="33" t="s">
        <v>32</v>
      </c>
      <c r="B51" s="33" t="s">
        <v>33</v>
      </c>
      <c r="C51" s="33" t="s">
        <v>34</v>
      </c>
      <c r="D51" s="34">
        <v>41487</v>
      </c>
      <c r="E51" s="35">
        <f t="shared" si="0"/>
        <v>8</v>
      </c>
      <c r="F51" s="33" t="s">
        <v>40</v>
      </c>
      <c r="G51" s="33" t="s">
        <v>36</v>
      </c>
      <c r="H51" s="33" t="s">
        <v>37</v>
      </c>
      <c r="I51" s="36">
        <v>1248980.56822</v>
      </c>
    </row>
    <row r="52" spans="1:9" ht="14.25" customHeight="1">
      <c r="A52" s="33" t="s">
        <v>32</v>
      </c>
      <c r="B52" s="33" t="s">
        <v>33</v>
      </c>
      <c r="C52" s="33" t="s">
        <v>34</v>
      </c>
      <c r="D52" s="34">
        <v>41518</v>
      </c>
      <c r="E52" s="35">
        <f t="shared" si="0"/>
        <v>9</v>
      </c>
      <c r="F52" s="33" t="s">
        <v>40</v>
      </c>
      <c r="G52" s="33" t="s">
        <v>36</v>
      </c>
      <c r="H52" s="33" t="s">
        <v>37</v>
      </c>
      <c r="I52" s="36">
        <v>1153392.4247999999</v>
      </c>
    </row>
    <row r="53" spans="1:9" ht="14.25" customHeight="1">
      <c r="A53" s="33" t="s">
        <v>32</v>
      </c>
      <c r="B53" s="33" t="s">
        <v>33</v>
      </c>
      <c r="C53" s="33" t="s">
        <v>34</v>
      </c>
      <c r="D53" s="34">
        <v>41548</v>
      </c>
      <c r="E53" s="35">
        <f t="shared" si="0"/>
        <v>10</v>
      </c>
      <c r="F53" s="33" t="s">
        <v>40</v>
      </c>
      <c r="G53" s="33" t="s">
        <v>36</v>
      </c>
      <c r="H53" s="33" t="s">
        <v>37</v>
      </c>
      <c r="I53" s="36">
        <v>1144901.76416</v>
      </c>
    </row>
    <row r="54" spans="1:9" ht="14.25" customHeight="1">
      <c r="A54" s="33" t="s">
        <v>32</v>
      </c>
      <c r="B54" s="33" t="s">
        <v>33</v>
      </c>
      <c r="C54" s="33" t="s">
        <v>34</v>
      </c>
      <c r="D54" s="34">
        <v>41579</v>
      </c>
      <c r="E54" s="35">
        <f t="shared" si="0"/>
        <v>11</v>
      </c>
      <c r="F54" s="33" t="s">
        <v>40</v>
      </c>
      <c r="G54" s="33" t="s">
        <v>36</v>
      </c>
      <c r="H54" s="33" t="s">
        <v>37</v>
      </c>
      <c r="I54" s="36">
        <v>1208964.11944</v>
      </c>
    </row>
    <row r="55" spans="1:9" ht="14.25" customHeight="1">
      <c r="A55" s="33" t="s">
        <v>32</v>
      </c>
      <c r="B55" s="33" t="s">
        <v>33</v>
      </c>
      <c r="C55" s="33" t="s">
        <v>34</v>
      </c>
      <c r="D55" s="34">
        <v>41609</v>
      </c>
      <c r="E55" s="35">
        <f t="shared" si="0"/>
        <v>12</v>
      </c>
      <c r="F55" s="33" t="s">
        <v>40</v>
      </c>
      <c r="G55" s="33" t="s">
        <v>36</v>
      </c>
      <c r="H55" s="33" t="s">
        <v>37</v>
      </c>
      <c r="I55" s="36">
        <v>1179748.2727800002</v>
      </c>
    </row>
    <row r="56" spans="1:9" ht="14.25" customHeight="1">
      <c r="A56" s="33" t="s">
        <v>32</v>
      </c>
      <c r="B56" s="33" t="s">
        <v>33</v>
      </c>
      <c r="C56" s="33" t="s">
        <v>34</v>
      </c>
      <c r="D56" s="34">
        <v>41640</v>
      </c>
      <c r="E56" s="35">
        <f t="shared" si="0"/>
        <v>1</v>
      </c>
      <c r="F56" s="33" t="s">
        <v>40</v>
      </c>
      <c r="G56" s="33" t="s">
        <v>36</v>
      </c>
      <c r="H56" s="33" t="s">
        <v>37</v>
      </c>
      <c r="I56" s="36">
        <v>1715087.0459799999</v>
      </c>
    </row>
    <row r="57" spans="1:9" ht="14.25" customHeight="1">
      <c r="A57" s="33" t="s">
        <v>32</v>
      </c>
      <c r="B57" s="33" t="s">
        <v>33</v>
      </c>
      <c r="C57" s="33" t="s">
        <v>34</v>
      </c>
      <c r="D57" s="34">
        <v>41671</v>
      </c>
      <c r="E57" s="35">
        <f t="shared" si="0"/>
        <v>2</v>
      </c>
      <c r="F57" s="33" t="s">
        <v>40</v>
      </c>
      <c r="G57" s="33" t="s">
        <v>36</v>
      </c>
      <c r="H57" s="33" t="s">
        <v>37</v>
      </c>
      <c r="I57" s="36">
        <v>1518142.2933600002</v>
      </c>
    </row>
    <row r="58" spans="1:9" ht="14.25" customHeight="1">
      <c r="A58" s="33" t="s">
        <v>32</v>
      </c>
      <c r="B58" s="33" t="s">
        <v>33</v>
      </c>
      <c r="C58" s="33" t="s">
        <v>34</v>
      </c>
      <c r="D58" s="34">
        <v>41699</v>
      </c>
      <c r="E58" s="35">
        <f t="shared" si="0"/>
        <v>3</v>
      </c>
      <c r="F58" s="33" t="s">
        <v>40</v>
      </c>
      <c r="G58" s="33" t="s">
        <v>36</v>
      </c>
      <c r="H58" s="33" t="s">
        <v>37</v>
      </c>
      <c r="I58" s="36">
        <v>1600023.58516</v>
      </c>
    </row>
    <row r="59" spans="1:9" ht="14.25" customHeight="1">
      <c r="A59" s="33" t="s">
        <v>32</v>
      </c>
      <c r="B59" s="33" t="s">
        <v>33</v>
      </c>
      <c r="C59" s="33" t="s">
        <v>34</v>
      </c>
      <c r="D59" s="34">
        <v>41730</v>
      </c>
      <c r="E59" s="35">
        <f t="shared" si="0"/>
        <v>4</v>
      </c>
      <c r="F59" s="33" t="s">
        <v>40</v>
      </c>
      <c r="G59" s="33" t="s">
        <v>36</v>
      </c>
      <c r="H59" s="33" t="s">
        <v>37</v>
      </c>
      <c r="I59" s="36">
        <v>1169081.4812600003</v>
      </c>
    </row>
    <row r="60" spans="1:9" ht="14.25" customHeight="1">
      <c r="A60" s="33" t="s">
        <v>32</v>
      </c>
      <c r="B60" s="33" t="s">
        <v>33</v>
      </c>
      <c r="C60" s="33" t="s">
        <v>34</v>
      </c>
      <c r="D60" s="34">
        <v>41760</v>
      </c>
      <c r="E60" s="35">
        <f t="shared" si="0"/>
        <v>5</v>
      </c>
      <c r="F60" s="33" t="s">
        <v>40</v>
      </c>
      <c r="G60" s="33" t="s">
        <v>36</v>
      </c>
      <c r="H60" s="33" t="s">
        <v>37</v>
      </c>
      <c r="I60" s="36">
        <v>1182823.2077200001</v>
      </c>
    </row>
    <row r="61" spans="1:9" ht="14.25" customHeight="1">
      <c r="A61" s="33" t="s">
        <v>32</v>
      </c>
      <c r="B61" s="33" t="s">
        <v>33</v>
      </c>
      <c r="C61" s="33" t="s">
        <v>34</v>
      </c>
      <c r="D61" s="34">
        <v>41791</v>
      </c>
      <c r="E61" s="35">
        <f t="shared" si="0"/>
        <v>6</v>
      </c>
      <c r="F61" s="33" t="s">
        <v>40</v>
      </c>
      <c r="G61" s="33" t="s">
        <v>36</v>
      </c>
      <c r="H61" s="33" t="s">
        <v>37</v>
      </c>
      <c r="I61" s="36">
        <v>1136616.0374800002</v>
      </c>
    </row>
    <row r="62" spans="1:9" ht="14.25" customHeight="1">
      <c r="A62" s="33" t="s">
        <v>32</v>
      </c>
      <c r="B62" s="33" t="s">
        <v>33</v>
      </c>
      <c r="C62" s="33" t="s">
        <v>41</v>
      </c>
      <c r="D62" s="34">
        <v>41456</v>
      </c>
      <c r="E62" s="35">
        <f t="shared" si="0"/>
        <v>7</v>
      </c>
      <c r="F62" s="33" t="s">
        <v>35</v>
      </c>
      <c r="G62" s="33" t="s">
        <v>36</v>
      </c>
      <c r="H62" s="33" t="s">
        <v>37</v>
      </c>
      <c r="I62" s="36">
        <v>2406673.7462499999</v>
      </c>
    </row>
    <row r="63" spans="1:9" ht="14.25" customHeight="1">
      <c r="A63" s="33" t="s">
        <v>32</v>
      </c>
      <c r="B63" s="33" t="s">
        <v>33</v>
      </c>
      <c r="C63" s="33" t="s">
        <v>41</v>
      </c>
      <c r="D63" s="34">
        <v>41487</v>
      </c>
      <c r="E63" s="35">
        <f t="shared" si="0"/>
        <v>8</v>
      </c>
      <c r="F63" s="33" t="s">
        <v>35</v>
      </c>
      <c r="G63" s="33" t="s">
        <v>36</v>
      </c>
      <c r="H63" s="33" t="s">
        <v>37</v>
      </c>
      <c r="I63" s="36">
        <v>2028377.0049999999</v>
      </c>
    </row>
    <row r="64" spans="1:9" ht="14.25" customHeight="1">
      <c r="A64" s="33" t="s">
        <v>32</v>
      </c>
      <c r="B64" s="33" t="s">
        <v>33</v>
      </c>
      <c r="C64" s="33" t="s">
        <v>41</v>
      </c>
      <c r="D64" s="34">
        <v>41518</v>
      </c>
      <c r="E64" s="35">
        <f t="shared" si="0"/>
        <v>9</v>
      </c>
      <c r="F64" s="33" t="s">
        <v>35</v>
      </c>
      <c r="G64" s="33" t="s">
        <v>36</v>
      </c>
      <c r="H64" s="33" t="s">
        <v>37</v>
      </c>
      <c r="I64" s="36">
        <v>2241097.23875</v>
      </c>
    </row>
    <row r="65" spans="1:9" ht="14.25" customHeight="1">
      <c r="A65" s="33" t="s">
        <v>32</v>
      </c>
      <c r="B65" s="33" t="s">
        <v>33</v>
      </c>
      <c r="C65" s="33" t="s">
        <v>41</v>
      </c>
      <c r="D65" s="34">
        <v>41548</v>
      </c>
      <c r="E65" s="35">
        <f t="shared" si="0"/>
        <v>10</v>
      </c>
      <c r="F65" s="33" t="s">
        <v>35</v>
      </c>
      <c r="G65" s="33" t="s">
        <v>36</v>
      </c>
      <c r="H65" s="33" t="s">
        <v>37</v>
      </c>
      <c r="I65" s="36">
        <v>2104393.5099999998</v>
      </c>
    </row>
    <row r="66" spans="1:9" ht="14.25" customHeight="1">
      <c r="A66" s="33" t="s">
        <v>32</v>
      </c>
      <c r="B66" s="33" t="s">
        <v>33</v>
      </c>
      <c r="C66" s="33" t="s">
        <v>41</v>
      </c>
      <c r="D66" s="34">
        <v>41579</v>
      </c>
      <c r="E66" s="35">
        <f t="shared" si="0"/>
        <v>11</v>
      </c>
      <c r="F66" s="33" t="s">
        <v>35</v>
      </c>
      <c r="G66" s="33" t="s">
        <v>36</v>
      </c>
      <c r="H66" s="33" t="s">
        <v>37</v>
      </c>
      <c r="I66" s="36">
        <v>1921236.2224999999</v>
      </c>
    </row>
    <row r="67" spans="1:9" ht="14.25" customHeight="1">
      <c r="A67" s="33" t="s">
        <v>32</v>
      </c>
      <c r="B67" s="33" t="s">
        <v>33</v>
      </c>
      <c r="C67" s="33" t="s">
        <v>41</v>
      </c>
      <c r="D67" s="34">
        <v>41609</v>
      </c>
      <c r="E67" s="35">
        <f t="shared" si="0"/>
        <v>12</v>
      </c>
      <c r="F67" s="33" t="s">
        <v>35</v>
      </c>
      <c r="G67" s="33" t="s">
        <v>36</v>
      </c>
      <c r="H67" s="33" t="s">
        <v>37</v>
      </c>
      <c r="I67" s="36">
        <v>2161522.17</v>
      </c>
    </row>
    <row r="68" spans="1:9" ht="14.25" customHeight="1">
      <c r="A68" s="33" t="s">
        <v>32</v>
      </c>
      <c r="B68" s="33" t="s">
        <v>33</v>
      </c>
      <c r="C68" s="33" t="s">
        <v>41</v>
      </c>
      <c r="D68" s="34">
        <v>41640</v>
      </c>
      <c r="E68" s="35">
        <f t="shared" si="0"/>
        <v>1</v>
      </c>
      <c r="F68" s="33" t="s">
        <v>35</v>
      </c>
      <c r="G68" s="33" t="s">
        <v>36</v>
      </c>
      <c r="H68" s="33" t="s">
        <v>37</v>
      </c>
      <c r="I68" s="36">
        <v>3104730.2250000001</v>
      </c>
    </row>
    <row r="69" spans="1:9" ht="14.25" customHeight="1">
      <c r="A69" s="33" t="s">
        <v>32</v>
      </c>
      <c r="B69" s="33" t="s">
        <v>33</v>
      </c>
      <c r="C69" s="33" t="s">
        <v>41</v>
      </c>
      <c r="D69" s="34">
        <v>41671</v>
      </c>
      <c r="E69" s="35">
        <f t="shared" si="0"/>
        <v>2</v>
      </c>
      <c r="F69" s="33" t="s">
        <v>35</v>
      </c>
      <c r="G69" s="33" t="s">
        <v>36</v>
      </c>
      <c r="H69" s="33" t="s">
        <v>37</v>
      </c>
      <c r="I69" s="36">
        <v>2116798.7124999999</v>
      </c>
    </row>
    <row r="70" spans="1:9" ht="14.25" customHeight="1">
      <c r="A70" s="33" t="s">
        <v>32</v>
      </c>
      <c r="B70" s="33" t="s">
        <v>33</v>
      </c>
      <c r="C70" s="33" t="s">
        <v>41</v>
      </c>
      <c r="D70" s="34">
        <v>41699</v>
      </c>
      <c r="E70" s="35">
        <f t="shared" si="0"/>
        <v>3</v>
      </c>
      <c r="F70" s="33" t="s">
        <v>35</v>
      </c>
      <c r="G70" s="33" t="s">
        <v>36</v>
      </c>
      <c r="H70" s="33" t="s">
        <v>37</v>
      </c>
      <c r="I70" s="36">
        <v>2728427.88625</v>
      </c>
    </row>
    <row r="71" spans="1:9" ht="14.25" customHeight="1">
      <c r="A71" s="33" t="s">
        <v>32</v>
      </c>
      <c r="B71" s="33" t="s">
        <v>33</v>
      </c>
      <c r="C71" s="33" t="s">
        <v>41</v>
      </c>
      <c r="D71" s="34">
        <v>41730</v>
      </c>
      <c r="E71" s="35">
        <f t="shared" si="0"/>
        <v>4</v>
      </c>
      <c r="F71" s="33" t="s">
        <v>35</v>
      </c>
      <c r="G71" s="33" t="s">
        <v>36</v>
      </c>
      <c r="H71" s="33" t="s">
        <v>37</v>
      </c>
      <c r="I71" s="36">
        <v>2259504.8675000002</v>
      </c>
    </row>
    <row r="72" spans="1:9" ht="14.25" customHeight="1">
      <c r="A72" s="33" t="s">
        <v>32</v>
      </c>
      <c r="B72" s="33" t="s">
        <v>33</v>
      </c>
      <c r="C72" s="33" t="s">
        <v>41</v>
      </c>
      <c r="D72" s="34">
        <v>41760</v>
      </c>
      <c r="E72" s="35">
        <f t="shared" si="0"/>
        <v>5</v>
      </c>
      <c r="F72" s="33" t="s">
        <v>35</v>
      </c>
      <c r="G72" s="33" t="s">
        <v>36</v>
      </c>
      <c r="H72" s="33" t="s">
        <v>37</v>
      </c>
      <c r="I72" s="36">
        <v>2031569.2350000001</v>
      </c>
    </row>
    <row r="73" spans="1:9" ht="14.25" customHeight="1">
      <c r="A73" s="33" t="s">
        <v>32</v>
      </c>
      <c r="B73" s="33" t="s">
        <v>33</v>
      </c>
      <c r="C73" s="33" t="s">
        <v>41</v>
      </c>
      <c r="D73" s="34">
        <v>41791</v>
      </c>
      <c r="E73" s="35">
        <f t="shared" si="0"/>
        <v>6</v>
      </c>
      <c r="F73" s="33" t="s">
        <v>35</v>
      </c>
      <c r="G73" s="33" t="s">
        <v>36</v>
      </c>
      <c r="H73" s="33" t="s">
        <v>37</v>
      </c>
      <c r="I73" s="36">
        <v>2245023.2324999999</v>
      </c>
    </row>
    <row r="74" spans="1:9" ht="14.25" customHeight="1">
      <c r="A74" s="33" t="s">
        <v>32</v>
      </c>
      <c r="B74" s="33" t="s">
        <v>33</v>
      </c>
      <c r="C74" s="33" t="s">
        <v>41</v>
      </c>
      <c r="D74" s="34">
        <v>41456</v>
      </c>
      <c r="E74" s="35">
        <f t="shared" si="0"/>
        <v>7</v>
      </c>
      <c r="F74" s="33" t="s">
        <v>35</v>
      </c>
      <c r="G74" s="33" t="s">
        <v>38</v>
      </c>
      <c r="H74" s="33" t="s">
        <v>37</v>
      </c>
      <c r="I74" s="36">
        <v>4813347.4924999997</v>
      </c>
    </row>
    <row r="75" spans="1:9" ht="14.25" customHeight="1">
      <c r="A75" s="33" t="s">
        <v>32</v>
      </c>
      <c r="B75" s="33" t="s">
        <v>33</v>
      </c>
      <c r="C75" s="33" t="s">
        <v>41</v>
      </c>
      <c r="D75" s="34">
        <v>41487</v>
      </c>
      <c r="E75" s="35">
        <f t="shared" si="0"/>
        <v>8</v>
      </c>
      <c r="F75" s="33" t="s">
        <v>35</v>
      </c>
      <c r="G75" s="33" t="s">
        <v>38</v>
      </c>
      <c r="H75" s="33" t="s">
        <v>37</v>
      </c>
      <c r="I75" s="36">
        <v>4056754.01</v>
      </c>
    </row>
    <row r="76" spans="1:9" ht="14.25" customHeight="1">
      <c r="A76" s="33" t="s">
        <v>32</v>
      </c>
      <c r="B76" s="33" t="s">
        <v>33</v>
      </c>
      <c r="C76" s="33" t="s">
        <v>41</v>
      </c>
      <c r="D76" s="34">
        <v>41518</v>
      </c>
      <c r="E76" s="35">
        <f t="shared" si="0"/>
        <v>9</v>
      </c>
      <c r="F76" s="33" t="s">
        <v>35</v>
      </c>
      <c r="G76" s="33" t="s">
        <v>38</v>
      </c>
      <c r="H76" s="33" t="s">
        <v>37</v>
      </c>
      <c r="I76" s="36">
        <v>4482194.4775</v>
      </c>
    </row>
    <row r="77" spans="1:9" ht="14.25" customHeight="1">
      <c r="A77" s="33" t="s">
        <v>32</v>
      </c>
      <c r="B77" s="33" t="s">
        <v>33</v>
      </c>
      <c r="C77" s="33" t="s">
        <v>41</v>
      </c>
      <c r="D77" s="34">
        <v>41548</v>
      </c>
      <c r="E77" s="35">
        <f t="shared" si="0"/>
        <v>10</v>
      </c>
      <c r="F77" s="33" t="s">
        <v>35</v>
      </c>
      <c r="G77" s="33" t="s">
        <v>38</v>
      </c>
      <c r="H77" s="33" t="s">
        <v>37</v>
      </c>
      <c r="I77" s="36">
        <v>4208787.0199999996</v>
      </c>
    </row>
    <row r="78" spans="1:9" ht="14.25" customHeight="1">
      <c r="A78" s="33" t="s">
        <v>32</v>
      </c>
      <c r="B78" s="33" t="s">
        <v>33</v>
      </c>
      <c r="C78" s="33" t="s">
        <v>41</v>
      </c>
      <c r="D78" s="34">
        <v>41579</v>
      </c>
      <c r="E78" s="35">
        <f t="shared" si="0"/>
        <v>11</v>
      </c>
      <c r="F78" s="33" t="s">
        <v>35</v>
      </c>
      <c r="G78" s="33" t="s">
        <v>38</v>
      </c>
      <c r="H78" s="33" t="s">
        <v>37</v>
      </c>
      <c r="I78" s="36">
        <v>3842472.4449999998</v>
      </c>
    </row>
    <row r="79" spans="1:9" ht="14.25" customHeight="1">
      <c r="A79" s="33" t="s">
        <v>32</v>
      </c>
      <c r="B79" s="33" t="s">
        <v>33</v>
      </c>
      <c r="C79" s="33" t="s">
        <v>41</v>
      </c>
      <c r="D79" s="34">
        <v>41609</v>
      </c>
      <c r="E79" s="35">
        <f t="shared" si="0"/>
        <v>12</v>
      </c>
      <c r="F79" s="33" t="s">
        <v>35</v>
      </c>
      <c r="G79" s="33" t="s">
        <v>38</v>
      </c>
      <c r="H79" s="33" t="s">
        <v>37</v>
      </c>
      <c r="I79" s="36">
        <v>4323044.34</v>
      </c>
    </row>
    <row r="80" spans="1:9" ht="14.25" customHeight="1">
      <c r="A80" s="33" t="s">
        <v>32</v>
      </c>
      <c r="B80" s="33" t="s">
        <v>33</v>
      </c>
      <c r="C80" s="33" t="s">
        <v>41</v>
      </c>
      <c r="D80" s="34">
        <v>41640</v>
      </c>
      <c r="E80" s="35">
        <f t="shared" si="0"/>
        <v>1</v>
      </c>
      <c r="F80" s="33" t="s">
        <v>35</v>
      </c>
      <c r="G80" s="33" t="s">
        <v>38</v>
      </c>
      <c r="H80" s="33" t="s">
        <v>37</v>
      </c>
      <c r="I80" s="36">
        <v>6209460.4500000002</v>
      </c>
    </row>
    <row r="81" spans="1:9" ht="14.25" customHeight="1">
      <c r="A81" s="33" t="s">
        <v>32</v>
      </c>
      <c r="B81" s="33" t="s">
        <v>33</v>
      </c>
      <c r="C81" s="33" t="s">
        <v>41</v>
      </c>
      <c r="D81" s="34">
        <v>41671</v>
      </c>
      <c r="E81" s="35">
        <f t="shared" si="0"/>
        <v>2</v>
      </c>
      <c r="F81" s="33" t="s">
        <v>35</v>
      </c>
      <c r="G81" s="33" t="s">
        <v>38</v>
      </c>
      <c r="H81" s="33" t="s">
        <v>37</v>
      </c>
      <c r="I81" s="36">
        <v>4633597.4249999998</v>
      </c>
    </row>
    <row r="82" spans="1:9" ht="14.25" customHeight="1">
      <c r="A82" s="33" t="s">
        <v>32</v>
      </c>
      <c r="B82" s="33" t="s">
        <v>33</v>
      </c>
      <c r="C82" s="33" t="s">
        <v>41</v>
      </c>
      <c r="D82" s="34">
        <v>41699</v>
      </c>
      <c r="E82" s="35">
        <f t="shared" si="0"/>
        <v>3</v>
      </c>
      <c r="F82" s="33" t="s">
        <v>35</v>
      </c>
      <c r="G82" s="33" t="s">
        <v>38</v>
      </c>
      <c r="H82" s="33" t="s">
        <v>37</v>
      </c>
      <c r="I82" s="36">
        <v>5456855.7725</v>
      </c>
    </row>
    <row r="83" spans="1:9" ht="14.25" customHeight="1">
      <c r="A83" s="33" t="s">
        <v>32</v>
      </c>
      <c r="B83" s="33" t="s">
        <v>33</v>
      </c>
      <c r="C83" s="33" t="s">
        <v>41</v>
      </c>
      <c r="D83" s="34">
        <v>41730</v>
      </c>
      <c r="E83" s="35">
        <f t="shared" si="0"/>
        <v>4</v>
      </c>
      <c r="F83" s="33" t="s">
        <v>35</v>
      </c>
      <c r="G83" s="33" t="s">
        <v>38</v>
      </c>
      <c r="H83" s="33" t="s">
        <v>37</v>
      </c>
      <c r="I83" s="36">
        <v>4519009.7350000003</v>
      </c>
    </row>
    <row r="84" spans="1:9" ht="14.25" customHeight="1">
      <c r="A84" s="33" t="s">
        <v>32</v>
      </c>
      <c r="B84" s="33" t="s">
        <v>33</v>
      </c>
      <c r="C84" s="33" t="s">
        <v>41</v>
      </c>
      <c r="D84" s="34">
        <v>41760</v>
      </c>
      <c r="E84" s="35">
        <f t="shared" si="0"/>
        <v>5</v>
      </c>
      <c r="F84" s="33" t="s">
        <v>35</v>
      </c>
      <c r="G84" s="33" t="s">
        <v>38</v>
      </c>
      <c r="H84" s="33" t="s">
        <v>37</v>
      </c>
      <c r="I84" s="36">
        <v>4063138.47</v>
      </c>
    </row>
    <row r="85" spans="1:9" ht="14.25" customHeight="1">
      <c r="A85" s="33" t="s">
        <v>32</v>
      </c>
      <c r="B85" s="33" t="s">
        <v>33</v>
      </c>
      <c r="C85" s="33" t="s">
        <v>41</v>
      </c>
      <c r="D85" s="34">
        <v>41791</v>
      </c>
      <c r="E85" s="35">
        <f t="shared" si="0"/>
        <v>6</v>
      </c>
      <c r="F85" s="33" t="s">
        <v>35</v>
      </c>
      <c r="G85" s="33" t="s">
        <v>38</v>
      </c>
      <c r="H85" s="33" t="s">
        <v>37</v>
      </c>
      <c r="I85" s="36">
        <v>4490046.4649999999</v>
      </c>
    </row>
    <row r="86" spans="1:9" ht="14.25" customHeight="1">
      <c r="A86" s="33" t="s">
        <v>32</v>
      </c>
      <c r="B86" s="33" t="s">
        <v>33</v>
      </c>
      <c r="C86" s="33" t="s">
        <v>41</v>
      </c>
      <c r="D86" s="34">
        <v>41456</v>
      </c>
      <c r="E86" s="35">
        <f t="shared" si="0"/>
        <v>7</v>
      </c>
      <c r="F86" s="33" t="s">
        <v>39</v>
      </c>
      <c r="G86" s="33" t="s">
        <v>36</v>
      </c>
      <c r="H86" s="33" t="s">
        <v>37</v>
      </c>
      <c r="I86" s="36">
        <v>2117872.8966999999</v>
      </c>
    </row>
    <row r="87" spans="1:9" ht="14.25" customHeight="1">
      <c r="A87" s="33" t="s">
        <v>32</v>
      </c>
      <c r="B87" s="33" t="s">
        <v>33</v>
      </c>
      <c r="C87" s="33" t="s">
        <v>41</v>
      </c>
      <c r="D87" s="34">
        <v>41487</v>
      </c>
      <c r="E87" s="35">
        <f t="shared" si="0"/>
        <v>8</v>
      </c>
      <c r="F87" s="33" t="s">
        <v>39</v>
      </c>
      <c r="G87" s="33" t="s">
        <v>36</v>
      </c>
      <c r="H87" s="33" t="s">
        <v>37</v>
      </c>
      <c r="I87" s="36">
        <v>1784971.7644</v>
      </c>
    </row>
    <row r="88" spans="1:9" ht="14.25" customHeight="1">
      <c r="A88" s="33" t="s">
        <v>32</v>
      </c>
      <c r="B88" s="33" t="s">
        <v>33</v>
      </c>
      <c r="C88" s="33" t="s">
        <v>41</v>
      </c>
      <c r="D88" s="34">
        <v>41518</v>
      </c>
      <c r="E88" s="35">
        <f t="shared" si="0"/>
        <v>9</v>
      </c>
      <c r="F88" s="33" t="s">
        <v>39</v>
      </c>
      <c r="G88" s="33" t="s">
        <v>36</v>
      </c>
      <c r="H88" s="33" t="s">
        <v>37</v>
      </c>
      <c r="I88" s="36">
        <v>1972165.5701000001</v>
      </c>
    </row>
    <row r="89" spans="1:9" ht="14.25" customHeight="1">
      <c r="A89" s="33" t="s">
        <v>32</v>
      </c>
      <c r="B89" s="33" t="s">
        <v>33</v>
      </c>
      <c r="C89" s="33" t="s">
        <v>41</v>
      </c>
      <c r="D89" s="34">
        <v>41548</v>
      </c>
      <c r="E89" s="35">
        <f t="shared" si="0"/>
        <v>10</v>
      </c>
      <c r="F89" s="33" t="s">
        <v>39</v>
      </c>
      <c r="G89" s="33" t="s">
        <v>36</v>
      </c>
      <c r="H89" s="33" t="s">
        <v>37</v>
      </c>
      <c r="I89" s="36">
        <v>1851866.2887999997</v>
      </c>
    </row>
    <row r="90" spans="1:9" ht="14.25" customHeight="1">
      <c r="A90" s="33" t="s">
        <v>32</v>
      </c>
      <c r="B90" s="33" t="s">
        <v>33</v>
      </c>
      <c r="C90" s="33" t="s">
        <v>41</v>
      </c>
      <c r="D90" s="34">
        <v>41579</v>
      </c>
      <c r="E90" s="35">
        <f t="shared" si="0"/>
        <v>11</v>
      </c>
      <c r="F90" s="33" t="s">
        <v>39</v>
      </c>
      <c r="G90" s="33" t="s">
        <v>36</v>
      </c>
      <c r="H90" s="33" t="s">
        <v>37</v>
      </c>
      <c r="I90" s="36">
        <v>1690687.8758</v>
      </c>
    </row>
    <row r="91" spans="1:9" ht="14.25" customHeight="1">
      <c r="A91" s="33" t="s">
        <v>32</v>
      </c>
      <c r="B91" s="33" t="s">
        <v>33</v>
      </c>
      <c r="C91" s="33" t="s">
        <v>41</v>
      </c>
      <c r="D91" s="34">
        <v>41609</v>
      </c>
      <c r="E91" s="35">
        <f t="shared" si="0"/>
        <v>12</v>
      </c>
      <c r="F91" s="33" t="s">
        <v>39</v>
      </c>
      <c r="G91" s="33" t="s">
        <v>36</v>
      </c>
      <c r="H91" s="33" t="s">
        <v>37</v>
      </c>
      <c r="I91" s="36">
        <v>1902139.5096</v>
      </c>
    </row>
    <row r="92" spans="1:9" ht="14.25" customHeight="1">
      <c r="A92" s="33" t="s">
        <v>32</v>
      </c>
      <c r="B92" s="33" t="s">
        <v>33</v>
      </c>
      <c r="C92" s="33" t="s">
        <v>41</v>
      </c>
      <c r="D92" s="34">
        <v>41640</v>
      </c>
      <c r="E92" s="35">
        <f t="shared" si="0"/>
        <v>1</v>
      </c>
      <c r="F92" s="33" t="s">
        <v>39</v>
      </c>
      <c r="G92" s="33" t="s">
        <v>36</v>
      </c>
      <c r="H92" s="33" t="s">
        <v>37</v>
      </c>
      <c r="I92" s="36">
        <v>2732162.5980000002</v>
      </c>
    </row>
    <row r="93" spans="1:9" ht="14.25" customHeight="1">
      <c r="A93" s="33" t="s">
        <v>32</v>
      </c>
      <c r="B93" s="33" t="s">
        <v>33</v>
      </c>
      <c r="C93" s="33" t="s">
        <v>41</v>
      </c>
      <c r="D93" s="34">
        <v>41671</v>
      </c>
      <c r="E93" s="35">
        <f t="shared" si="0"/>
        <v>2</v>
      </c>
      <c r="F93" s="33" t="s">
        <v>39</v>
      </c>
      <c r="G93" s="33" t="s">
        <v>36</v>
      </c>
      <c r="H93" s="33" t="s">
        <v>37</v>
      </c>
      <c r="I93" s="36">
        <v>2478782.8670000001</v>
      </c>
    </row>
    <row r="94" spans="1:9" ht="14.25" customHeight="1">
      <c r="A94" s="33" t="s">
        <v>32</v>
      </c>
      <c r="B94" s="33" t="s">
        <v>33</v>
      </c>
      <c r="C94" s="33" t="s">
        <v>41</v>
      </c>
      <c r="D94" s="34">
        <v>41699</v>
      </c>
      <c r="E94" s="35">
        <f t="shared" si="0"/>
        <v>3</v>
      </c>
      <c r="F94" s="33" t="s">
        <v>39</v>
      </c>
      <c r="G94" s="33" t="s">
        <v>36</v>
      </c>
      <c r="H94" s="33" t="s">
        <v>37</v>
      </c>
      <c r="I94" s="36">
        <v>2401016.5399000002</v>
      </c>
    </row>
    <row r="95" spans="1:9" ht="14.25" customHeight="1">
      <c r="A95" s="33" t="s">
        <v>32</v>
      </c>
      <c r="B95" s="33" t="s">
        <v>33</v>
      </c>
      <c r="C95" s="33" t="s">
        <v>41</v>
      </c>
      <c r="D95" s="34">
        <v>41730</v>
      </c>
      <c r="E95" s="35">
        <f t="shared" si="0"/>
        <v>4</v>
      </c>
      <c r="F95" s="33" t="s">
        <v>39</v>
      </c>
      <c r="G95" s="33" t="s">
        <v>36</v>
      </c>
      <c r="H95" s="33" t="s">
        <v>37</v>
      </c>
      <c r="I95" s="36">
        <v>1988364.2834000001</v>
      </c>
    </row>
    <row r="96" spans="1:9" ht="14.25" customHeight="1">
      <c r="A96" s="33" t="s">
        <v>32</v>
      </c>
      <c r="B96" s="33" t="s">
        <v>33</v>
      </c>
      <c r="C96" s="33" t="s">
        <v>41</v>
      </c>
      <c r="D96" s="34">
        <v>41760</v>
      </c>
      <c r="E96" s="35">
        <f t="shared" si="0"/>
        <v>5</v>
      </c>
      <c r="F96" s="33" t="s">
        <v>39</v>
      </c>
      <c r="G96" s="33" t="s">
        <v>36</v>
      </c>
      <c r="H96" s="33" t="s">
        <v>37</v>
      </c>
      <c r="I96" s="36">
        <v>1787780.9268</v>
      </c>
    </row>
    <row r="97" spans="1:9" ht="14.25" customHeight="1">
      <c r="A97" s="33" t="s">
        <v>32</v>
      </c>
      <c r="B97" s="33" t="s">
        <v>33</v>
      </c>
      <c r="C97" s="33" t="s">
        <v>41</v>
      </c>
      <c r="D97" s="34">
        <v>41791</v>
      </c>
      <c r="E97" s="35">
        <f t="shared" si="0"/>
        <v>6</v>
      </c>
      <c r="F97" s="33" t="s">
        <v>39</v>
      </c>
      <c r="G97" s="33" t="s">
        <v>36</v>
      </c>
      <c r="H97" s="33" t="s">
        <v>37</v>
      </c>
      <c r="I97" s="36">
        <v>1975620.4446</v>
      </c>
    </row>
    <row r="98" spans="1:9" ht="14.25" customHeight="1">
      <c r="A98" s="33" t="s">
        <v>32</v>
      </c>
      <c r="B98" s="33" t="s">
        <v>33</v>
      </c>
      <c r="C98" s="33" t="s">
        <v>41</v>
      </c>
      <c r="D98" s="34">
        <v>41456</v>
      </c>
      <c r="E98" s="35">
        <f t="shared" si="0"/>
        <v>7</v>
      </c>
      <c r="F98" s="33" t="s">
        <v>39</v>
      </c>
      <c r="G98" s="33" t="s">
        <v>38</v>
      </c>
      <c r="H98" s="33" t="s">
        <v>37</v>
      </c>
      <c r="I98" s="36">
        <v>3850677.9939999999</v>
      </c>
    </row>
    <row r="99" spans="1:9" ht="14.25" customHeight="1">
      <c r="A99" s="33" t="s">
        <v>32</v>
      </c>
      <c r="B99" s="33" t="s">
        <v>33</v>
      </c>
      <c r="C99" s="33" t="s">
        <v>41</v>
      </c>
      <c r="D99" s="34">
        <v>41487</v>
      </c>
      <c r="E99" s="35">
        <f t="shared" si="0"/>
        <v>8</v>
      </c>
      <c r="F99" s="33" t="s">
        <v>39</v>
      </c>
      <c r="G99" s="33" t="s">
        <v>38</v>
      </c>
      <c r="H99" s="33" t="s">
        <v>37</v>
      </c>
      <c r="I99" s="36">
        <v>3245403.2080000001</v>
      </c>
    </row>
    <row r="100" spans="1:9" ht="14.25" customHeight="1">
      <c r="A100" s="33" t="s">
        <v>32</v>
      </c>
      <c r="B100" s="33" t="s">
        <v>33</v>
      </c>
      <c r="C100" s="33" t="s">
        <v>41</v>
      </c>
      <c r="D100" s="34">
        <v>41518</v>
      </c>
      <c r="E100" s="35">
        <f t="shared" si="0"/>
        <v>9</v>
      </c>
      <c r="F100" s="33" t="s">
        <v>39</v>
      </c>
      <c r="G100" s="33" t="s">
        <v>38</v>
      </c>
      <c r="H100" s="33" t="s">
        <v>37</v>
      </c>
      <c r="I100" s="36">
        <v>3585755.5820000004</v>
      </c>
    </row>
    <row r="101" spans="1:9" ht="14.25" customHeight="1">
      <c r="A101" s="33" t="s">
        <v>32</v>
      </c>
      <c r="B101" s="33" t="s">
        <v>33</v>
      </c>
      <c r="C101" s="33" t="s">
        <v>41</v>
      </c>
      <c r="D101" s="34">
        <v>41548</v>
      </c>
      <c r="E101" s="35">
        <f t="shared" si="0"/>
        <v>10</v>
      </c>
      <c r="F101" s="33" t="s">
        <v>39</v>
      </c>
      <c r="G101" s="33" t="s">
        <v>38</v>
      </c>
      <c r="H101" s="33" t="s">
        <v>37</v>
      </c>
      <c r="I101" s="36">
        <v>3367029.6159999999</v>
      </c>
    </row>
    <row r="102" spans="1:9" ht="14.25" customHeight="1">
      <c r="A102" s="33" t="s">
        <v>32</v>
      </c>
      <c r="B102" s="33" t="s">
        <v>33</v>
      </c>
      <c r="C102" s="33" t="s">
        <v>41</v>
      </c>
      <c r="D102" s="34">
        <v>41579</v>
      </c>
      <c r="E102" s="35">
        <f t="shared" si="0"/>
        <v>11</v>
      </c>
      <c r="F102" s="33" t="s">
        <v>39</v>
      </c>
      <c r="G102" s="33" t="s">
        <v>38</v>
      </c>
      <c r="H102" s="33" t="s">
        <v>37</v>
      </c>
      <c r="I102" s="36">
        <v>3073977.9560000002</v>
      </c>
    </row>
    <row r="103" spans="1:9" ht="14.25" customHeight="1">
      <c r="A103" s="33" t="s">
        <v>32</v>
      </c>
      <c r="B103" s="33" t="s">
        <v>33</v>
      </c>
      <c r="C103" s="33" t="s">
        <v>41</v>
      </c>
      <c r="D103" s="34">
        <v>41609</v>
      </c>
      <c r="E103" s="35">
        <f t="shared" si="0"/>
        <v>12</v>
      </c>
      <c r="F103" s="33" t="s">
        <v>39</v>
      </c>
      <c r="G103" s="33" t="s">
        <v>38</v>
      </c>
      <c r="H103" s="33" t="s">
        <v>37</v>
      </c>
      <c r="I103" s="36">
        <v>3458435.4720000001</v>
      </c>
    </row>
    <row r="104" spans="1:9" ht="14.25" customHeight="1">
      <c r="A104" s="33" t="s">
        <v>32</v>
      </c>
      <c r="B104" s="33" t="s">
        <v>33</v>
      </c>
      <c r="C104" s="33" t="s">
        <v>41</v>
      </c>
      <c r="D104" s="34">
        <v>41640</v>
      </c>
      <c r="E104" s="35">
        <f t="shared" si="0"/>
        <v>1</v>
      </c>
      <c r="F104" s="33" t="s">
        <v>39</v>
      </c>
      <c r="G104" s="33" t="s">
        <v>38</v>
      </c>
      <c r="H104" s="33" t="s">
        <v>37</v>
      </c>
      <c r="I104" s="36">
        <v>4967568.3600000003</v>
      </c>
    </row>
    <row r="105" spans="1:9" ht="14.25" customHeight="1">
      <c r="A105" s="33" t="s">
        <v>32</v>
      </c>
      <c r="B105" s="33" t="s">
        <v>33</v>
      </c>
      <c r="C105" s="33" t="s">
        <v>41</v>
      </c>
      <c r="D105" s="34">
        <v>41671</v>
      </c>
      <c r="E105" s="35">
        <f t="shared" si="0"/>
        <v>2</v>
      </c>
      <c r="F105" s="33" t="s">
        <v>39</v>
      </c>
      <c r="G105" s="33" t="s">
        <v>38</v>
      </c>
      <c r="H105" s="33" t="s">
        <v>37</v>
      </c>
      <c r="I105" s="36">
        <v>4506877.9400000004</v>
      </c>
    </row>
    <row r="106" spans="1:9" ht="14.25" customHeight="1">
      <c r="A106" s="33" t="s">
        <v>32</v>
      </c>
      <c r="B106" s="33" t="s">
        <v>33</v>
      </c>
      <c r="C106" s="33" t="s">
        <v>41</v>
      </c>
      <c r="D106" s="34">
        <v>41699</v>
      </c>
      <c r="E106" s="35">
        <f t="shared" si="0"/>
        <v>3</v>
      </c>
      <c r="F106" s="33" t="s">
        <v>39</v>
      </c>
      <c r="G106" s="33" t="s">
        <v>38</v>
      </c>
      <c r="H106" s="33" t="s">
        <v>37</v>
      </c>
      <c r="I106" s="36">
        <v>4365484.6179999998</v>
      </c>
    </row>
    <row r="107" spans="1:9" ht="14.25" customHeight="1">
      <c r="A107" s="33" t="s">
        <v>32</v>
      </c>
      <c r="B107" s="33" t="s">
        <v>33</v>
      </c>
      <c r="C107" s="33" t="s">
        <v>41</v>
      </c>
      <c r="D107" s="34">
        <v>41730</v>
      </c>
      <c r="E107" s="35">
        <f t="shared" si="0"/>
        <v>4</v>
      </c>
      <c r="F107" s="33" t="s">
        <v>39</v>
      </c>
      <c r="G107" s="33" t="s">
        <v>38</v>
      </c>
      <c r="H107" s="33" t="s">
        <v>37</v>
      </c>
      <c r="I107" s="36">
        <v>4615207.7879999997</v>
      </c>
    </row>
    <row r="108" spans="1:9" ht="14.25" customHeight="1">
      <c r="A108" s="33" t="s">
        <v>32</v>
      </c>
      <c r="B108" s="33" t="s">
        <v>33</v>
      </c>
      <c r="C108" s="33" t="s">
        <v>41</v>
      </c>
      <c r="D108" s="34">
        <v>41760</v>
      </c>
      <c r="E108" s="35">
        <f t="shared" si="0"/>
        <v>5</v>
      </c>
      <c r="F108" s="33" t="s">
        <v>39</v>
      </c>
      <c r="G108" s="33" t="s">
        <v>38</v>
      </c>
      <c r="H108" s="33" t="s">
        <v>37</v>
      </c>
      <c r="I108" s="36">
        <v>3250510.7760000005</v>
      </c>
    </row>
    <row r="109" spans="1:9" ht="14.25" customHeight="1">
      <c r="A109" s="33" t="s">
        <v>32</v>
      </c>
      <c r="B109" s="33" t="s">
        <v>33</v>
      </c>
      <c r="C109" s="33" t="s">
        <v>41</v>
      </c>
      <c r="D109" s="34">
        <v>41791</v>
      </c>
      <c r="E109" s="35">
        <f t="shared" si="0"/>
        <v>6</v>
      </c>
      <c r="F109" s="33" t="s">
        <v>39</v>
      </c>
      <c r="G109" s="33" t="s">
        <v>38</v>
      </c>
      <c r="H109" s="33" t="s">
        <v>37</v>
      </c>
      <c r="I109" s="36">
        <v>3592037.1720000003</v>
      </c>
    </row>
    <row r="110" spans="1:9" ht="14.25" customHeight="1">
      <c r="A110" s="33" t="s">
        <v>32</v>
      </c>
      <c r="B110" s="33" t="s">
        <v>33</v>
      </c>
      <c r="C110" s="33" t="s">
        <v>41</v>
      </c>
      <c r="D110" s="34">
        <v>41456</v>
      </c>
      <c r="E110" s="35">
        <f t="shared" si="0"/>
        <v>7</v>
      </c>
      <c r="F110" s="33" t="s">
        <v>40</v>
      </c>
      <c r="G110" s="33" t="s">
        <v>36</v>
      </c>
      <c r="H110" s="33" t="s">
        <v>37</v>
      </c>
      <c r="I110" s="36">
        <v>4139478.8435499985</v>
      </c>
    </row>
    <row r="111" spans="1:9" ht="14.25" customHeight="1">
      <c r="A111" s="33" t="s">
        <v>32</v>
      </c>
      <c r="B111" s="33" t="s">
        <v>33</v>
      </c>
      <c r="C111" s="33" t="s">
        <v>41</v>
      </c>
      <c r="D111" s="34">
        <v>41487</v>
      </c>
      <c r="E111" s="35">
        <f t="shared" si="0"/>
        <v>8</v>
      </c>
      <c r="F111" s="33" t="s">
        <v>40</v>
      </c>
      <c r="G111" s="33" t="s">
        <v>36</v>
      </c>
      <c r="H111" s="33" t="s">
        <v>37</v>
      </c>
      <c r="I111" s="36">
        <v>3488808.4485999988</v>
      </c>
    </row>
    <row r="112" spans="1:9" ht="14.25" customHeight="1">
      <c r="A112" s="33" t="s">
        <v>32</v>
      </c>
      <c r="B112" s="33" t="s">
        <v>33</v>
      </c>
      <c r="C112" s="33" t="s">
        <v>41</v>
      </c>
      <c r="D112" s="34">
        <v>41518</v>
      </c>
      <c r="E112" s="35">
        <f t="shared" si="0"/>
        <v>9</v>
      </c>
      <c r="F112" s="33" t="s">
        <v>40</v>
      </c>
      <c r="G112" s="33" t="s">
        <v>36</v>
      </c>
      <c r="H112" s="33" t="s">
        <v>37</v>
      </c>
      <c r="I112" s="36">
        <v>3854687.2506499989</v>
      </c>
    </row>
    <row r="113" spans="1:9" ht="14.25" customHeight="1">
      <c r="A113" s="33" t="s">
        <v>32</v>
      </c>
      <c r="B113" s="33" t="s">
        <v>33</v>
      </c>
      <c r="C113" s="33" t="s">
        <v>41</v>
      </c>
      <c r="D113" s="34">
        <v>41548</v>
      </c>
      <c r="E113" s="35">
        <f t="shared" si="0"/>
        <v>10</v>
      </c>
      <c r="F113" s="33" t="s">
        <v>40</v>
      </c>
      <c r="G113" s="33" t="s">
        <v>36</v>
      </c>
      <c r="H113" s="33" t="s">
        <v>37</v>
      </c>
      <c r="I113" s="36">
        <v>3619556.8371999986</v>
      </c>
    </row>
    <row r="114" spans="1:9" ht="14.25" customHeight="1">
      <c r="A114" s="33" t="s">
        <v>32</v>
      </c>
      <c r="B114" s="33" t="s">
        <v>33</v>
      </c>
      <c r="C114" s="33" t="s">
        <v>41</v>
      </c>
      <c r="D114" s="34">
        <v>41579</v>
      </c>
      <c r="E114" s="35">
        <f t="shared" si="0"/>
        <v>11</v>
      </c>
      <c r="F114" s="33" t="s">
        <v>40</v>
      </c>
      <c r="G114" s="33" t="s">
        <v>36</v>
      </c>
      <c r="H114" s="33" t="s">
        <v>37</v>
      </c>
      <c r="I114" s="36">
        <v>3304526.302699999</v>
      </c>
    </row>
    <row r="115" spans="1:9" ht="14.25" customHeight="1">
      <c r="A115" s="33" t="s">
        <v>32</v>
      </c>
      <c r="B115" s="33" t="s">
        <v>33</v>
      </c>
      <c r="C115" s="33" t="s">
        <v>41</v>
      </c>
      <c r="D115" s="34">
        <v>41609</v>
      </c>
      <c r="E115" s="35">
        <f t="shared" si="0"/>
        <v>12</v>
      </c>
      <c r="F115" s="33" t="s">
        <v>40</v>
      </c>
      <c r="G115" s="33" t="s">
        <v>36</v>
      </c>
      <c r="H115" s="33" t="s">
        <v>37</v>
      </c>
      <c r="I115" s="36">
        <v>3717818.1323999991</v>
      </c>
    </row>
    <row r="116" spans="1:9" ht="14.25" customHeight="1">
      <c r="A116" s="33" t="s">
        <v>32</v>
      </c>
      <c r="B116" s="33" t="s">
        <v>33</v>
      </c>
      <c r="C116" s="33" t="s">
        <v>41</v>
      </c>
      <c r="D116" s="34">
        <v>41640</v>
      </c>
      <c r="E116" s="35">
        <f t="shared" si="0"/>
        <v>1</v>
      </c>
      <c r="F116" s="33" t="s">
        <v>40</v>
      </c>
      <c r="G116" s="33" t="s">
        <v>36</v>
      </c>
      <c r="H116" s="33" t="s">
        <v>37</v>
      </c>
      <c r="I116" s="36">
        <v>5340135.9869999988</v>
      </c>
    </row>
    <row r="117" spans="1:9" ht="14.25" customHeight="1">
      <c r="A117" s="33" t="s">
        <v>32</v>
      </c>
      <c r="B117" s="33" t="s">
        <v>33</v>
      </c>
      <c r="C117" s="33" t="s">
        <v>41</v>
      </c>
      <c r="D117" s="34">
        <v>41671</v>
      </c>
      <c r="E117" s="35">
        <f t="shared" si="0"/>
        <v>2</v>
      </c>
      <c r="F117" s="33" t="s">
        <v>40</v>
      </c>
      <c r="G117" s="33" t="s">
        <v>36</v>
      </c>
      <c r="H117" s="33" t="s">
        <v>37</v>
      </c>
      <c r="I117" s="36">
        <v>4844893.7854999984</v>
      </c>
    </row>
    <row r="118" spans="1:9" ht="14.25" customHeight="1">
      <c r="A118" s="33" t="s">
        <v>32</v>
      </c>
      <c r="B118" s="33" t="s">
        <v>33</v>
      </c>
      <c r="C118" s="33" t="s">
        <v>41</v>
      </c>
      <c r="D118" s="34">
        <v>41699</v>
      </c>
      <c r="E118" s="35">
        <f t="shared" si="0"/>
        <v>3</v>
      </c>
      <c r="F118" s="33" t="s">
        <v>40</v>
      </c>
      <c r="G118" s="33" t="s">
        <v>36</v>
      </c>
      <c r="H118" s="33" t="s">
        <v>37</v>
      </c>
      <c r="I118" s="36">
        <v>4692895.9643499991</v>
      </c>
    </row>
    <row r="119" spans="1:9" ht="14.25" customHeight="1">
      <c r="A119" s="33" t="s">
        <v>32</v>
      </c>
      <c r="B119" s="33" t="s">
        <v>33</v>
      </c>
      <c r="C119" s="33" t="s">
        <v>41</v>
      </c>
      <c r="D119" s="34">
        <v>41730</v>
      </c>
      <c r="E119" s="35">
        <f t="shared" si="0"/>
        <v>4</v>
      </c>
      <c r="F119" s="33" t="s">
        <v>40</v>
      </c>
      <c r="G119" s="33" t="s">
        <v>36</v>
      </c>
      <c r="H119" s="33" t="s">
        <v>37</v>
      </c>
      <c r="I119" s="36">
        <v>4886348.3721000003</v>
      </c>
    </row>
    <row r="120" spans="1:9" ht="14.25" customHeight="1">
      <c r="A120" s="33" t="s">
        <v>32</v>
      </c>
      <c r="B120" s="33" t="s">
        <v>33</v>
      </c>
      <c r="C120" s="33" t="s">
        <v>41</v>
      </c>
      <c r="D120" s="34">
        <v>41760</v>
      </c>
      <c r="E120" s="35">
        <f t="shared" si="0"/>
        <v>5</v>
      </c>
      <c r="F120" s="33" t="s">
        <v>40</v>
      </c>
      <c r="G120" s="33" t="s">
        <v>36</v>
      </c>
      <c r="H120" s="33" t="s">
        <v>37</v>
      </c>
      <c r="I120" s="36">
        <v>3494299.084199999</v>
      </c>
    </row>
    <row r="121" spans="1:9" ht="14.25" customHeight="1">
      <c r="A121" s="33" t="s">
        <v>32</v>
      </c>
      <c r="B121" s="33" t="s">
        <v>33</v>
      </c>
      <c r="C121" s="33" t="s">
        <v>41</v>
      </c>
      <c r="D121" s="34">
        <v>41791</v>
      </c>
      <c r="E121" s="35">
        <f t="shared" si="0"/>
        <v>6</v>
      </c>
      <c r="F121" s="33" t="s">
        <v>40</v>
      </c>
      <c r="G121" s="33" t="s">
        <v>36</v>
      </c>
      <c r="H121" s="33" t="s">
        <v>37</v>
      </c>
      <c r="I121" s="36">
        <v>3861439.9598999987</v>
      </c>
    </row>
    <row r="122" spans="1:9" ht="14.25" customHeight="1">
      <c r="A122" s="33" t="s">
        <v>32</v>
      </c>
      <c r="B122" s="33" t="s">
        <v>33</v>
      </c>
      <c r="C122" s="33" t="s">
        <v>42</v>
      </c>
      <c r="D122" s="34">
        <v>41456</v>
      </c>
      <c r="E122" s="35">
        <f t="shared" si="0"/>
        <v>7</v>
      </c>
      <c r="F122" s="33" t="s">
        <v>35</v>
      </c>
      <c r="G122" s="33" t="s">
        <v>36</v>
      </c>
      <c r="H122" s="33" t="s">
        <v>37</v>
      </c>
      <c r="I122" s="36">
        <v>1766228.7212499999</v>
      </c>
    </row>
    <row r="123" spans="1:9" ht="14.25" customHeight="1">
      <c r="A123" s="33" t="s">
        <v>32</v>
      </c>
      <c r="B123" s="33" t="s">
        <v>33</v>
      </c>
      <c r="C123" s="33" t="s">
        <v>42</v>
      </c>
      <c r="D123" s="34">
        <v>41487</v>
      </c>
      <c r="E123" s="35">
        <f t="shared" si="0"/>
        <v>8</v>
      </c>
      <c r="F123" s="33" t="s">
        <v>35</v>
      </c>
      <c r="G123" s="33" t="s">
        <v>36</v>
      </c>
      <c r="H123" s="33" t="s">
        <v>37</v>
      </c>
      <c r="I123" s="36">
        <v>1951422.76125</v>
      </c>
    </row>
    <row r="124" spans="1:9" ht="14.25" customHeight="1">
      <c r="A124" s="33" t="s">
        <v>32</v>
      </c>
      <c r="B124" s="33" t="s">
        <v>33</v>
      </c>
      <c r="C124" s="33" t="s">
        <v>42</v>
      </c>
      <c r="D124" s="34">
        <v>41518</v>
      </c>
      <c r="E124" s="35">
        <f t="shared" si="0"/>
        <v>9</v>
      </c>
      <c r="F124" s="33" t="s">
        <v>35</v>
      </c>
      <c r="G124" s="33" t="s">
        <v>36</v>
      </c>
      <c r="H124" s="33" t="s">
        <v>37</v>
      </c>
      <c r="I124" s="36">
        <v>1699371.23875</v>
      </c>
    </row>
    <row r="125" spans="1:9" ht="14.25" customHeight="1">
      <c r="A125" s="33" t="s">
        <v>32</v>
      </c>
      <c r="B125" s="33" t="s">
        <v>33</v>
      </c>
      <c r="C125" s="33" t="s">
        <v>42</v>
      </c>
      <c r="D125" s="34">
        <v>41548</v>
      </c>
      <c r="E125" s="35">
        <f t="shared" si="0"/>
        <v>10</v>
      </c>
      <c r="F125" s="33" t="s">
        <v>35</v>
      </c>
      <c r="G125" s="33" t="s">
        <v>36</v>
      </c>
      <c r="H125" s="33" t="s">
        <v>37</v>
      </c>
      <c r="I125" s="36">
        <v>1502189.2037500001</v>
      </c>
    </row>
    <row r="126" spans="1:9" ht="14.25" customHeight="1">
      <c r="A126" s="33" t="s">
        <v>32</v>
      </c>
      <c r="B126" s="33" t="s">
        <v>33</v>
      </c>
      <c r="C126" s="33" t="s">
        <v>42</v>
      </c>
      <c r="D126" s="34">
        <v>41579</v>
      </c>
      <c r="E126" s="35">
        <f t="shared" si="0"/>
        <v>11</v>
      </c>
      <c r="F126" s="33" t="s">
        <v>35</v>
      </c>
      <c r="G126" s="33" t="s">
        <v>36</v>
      </c>
      <c r="H126" s="33" t="s">
        <v>37</v>
      </c>
      <c r="I126" s="36">
        <v>1650239.5062500001</v>
      </c>
    </row>
    <row r="127" spans="1:9" ht="14.25" customHeight="1">
      <c r="A127" s="33" t="s">
        <v>32</v>
      </c>
      <c r="B127" s="33" t="s">
        <v>33</v>
      </c>
      <c r="C127" s="33" t="s">
        <v>42</v>
      </c>
      <c r="D127" s="34">
        <v>41609</v>
      </c>
      <c r="E127" s="35">
        <f t="shared" si="0"/>
        <v>12</v>
      </c>
      <c r="F127" s="33" t="s">
        <v>35</v>
      </c>
      <c r="G127" s="33" t="s">
        <v>36</v>
      </c>
      <c r="H127" s="33" t="s">
        <v>37</v>
      </c>
      <c r="I127" s="36">
        <v>1406546.085</v>
      </c>
    </row>
    <row r="128" spans="1:9" ht="14.25" customHeight="1">
      <c r="A128" s="33" t="s">
        <v>32</v>
      </c>
      <c r="B128" s="33" t="s">
        <v>33</v>
      </c>
      <c r="C128" s="33" t="s">
        <v>42</v>
      </c>
      <c r="D128" s="34">
        <v>41640</v>
      </c>
      <c r="E128" s="35">
        <f t="shared" si="0"/>
        <v>1</v>
      </c>
      <c r="F128" s="33" t="s">
        <v>35</v>
      </c>
      <c r="G128" s="33" t="s">
        <v>36</v>
      </c>
      <c r="H128" s="33" t="s">
        <v>37</v>
      </c>
      <c r="I128" s="36">
        <v>2151540.1949999998</v>
      </c>
    </row>
    <row r="129" spans="1:9" ht="14.25" customHeight="1">
      <c r="A129" s="33" t="s">
        <v>32</v>
      </c>
      <c r="B129" s="33" t="s">
        <v>33</v>
      </c>
      <c r="C129" s="33" t="s">
        <v>42</v>
      </c>
      <c r="D129" s="34">
        <v>41671</v>
      </c>
      <c r="E129" s="35">
        <f t="shared" si="0"/>
        <v>2</v>
      </c>
      <c r="F129" s="33" t="s">
        <v>35</v>
      </c>
      <c r="G129" s="33" t="s">
        <v>36</v>
      </c>
      <c r="H129" s="33" t="s">
        <v>37</v>
      </c>
      <c r="I129" s="36">
        <v>2191228.2262499998</v>
      </c>
    </row>
    <row r="130" spans="1:9" ht="14.25" customHeight="1">
      <c r="A130" s="33" t="s">
        <v>32</v>
      </c>
      <c r="B130" s="33" t="s">
        <v>33</v>
      </c>
      <c r="C130" s="33" t="s">
        <v>42</v>
      </c>
      <c r="D130" s="34">
        <v>41699</v>
      </c>
      <c r="E130" s="35">
        <f t="shared" si="0"/>
        <v>3</v>
      </c>
      <c r="F130" s="33" t="s">
        <v>35</v>
      </c>
      <c r="G130" s="33" t="s">
        <v>36</v>
      </c>
      <c r="H130" s="33" t="s">
        <v>37</v>
      </c>
      <c r="I130" s="36">
        <v>1965526.61625</v>
      </c>
    </row>
    <row r="131" spans="1:9" ht="14.25" customHeight="1">
      <c r="A131" s="33" t="s">
        <v>32</v>
      </c>
      <c r="B131" s="33" t="s">
        <v>33</v>
      </c>
      <c r="C131" s="33" t="s">
        <v>42</v>
      </c>
      <c r="D131" s="34">
        <v>41730</v>
      </c>
      <c r="E131" s="35">
        <f t="shared" si="0"/>
        <v>4</v>
      </c>
      <c r="F131" s="33" t="s">
        <v>35</v>
      </c>
      <c r="G131" s="33" t="s">
        <v>36</v>
      </c>
      <c r="H131" s="33" t="s">
        <v>37</v>
      </c>
      <c r="I131" s="36">
        <v>2084911.36</v>
      </c>
    </row>
    <row r="132" spans="1:9" ht="14.25" customHeight="1">
      <c r="A132" s="33" t="s">
        <v>32</v>
      </c>
      <c r="B132" s="33" t="s">
        <v>33</v>
      </c>
      <c r="C132" s="33" t="s">
        <v>42</v>
      </c>
      <c r="D132" s="34">
        <v>41760</v>
      </c>
      <c r="E132" s="35">
        <f t="shared" si="0"/>
        <v>5</v>
      </c>
      <c r="F132" s="33" t="s">
        <v>35</v>
      </c>
      <c r="G132" s="33" t="s">
        <v>36</v>
      </c>
      <c r="H132" s="33" t="s">
        <v>37</v>
      </c>
      <c r="I132" s="36">
        <v>2053699.35375</v>
      </c>
    </row>
    <row r="133" spans="1:9" ht="14.25" customHeight="1">
      <c r="A133" s="33" t="s">
        <v>32</v>
      </c>
      <c r="B133" s="33" t="s">
        <v>33</v>
      </c>
      <c r="C133" s="33" t="s">
        <v>42</v>
      </c>
      <c r="D133" s="34">
        <v>41791</v>
      </c>
      <c r="E133" s="35">
        <f t="shared" si="0"/>
        <v>6</v>
      </c>
      <c r="F133" s="33" t="s">
        <v>35</v>
      </c>
      <c r="G133" s="33" t="s">
        <v>36</v>
      </c>
      <c r="H133" s="33" t="s">
        <v>37</v>
      </c>
      <c r="I133" s="36">
        <v>2197266.9237500001</v>
      </c>
    </row>
    <row r="134" spans="1:9" ht="14.25" customHeight="1">
      <c r="A134" s="33" t="s">
        <v>32</v>
      </c>
      <c r="B134" s="33" t="s">
        <v>33</v>
      </c>
      <c r="C134" s="33" t="s">
        <v>42</v>
      </c>
      <c r="D134" s="34">
        <v>41456</v>
      </c>
      <c r="E134" s="35">
        <f t="shared" si="0"/>
        <v>7</v>
      </c>
      <c r="F134" s="33" t="s">
        <v>35</v>
      </c>
      <c r="G134" s="33" t="s">
        <v>38</v>
      </c>
      <c r="H134" s="33" t="s">
        <v>37</v>
      </c>
      <c r="I134" s="36">
        <v>3532457.4424999999</v>
      </c>
    </row>
    <row r="135" spans="1:9" ht="14.25" customHeight="1">
      <c r="A135" s="33" t="s">
        <v>32</v>
      </c>
      <c r="B135" s="33" t="s">
        <v>33</v>
      </c>
      <c r="C135" s="33" t="s">
        <v>42</v>
      </c>
      <c r="D135" s="34">
        <v>41487</v>
      </c>
      <c r="E135" s="35">
        <f t="shared" si="0"/>
        <v>8</v>
      </c>
      <c r="F135" s="33" t="s">
        <v>35</v>
      </c>
      <c r="G135" s="33" t="s">
        <v>38</v>
      </c>
      <c r="H135" s="33" t="s">
        <v>37</v>
      </c>
      <c r="I135" s="36">
        <v>3902845.5225</v>
      </c>
    </row>
    <row r="136" spans="1:9" ht="14.25" customHeight="1">
      <c r="A136" s="33" t="s">
        <v>32</v>
      </c>
      <c r="B136" s="33" t="s">
        <v>33</v>
      </c>
      <c r="C136" s="33" t="s">
        <v>42</v>
      </c>
      <c r="D136" s="34">
        <v>41518</v>
      </c>
      <c r="E136" s="35">
        <f t="shared" si="0"/>
        <v>9</v>
      </c>
      <c r="F136" s="33" t="s">
        <v>35</v>
      </c>
      <c r="G136" s="33" t="s">
        <v>38</v>
      </c>
      <c r="H136" s="33" t="s">
        <v>37</v>
      </c>
      <c r="I136" s="36">
        <v>3398742.4775</v>
      </c>
    </row>
    <row r="137" spans="1:9" ht="14.25" customHeight="1">
      <c r="A137" s="33" t="s">
        <v>32</v>
      </c>
      <c r="B137" s="33" t="s">
        <v>33</v>
      </c>
      <c r="C137" s="33" t="s">
        <v>42</v>
      </c>
      <c r="D137" s="34">
        <v>41548</v>
      </c>
      <c r="E137" s="35">
        <f t="shared" si="0"/>
        <v>10</v>
      </c>
      <c r="F137" s="33" t="s">
        <v>35</v>
      </c>
      <c r="G137" s="33" t="s">
        <v>38</v>
      </c>
      <c r="H137" s="33" t="s">
        <v>37</v>
      </c>
      <c r="I137" s="36">
        <v>3004378.4075000002</v>
      </c>
    </row>
    <row r="138" spans="1:9" ht="14.25" customHeight="1">
      <c r="A138" s="33" t="s">
        <v>32</v>
      </c>
      <c r="B138" s="33" t="s">
        <v>33</v>
      </c>
      <c r="C138" s="33" t="s">
        <v>42</v>
      </c>
      <c r="D138" s="34">
        <v>41579</v>
      </c>
      <c r="E138" s="35">
        <f t="shared" si="0"/>
        <v>11</v>
      </c>
      <c r="F138" s="33" t="s">
        <v>35</v>
      </c>
      <c r="G138" s="33" t="s">
        <v>38</v>
      </c>
      <c r="H138" s="33" t="s">
        <v>37</v>
      </c>
      <c r="I138" s="36">
        <v>3300479.0125000002</v>
      </c>
    </row>
    <row r="139" spans="1:9" ht="14.25" customHeight="1">
      <c r="A139" s="33" t="s">
        <v>32</v>
      </c>
      <c r="B139" s="33" t="s">
        <v>33</v>
      </c>
      <c r="C139" s="33" t="s">
        <v>42</v>
      </c>
      <c r="D139" s="34">
        <v>41609</v>
      </c>
      <c r="E139" s="35">
        <f t="shared" si="0"/>
        <v>12</v>
      </c>
      <c r="F139" s="33" t="s">
        <v>35</v>
      </c>
      <c r="G139" s="33" t="s">
        <v>38</v>
      </c>
      <c r="H139" s="33" t="s">
        <v>37</v>
      </c>
      <c r="I139" s="36">
        <v>2813092.17</v>
      </c>
    </row>
    <row r="140" spans="1:9" ht="14.25" customHeight="1">
      <c r="A140" s="33" t="s">
        <v>32</v>
      </c>
      <c r="B140" s="33" t="s">
        <v>33</v>
      </c>
      <c r="C140" s="33" t="s">
        <v>42</v>
      </c>
      <c r="D140" s="34">
        <v>41640</v>
      </c>
      <c r="E140" s="35">
        <f t="shared" si="0"/>
        <v>1</v>
      </c>
      <c r="F140" s="33" t="s">
        <v>35</v>
      </c>
      <c r="G140" s="33" t="s">
        <v>38</v>
      </c>
      <c r="H140" s="33" t="s">
        <v>37</v>
      </c>
      <c r="I140" s="36">
        <v>4303080.3899999997</v>
      </c>
    </row>
    <row r="141" spans="1:9" ht="14.25" customHeight="1">
      <c r="A141" s="33" t="s">
        <v>32</v>
      </c>
      <c r="B141" s="33" t="s">
        <v>33</v>
      </c>
      <c r="C141" s="33" t="s">
        <v>42</v>
      </c>
      <c r="D141" s="34">
        <v>41671</v>
      </c>
      <c r="E141" s="35">
        <f t="shared" si="0"/>
        <v>2</v>
      </c>
      <c r="F141" s="33" t="s">
        <v>35</v>
      </c>
      <c r="G141" s="33" t="s">
        <v>38</v>
      </c>
      <c r="H141" s="33" t="s">
        <v>37</v>
      </c>
      <c r="I141" s="36">
        <v>4382456.4524999997</v>
      </c>
    </row>
    <row r="142" spans="1:9" ht="14.25" customHeight="1">
      <c r="A142" s="33" t="s">
        <v>32</v>
      </c>
      <c r="B142" s="33" t="s">
        <v>33</v>
      </c>
      <c r="C142" s="33" t="s">
        <v>42</v>
      </c>
      <c r="D142" s="34">
        <v>41699</v>
      </c>
      <c r="E142" s="35">
        <f t="shared" si="0"/>
        <v>3</v>
      </c>
      <c r="F142" s="33" t="s">
        <v>35</v>
      </c>
      <c r="G142" s="33" t="s">
        <v>38</v>
      </c>
      <c r="H142" s="33" t="s">
        <v>37</v>
      </c>
      <c r="I142" s="36">
        <v>3931053.2324999999</v>
      </c>
    </row>
    <row r="143" spans="1:9" ht="14.25" customHeight="1">
      <c r="A143" s="33" t="s">
        <v>32</v>
      </c>
      <c r="B143" s="33" t="s">
        <v>33</v>
      </c>
      <c r="C143" s="33" t="s">
        <v>42</v>
      </c>
      <c r="D143" s="34">
        <v>41730</v>
      </c>
      <c r="E143" s="35">
        <f t="shared" si="0"/>
        <v>4</v>
      </c>
      <c r="F143" s="33" t="s">
        <v>35</v>
      </c>
      <c r="G143" s="33" t="s">
        <v>38</v>
      </c>
      <c r="H143" s="33" t="s">
        <v>37</v>
      </c>
      <c r="I143" s="36">
        <v>4169822.72</v>
      </c>
    </row>
    <row r="144" spans="1:9" ht="14.25" customHeight="1">
      <c r="A144" s="33" t="s">
        <v>32</v>
      </c>
      <c r="B144" s="33" t="s">
        <v>33</v>
      </c>
      <c r="C144" s="33" t="s">
        <v>42</v>
      </c>
      <c r="D144" s="34">
        <v>41760</v>
      </c>
      <c r="E144" s="35">
        <f t="shared" si="0"/>
        <v>5</v>
      </c>
      <c r="F144" s="33" t="s">
        <v>35</v>
      </c>
      <c r="G144" s="33" t="s">
        <v>38</v>
      </c>
      <c r="H144" s="33" t="s">
        <v>37</v>
      </c>
      <c r="I144" s="36">
        <v>4107398.7075</v>
      </c>
    </row>
    <row r="145" spans="1:9" ht="14.25" customHeight="1">
      <c r="A145" s="33" t="s">
        <v>32</v>
      </c>
      <c r="B145" s="33" t="s">
        <v>33</v>
      </c>
      <c r="C145" s="33" t="s">
        <v>42</v>
      </c>
      <c r="D145" s="34">
        <v>41791</v>
      </c>
      <c r="E145" s="35">
        <f t="shared" si="0"/>
        <v>6</v>
      </c>
      <c r="F145" s="33" t="s">
        <v>35</v>
      </c>
      <c r="G145" s="33" t="s">
        <v>38</v>
      </c>
      <c r="H145" s="33" t="s">
        <v>37</v>
      </c>
      <c r="I145" s="36">
        <v>4394533.8475000001</v>
      </c>
    </row>
    <row r="146" spans="1:9" ht="14.25" customHeight="1">
      <c r="A146" s="33" t="s">
        <v>32</v>
      </c>
      <c r="B146" s="33" t="s">
        <v>33</v>
      </c>
      <c r="C146" s="33" t="s">
        <v>42</v>
      </c>
      <c r="D146" s="34">
        <v>41456</v>
      </c>
      <c r="E146" s="35">
        <f t="shared" si="0"/>
        <v>7</v>
      </c>
      <c r="F146" s="33" t="s">
        <v>39</v>
      </c>
      <c r="G146" s="33" t="s">
        <v>36</v>
      </c>
      <c r="H146" s="33" t="s">
        <v>37</v>
      </c>
      <c r="I146" s="36">
        <v>1554281.2747</v>
      </c>
    </row>
    <row r="147" spans="1:9" ht="14.25" customHeight="1">
      <c r="A147" s="33" t="s">
        <v>32</v>
      </c>
      <c r="B147" s="33" t="s">
        <v>33</v>
      </c>
      <c r="C147" s="33" t="s">
        <v>42</v>
      </c>
      <c r="D147" s="34">
        <v>41487</v>
      </c>
      <c r="E147" s="35">
        <f t="shared" si="0"/>
        <v>8</v>
      </c>
      <c r="F147" s="33" t="s">
        <v>39</v>
      </c>
      <c r="G147" s="33" t="s">
        <v>36</v>
      </c>
      <c r="H147" s="33" t="s">
        <v>37</v>
      </c>
      <c r="I147" s="36">
        <v>1717252.0299</v>
      </c>
    </row>
    <row r="148" spans="1:9" ht="14.25" customHeight="1">
      <c r="A148" s="33" t="s">
        <v>32</v>
      </c>
      <c r="B148" s="33" t="s">
        <v>33</v>
      </c>
      <c r="C148" s="33" t="s">
        <v>42</v>
      </c>
      <c r="D148" s="34">
        <v>41518</v>
      </c>
      <c r="E148" s="35">
        <f t="shared" si="0"/>
        <v>9</v>
      </c>
      <c r="F148" s="33" t="s">
        <v>39</v>
      </c>
      <c r="G148" s="33" t="s">
        <v>36</v>
      </c>
      <c r="H148" s="33" t="s">
        <v>37</v>
      </c>
      <c r="I148" s="36">
        <v>1495446.6901</v>
      </c>
    </row>
    <row r="149" spans="1:9" ht="14.25" customHeight="1">
      <c r="A149" s="33" t="s">
        <v>32</v>
      </c>
      <c r="B149" s="33" t="s">
        <v>33</v>
      </c>
      <c r="C149" s="33" t="s">
        <v>42</v>
      </c>
      <c r="D149" s="34">
        <v>41548</v>
      </c>
      <c r="E149" s="35">
        <f t="shared" si="0"/>
        <v>10</v>
      </c>
      <c r="F149" s="33" t="s">
        <v>39</v>
      </c>
      <c r="G149" s="33" t="s">
        <v>36</v>
      </c>
      <c r="H149" s="33" t="s">
        <v>37</v>
      </c>
      <c r="I149" s="36">
        <v>1321926.4993</v>
      </c>
    </row>
    <row r="150" spans="1:9" ht="14.25" customHeight="1">
      <c r="A150" s="33" t="s">
        <v>32</v>
      </c>
      <c r="B150" s="33" t="s">
        <v>33</v>
      </c>
      <c r="C150" s="33" t="s">
        <v>42</v>
      </c>
      <c r="D150" s="34">
        <v>41579</v>
      </c>
      <c r="E150" s="35">
        <f t="shared" si="0"/>
        <v>11</v>
      </c>
      <c r="F150" s="33" t="s">
        <v>39</v>
      </c>
      <c r="G150" s="33" t="s">
        <v>36</v>
      </c>
      <c r="H150" s="33" t="s">
        <v>37</v>
      </c>
      <c r="I150" s="36">
        <v>1452210.7655</v>
      </c>
    </row>
    <row r="151" spans="1:9" ht="14.25" customHeight="1">
      <c r="A151" s="33" t="s">
        <v>32</v>
      </c>
      <c r="B151" s="33" t="s">
        <v>33</v>
      </c>
      <c r="C151" s="33" t="s">
        <v>42</v>
      </c>
      <c r="D151" s="34">
        <v>41609</v>
      </c>
      <c r="E151" s="35">
        <f t="shared" si="0"/>
        <v>12</v>
      </c>
      <c r="F151" s="33" t="s">
        <v>39</v>
      </c>
      <c r="G151" s="33" t="s">
        <v>36</v>
      </c>
      <c r="H151" s="33" t="s">
        <v>37</v>
      </c>
      <c r="I151" s="36">
        <v>1237760.5548</v>
      </c>
    </row>
    <row r="152" spans="1:9" ht="14.25" customHeight="1">
      <c r="A152" s="33" t="s">
        <v>32</v>
      </c>
      <c r="B152" s="33" t="s">
        <v>33</v>
      </c>
      <c r="C152" s="33" t="s">
        <v>42</v>
      </c>
      <c r="D152" s="34">
        <v>41640</v>
      </c>
      <c r="E152" s="35">
        <f t="shared" si="0"/>
        <v>1</v>
      </c>
      <c r="F152" s="33" t="s">
        <v>39</v>
      </c>
      <c r="G152" s="33" t="s">
        <v>36</v>
      </c>
      <c r="H152" s="33" t="s">
        <v>37</v>
      </c>
      <c r="I152" s="36">
        <v>1893355.3716</v>
      </c>
    </row>
    <row r="153" spans="1:9" ht="14.25" customHeight="1">
      <c r="A153" s="33" t="s">
        <v>32</v>
      </c>
      <c r="B153" s="33" t="s">
        <v>33</v>
      </c>
      <c r="C153" s="33" t="s">
        <v>42</v>
      </c>
      <c r="D153" s="34">
        <v>41671</v>
      </c>
      <c r="E153" s="35">
        <f t="shared" si="0"/>
        <v>2</v>
      </c>
      <c r="F153" s="33" t="s">
        <v>39</v>
      </c>
      <c r="G153" s="33" t="s">
        <v>36</v>
      </c>
      <c r="H153" s="33" t="s">
        <v>37</v>
      </c>
      <c r="I153" s="36">
        <v>1928280.8390999998</v>
      </c>
    </row>
    <row r="154" spans="1:9" ht="14.25" customHeight="1">
      <c r="A154" s="33" t="s">
        <v>32</v>
      </c>
      <c r="B154" s="33" t="s">
        <v>33</v>
      </c>
      <c r="C154" s="33" t="s">
        <v>42</v>
      </c>
      <c r="D154" s="34">
        <v>41699</v>
      </c>
      <c r="E154" s="35">
        <f t="shared" si="0"/>
        <v>3</v>
      </c>
      <c r="F154" s="33" t="s">
        <v>39</v>
      </c>
      <c r="G154" s="33" t="s">
        <v>36</v>
      </c>
      <c r="H154" s="33" t="s">
        <v>37</v>
      </c>
      <c r="I154" s="36">
        <v>1729663.4223</v>
      </c>
    </row>
    <row r="155" spans="1:9" ht="14.25" customHeight="1">
      <c r="A155" s="33" t="s">
        <v>32</v>
      </c>
      <c r="B155" s="33" t="s">
        <v>33</v>
      </c>
      <c r="C155" s="33" t="s">
        <v>42</v>
      </c>
      <c r="D155" s="34">
        <v>41730</v>
      </c>
      <c r="E155" s="35">
        <f t="shared" si="0"/>
        <v>4</v>
      </c>
      <c r="F155" s="33" t="s">
        <v>39</v>
      </c>
      <c r="G155" s="33" t="s">
        <v>36</v>
      </c>
      <c r="H155" s="33" t="s">
        <v>37</v>
      </c>
      <c r="I155" s="36">
        <v>1834721.9968000001</v>
      </c>
    </row>
    <row r="156" spans="1:9" ht="14.25" customHeight="1">
      <c r="A156" s="33" t="s">
        <v>32</v>
      </c>
      <c r="B156" s="33" t="s">
        <v>33</v>
      </c>
      <c r="C156" s="33" t="s">
        <v>42</v>
      </c>
      <c r="D156" s="34">
        <v>41760</v>
      </c>
      <c r="E156" s="35">
        <f t="shared" si="0"/>
        <v>5</v>
      </c>
      <c r="F156" s="33" t="s">
        <v>39</v>
      </c>
      <c r="G156" s="33" t="s">
        <v>36</v>
      </c>
      <c r="H156" s="33" t="s">
        <v>37</v>
      </c>
      <c r="I156" s="36">
        <v>1807255.4313000001</v>
      </c>
    </row>
    <row r="157" spans="1:9" ht="14.25" customHeight="1">
      <c r="A157" s="33" t="s">
        <v>32</v>
      </c>
      <c r="B157" s="33" t="s">
        <v>33</v>
      </c>
      <c r="C157" s="33" t="s">
        <v>42</v>
      </c>
      <c r="D157" s="34">
        <v>41791</v>
      </c>
      <c r="E157" s="35">
        <f t="shared" si="0"/>
        <v>6</v>
      </c>
      <c r="F157" s="33" t="s">
        <v>39</v>
      </c>
      <c r="G157" s="33" t="s">
        <v>36</v>
      </c>
      <c r="H157" s="33" t="s">
        <v>37</v>
      </c>
      <c r="I157" s="36">
        <v>1933594.8929000001</v>
      </c>
    </row>
    <row r="158" spans="1:9" ht="14.25" customHeight="1">
      <c r="A158" s="33" t="s">
        <v>32</v>
      </c>
      <c r="B158" s="33" t="s">
        <v>33</v>
      </c>
      <c r="C158" s="33" t="s">
        <v>42</v>
      </c>
      <c r="D158" s="34">
        <v>41456</v>
      </c>
      <c r="E158" s="35">
        <f t="shared" si="0"/>
        <v>7</v>
      </c>
      <c r="F158" s="33" t="s">
        <v>39</v>
      </c>
      <c r="G158" s="33" t="s">
        <v>38</v>
      </c>
      <c r="H158" s="33" t="s">
        <v>37</v>
      </c>
      <c r="I158" s="36">
        <v>2825965.9539999999</v>
      </c>
    </row>
    <row r="159" spans="1:9" ht="14.25" customHeight="1">
      <c r="A159" s="33" t="s">
        <v>32</v>
      </c>
      <c r="B159" s="33" t="s">
        <v>33</v>
      </c>
      <c r="C159" s="33" t="s">
        <v>42</v>
      </c>
      <c r="D159" s="34">
        <v>41487</v>
      </c>
      <c r="E159" s="35">
        <f t="shared" si="0"/>
        <v>8</v>
      </c>
      <c r="F159" s="33" t="s">
        <v>39</v>
      </c>
      <c r="G159" s="33" t="s">
        <v>38</v>
      </c>
      <c r="H159" s="33" t="s">
        <v>37</v>
      </c>
      <c r="I159" s="36">
        <v>2122276.4180000001</v>
      </c>
    </row>
    <row r="160" spans="1:9" ht="14.25" customHeight="1">
      <c r="A160" s="33" t="s">
        <v>32</v>
      </c>
      <c r="B160" s="33" t="s">
        <v>33</v>
      </c>
      <c r="C160" s="33" t="s">
        <v>42</v>
      </c>
      <c r="D160" s="34">
        <v>41518</v>
      </c>
      <c r="E160" s="35">
        <f t="shared" si="0"/>
        <v>9</v>
      </c>
      <c r="F160" s="33" t="s">
        <v>39</v>
      </c>
      <c r="G160" s="33" t="s">
        <v>38</v>
      </c>
      <c r="H160" s="33" t="s">
        <v>37</v>
      </c>
      <c r="I160" s="36">
        <v>3718993.9819999998</v>
      </c>
    </row>
    <row r="161" spans="1:9" ht="14.25" customHeight="1">
      <c r="A161" s="33" t="s">
        <v>32</v>
      </c>
      <c r="B161" s="33" t="s">
        <v>33</v>
      </c>
      <c r="C161" s="33" t="s">
        <v>42</v>
      </c>
      <c r="D161" s="34">
        <v>41548</v>
      </c>
      <c r="E161" s="35">
        <f t="shared" si="0"/>
        <v>10</v>
      </c>
      <c r="F161" s="33" t="s">
        <v>39</v>
      </c>
      <c r="G161" s="33" t="s">
        <v>38</v>
      </c>
      <c r="H161" s="33" t="s">
        <v>37</v>
      </c>
      <c r="I161" s="36">
        <v>3403502.7259999998</v>
      </c>
    </row>
    <row r="162" spans="1:9" ht="14.25" customHeight="1">
      <c r="A162" s="33" t="s">
        <v>32</v>
      </c>
      <c r="B162" s="33" t="s">
        <v>33</v>
      </c>
      <c r="C162" s="33" t="s">
        <v>42</v>
      </c>
      <c r="D162" s="34">
        <v>41579</v>
      </c>
      <c r="E162" s="35">
        <f t="shared" si="0"/>
        <v>11</v>
      </c>
      <c r="F162" s="33" t="s">
        <v>39</v>
      </c>
      <c r="G162" s="33" t="s">
        <v>38</v>
      </c>
      <c r="H162" s="33" t="s">
        <v>37</v>
      </c>
      <c r="I162" s="36">
        <v>2640383.2100000004</v>
      </c>
    </row>
    <row r="163" spans="1:9" ht="14.25" customHeight="1">
      <c r="A163" s="33" t="s">
        <v>32</v>
      </c>
      <c r="B163" s="33" t="s">
        <v>33</v>
      </c>
      <c r="C163" s="33" t="s">
        <v>42</v>
      </c>
      <c r="D163" s="34">
        <v>41609</v>
      </c>
      <c r="E163" s="35">
        <f t="shared" si="0"/>
        <v>12</v>
      </c>
      <c r="F163" s="33" t="s">
        <v>39</v>
      </c>
      <c r="G163" s="33" t="s">
        <v>38</v>
      </c>
      <c r="H163" s="33" t="s">
        <v>37</v>
      </c>
      <c r="I163" s="36">
        <v>3250473.736</v>
      </c>
    </row>
    <row r="164" spans="1:9" ht="14.25" customHeight="1">
      <c r="A164" s="33" t="s">
        <v>32</v>
      </c>
      <c r="B164" s="33" t="s">
        <v>33</v>
      </c>
      <c r="C164" s="33" t="s">
        <v>42</v>
      </c>
      <c r="D164" s="34">
        <v>41640</v>
      </c>
      <c r="E164" s="35">
        <f t="shared" si="0"/>
        <v>1</v>
      </c>
      <c r="F164" s="33" t="s">
        <v>39</v>
      </c>
      <c r="G164" s="33" t="s">
        <v>38</v>
      </c>
      <c r="H164" s="33" t="s">
        <v>37</v>
      </c>
      <c r="I164" s="36">
        <v>3442464.3119999999</v>
      </c>
    </row>
    <row r="165" spans="1:9" ht="14.25" customHeight="1">
      <c r="A165" s="33" t="s">
        <v>32</v>
      </c>
      <c r="B165" s="33" t="s">
        <v>33</v>
      </c>
      <c r="C165" s="33" t="s">
        <v>42</v>
      </c>
      <c r="D165" s="34">
        <v>41671</v>
      </c>
      <c r="E165" s="35">
        <f t="shared" si="0"/>
        <v>2</v>
      </c>
      <c r="F165" s="33" t="s">
        <v>39</v>
      </c>
      <c r="G165" s="33" t="s">
        <v>38</v>
      </c>
      <c r="H165" s="33" t="s">
        <v>37</v>
      </c>
      <c r="I165" s="36">
        <v>3505965.162</v>
      </c>
    </row>
    <row r="166" spans="1:9" ht="14.25" customHeight="1">
      <c r="A166" s="33" t="s">
        <v>32</v>
      </c>
      <c r="B166" s="33" t="s">
        <v>33</v>
      </c>
      <c r="C166" s="33" t="s">
        <v>42</v>
      </c>
      <c r="D166" s="34">
        <v>41699</v>
      </c>
      <c r="E166" s="35">
        <f t="shared" si="0"/>
        <v>3</v>
      </c>
      <c r="F166" s="33" t="s">
        <v>39</v>
      </c>
      <c r="G166" s="33" t="s">
        <v>38</v>
      </c>
      <c r="H166" s="33" t="s">
        <v>37</v>
      </c>
      <c r="I166" s="36">
        <v>3144842.5860000001</v>
      </c>
    </row>
    <row r="167" spans="1:9" ht="14.25" customHeight="1">
      <c r="A167" s="33" t="s">
        <v>32</v>
      </c>
      <c r="B167" s="33" t="s">
        <v>33</v>
      </c>
      <c r="C167" s="33" t="s">
        <v>42</v>
      </c>
      <c r="D167" s="34">
        <v>41730</v>
      </c>
      <c r="E167" s="35">
        <f t="shared" si="0"/>
        <v>4</v>
      </c>
      <c r="F167" s="33" t="s">
        <v>39</v>
      </c>
      <c r="G167" s="33" t="s">
        <v>38</v>
      </c>
      <c r="H167" s="33" t="s">
        <v>37</v>
      </c>
      <c r="I167" s="36">
        <v>3335858.1760000004</v>
      </c>
    </row>
    <row r="168" spans="1:9" ht="14.25" customHeight="1">
      <c r="A168" s="33" t="s">
        <v>32</v>
      </c>
      <c r="B168" s="33" t="s">
        <v>33</v>
      </c>
      <c r="C168" s="33" t="s">
        <v>42</v>
      </c>
      <c r="D168" s="34">
        <v>41760</v>
      </c>
      <c r="E168" s="35">
        <f t="shared" si="0"/>
        <v>5</v>
      </c>
      <c r="F168" s="33" t="s">
        <v>39</v>
      </c>
      <c r="G168" s="33" t="s">
        <v>38</v>
      </c>
      <c r="H168" s="33" t="s">
        <v>37</v>
      </c>
      <c r="I168" s="36">
        <v>3285918.966</v>
      </c>
    </row>
    <row r="169" spans="1:9" ht="14.25" customHeight="1">
      <c r="A169" s="33" t="s">
        <v>32</v>
      </c>
      <c r="B169" s="33" t="s">
        <v>33</v>
      </c>
      <c r="C169" s="33" t="s">
        <v>42</v>
      </c>
      <c r="D169" s="34">
        <v>41791</v>
      </c>
      <c r="E169" s="35">
        <f t="shared" si="0"/>
        <v>6</v>
      </c>
      <c r="F169" s="33" t="s">
        <v>39</v>
      </c>
      <c r="G169" s="33" t="s">
        <v>38</v>
      </c>
      <c r="H169" s="33" t="s">
        <v>37</v>
      </c>
      <c r="I169" s="36">
        <v>3515627.0780000002</v>
      </c>
    </row>
    <row r="170" spans="1:9" ht="14.25" customHeight="1">
      <c r="A170" s="33" t="s">
        <v>32</v>
      </c>
      <c r="B170" s="33" t="s">
        <v>33</v>
      </c>
      <c r="C170" s="33" t="s">
        <v>42</v>
      </c>
      <c r="D170" s="34">
        <v>41456</v>
      </c>
      <c r="E170" s="35">
        <f t="shared" si="0"/>
        <v>7</v>
      </c>
      <c r="F170" s="33" t="s">
        <v>40</v>
      </c>
      <c r="G170" s="33" t="s">
        <v>36</v>
      </c>
      <c r="H170" s="33" t="s">
        <v>37</v>
      </c>
      <c r="I170" s="36">
        <v>3037913.400549999</v>
      </c>
    </row>
    <row r="171" spans="1:9" ht="14.25" customHeight="1">
      <c r="A171" s="33" t="s">
        <v>32</v>
      </c>
      <c r="B171" s="33" t="s">
        <v>33</v>
      </c>
      <c r="C171" s="33" t="s">
        <v>42</v>
      </c>
      <c r="D171" s="34">
        <v>41487</v>
      </c>
      <c r="E171" s="35">
        <f t="shared" si="0"/>
        <v>8</v>
      </c>
      <c r="F171" s="33" t="s">
        <v>40</v>
      </c>
      <c r="G171" s="33" t="s">
        <v>36</v>
      </c>
      <c r="H171" s="33" t="s">
        <v>37</v>
      </c>
      <c r="I171" s="36">
        <v>3356447.1493499991</v>
      </c>
    </row>
    <row r="172" spans="1:9" ht="14.25" customHeight="1">
      <c r="A172" s="33" t="s">
        <v>32</v>
      </c>
      <c r="B172" s="33" t="s">
        <v>33</v>
      </c>
      <c r="C172" s="33" t="s">
        <v>42</v>
      </c>
      <c r="D172" s="34">
        <v>41518</v>
      </c>
      <c r="E172" s="35">
        <f t="shared" si="0"/>
        <v>9</v>
      </c>
      <c r="F172" s="33" t="s">
        <v>40</v>
      </c>
      <c r="G172" s="33" t="s">
        <v>36</v>
      </c>
      <c r="H172" s="33" t="s">
        <v>37</v>
      </c>
      <c r="I172" s="36">
        <v>2922918.5306499992</v>
      </c>
    </row>
    <row r="173" spans="1:9" ht="14.25" customHeight="1">
      <c r="A173" s="33" t="s">
        <v>32</v>
      </c>
      <c r="B173" s="33" t="s">
        <v>33</v>
      </c>
      <c r="C173" s="33" t="s">
        <v>42</v>
      </c>
      <c r="D173" s="34">
        <v>41548</v>
      </c>
      <c r="E173" s="35">
        <f t="shared" si="0"/>
        <v>10</v>
      </c>
      <c r="F173" s="33" t="s">
        <v>40</v>
      </c>
      <c r="G173" s="33" t="s">
        <v>36</v>
      </c>
      <c r="H173" s="33" t="s">
        <v>37</v>
      </c>
      <c r="I173" s="36">
        <v>2583765.4304499994</v>
      </c>
    </row>
    <row r="174" spans="1:9" ht="14.25" customHeight="1">
      <c r="A174" s="33" t="s">
        <v>32</v>
      </c>
      <c r="B174" s="33" t="s">
        <v>33</v>
      </c>
      <c r="C174" s="33" t="s">
        <v>42</v>
      </c>
      <c r="D174" s="34">
        <v>41579</v>
      </c>
      <c r="E174" s="35">
        <f t="shared" si="0"/>
        <v>11</v>
      </c>
      <c r="F174" s="33" t="s">
        <v>40</v>
      </c>
      <c r="G174" s="33" t="s">
        <v>36</v>
      </c>
      <c r="H174" s="33" t="s">
        <v>37</v>
      </c>
      <c r="I174" s="36">
        <v>2838411.9507499994</v>
      </c>
    </row>
    <row r="175" spans="1:9" ht="14.25" customHeight="1">
      <c r="A175" s="33" t="s">
        <v>32</v>
      </c>
      <c r="B175" s="33" t="s">
        <v>33</v>
      </c>
      <c r="C175" s="33" t="s">
        <v>42</v>
      </c>
      <c r="D175" s="34">
        <v>41609</v>
      </c>
      <c r="E175" s="35">
        <f t="shared" si="0"/>
        <v>12</v>
      </c>
      <c r="F175" s="33" t="s">
        <v>40</v>
      </c>
      <c r="G175" s="33" t="s">
        <v>36</v>
      </c>
      <c r="H175" s="33" t="s">
        <v>37</v>
      </c>
      <c r="I175" s="36">
        <v>2419259.2661999995</v>
      </c>
    </row>
    <row r="176" spans="1:9" ht="14.25" customHeight="1">
      <c r="A176" s="33" t="s">
        <v>32</v>
      </c>
      <c r="B176" s="33" t="s">
        <v>33</v>
      </c>
      <c r="C176" s="33" t="s">
        <v>42</v>
      </c>
      <c r="D176" s="34">
        <v>41640</v>
      </c>
      <c r="E176" s="35">
        <f t="shared" si="0"/>
        <v>1</v>
      </c>
      <c r="F176" s="33" t="s">
        <v>40</v>
      </c>
      <c r="G176" s="33" t="s">
        <v>36</v>
      </c>
      <c r="H176" s="33" t="s">
        <v>37</v>
      </c>
      <c r="I176" s="36">
        <v>3700649.1353999986</v>
      </c>
    </row>
    <row r="177" spans="1:9" ht="14.25" customHeight="1">
      <c r="A177" s="33" t="s">
        <v>32</v>
      </c>
      <c r="B177" s="33" t="s">
        <v>33</v>
      </c>
      <c r="C177" s="33" t="s">
        <v>42</v>
      </c>
      <c r="D177" s="34">
        <v>41671</v>
      </c>
      <c r="E177" s="35">
        <f t="shared" si="0"/>
        <v>2</v>
      </c>
      <c r="F177" s="33" t="s">
        <v>40</v>
      </c>
      <c r="G177" s="33" t="s">
        <v>36</v>
      </c>
      <c r="H177" s="33" t="s">
        <v>37</v>
      </c>
      <c r="I177" s="36">
        <v>3768912.5491499985</v>
      </c>
    </row>
    <row r="178" spans="1:9" ht="14.25" customHeight="1">
      <c r="A178" s="33" t="s">
        <v>32</v>
      </c>
      <c r="B178" s="33" t="s">
        <v>33</v>
      </c>
      <c r="C178" s="33" t="s">
        <v>42</v>
      </c>
      <c r="D178" s="34">
        <v>41699</v>
      </c>
      <c r="E178" s="35">
        <f t="shared" si="0"/>
        <v>3</v>
      </c>
      <c r="F178" s="33" t="s">
        <v>40</v>
      </c>
      <c r="G178" s="33" t="s">
        <v>36</v>
      </c>
      <c r="H178" s="33" t="s">
        <v>37</v>
      </c>
      <c r="I178" s="36">
        <v>3380705.7799499989</v>
      </c>
    </row>
    <row r="179" spans="1:9" ht="14.25" customHeight="1">
      <c r="A179" s="33" t="s">
        <v>32</v>
      </c>
      <c r="B179" s="33" t="s">
        <v>33</v>
      </c>
      <c r="C179" s="33" t="s">
        <v>42</v>
      </c>
      <c r="D179" s="34">
        <v>41730</v>
      </c>
      <c r="E179" s="35">
        <f t="shared" si="0"/>
        <v>4</v>
      </c>
      <c r="F179" s="33" t="s">
        <v>40</v>
      </c>
      <c r="G179" s="33" t="s">
        <v>36</v>
      </c>
      <c r="H179" s="33" t="s">
        <v>37</v>
      </c>
      <c r="I179" s="36">
        <v>3586047.5391999991</v>
      </c>
    </row>
    <row r="180" spans="1:9" ht="14.25" customHeight="1">
      <c r="A180" s="33" t="s">
        <v>32</v>
      </c>
      <c r="B180" s="33" t="s">
        <v>33</v>
      </c>
      <c r="C180" s="33" t="s">
        <v>42</v>
      </c>
      <c r="D180" s="34">
        <v>41760</v>
      </c>
      <c r="E180" s="35">
        <f t="shared" si="0"/>
        <v>5</v>
      </c>
      <c r="F180" s="33" t="s">
        <v>40</v>
      </c>
      <c r="G180" s="33" t="s">
        <v>36</v>
      </c>
      <c r="H180" s="33" t="s">
        <v>37</v>
      </c>
      <c r="I180" s="36">
        <v>3032362.88845</v>
      </c>
    </row>
    <row r="181" spans="1:9" ht="14.25" customHeight="1">
      <c r="A181" s="33" t="s">
        <v>32</v>
      </c>
      <c r="B181" s="33" t="s">
        <v>33</v>
      </c>
      <c r="C181" s="33" t="s">
        <v>42</v>
      </c>
      <c r="D181" s="34">
        <v>41791</v>
      </c>
      <c r="E181" s="35">
        <f t="shared" si="0"/>
        <v>6</v>
      </c>
      <c r="F181" s="33" t="s">
        <v>40</v>
      </c>
      <c r="G181" s="33" t="s">
        <v>36</v>
      </c>
      <c r="H181" s="33" t="s">
        <v>37</v>
      </c>
      <c r="I181" s="36">
        <v>3079299.10885</v>
      </c>
    </row>
    <row r="182" spans="1:9" ht="14.25" customHeight="1">
      <c r="A182" s="33" t="s">
        <v>32</v>
      </c>
      <c r="B182" s="33" t="s">
        <v>43</v>
      </c>
      <c r="C182" s="33" t="s">
        <v>34</v>
      </c>
      <c r="D182" s="34">
        <v>41456</v>
      </c>
      <c r="E182" s="35">
        <f t="shared" si="0"/>
        <v>7</v>
      </c>
      <c r="F182" s="33" t="s">
        <v>44</v>
      </c>
      <c r="G182" s="33" t="s">
        <v>45</v>
      </c>
      <c r="H182" s="33" t="s">
        <v>37</v>
      </c>
      <c r="I182" s="36">
        <v>593751.84077137313</v>
      </c>
    </row>
    <row r="183" spans="1:9" ht="14.25" customHeight="1">
      <c r="A183" s="33" t="s">
        <v>32</v>
      </c>
      <c r="B183" s="33" t="s">
        <v>43</v>
      </c>
      <c r="C183" s="33" t="s">
        <v>34</v>
      </c>
      <c r="D183" s="34">
        <v>41487</v>
      </c>
      <c r="E183" s="35">
        <f t="shared" si="0"/>
        <v>8</v>
      </c>
      <c r="F183" s="33" t="s">
        <v>44</v>
      </c>
      <c r="G183" s="33" t="s">
        <v>45</v>
      </c>
      <c r="H183" s="33" t="s">
        <v>37</v>
      </c>
      <c r="I183" s="36">
        <v>820393.03401412489</v>
      </c>
    </row>
    <row r="184" spans="1:9" ht="14.25" customHeight="1">
      <c r="A184" s="33" t="s">
        <v>32</v>
      </c>
      <c r="B184" s="33" t="s">
        <v>43</v>
      </c>
      <c r="C184" s="33" t="s">
        <v>34</v>
      </c>
      <c r="D184" s="34">
        <v>41518</v>
      </c>
      <c r="E184" s="35">
        <f t="shared" si="0"/>
        <v>9</v>
      </c>
      <c r="F184" s="33" t="s">
        <v>44</v>
      </c>
      <c r="G184" s="33" t="s">
        <v>45</v>
      </c>
      <c r="H184" s="33" t="s">
        <v>37</v>
      </c>
      <c r="I184" s="36">
        <v>642291.58212862327</v>
      </c>
    </row>
    <row r="185" spans="1:9" ht="14.25" customHeight="1">
      <c r="A185" s="33" t="s">
        <v>32</v>
      </c>
      <c r="B185" s="33" t="s">
        <v>43</v>
      </c>
      <c r="C185" s="33" t="s">
        <v>34</v>
      </c>
      <c r="D185" s="34">
        <v>41548</v>
      </c>
      <c r="E185" s="35">
        <f t="shared" si="0"/>
        <v>10</v>
      </c>
      <c r="F185" s="33" t="s">
        <v>44</v>
      </c>
      <c r="G185" s="33" t="s">
        <v>45</v>
      </c>
      <c r="H185" s="33" t="s">
        <v>37</v>
      </c>
      <c r="I185" s="36">
        <v>609639.97288837493</v>
      </c>
    </row>
    <row r="186" spans="1:9" ht="14.25" customHeight="1">
      <c r="A186" s="33" t="s">
        <v>32</v>
      </c>
      <c r="B186" s="33" t="s">
        <v>43</v>
      </c>
      <c r="C186" s="33" t="s">
        <v>34</v>
      </c>
      <c r="D186" s="34">
        <v>41579</v>
      </c>
      <c r="E186" s="35">
        <f t="shared" si="0"/>
        <v>11</v>
      </c>
      <c r="F186" s="33" t="s">
        <v>44</v>
      </c>
      <c r="G186" s="33" t="s">
        <v>45</v>
      </c>
      <c r="H186" s="33" t="s">
        <v>37</v>
      </c>
      <c r="I186" s="36">
        <v>626073.16897124995</v>
      </c>
    </row>
    <row r="187" spans="1:9" ht="14.25" customHeight="1">
      <c r="A187" s="33" t="s">
        <v>32</v>
      </c>
      <c r="B187" s="33" t="s">
        <v>43</v>
      </c>
      <c r="C187" s="33" t="s">
        <v>34</v>
      </c>
      <c r="D187" s="34">
        <v>41609</v>
      </c>
      <c r="E187" s="35">
        <f t="shared" si="0"/>
        <v>12</v>
      </c>
      <c r="F187" s="33" t="s">
        <v>44</v>
      </c>
      <c r="G187" s="33" t="s">
        <v>45</v>
      </c>
      <c r="H187" s="33" t="s">
        <v>37</v>
      </c>
      <c r="I187" s="36">
        <v>602153.37789750006</v>
      </c>
    </row>
    <row r="188" spans="1:9" ht="14.25" customHeight="1">
      <c r="A188" s="33" t="s">
        <v>32</v>
      </c>
      <c r="B188" s="33" t="s">
        <v>43</v>
      </c>
      <c r="C188" s="33" t="s">
        <v>34</v>
      </c>
      <c r="D188" s="34">
        <v>41640</v>
      </c>
      <c r="E188" s="35">
        <f t="shared" si="0"/>
        <v>1</v>
      </c>
      <c r="F188" s="33" t="s">
        <v>44</v>
      </c>
      <c r="G188" s="33" t="s">
        <v>45</v>
      </c>
      <c r="H188" s="33" t="s">
        <v>37</v>
      </c>
      <c r="I188" s="36">
        <v>1146143.9846999997</v>
      </c>
    </row>
    <row r="189" spans="1:9" ht="14.25" customHeight="1">
      <c r="A189" s="33" t="s">
        <v>32</v>
      </c>
      <c r="B189" s="33" t="s">
        <v>43</v>
      </c>
      <c r="C189" s="33" t="s">
        <v>34</v>
      </c>
      <c r="D189" s="34">
        <v>41671</v>
      </c>
      <c r="E189" s="35">
        <f t="shared" si="0"/>
        <v>2</v>
      </c>
      <c r="F189" s="33" t="s">
        <v>44</v>
      </c>
      <c r="G189" s="33" t="s">
        <v>45</v>
      </c>
      <c r="H189" s="33" t="s">
        <v>37</v>
      </c>
      <c r="I189" s="36">
        <v>964931.83751249989</v>
      </c>
    </row>
    <row r="190" spans="1:9" ht="14.25" customHeight="1">
      <c r="A190" s="33" t="s">
        <v>32</v>
      </c>
      <c r="B190" s="33" t="s">
        <v>43</v>
      </c>
      <c r="C190" s="33" t="s">
        <v>34</v>
      </c>
      <c r="D190" s="34">
        <v>41699</v>
      </c>
      <c r="E190" s="35">
        <f t="shared" si="0"/>
        <v>3</v>
      </c>
      <c r="F190" s="33" t="s">
        <v>44</v>
      </c>
      <c r="G190" s="33" t="s">
        <v>45</v>
      </c>
      <c r="H190" s="33" t="s">
        <v>37</v>
      </c>
      <c r="I190" s="36">
        <v>962733.95790000004</v>
      </c>
    </row>
    <row r="191" spans="1:9" ht="14.25" customHeight="1">
      <c r="A191" s="33" t="s">
        <v>32</v>
      </c>
      <c r="B191" s="33" t="s">
        <v>43</v>
      </c>
      <c r="C191" s="33" t="s">
        <v>34</v>
      </c>
      <c r="D191" s="34">
        <v>41730</v>
      </c>
      <c r="E191" s="35">
        <f t="shared" si="0"/>
        <v>4</v>
      </c>
      <c r="F191" s="33" t="s">
        <v>44</v>
      </c>
      <c r="G191" s="33" t="s">
        <v>45</v>
      </c>
      <c r="H191" s="33" t="s">
        <v>37</v>
      </c>
      <c r="I191" s="36">
        <v>964825.21760624985</v>
      </c>
    </row>
    <row r="192" spans="1:9" ht="14.25" customHeight="1">
      <c r="A192" s="33" t="s">
        <v>32</v>
      </c>
      <c r="B192" s="33" t="s">
        <v>43</v>
      </c>
      <c r="C192" s="33" t="s">
        <v>34</v>
      </c>
      <c r="D192" s="34">
        <v>41760</v>
      </c>
      <c r="E192" s="35">
        <f t="shared" si="0"/>
        <v>5</v>
      </c>
      <c r="F192" s="33" t="s">
        <v>44</v>
      </c>
      <c r="G192" s="33" t="s">
        <v>45</v>
      </c>
      <c r="H192" s="33" t="s">
        <v>37</v>
      </c>
      <c r="I192" s="36">
        <v>1024534.78359375</v>
      </c>
    </row>
    <row r="193" spans="1:11" ht="14.25" customHeight="1">
      <c r="A193" s="33" t="s">
        <v>32</v>
      </c>
      <c r="B193" s="33" t="s">
        <v>43</v>
      </c>
      <c r="C193" s="33" t="s">
        <v>34</v>
      </c>
      <c r="D193" s="34">
        <v>41791</v>
      </c>
      <c r="E193" s="35">
        <f t="shared" si="0"/>
        <v>6</v>
      </c>
      <c r="F193" s="33" t="s">
        <v>44</v>
      </c>
      <c r="G193" s="33" t="s">
        <v>45</v>
      </c>
      <c r="H193" s="33" t="s">
        <v>37</v>
      </c>
      <c r="I193" s="36">
        <v>1168045.22566875</v>
      </c>
    </row>
    <row r="194" spans="1:11" ht="14.25" customHeight="1">
      <c r="A194" s="33" t="s">
        <v>32</v>
      </c>
      <c r="B194" s="33" t="s">
        <v>43</v>
      </c>
      <c r="C194" s="33" t="s">
        <v>34</v>
      </c>
      <c r="D194" s="34">
        <v>41456</v>
      </c>
      <c r="E194" s="35">
        <f t="shared" si="0"/>
        <v>7</v>
      </c>
      <c r="F194" s="33" t="s">
        <v>46</v>
      </c>
      <c r="G194" s="33" t="s">
        <v>47</v>
      </c>
      <c r="H194" s="33" t="s">
        <v>37</v>
      </c>
      <c r="I194" s="36">
        <v>276807.38497499918</v>
      </c>
      <c r="J194" s="37"/>
      <c r="K194" s="37"/>
    </row>
    <row r="195" spans="1:11" ht="14.25" customHeight="1">
      <c r="A195" s="33" t="s">
        <v>32</v>
      </c>
      <c r="B195" s="33" t="s">
        <v>43</v>
      </c>
      <c r="C195" s="33" t="s">
        <v>34</v>
      </c>
      <c r="D195" s="34">
        <v>41487</v>
      </c>
      <c r="E195" s="35">
        <f t="shared" si="0"/>
        <v>8</v>
      </c>
      <c r="F195" s="33" t="s">
        <v>46</v>
      </c>
      <c r="G195" s="33" t="s">
        <v>47</v>
      </c>
      <c r="H195" s="33" t="s">
        <v>37</v>
      </c>
      <c r="I195" s="36">
        <v>382467.614925</v>
      </c>
      <c r="J195" s="37"/>
      <c r="K195" s="37"/>
    </row>
    <row r="196" spans="1:11" ht="14.25" customHeight="1">
      <c r="A196" s="33" t="s">
        <v>32</v>
      </c>
      <c r="B196" s="33" t="s">
        <v>43</v>
      </c>
      <c r="C196" s="33" t="s">
        <v>34</v>
      </c>
      <c r="D196" s="34">
        <v>41518</v>
      </c>
      <c r="E196" s="35">
        <f t="shared" si="0"/>
        <v>9</v>
      </c>
      <c r="F196" s="33" t="s">
        <v>46</v>
      </c>
      <c r="G196" s="33" t="s">
        <v>47</v>
      </c>
      <c r="H196" s="33" t="s">
        <v>37</v>
      </c>
      <c r="I196" s="36">
        <v>299436.63502499921</v>
      </c>
      <c r="J196" s="37"/>
      <c r="K196" s="37"/>
    </row>
    <row r="197" spans="1:11" ht="14.25" customHeight="1">
      <c r="A197" s="33" t="s">
        <v>32</v>
      </c>
      <c r="B197" s="33" t="s">
        <v>43</v>
      </c>
      <c r="C197" s="33" t="s">
        <v>34</v>
      </c>
      <c r="D197" s="34">
        <v>41548</v>
      </c>
      <c r="E197" s="35">
        <f t="shared" si="0"/>
        <v>10</v>
      </c>
      <c r="F197" s="33" t="s">
        <v>46</v>
      </c>
      <c r="G197" s="33" t="s">
        <v>47</v>
      </c>
      <c r="H197" s="33" t="s">
        <v>37</v>
      </c>
      <c r="I197" s="36">
        <v>284214.43957499997</v>
      </c>
      <c r="J197" s="37"/>
      <c r="K197" s="37"/>
    </row>
    <row r="198" spans="1:11" ht="14.25" customHeight="1">
      <c r="A198" s="33" t="s">
        <v>32</v>
      </c>
      <c r="B198" s="33" t="s">
        <v>43</v>
      </c>
      <c r="C198" s="33" t="s">
        <v>34</v>
      </c>
      <c r="D198" s="34">
        <v>41579</v>
      </c>
      <c r="E198" s="35">
        <f t="shared" si="0"/>
        <v>11</v>
      </c>
      <c r="F198" s="33" t="s">
        <v>46</v>
      </c>
      <c r="G198" s="33" t="s">
        <v>47</v>
      </c>
      <c r="H198" s="33" t="s">
        <v>37</v>
      </c>
      <c r="I198" s="36">
        <v>291875.60325000004</v>
      </c>
      <c r="J198" s="37"/>
      <c r="K198" s="37"/>
    </row>
    <row r="199" spans="1:11" ht="14.25" customHeight="1">
      <c r="A199" s="33" t="s">
        <v>32</v>
      </c>
      <c r="B199" s="33" t="s">
        <v>43</v>
      </c>
      <c r="C199" s="33" t="s">
        <v>34</v>
      </c>
      <c r="D199" s="34">
        <v>41609</v>
      </c>
      <c r="E199" s="35">
        <f t="shared" si="0"/>
        <v>12</v>
      </c>
      <c r="F199" s="33" t="s">
        <v>46</v>
      </c>
      <c r="G199" s="33" t="s">
        <v>47</v>
      </c>
      <c r="H199" s="33" t="s">
        <v>37</v>
      </c>
      <c r="I199" s="36">
        <v>280724.18550000002</v>
      </c>
      <c r="J199" s="37"/>
      <c r="K199" s="37"/>
    </row>
    <row r="200" spans="1:11" ht="14.25" customHeight="1">
      <c r="A200" s="33" t="s">
        <v>32</v>
      </c>
      <c r="B200" s="33" t="s">
        <v>43</v>
      </c>
      <c r="C200" s="33" t="s">
        <v>34</v>
      </c>
      <c r="D200" s="34">
        <v>41640</v>
      </c>
      <c r="E200" s="35">
        <f t="shared" si="0"/>
        <v>1</v>
      </c>
      <c r="F200" s="33" t="s">
        <v>46</v>
      </c>
      <c r="G200" s="33" t="s">
        <v>47</v>
      </c>
      <c r="H200" s="33" t="s">
        <v>37</v>
      </c>
      <c r="I200" s="36">
        <v>534332.85999999987</v>
      </c>
    </row>
    <row r="201" spans="1:11" ht="14.25" customHeight="1">
      <c r="A201" s="33" t="s">
        <v>32</v>
      </c>
      <c r="B201" s="33" t="s">
        <v>43</v>
      </c>
      <c r="C201" s="33" t="s">
        <v>34</v>
      </c>
      <c r="D201" s="34">
        <v>41671</v>
      </c>
      <c r="E201" s="35">
        <f t="shared" si="0"/>
        <v>2</v>
      </c>
      <c r="F201" s="33" t="s">
        <v>46</v>
      </c>
      <c r="G201" s="33" t="s">
        <v>47</v>
      </c>
      <c r="H201" s="33" t="s">
        <v>37</v>
      </c>
      <c r="I201" s="36">
        <v>449851.67249999999</v>
      </c>
    </row>
    <row r="202" spans="1:11" ht="14.25" customHeight="1">
      <c r="A202" s="33" t="s">
        <v>32</v>
      </c>
      <c r="B202" s="33" t="s">
        <v>43</v>
      </c>
      <c r="C202" s="33" t="s">
        <v>34</v>
      </c>
      <c r="D202" s="34">
        <v>41699</v>
      </c>
      <c r="E202" s="35">
        <f t="shared" si="0"/>
        <v>3</v>
      </c>
      <c r="F202" s="33" t="s">
        <v>46</v>
      </c>
      <c r="G202" s="33" t="s">
        <v>47</v>
      </c>
      <c r="H202" s="33" t="s">
        <v>37</v>
      </c>
      <c r="I202" s="36">
        <v>448827.02</v>
      </c>
    </row>
    <row r="203" spans="1:11" ht="14.25" customHeight="1">
      <c r="A203" s="33" t="s">
        <v>32</v>
      </c>
      <c r="B203" s="33" t="s">
        <v>43</v>
      </c>
      <c r="C203" s="33" t="s">
        <v>34</v>
      </c>
      <c r="D203" s="34">
        <v>41730</v>
      </c>
      <c r="E203" s="35">
        <f t="shared" si="0"/>
        <v>4</v>
      </c>
      <c r="F203" s="33" t="s">
        <v>46</v>
      </c>
      <c r="G203" s="33" t="s">
        <v>47</v>
      </c>
      <c r="H203" s="33" t="s">
        <v>37</v>
      </c>
      <c r="I203" s="36">
        <v>449801.96625</v>
      </c>
    </row>
    <row r="204" spans="1:11" ht="14.25" customHeight="1">
      <c r="A204" s="33" t="s">
        <v>32</v>
      </c>
      <c r="B204" s="33" t="s">
        <v>43</v>
      </c>
      <c r="C204" s="33" t="s">
        <v>34</v>
      </c>
      <c r="D204" s="34">
        <v>41760</v>
      </c>
      <c r="E204" s="35">
        <f t="shared" si="0"/>
        <v>5</v>
      </c>
      <c r="F204" s="33" t="s">
        <v>46</v>
      </c>
      <c r="G204" s="33" t="s">
        <v>47</v>
      </c>
      <c r="H204" s="33" t="s">
        <v>37</v>
      </c>
      <c r="I204" s="36">
        <v>477638.59375</v>
      </c>
    </row>
    <row r="205" spans="1:11" ht="14.25" customHeight="1">
      <c r="A205" s="33" t="s">
        <v>32</v>
      </c>
      <c r="B205" s="33" t="s">
        <v>43</v>
      </c>
      <c r="C205" s="33" t="s">
        <v>34</v>
      </c>
      <c r="D205" s="34">
        <v>41791</v>
      </c>
      <c r="E205" s="35">
        <f t="shared" si="0"/>
        <v>6</v>
      </c>
      <c r="F205" s="33" t="s">
        <v>46</v>
      </c>
      <c r="G205" s="33" t="s">
        <v>47</v>
      </c>
      <c r="H205" s="33" t="s">
        <v>37</v>
      </c>
      <c r="I205" s="36">
        <v>544543.22875000001</v>
      </c>
    </row>
    <row r="206" spans="1:11" ht="14.25" customHeight="1">
      <c r="A206" s="33" t="s">
        <v>32</v>
      </c>
      <c r="B206" s="33" t="s">
        <v>43</v>
      </c>
      <c r="C206" s="33" t="s">
        <v>34</v>
      </c>
      <c r="D206" s="34">
        <v>41456</v>
      </c>
      <c r="E206" s="35">
        <f t="shared" si="0"/>
        <v>7</v>
      </c>
      <c r="F206" s="33" t="s">
        <v>46</v>
      </c>
      <c r="G206" s="33" t="s">
        <v>48</v>
      </c>
      <c r="H206" s="33" t="s">
        <v>37</v>
      </c>
      <c r="I206" s="36">
        <v>415211.07746249868</v>
      </c>
    </row>
    <row r="207" spans="1:11" ht="14.25" customHeight="1">
      <c r="A207" s="33" t="s">
        <v>32</v>
      </c>
      <c r="B207" s="33" t="s">
        <v>43</v>
      </c>
      <c r="C207" s="33" t="s">
        <v>34</v>
      </c>
      <c r="D207" s="34">
        <v>41487</v>
      </c>
      <c r="E207" s="35">
        <f t="shared" si="0"/>
        <v>8</v>
      </c>
      <c r="F207" s="33" t="s">
        <v>46</v>
      </c>
      <c r="G207" s="33" t="s">
        <v>48</v>
      </c>
      <c r="H207" s="33" t="s">
        <v>37</v>
      </c>
      <c r="I207" s="36">
        <v>573701.42238750006</v>
      </c>
    </row>
    <row r="208" spans="1:11" ht="14.25" customHeight="1">
      <c r="A208" s="33" t="s">
        <v>32</v>
      </c>
      <c r="B208" s="33" t="s">
        <v>43</v>
      </c>
      <c r="C208" s="33" t="s">
        <v>34</v>
      </c>
      <c r="D208" s="34">
        <v>41518</v>
      </c>
      <c r="E208" s="35">
        <f t="shared" si="0"/>
        <v>9</v>
      </c>
      <c r="F208" s="33" t="s">
        <v>46</v>
      </c>
      <c r="G208" s="33" t="s">
        <v>48</v>
      </c>
      <c r="H208" s="33" t="s">
        <v>37</v>
      </c>
      <c r="I208" s="36">
        <v>449154.95253749873</v>
      </c>
    </row>
    <row r="209" spans="1:9" ht="14.25" customHeight="1">
      <c r="A209" s="33" t="s">
        <v>32</v>
      </c>
      <c r="B209" s="33" t="s">
        <v>43</v>
      </c>
      <c r="C209" s="33" t="s">
        <v>34</v>
      </c>
      <c r="D209" s="34">
        <v>41548</v>
      </c>
      <c r="E209" s="35">
        <f t="shared" si="0"/>
        <v>10</v>
      </c>
      <c r="F209" s="33" t="s">
        <v>46</v>
      </c>
      <c r="G209" s="33" t="s">
        <v>48</v>
      </c>
      <c r="H209" s="33" t="s">
        <v>37</v>
      </c>
      <c r="I209" s="36">
        <v>426321.65936249989</v>
      </c>
    </row>
    <row r="210" spans="1:9" ht="14.25" customHeight="1">
      <c r="A210" s="33" t="s">
        <v>32</v>
      </c>
      <c r="B210" s="33" t="s">
        <v>43</v>
      </c>
      <c r="C210" s="33" t="s">
        <v>34</v>
      </c>
      <c r="D210" s="34">
        <v>41579</v>
      </c>
      <c r="E210" s="35">
        <f t="shared" si="0"/>
        <v>11</v>
      </c>
      <c r="F210" s="33" t="s">
        <v>46</v>
      </c>
      <c r="G210" s="33" t="s">
        <v>48</v>
      </c>
      <c r="H210" s="33" t="s">
        <v>37</v>
      </c>
      <c r="I210" s="36">
        <v>437813.40487499995</v>
      </c>
    </row>
    <row r="211" spans="1:9" ht="14.25" customHeight="1">
      <c r="A211" s="33" t="s">
        <v>32</v>
      </c>
      <c r="B211" s="33" t="s">
        <v>43</v>
      </c>
      <c r="C211" s="33" t="s">
        <v>34</v>
      </c>
      <c r="D211" s="34">
        <v>41609</v>
      </c>
      <c r="E211" s="35">
        <f t="shared" si="0"/>
        <v>12</v>
      </c>
      <c r="F211" s="33" t="s">
        <v>46</v>
      </c>
      <c r="G211" s="33" t="s">
        <v>48</v>
      </c>
      <c r="H211" s="33" t="s">
        <v>37</v>
      </c>
      <c r="I211" s="36">
        <v>421086.27824999997</v>
      </c>
    </row>
    <row r="212" spans="1:9" ht="14.25" customHeight="1">
      <c r="A212" s="33" t="s">
        <v>32</v>
      </c>
      <c r="B212" s="33" t="s">
        <v>43</v>
      </c>
      <c r="C212" s="33" t="s">
        <v>34</v>
      </c>
      <c r="D212" s="34">
        <v>41640</v>
      </c>
      <c r="E212" s="35">
        <f t="shared" si="0"/>
        <v>1</v>
      </c>
      <c r="F212" s="33" t="s">
        <v>46</v>
      </c>
      <c r="G212" s="33" t="s">
        <v>48</v>
      </c>
      <c r="H212" s="33" t="s">
        <v>37</v>
      </c>
      <c r="I212" s="36">
        <v>801499.2899999998</v>
      </c>
    </row>
    <row r="213" spans="1:9" ht="14.25" customHeight="1">
      <c r="A213" s="33" t="s">
        <v>32</v>
      </c>
      <c r="B213" s="33" t="s">
        <v>43</v>
      </c>
      <c r="C213" s="33" t="s">
        <v>34</v>
      </c>
      <c r="D213" s="34">
        <v>41671</v>
      </c>
      <c r="E213" s="35">
        <f t="shared" si="0"/>
        <v>2</v>
      </c>
      <c r="F213" s="33" t="s">
        <v>46</v>
      </c>
      <c r="G213" s="33" t="s">
        <v>48</v>
      </c>
      <c r="H213" s="33" t="s">
        <v>37</v>
      </c>
      <c r="I213" s="36">
        <v>674777.50874999992</v>
      </c>
    </row>
    <row r="214" spans="1:9" ht="14.25" customHeight="1">
      <c r="A214" s="33" t="s">
        <v>32</v>
      </c>
      <c r="B214" s="33" t="s">
        <v>43</v>
      </c>
      <c r="C214" s="33" t="s">
        <v>34</v>
      </c>
      <c r="D214" s="34">
        <v>41699</v>
      </c>
      <c r="E214" s="35">
        <f t="shared" si="0"/>
        <v>3</v>
      </c>
      <c r="F214" s="33" t="s">
        <v>46</v>
      </c>
      <c r="G214" s="33" t="s">
        <v>48</v>
      </c>
      <c r="H214" s="33" t="s">
        <v>37</v>
      </c>
      <c r="I214" s="36">
        <v>673240.53</v>
      </c>
    </row>
    <row r="215" spans="1:9" ht="14.25" customHeight="1">
      <c r="A215" s="33" t="s">
        <v>32</v>
      </c>
      <c r="B215" s="33" t="s">
        <v>43</v>
      </c>
      <c r="C215" s="33" t="s">
        <v>34</v>
      </c>
      <c r="D215" s="34">
        <v>41730</v>
      </c>
      <c r="E215" s="35">
        <f t="shared" si="0"/>
        <v>4</v>
      </c>
      <c r="F215" s="33" t="s">
        <v>46</v>
      </c>
      <c r="G215" s="33" t="s">
        <v>48</v>
      </c>
      <c r="H215" s="33" t="s">
        <v>37</v>
      </c>
      <c r="I215" s="36">
        <v>674702.94937499997</v>
      </c>
    </row>
    <row r="216" spans="1:9" ht="14.25" customHeight="1">
      <c r="A216" s="33" t="s">
        <v>32</v>
      </c>
      <c r="B216" s="33" t="s">
        <v>43</v>
      </c>
      <c r="C216" s="33" t="s">
        <v>34</v>
      </c>
      <c r="D216" s="34">
        <v>41760</v>
      </c>
      <c r="E216" s="35">
        <f t="shared" si="0"/>
        <v>5</v>
      </c>
      <c r="F216" s="33" t="s">
        <v>46</v>
      </c>
      <c r="G216" s="33" t="s">
        <v>48</v>
      </c>
      <c r="H216" s="33" t="s">
        <v>37</v>
      </c>
      <c r="I216" s="36">
        <v>716457.890625</v>
      </c>
    </row>
    <row r="217" spans="1:9" ht="14.25" customHeight="1">
      <c r="A217" s="33" t="s">
        <v>32</v>
      </c>
      <c r="B217" s="33" t="s">
        <v>43</v>
      </c>
      <c r="C217" s="33" t="s">
        <v>34</v>
      </c>
      <c r="D217" s="34">
        <v>41791</v>
      </c>
      <c r="E217" s="35">
        <f t="shared" si="0"/>
        <v>6</v>
      </c>
      <c r="F217" s="33" t="s">
        <v>46</v>
      </c>
      <c r="G217" s="33" t="s">
        <v>48</v>
      </c>
      <c r="H217" s="33" t="s">
        <v>37</v>
      </c>
      <c r="I217" s="36">
        <v>816814.8431249999</v>
      </c>
    </row>
    <row r="218" spans="1:9" ht="14.25" customHeight="1">
      <c r="A218" s="33" t="s">
        <v>32</v>
      </c>
      <c r="B218" s="33" t="s">
        <v>43</v>
      </c>
      <c r="C218" s="33" t="s">
        <v>34</v>
      </c>
      <c r="D218" s="34">
        <v>41456</v>
      </c>
      <c r="E218" s="35">
        <f t="shared" si="0"/>
        <v>7</v>
      </c>
      <c r="F218" s="33" t="s">
        <v>49</v>
      </c>
      <c r="G218" s="33" t="s">
        <v>50</v>
      </c>
      <c r="H218" s="33" t="s">
        <v>37</v>
      </c>
      <c r="I218" s="36">
        <v>360688.41072499886</v>
      </c>
    </row>
    <row r="219" spans="1:9" ht="14.25" customHeight="1">
      <c r="A219" s="33" t="s">
        <v>32</v>
      </c>
      <c r="B219" s="33" t="s">
        <v>43</v>
      </c>
      <c r="C219" s="33" t="s">
        <v>34</v>
      </c>
      <c r="D219" s="34">
        <v>41487</v>
      </c>
      <c r="E219" s="35">
        <f t="shared" si="0"/>
        <v>8</v>
      </c>
      <c r="F219" s="33" t="s">
        <v>49</v>
      </c>
      <c r="G219" s="33" t="s">
        <v>50</v>
      </c>
      <c r="H219" s="33" t="s">
        <v>37</v>
      </c>
      <c r="I219" s="36">
        <v>498366.89217499993</v>
      </c>
    </row>
    <row r="220" spans="1:9" ht="14.25" customHeight="1">
      <c r="A220" s="33" t="s">
        <v>32</v>
      </c>
      <c r="B220" s="33" t="s">
        <v>43</v>
      </c>
      <c r="C220" s="33" t="s">
        <v>34</v>
      </c>
      <c r="D220" s="34">
        <v>41518</v>
      </c>
      <c r="E220" s="35">
        <f t="shared" si="0"/>
        <v>9</v>
      </c>
      <c r="F220" s="33" t="s">
        <v>49</v>
      </c>
      <c r="G220" s="33" t="s">
        <v>50</v>
      </c>
      <c r="H220" s="33" t="s">
        <v>37</v>
      </c>
      <c r="I220" s="36">
        <v>390175.00927499885</v>
      </c>
    </row>
    <row r="221" spans="1:9" ht="14.25" customHeight="1">
      <c r="A221" s="33" t="s">
        <v>32</v>
      </c>
      <c r="B221" s="33" t="s">
        <v>43</v>
      </c>
      <c r="C221" s="33" t="s">
        <v>34</v>
      </c>
      <c r="D221" s="34">
        <v>41548</v>
      </c>
      <c r="E221" s="35">
        <f t="shared" si="0"/>
        <v>10</v>
      </c>
      <c r="F221" s="33" t="s">
        <v>49</v>
      </c>
      <c r="G221" s="33" t="s">
        <v>50</v>
      </c>
      <c r="H221" s="33" t="s">
        <v>37</v>
      </c>
      <c r="I221" s="36">
        <v>370340.02732499992</v>
      </c>
    </row>
    <row r="222" spans="1:9" ht="14.25" customHeight="1">
      <c r="A222" s="33" t="s">
        <v>32</v>
      </c>
      <c r="B222" s="33" t="s">
        <v>43</v>
      </c>
      <c r="C222" s="33" t="s">
        <v>34</v>
      </c>
      <c r="D222" s="34">
        <v>41579</v>
      </c>
      <c r="E222" s="35">
        <f t="shared" si="0"/>
        <v>11</v>
      </c>
      <c r="F222" s="33" t="s">
        <v>49</v>
      </c>
      <c r="G222" s="33" t="s">
        <v>50</v>
      </c>
      <c r="H222" s="33" t="s">
        <v>37</v>
      </c>
      <c r="I222" s="36">
        <v>380322.75574999995</v>
      </c>
    </row>
    <row r="223" spans="1:9" ht="14.25" customHeight="1">
      <c r="A223" s="33" t="s">
        <v>32</v>
      </c>
      <c r="B223" s="33" t="s">
        <v>43</v>
      </c>
      <c r="C223" s="33" t="s">
        <v>34</v>
      </c>
      <c r="D223" s="34">
        <v>41609</v>
      </c>
      <c r="E223" s="35">
        <f t="shared" si="0"/>
        <v>12</v>
      </c>
      <c r="F223" s="33" t="s">
        <v>49</v>
      </c>
      <c r="G223" s="33" t="s">
        <v>50</v>
      </c>
      <c r="H223" s="33" t="s">
        <v>37</v>
      </c>
      <c r="I223" s="36">
        <v>365792.12049999996</v>
      </c>
    </row>
    <row r="224" spans="1:9" ht="14.25" customHeight="1">
      <c r="A224" s="33" t="s">
        <v>32</v>
      </c>
      <c r="B224" s="33" t="s">
        <v>43</v>
      </c>
      <c r="C224" s="33" t="s">
        <v>34</v>
      </c>
      <c r="D224" s="34">
        <v>41640</v>
      </c>
      <c r="E224" s="35">
        <f t="shared" si="0"/>
        <v>1</v>
      </c>
      <c r="F224" s="33" t="s">
        <v>49</v>
      </c>
      <c r="G224" s="33" t="s">
        <v>50</v>
      </c>
      <c r="H224" s="33" t="s">
        <v>37</v>
      </c>
      <c r="I224" s="36">
        <v>459526.25959999987</v>
      </c>
    </row>
    <row r="225" spans="1:9" ht="14.25" customHeight="1">
      <c r="A225" s="33" t="s">
        <v>32</v>
      </c>
      <c r="B225" s="33" t="s">
        <v>43</v>
      </c>
      <c r="C225" s="33" t="s">
        <v>34</v>
      </c>
      <c r="D225" s="34">
        <v>41671</v>
      </c>
      <c r="E225" s="35">
        <f t="shared" si="0"/>
        <v>2</v>
      </c>
      <c r="F225" s="33" t="s">
        <v>49</v>
      </c>
      <c r="G225" s="33" t="s">
        <v>50</v>
      </c>
      <c r="H225" s="33" t="s">
        <v>37</v>
      </c>
      <c r="I225" s="36">
        <v>386872.43834999995</v>
      </c>
    </row>
    <row r="226" spans="1:9" ht="14.25" customHeight="1">
      <c r="A226" s="33" t="s">
        <v>32</v>
      </c>
      <c r="B226" s="33" t="s">
        <v>43</v>
      </c>
      <c r="C226" s="33" t="s">
        <v>34</v>
      </c>
      <c r="D226" s="34">
        <v>41699</v>
      </c>
      <c r="E226" s="35">
        <f t="shared" si="0"/>
        <v>3</v>
      </c>
      <c r="F226" s="33" t="s">
        <v>49</v>
      </c>
      <c r="G226" s="33" t="s">
        <v>50</v>
      </c>
      <c r="H226" s="33" t="s">
        <v>37</v>
      </c>
      <c r="I226" s="36">
        <v>385991.23719999997</v>
      </c>
    </row>
    <row r="227" spans="1:9" ht="14.25" customHeight="1">
      <c r="A227" s="33" t="s">
        <v>32</v>
      </c>
      <c r="B227" s="33" t="s">
        <v>43</v>
      </c>
      <c r="C227" s="33" t="s">
        <v>34</v>
      </c>
      <c r="D227" s="34">
        <v>41730</v>
      </c>
      <c r="E227" s="35">
        <f t="shared" si="0"/>
        <v>4</v>
      </c>
      <c r="F227" s="33" t="s">
        <v>49</v>
      </c>
      <c r="G227" s="33" t="s">
        <v>50</v>
      </c>
      <c r="H227" s="33" t="s">
        <v>37</v>
      </c>
      <c r="I227" s="36">
        <v>386829.69097499992</v>
      </c>
    </row>
    <row r="228" spans="1:9" ht="14.25" customHeight="1">
      <c r="A228" s="33" t="s">
        <v>32</v>
      </c>
      <c r="B228" s="33" t="s">
        <v>43</v>
      </c>
      <c r="C228" s="33" t="s">
        <v>34</v>
      </c>
      <c r="D228" s="34">
        <v>41760</v>
      </c>
      <c r="E228" s="35">
        <f t="shared" si="0"/>
        <v>5</v>
      </c>
      <c r="F228" s="33" t="s">
        <v>49</v>
      </c>
      <c r="G228" s="33" t="s">
        <v>50</v>
      </c>
      <c r="H228" s="33" t="s">
        <v>37</v>
      </c>
      <c r="I228" s="36">
        <v>410769.19062499999</v>
      </c>
    </row>
    <row r="229" spans="1:9" ht="14.25" customHeight="1">
      <c r="A229" s="33" t="s">
        <v>32</v>
      </c>
      <c r="B229" s="33" t="s">
        <v>43</v>
      </c>
      <c r="C229" s="33" t="s">
        <v>34</v>
      </c>
      <c r="D229" s="34">
        <v>41791</v>
      </c>
      <c r="E229" s="35">
        <f t="shared" si="0"/>
        <v>6</v>
      </c>
      <c r="F229" s="33" t="s">
        <v>49</v>
      </c>
      <c r="G229" s="33" t="s">
        <v>50</v>
      </c>
      <c r="H229" s="33" t="s">
        <v>37</v>
      </c>
      <c r="I229" s="36">
        <v>468307.17672499991</v>
      </c>
    </row>
    <row r="230" spans="1:9" ht="14.25" customHeight="1">
      <c r="A230" s="33" t="s">
        <v>32</v>
      </c>
      <c r="B230" s="33" t="s">
        <v>43</v>
      </c>
      <c r="C230" s="33" t="s">
        <v>34</v>
      </c>
      <c r="D230" s="34">
        <v>41456</v>
      </c>
      <c r="E230" s="35">
        <f t="shared" si="0"/>
        <v>7</v>
      </c>
      <c r="F230" s="33" t="s">
        <v>49</v>
      </c>
      <c r="G230" s="33" t="s">
        <v>51</v>
      </c>
      <c r="H230" s="33" t="s">
        <v>37</v>
      </c>
      <c r="I230" s="36">
        <v>226478.76952499934</v>
      </c>
    </row>
    <row r="231" spans="1:9" ht="14.25" customHeight="1">
      <c r="A231" s="33" t="s">
        <v>32</v>
      </c>
      <c r="B231" s="33" t="s">
        <v>43</v>
      </c>
      <c r="C231" s="33" t="s">
        <v>34</v>
      </c>
      <c r="D231" s="34">
        <v>41487</v>
      </c>
      <c r="E231" s="35">
        <f t="shared" si="0"/>
        <v>8</v>
      </c>
      <c r="F231" s="33" t="s">
        <v>49</v>
      </c>
      <c r="G231" s="33" t="s">
        <v>51</v>
      </c>
      <c r="H231" s="33" t="s">
        <v>37</v>
      </c>
      <c r="I231" s="36">
        <v>312928.04857500002</v>
      </c>
    </row>
    <row r="232" spans="1:9" ht="14.25" customHeight="1">
      <c r="A232" s="33" t="s">
        <v>32</v>
      </c>
      <c r="B232" s="33" t="s">
        <v>43</v>
      </c>
      <c r="C232" s="33" t="s">
        <v>34</v>
      </c>
      <c r="D232" s="34">
        <v>41518</v>
      </c>
      <c r="E232" s="35">
        <f t="shared" si="0"/>
        <v>9</v>
      </c>
      <c r="F232" s="33" t="s">
        <v>49</v>
      </c>
      <c r="G232" s="33" t="s">
        <v>51</v>
      </c>
      <c r="H232" s="33" t="s">
        <v>37</v>
      </c>
      <c r="I232" s="36">
        <v>244993.61047499935</v>
      </c>
    </row>
    <row r="233" spans="1:9" ht="14.25" customHeight="1">
      <c r="A233" s="33" t="s">
        <v>32</v>
      </c>
      <c r="B233" s="33" t="s">
        <v>43</v>
      </c>
      <c r="C233" s="33" t="s">
        <v>34</v>
      </c>
      <c r="D233" s="34">
        <v>41548</v>
      </c>
      <c r="E233" s="35">
        <f t="shared" si="0"/>
        <v>10</v>
      </c>
      <c r="F233" s="33" t="s">
        <v>49</v>
      </c>
      <c r="G233" s="33" t="s">
        <v>51</v>
      </c>
      <c r="H233" s="33" t="s">
        <v>37</v>
      </c>
      <c r="I233" s="36">
        <v>232539.08692499998</v>
      </c>
    </row>
    <row r="234" spans="1:9" ht="14.25" customHeight="1">
      <c r="A234" s="33" t="s">
        <v>32</v>
      </c>
      <c r="B234" s="33" t="s">
        <v>43</v>
      </c>
      <c r="C234" s="33" t="s">
        <v>34</v>
      </c>
      <c r="D234" s="34">
        <v>41579</v>
      </c>
      <c r="E234" s="35">
        <f t="shared" si="0"/>
        <v>11</v>
      </c>
      <c r="F234" s="33" t="s">
        <v>49</v>
      </c>
      <c r="G234" s="33" t="s">
        <v>51</v>
      </c>
      <c r="H234" s="33" t="s">
        <v>37</v>
      </c>
      <c r="I234" s="36">
        <v>238807.31175000002</v>
      </c>
    </row>
    <row r="235" spans="1:9" ht="14.25" customHeight="1">
      <c r="A235" s="33" t="s">
        <v>32</v>
      </c>
      <c r="B235" s="33" t="s">
        <v>43</v>
      </c>
      <c r="C235" s="33" t="s">
        <v>34</v>
      </c>
      <c r="D235" s="34">
        <v>41609</v>
      </c>
      <c r="E235" s="35">
        <f t="shared" si="0"/>
        <v>12</v>
      </c>
      <c r="F235" s="33" t="s">
        <v>49</v>
      </c>
      <c r="G235" s="33" t="s">
        <v>51</v>
      </c>
      <c r="H235" s="33" t="s">
        <v>37</v>
      </c>
      <c r="I235" s="36">
        <v>229683.42450000002</v>
      </c>
    </row>
    <row r="236" spans="1:9" ht="14.25" customHeight="1">
      <c r="A236" s="33" t="s">
        <v>32</v>
      </c>
      <c r="B236" s="33" t="s">
        <v>43</v>
      </c>
      <c r="C236" s="33" t="s">
        <v>34</v>
      </c>
      <c r="D236" s="34">
        <v>41640</v>
      </c>
      <c r="E236" s="35">
        <f t="shared" si="0"/>
        <v>1</v>
      </c>
      <c r="F236" s="33" t="s">
        <v>49</v>
      </c>
      <c r="G236" s="33" t="s">
        <v>51</v>
      </c>
      <c r="H236" s="33" t="s">
        <v>37</v>
      </c>
      <c r="I236" s="36">
        <v>288539.74439999997</v>
      </c>
    </row>
    <row r="237" spans="1:9" ht="14.25" customHeight="1">
      <c r="A237" s="33" t="s">
        <v>32</v>
      </c>
      <c r="B237" s="33" t="s">
        <v>43</v>
      </c>
      <c r="C237" s="33" t="s">
        <v>34</v>
      </c>
      <c r="D237" s="34">
        <v>41671</v>
      </c>
      <c r="E237" s="35">
        <f t="shared" si="0"/>
        <v>2</v>
      </c>
      <c r="F237" s="33" t="s">
        <v>49</v>
      </c>
      <c r="G237" s="33" t="s">
        <v>51</v>
      </c>
      <c r="H237" s="33" t="s">
        <v>37</v>
      </c>
      <c r="I237" s="36">
        <v>242919.90315</v>
      </c>
    </row>
    <row r="238" spans="1:9" ht="14.25" customHeight="1">
      <c r="A238" s="33" t="s">
        <v>32</v>
      </c>
      <c r="B238" s="33" t="s">
        <v>43</v>
      </c>
      <c r="C238" s="33" t="s">
        <v>34</v>
      </c>
      <c r="D238" s="34">
        <v>41699</v>
      </c>
      <c r="E238" s="35">
        <f t="shared" si="0"/>
        <v>3</v>
      </c>
      <c r="F238" s="33" t="s">
        <v>49</v>
      </c>
      <c r="G238" s="33" t="s">
        <v>51</v>
      </c>
      <c r="H238" s="33" t="s">
        <v>37</v>
      </c>
      <c r="I238" s="36">
        <v>242366.59080000003</v>
      </c>
    </row>
    <row r="239" spans="1:9" ht="14.25" customHeight="1">
      <c r="A239" s="33" t="s">
        <v>32</v>
      </c>
      <c r="B239" s="33" t="s">
        <v>43</v>
      </c>
      <c r="C239" s="33" t="s">
        <v>34</v>
      </c>
      <c r="D239" s="34">
        <v>41730</v>
      </c>
      <c r="E239" s="35">
        <f t="shared" si="0"/>
        <v>4</v>
      </c>
      <c r="F239" s="33" t="s">
        <v>49</v>
      </c>
      <c r="G239" s="33" t="s">
        <v>51</v>
      </c>
      <c r="H239" s="33" t="s">
        <v>37</v>
      </c>
      <c r="I239" s="36">
        <v>242893.06177500001</v>
      </c>
    </row>
    <row r="240" spans="1:9" ht="14.25" customHeight="1">
      <c r="A240" s="33" t="s">
        <v>32</v>
      </c>
      <c r="B240" s="33" t="s">
        <v>43</v>
      </c>
      <c r="C240" s="33" t="s">
        <v>34</v>
      </c>
      <c r="D240" s="34">
        <v>41760</v>
      </c>
      <c r="E240" s="35">
        <f t="shared" si="0"/>
        <v>5</v>
      </c>
      <c r="F240" s="33" t="s">
        <v>49</v>
      </c>
      <c r="G240" s="33" t="s">
        <v>51</v>
      </c>
      <c r="H240" s="33" t="s">
        <v>37</v>
      </c>
      <c r="I240" s="36">
        <v>257924.84062500004</v>
      </c>
    </row>
    <row r="241" spans="1:9" ht="14.25" customHeight="1">
      <c r="A241" s="33" t="s">
        <v>32</v>
      </c>
      <c r="B241" s="33" t="s">
        <v>43</v>
      </c>
      <c r="C241" s="33" t="s">
        <v>34</v>
      </c>
      <c r="D241" s="34">
        <v>41791</v>
      </c>
      <c r="E241" s="35">
        <f t="shared" si="0"/>
        <v>6</v>
      </c>
      <c r="F241" s="33" t="s">
        <v>49</v>
      </c>
      <c r="G241" s="33" t="s">
        <v>51</v>
      </c>
      <c r="H241" s="33" t="s">
        <v>37</v>
      </c>
      <c r="I241" s="36">
        <v>294053.34352500003</v>
      </c>
    </row>
    <row r="242" spans="1:9" ht="14.25" customHeight="1">
      <c r="A242" s="33" t="s">
        <v>32</v>
      </c>
      <c r="B242" s="33" t="s">
        <v>43</v>
      </c>
      <c r="C242" s="33" t="s">
        <v>34</v>
      </c>
      <c r="D242" s="34">
        <v>41456</v>
      </c>
      <c r="E242" s="35">
        <f t="shared" si="0"/>
        <v>7</v>
      </c>
      <c r="F242" s="33" t="s">
        <v>49</v>
      </c>
      <c r="G242" s="33" t="s">
        <v>52</v>
      </c>
      <c r="H242" s="33" t="s">
        <v>37</v>
      </c>
      <c r="I242" s="36">
        <v>255837.1285374992</v>
      </c>
    </row>
    <row r="243" spans="1:9" ht="14.25" customHeight="1">
      <c r="A243" s="33" t="s">
        <v>32</v>
      </c>
      <c r="B243" s="33" t="s">
        <v>43</v>
      </c>
      <c r="C243" s="33" t="s">
        <v>34</v>
      </c>
      <c r="D243" s="34">
        <v>41487</v>
      </c>
      <c r="E243" s="35">
        <f t="shared" si="0"/>
        <v>8</v>
      </c>
      <c r="F243" s="33" t="s">
        <v>49</v>
      </c>
      <c r="G243" s="33" t="s">
        <v>52</v>
      </c>
      <c r="H243" s="33" t="s">
        <v>37</v>
      </c>
      <c r="I243" s="36">
        <v>353492.79561249999</v>
      </c>
    </row>
    <row r="244" spans="1:9" ht="14.25" customHeight="1">
      <c r="A244" s="33" t="s">
        <v>32</v>
      </c>
      <c r="B244" s="33" t="s">
        <v>43</v>
      </c>
      <c r="C244" s="33" t="s">
        <v>34</v>
      </c>
      <c r="D244" s="34">
        <v>41518</v>
      </c>
      <c r="E244" s="35">
        <f t="shared" si="0"/>
        <v>9</v>
      </c>
      <c r="F244" s="33" t="s">
        <v>49</v>
      </c>
      <c r="G244" s="33" t="s">
        <v>52</v>
      </c>
      <c r="H244" s="33" t="s">
        <v>37</v>
      </c>
      <c r="I244" s="36">
        <v>276752.04146249924</v>
      </c>
    </row>
    <row r="245" spans="1:9" ht="14.25" customHeight="1">
      <c r="A245" s="33" t="s">
        <v>32</v>
      </c>
      <c r="B245" s="33" t="s">
        <v>43</v>
      </c>
      <c r="C245" s="33" t="s">
        <v>34</v>
      </c>
      <c r="D245" s="34">
        <v>41548</v>
      </c>
      <c r="E245" s="35">
        <f t="shared" si="0"/>
        <v>10</v>
      </c>
      <c r="F245" s="33" t="s">
        <v>49</v>
      </c>
      <c r="G245" s="33" t="s">
        <v>52</v>
      </c>
      <c r="H245" s="33" t="s">
        <v>37</v>
      </c>
      <c r="I245" s="36">
        <v>262683.04263749992</v>
      </c>
    </row>
    <row r="246" spans="1:9" ht="14.25" customHeight="1">
      <c r="A246" s="33" t="s">
        <v>32</v>
      </c>
      <c r="B246" s="33" t="s">
        <v>43</v>
      </c>
      <c r="C246" s="33" t="s">
        <v>34</v>
      </c>
      <c r="D246" s="34">
        <v>41579</v>
      </c>
      <c r="E246" s="35">
        <f t="shared" si="0"/>
        <v>11</v>
      </c>
      <c r="F246" s="33" t="s">
        <v>49</v>
      </c>
      <c r="G246" s="33" t="s">
        <v>52</v>
      </c>
      <c r="H246" s="33" t="s">
        <v>37</v>
      </c>
      <c r="I246" s="36">
        <v>269763.81512500002</v>
      </c>
    </row>
    <row r="247" spans="1:9" ht="14.25" customHeight="1">
      <c r="A247" s="33" t="s">
        <v>32</v>
      </c>
      <c r="B247" s="33" t="s">
        <v>43</v>
      </c>
      <c r="C247" s="33" t="s">
        <v>34</v>
      </c>
      <c r="D247" s="34">
        <v>41609</v>
      </c>
      <c r="E247" s="35">
        <f t="shared" si="0"/>
        <v>12</v>
      </c>
      <c r="F247" s="33" t="s">
        <v>49</v>
      </c>
      <c r="G247" s="33" t="s">
        <v>52</v>
      </c>
      <c r="H247" s="33" t="s">
        <v>37</v>
      </c>
      <c r="I247" s="36">
        <v>259457.20175000001</v>
      </c>
    </row>
    <row r="248" spans="1:9" ht="14.25" customHeight="1">
      <c r="A248" s="33" t="s">
        <v>32</v>
      </c>
      <c r="B248" s="33" t="s">
        <v>43</v>
      </c>
      <c r="C248" s="33" t="s">
        <v>34</v>
      </c>
      <c r="D248" s="34">
        <v>41640</v>
      </c>
      <c r="E248" s="35">
        <f t="shared" si="0"/>
        <v>1</v>
      </c>
      <c r="F248" s="33" t="s">
        <v>49</v>
      </c>
      <c r="G248" s="33" t="s">
        <v>52</v>
      </c>
      <c r="H248" s="33" t="s">
        <v>37</v>
      </c>
      <c r="I248" s="36">
        <v>325943.04459999991</v>
      </c>
    </row>
    <row r="249" spans="1:9" ht="14.25" customHeight="1">
      <c r="A249" s="33" t="s">
        <v>32</v>
      </c>
      <c r="B249" s="33" t="s">
        <v>43</v>
      </c>
      <c r="C249" s="33" t="s">
        <v>34</v>
      </c>
      <c r="D249" s="34">
        <v>41671</v>
      </c>
      <c r="E249" s="35">
        <f t="shared" si="0"/>
        <v>2</v>
      </c>
      <c r="F249" s="33" t="s">
        <v>49</v>
      </c>
      <c r="G249" s="33" t="s">
        <v>52</v>
      </c>
      <c r="H249" s="33" t="s">
        <v>37</v>
      </c>
      <c r="I249" s="36">
        <v>274409.52022499999</v>
      </c>
    </row>
    <row r="250" spans="1:9" ht="14.25" customHeight="1">
      <c r="A250" s="33" t="s">
        <v>32</v>
      </c>
      <c r="B250" s="33" t="s">
        <v>43</v>
      </c>
      <c r="C250" s="33" t="s">
        <v>34</v>
      </c>
      <c r="D250" s="34">
        <v>41699</v>
      </c>
      <c r="E250" s="35">
        <f t="shared" si="0"/>
        <v>3</v>
      </c>
      <c r="F250" s="33" t="s">
        <v>49</v>
      </c>
      <c r="G250" s="33" t="s">
        <v>52</v>
      </c>
      <c r="H250" s="33" t="s">
        <v>37</v>
      </c>
      <c r="I250" s="36">
        <v>273784.48220000003</v>
      </c>
    </row>
    <row r="251" spans="1:9" ht="14.25" customHeight="1">
      <c r="A251" s="33" t="s">
        <v>32</v>
      </c>
      <c r="B251" s="33" t="s">
        <v>43</v>
      </c>
      <c r="C251" s="33" t="s">
        <v>34</v>
      </c>
      <c r="D251" s="34">
        <v>41730</v>
      </c>
      <c r="E251" s="35">
        <f t="shared" si="0"/>
        <v>4</v>
      </c>
      <c r="F251" s="33" t="s">
        <v>49</v>
      </c>
      <c r="G251" s="33" t="s">
        <v>52</v>
      </c>
      <c r="H251" s="33" t="s">
        <v>37</v>
      </c>
      <c r="I251" s="36">
        <v>274379.19941249996</v>
      </c>
    </row>
    <row r="252" spans="1:9" ht="14.25" customHeight="1">
      <c r="A252" s="33" t="s">
        <v>32</v>
      </c>
      <c r="B252" s="33" t="s">
        <v>43</v>
      </c>
      <c r="C252" s="33" t="s">
        <v>34</v>
      </c>
      <c r="D252" s="34">
        <v>41760</v>
      </c>
      <c r="E252" s="35">
        <f t="shared" si="0"/>
        <v>5</v>
      </c>
      <c r="F252" s="33" t="s">
        <v>49</v>
      </c>
      <c r="G252" s="33" t="s">
        <v>52</v>
      </c>
      <c r="H252" s="33" t="s">
        <v>37</v>
      </c>
      <c r="I252" s="36">
        <v>291359.54218749999</v>
      </c>
    </row>
    <row r="253" spans="1:9" ht="14.25" customHeight="1">
      <c r="A253" s="33" t="s">
        <v>32</v>
      </c>
      <c r="B253" s="33" t="s">
        <v>43</v>
      </c>
      <c r="C253" s="33" t="s">
        <v>34</v>
      </c>
      <c r="D253" s="34">
        <v>41791</v>
      </c>
      <c r="E253" s="35">
        <f t="shared" si="0"/>
        <v>6</v>
      </c>
      <c r="F253" s="33" t="s">
        <v>49</v>
      </c>
      <c r="G253" s="33" t="s">
        <v>52</v>
      </c>
      <c r="H253" s="33" t="s">
        <v>37</v>
      </c>
      <c r="I253" s="36">
        <v>332171.36953749997</v>
      </c>
    </row>
    <row r="254" spans="1:9" ht="14.25" customHeight="1">
      <c r="A254" s="33" t="s">
        <v>32</v>
      </c>
      <c r="B254" s="33" t="s">
        <v>43</v>
      </c>
      <c r="C254" s="33" t="s">
        <v>34</v>
      </c>
      <c r="D254" s="34">
        <v>41456</v>
      </c>
      <c r="E254" s="35">
        <f t="shared" si="0"/>
        <v>7</v>
      </c>
      <c r="F254" s="33" t="s">
        <v>49</v>
      </c>
      <c r="G254" s="33" t="s">
        <v>53</v>
      </c>
      <c r="H254" s="33" t="s">
        <v>37</v>
      </c>
      <c r="I254" s="36">
        <v>176150.15407499947</v>
      </c>
    </row>
    <row r="255" spans="1:9" ht="14.25" customHeight="1">
      <c r="A255" s="33" t="s">
        <v>32</v>
      </c>
      <c r="B255" s="33" t="s">
        <v>43</v>
      </c>
      <c r="C255" s="33" t="s">
        <v>34</v>
      </c>
      <c r="D255" s="34">
        <v>41487</v>
      </c>
      <c r="E255" s="35">
        <f t="shared" si="0"/>
        <v>8</v>
      </c>
      <c r="F255" s="33" t="s">
        <v>49</v>
      </c>
      <c r="G255" s="33" t="s">
        <v>53</v>
      </c>
      <c r="H255" s="33" t="s">
        <v>37</v>
      </c>
      <c r="I255" s="36">
        <v>243388.48222500001</v>
      </c>
    </row>
    <row r="256" spans="1:9" ht="14.25" customHeight="1">
      <c r="A256" s="33" t="s">
        <v>32</v>
      </c>
      <c r="B256" s="33" t="s">
        <v>43</v>
      </c>
      <c r="C256" s="33" t="s">
        <v>34</v>
      </c>
      <c r="D256" s="34">
        <v>41518</v>
      </c>
      <c r="E256" s="35">
        <f t="shared" si="0"/>
        <v>9</v>
      </c>
      <c r="F256" s="33" t="s">
        <v>49</v>
      </c>
      <c r="G256" s="33" t="s">
        <v>53</v>
      </c>
      <c r="H256" s="33" t="s">
        <v>37</v>
      </c>
      <c r="I256" s="36">
        <v>190550.58592499947</v>
      </c>
    </row>
    <row r="257" spans="1:9" ht="14.25" customHeight="1">
      <c r="A257" s="33" t="s">
        <v>32</v>
      </c>
      <c r="B257" s="33" t="s">
        <v>43</v>
      </c>
      <c r="C257" s="33" t="s">
        <v>34</v>
      </c>
      <c r="D257" s="34">
        <v>41548</v>
      </c>
      <c r="E257" s="35">
        <f t="shared" si="0"/>
        <v>10</v>
      </c>
      <c r="F257" s="33" t="s">
        <v>49</v>
      </c>
      <c r="G257" s="33" t="s">
        <v>53</v>
      </c>
      <c r="H257" s="33" t="s">
        <v>37</v>
      </c>
      <c r="I257" s="36">
        <v>180863.73427499997</v>
      </c>
    </row>
    <row r="258" spans="1:9" ht="14.25" customHeight="1">
      <c r="A258" s="33" t="s">
        <v>32</v>
      </c>
      <c r="B258" s="33" t="s">
        <v>43</v>
      </c>
      <c r="C258" s="33" t="s">
        <v>34</v>
      </c>
      <c r="D258" s="34">
        <v>41579</v>
      </c>
      <c r="E258" s="35">
        <f t="shared" si="0"/>
        <v>11</v>
      </c>
      <c r="F258" s="33" t="s">
        <v>49</v>
      </c>
      <c r="G258" s="33" t="s">
        <v>53</v>
      </c>
      <c r="H258" s="33" t="s">
        <v>37</v>
      </c>
      <c r="I258" s="36">
        <v>185739.02025</v>
      </c>
    </row>
    <row r="259" spans="1:9" ht="14.25" customHeight="1">
      <c r="A259" s="33" t="s">
        <v>32</v>
      </c>
      <c r="B259" s="33" t="s">
        <v>43</v>
      </c>
      <c r="C259" s="33" t="s">
        <v>34</v>
      </c>
      <c r="D259" s="34">
        <v>41609</v>
      </c>
      <c r="E259" s="35">
        <f t="shared" si="0"/>
        <v>12</v>
      </c>
      <c r="F259" s="33" t="s">
        <v>49</v>
      </c>
      <c r="G259" s="33" t="s">
        <v>53</v>
      </c>
      <c r="H259" s="33" t="s">
        <v>37</v>
      </c>
      <c r="I259" s="36">
        <v>178642.66350000002</v>
      </c>
    </row>
    <row r="260" spans="1:9" ht="14.25" customHeight="1">
      <c r="A260" s="33" t="s">
        <v>32</v>
      </c>
      <c r="B260" s="33" t="s">
        <v>43</v>
      </c>
      <c r="C260" s="33" t="s">
        <v>34</v>
      </c>
      <c r="D260" s="34">
        <v>41640</v>
      </c>
      <c r="E260" s="35">
        <f t="shared" si="0"/>
        <v>1</v>
      </c>
      <c r="F260" s="33" t="s">
        <v>49</v>
      </c>
      <c r="G260" s="33" t="s">
        <v>53</v>
      </c>
      <c r="H260" s="33" t="s">
        <v>37</v>
      </c>
      <c r="I260" s="36">
        <v>224419.80119999996</v>
      </c>
    </row>
    <row r="261" spans="1:9" ht="14.25" customHeight="1">
      <c r="A261" s="33" t="s">
        <v>32</v>
      </c>
      <c r="B261" s="33" t="s">
        <v>43</v>
      </c>
      <c r="C261" s="33" t="s">
        <v>34</v>
      </c>
      <c r="D261" s="34">
        <v>41671</v>
      </c>
      <c r="E261" s="35">
        <f t="shared" si="0"/>
        <v>2</v>
      </c>
      <c r="F261" s="33" t="s">
        <v>49</v>
      </c>
      <c r="G261" s="33" t="s">
        <v>53</v>
      </c>
      <c r="H261" s="33" t="s">
        <v>37</v>
      </c>
      <c r="I261" s="36">
        <v>188937.70244999998</v>
      </c>
    </row>
    <row r="262" spans="1:9" ht="14.25" customHeight="1">
      <c r="A262" s="33" t="s">
        <v>32</v>
      </c>
      <c r="B262" s="33" t="s">
        <v>43</v>
      </c>
      <c r="C262" s="33" t="s">
        <v>34</v>
      </c>
      <c r="D262" s="34">
        <v>41699</v>
      </c>
      <c r="E262" s="35">
        <f t="shared" si="0"/>
        <v>3</v>
      </c>
      <c r="F262" s="33" t="s">
        <v>49</v>
      </c>
      <c r="G262" s="33" t="s">
        <v>53</v>
      </c>
      <c r="H262" s="33" t="s">
        <v>37</v>
      </c>
      <c r="I262" s="36">
        <v>188507.34840000002</v>
      </c>
    </row>
    <row r="263" spans="1:9" ht="14.25" customHeight="1">
      <c r="A263" s="33" t="s">
        <v>32</v>
      </c>
      <c r="B263" s="33" t="s">
        <v>43</v>
      </c>
      <c r="C263" s="33" t="s">
        <v>34</v>
      </c>
      <c r="D263" s="34">
        <v>41730</v>
      </c>
      <c r="E263" s="35">
        <f t="shared" si="0"/>
        <v>4</v>
      </c>
      <c r="F263" s="33" t="s">
        <v>49</v>
      </c>
      <c r="G263" s="33" t="s">
        <v>53</v>
      </c>
      <c r="H263" s="33" t="s">
        <v>37</v>
      </c>
      <c r="I263" s="36">
        <v>188916.82582500001</v>
      </c>
    </row>
    <row r="264" spans="1:9" ht="14.25" customHeight="1">
      <c r="A264" s="33" t="s">
        <v>32</v>
      </c>
      <c r="B264" s="33" t="s">
        <v>43</v>
      </c>
      <c r="C264" s="33" t="s">
        <v>34</v>
      </c>
      <c r="D264" s="34">
        <v>41760</v>
      </c>
      <c r="E264" s="35">
        <f t="shared" si="0"/>
        <v>5</v>
      </c>
      <c r="F264" s="33" t="s">
        <v>49</v>
      </c>
      <c r="G264" s="33" t="s">
        <v>53</v>
      </c>
      <c r="H264" s="33" t="s">
        <v>37</v>
      </c>
      <c r="I264" s="36">
        <v>200608.20937500001</v>
      </c>
    </row>
    <row r="265" spans="1:9" ht="14.25" customHeight="1">
      <c r="A265" s="33" t="s">
        <v>32</v>
      </c>
      <c r="B265" s="33" t="s">
        <v>43</v>
      </c>
      <c r="C265" s="33" t="s">
        <v>34</v>
      </c>
      <c r="D265" s="34">
        <v>41791</v>
      </c>
      <c r="E265" s="35">
        <f t="shared" si="0"/>
        <v>6</v>
      </c>
      <c r="F265" s="33" t="s">
        <v>49</v>
      </c>
      <c r="G265" s="33" t="s">
        <v>53</v>
      </c>
      <c r="H265" s="33" t="s">
        <v>37</v>
      </c>
      <c r="I265" s="36">
        <v>228708.15607500001</v>
      </c>
    </row>
    <row r="266" spans="1:9" ht="14.25" customHeight="1">
      <c r="A266" s="33" t="s">
        <v>32</v>
      </c>
      <c r="B266" s="33" t="s">
        <v>43</v>
      </c>
      <c r="C266" s="33" t="s">
        <v>34</v>
      </c>
      <c r="D266" s="34">
        <v>41456</v>
      </c>
      <c r="E266" s="35">
        <f t="shared" si="0"/>
        <v>7</v>
      </c>
      <c r="F266" s="33" t="s">
        <v>54</v>
      </c>
      <c r="G266" s="33" t="s">
        <v>55</v>
      </c>
      <c r="H266" s="33" t="s">
        <v>37</v>
      </c>
      <c r="I266" s="36">
        <v>1153364.1040624965</v>
      </c>
    </row>
    <row r="267" spans="1:9" ht="14.25" customHeight="1">
      <c r="A267" s="33" t="s">
        <v>32</v>
      </c>
      <c r="B267" s="33" t="s">
        <v>43</v>
      </c>
      <c r="C267" s="33" t="s">
        <v>34</v>
      </c>
      <c r="D267" s="34">
        <v>41487</v>
      </c>
      <c r="E267" s="35">
        <f t="shared" si="0"/>
        <v>8</v>
      </c>
      <c r="F267" s="33" t="s">
        <v>54</v>
      </c>
      <c r="G267" s="33" t="s">
        <v>55</v>
      </c>
      <c r="H267" s="33" t="s">
        <v>37</v>
      </c>
      <c r="I267" s="36">
        <v>1593615.0621875001</v>
      </c>
    </row>
    <row r="268" spans="1:9" ht="14.25" customHeight="1">
      <c r="A268" s="33" t="s">
        <v>32</v>
      </c>
      <c r="B268" s="33" t="s">
        <v>43</v>
      </c>
      <c r="C268" s="33" t="s">
        <v>34</v>
      </c>
      <c r="D268" s="34">
        <v>41518</v>
      </c>
      <c r="E268" s="35">
        <f t="shared" si="0"/>
        <v>9</v>
      </c>
      <c r="F268" s="33" t="s">
        <v>54</v>
      </c>
      <c r="G268" s="33" t="s">
        <v>55</v>
      </c>
      <c r="H268" s="33" t="s">
        <v>37</v>
      </c>
      <c r="I268" s="36">
        <v>1247652.6459374966</v>
      </c>
    </row>
    <row r="269" spans="1:9" ht="14.25" customHeight="1">
      <c r="A269" s="33" t="s">
        <v>32</v>
      </c>
      <c r="B269" s="33" t="s">
        <v>43</v>
      </c>
      <c r="C269" s="33" t="s">
        <v>34</v>
      </c>
      <c r="D269" s="34">
        <v>41548</v>
      </c>
      <c r="E269" s="35">
        <f t="shared" si="0"/>
        <v>10</v>
      </c>
      <c r="F269" s="33" t="s">
        <v>54</v>
      </c>
      <c r="G269" s="33" t="s">
        <v>55</v>
      </c>
      <c r="H269" s="33" t="s">
        <v>37</v>
      </c>
      <c r="I269" s="36">
        <v>1184226.8315625</v>
      </c>
    </row>
    <row r="270" spans="1:9" ht="14.25" customHeight="1">
      <c r="A270" s="33" t="s">
        <v>32</v>
      </c>
      <c r="B270" s="33" t="s">
        <v>43</v>
      </c>
      <c r="C270" s="33" t="s">
        <v>34</v>
      </c>
      <c r="D270" s="34">
        <v>41579</v>
      </c>
      <c r="E270" s="35">
        <f t="shared" si="0"/>
        <v>11</v>
      </c>
      <c r="F270" s="33" t="s">
        <v>54</v>
      </c>
      <c r="G270" s="33" t="s">
        <v>55</v>
      </c>
      <c r="H270" s="33" t="s">
        <v>37</v>
      </c>
      <c r="I270" s="36">
        <v>1216148.346875</v>
      </c>
    </row>
    <row r="271" spans="1:9" ht="14.25" customHeight="1">
      <c r="A271" s="33" t="s">
        <v>32</v>
      </c>
      <c r="B271" s="33" t="s">
        <v>43</v>
      </c>
      <c r="C271" s="33" t="s">
        <v>34</v>
      </c>
      <c r="D271" s="34">
        <v>41609</v>
      </c>
      <c r="E271" s="35">
        <f t="shared" si="0"/>
        <v>12</v>
      </c>
      <c r="F271" s="33" t="s">
        <v>54</v>
      </c>
      <c r="G271" s="33" t="s">
        <v>55</v>
      </c>
      <c r="H271" s="33" t="s">
        <v>37</v>
      </c>
      <c r="I271" s="36">
        <v>1169684.1062500002</v>
      </c>
    </row>
    <row r="272" spans="1:9" ht="14.25" customHeight="1">
      <c r="A272" s="33" t="s">
        <v>32</v>
      </c>
      <c r="B272" s="33" t="s">
        <v>43</v>
      </c>
      <c r="C272" s="33" t="s">
        <v>34</v>
      </c>
      <c r="D272" s="34">
        <v>41640</v>
      </c>
      <c r="E272" s="35">
        <f t="shared" si="0"/>
        <v>1</v>
      </c>
      <c r="F272" s="33" t="s">
        <v>54</v>
      </c>
      <c r="G272" s="33" t="s">
        <v>55</v>
      </c>
      <c r="H272" s="33" t="s">
        <v>37</v>
      </c>
      <c r="I272" s="36">
        <v>1469415.3649999998</v>
      </c>
    </row>
    <row r="273" spans="1:9" ht="14.25" customHeight="1">
      <c r="A273" s="33" t="s">
        <v>32</v>
      </c>
      <c r="B273" s="33" t="s">
        <v>43</v>
      </c>
      <c r="C273" s="33" t="s">
        <v>34</v>
      </c>
      <c r="D273" s="34">
        <v>41671</v>
      </c>
      <c r="E273" s="35">
        <f t="shared" si="0"/>
        <v>2</v>
      </c>
      <c r="F273" s="33" t="s">
        <v>54</v>
      </c>
      <c r="G273" s="33" t="s">
        <v>55</v>
      </c>
      <c r="H273" s="33" t="s">
        <v>37</v>
      </c>
      <c r="I273" s="36">
        <v>1237092.099375</v>
      </c>
    </row>
    <row r="274" spans="1:9" ht="14.25" customHeight="1">
      <c r="A274" s="33" t="s">
        <v>32</v>
      </c>
      <c r="B274" s="33" t="s">
        <v>43</v>
      </c>
      <c r="C274" s="33" t="s">
        <v>34</v>
      </c>
      <c r="D274" s="34">
        <v>41699</v>
      </c>
      <c r="E274" s="35">
        <f t="shared" si="0"/>
        <v>3</v>
      </c>
      <c r="F274" s="33" t="s">
        <v>54</v>
      </c>
      <c r="G274" s="33" t="s">
        <v>55</v>
      </c>
      <c r="H274" s="33" t="s">
        <v>37</v>
      </c>
      <c r="I274" s="36">
        <v>1234274.3050000002</v>
      </c>
    </row>
    <row r="275" spans="1:9" ht="14.25" customHeight="1">
      <c r="A275" s="33" t="s">
        <v>32</v>
      </c>
      <c r="B275" s="33" t="s">
        <v>43</v>
      </c>
      <c r="C275" s="33" t="s">
        <v>34</v>
      </c>
      <c r="D275" s="34">
        <v>41730</v>
      </c>
      <c r="E275" s="35">
        <f t="shared" si="0"/>
        <v>4</v>
      </c>
      <c r="F275" s="33" t="s">
        <v>54</v>
      </c>
      <c r="G275" s="33" t="s">
        <v>55</v>
      </c>
      <c r="H275" s="33" t="s">
        <v>37</v>
      </c>
      <c r="I275" s="36">
        <v>1236955.4071875</v>
      </c>
    </row>
    <row r="276" spans="1:9" ht="14.25" customHeight="1">
      <c r="A276" s="33" t="s">
        <v>32</v>
      </c>
      <c r="B276" s="33" t="s">
        <v>43</v>
      </c>
      <c r="C276" s="33" t="s">
        <v>34</v>
      </c>
      <c r="D276" s="34">
        <v>41760</v>
      </c>
      <c r="E276" s="35">
        <f t="shared" si="0"/>
        <v>5</v>
      </c>
      <c r="F276" s="33" t="s">
        <v>54</v>
      </c>
      <c r="G276" s="33" t="s">
        <v>55</v>
      </c>
      <c r="H276" s="33" t="s">
        <v>37</v>
      </c>
      <c r="I276" s="36">
        <v>1313506.1328125</v>
      </c>
    </row>
    <row r="277" spans="1:9" ht="14.25" customHeight="1">
      <c r="A277" s="33" t="s">
        <v>32</v>
      </c>
      <c r="B277" s="33" t="s">
        <v>43</v>
      </c>
      <c r="C277" s="33" t="s">
        <v>34</v>
      </c>
      <c r="D277" s="34">
        <v>41791</v>
      </c>
      <c r="E277" s="35">
        <f t="shared" si="0"/>
        <v>6</v>
      </c>
      <c r="F277" s="33" t="s">
        <v>54</v>
      </c>
      <c r="G277" s="33" t="s">
        <v>55</v>
      </c>
      <c r="H277" s="33" t="s">
        <v>37</v>
      </c>
      <c r="I277" s="36">
        <v>1497493.8790625001</v>
      </c>
    </row>
    <row r="278" spans="1:9" ht="14.25" customHeight="1">
      <c r="A278" s="33" t="s">
        <v>32</v>
      </c>
      <c r="B278" s="33" t="s">
        <v>43</v>
      </c>
      <c r="C278" s="33" t="s">
        <v>41</v>
      </c>
      <c r="D278" s="34">
        <v>41456</v>
      </c>
      <c r="E278" s="35">
        <f t="shared" si="0"/>
        <v>7</v>
      </c>
      <c r="F278" s="33" t="s">
        <v>44</v>
      </c>
      <c r="G278" s="33" t="s">
        <v>45</v>
      </c>
      <c r="H278" s="33" t="s">
        <v>37</v>
      </c>
      <c r="I278" s="36">
        <v>2533034.5131168002</v>
      </c>
    </row>
    <row r="279" spans="1:9" ht="14.25" customHeight="1">
      <c r="A279" s="33" t="s">
        <v>32</v>
      </c>
      <c r="B279" s="33" t="s">
        <v>43</v>
      </c>
      <c r="C279" s="33" t="s">
        <v>41</v>
      </c>
      <c r="D279" s="34">
        <v>41487</v>
      </c>
      <c r="E279" s="35">
        <f t="shared" si="0"/>
        <v>8</v>
      </c>
      <c r="F279" s="33" t="s">
        <v>44</v>
      </c>
      <c r="G279" s="33" t="s">
        <v>45</v>
      </c>
      <c r="H279" s="33" t="s">
        <v>37</v>
      </c>
      <c r="I279" s="36">
        <v>3051574.1625600001</v>
      </c>
    </row>
    <row r="280" spans="1:9" ht="14.25" customHeight="1">
      <c r="A280" s="33" t="s">
        <v>32</v>
      </c>
      <c r="B280" s="33" t="s">
        <v>43</v>
      </c>
      <c r="C280" s="33" t="s">
        <v>41</v>
      </c>
      <c r="D280" s="34">
        <v>41518</v>
      </c>
      <c r="E280" s="35">
        <f t="shared" si="0"/>
        <v>9</v>
      </c>
      <c r="F280" s="33" t="s">
        <v>44</v>
      </c>
      <c r="G280" s="33" t="s">
        <v>45</v>
      </c>
      <c r="H280" s="33" t="s">
        <v>37</v>
      </c>
      <c r="I280" s="36">
        <v>3084202.7580672004</v>
      </c>
    </row>
    <row r="281" spans="1:9" ht="14.25" customHeight="1">
      <c r="A281" s="33" t="s">
        <v>32</v>
      </c>
      <c r="B281" s="33" t="s">
        <v>43</v>
      </c>
      <c r="C281" s="33" t="s">
        <v>41</v>
      </c>
      <c r="D281" s="34">
        <v>41548</v>
      </c>
      <c r="E281" s="35">
        <f t="shared" si="0"/>
        <v>10</v>
      </c>
      <c r="F281" s="33" t="s">
        <v>44</v>
      </c>
      <c r="G281" s="33" t="s">
        <v>45</v>
      </c>
      <c r="H281" s="33" t="s">
        <v>37</v>
      </c>
      <c r="I281" s="36">
        <v>4135202.765971201</v>
      </c>
    </row>
    <row r="282" spans="1:9" ht="14.25" customHeight="1">
      <c r="A282" s="33" t="s">
        <v>32</v>
      </c>
      <c r="B282" s="33" t="s">
        <v>43</v>
      </c>
      <c r="C282" s="33" t="s">
        <v>41</v>
      </c>
      <c r="D282" s="34">
        <v>41579</v>
      </c>
      <c r="E282" s="35">
        <f t="shared" si="0"/>
        <v>11</v>
      </c>
      <c r="F282" s="33" t="s">
        <v>44</v>
      </c>
      <c r="G282" s="33" t="s">
        <v>45</v>
      </c>
      <c r="H282" s="33" t="s">
        <v>37</v>
      </c>
      <c r="I282" s="36">
        <v>4473275.8948415993</v>
      </c>
    </row>
    <row r="283" spans="1:9" ht="14.25" customHeight="1">
      <c r="A283" s="33" t="s">
        <v>32</v>
      </c>
      <c r="B283" s="33" t="s">
        <v>43</v>
      </c>
      <c r="C283" s="33" t="s">
        <v>41</v>
      </c>
      <c r="D283" s="34">
        <v>41609</v>
      </c>
      <c r="E283" s="35">
        <f t="shared" si="0"/>
        <v>12</v>
      </c>
      <c r="F283" s="33" t="s">
        <v>44</v>
      </c>
      <c r="G283" s="33" t="s">
        <v>45</v>
      </c>
      <c r="H283" s="33" t="s">
        <v>37</v>
      </c>
      <c r="I283" s="36">
        <v>3464957.9260800011</v>
      </c>
    </row>
    <row r="284" spans="1:9" ht="14.25" customHeight="1">
      <c r="A284" s="33" t="s">
        <v>32</v>
      </c>
      <c r="B284" s="33" t="s">
        <v>43</v>
      </c>
      <c r="C284" s="33" t="s">
        <v>41</v>
      </c>
      <c r="D284" s="34">
        <v>41640</v>
      </c>
      <c r="E284" s="35">
        <f t="shared" si="0"/>
        <v>1</v>
      </c>
      <c r="F284" s="33" t="s">
        <v>44</v>
      </c>
      <c r="G284" s="33" t="s">
        <v>45</v>
      </c>
      <c r="H284" s="33" t="s">
        <v>37</v>
      </c>
      <c r="I284" s="36">
        <v>4049642.8266000003</v>
      </c>
    </row>
    <row r="285" spans="1:9" ht="14.25" customHeight="1">
      <c r="A285" s="33" t="s">
        <v>32</v>
      </c>
      <c r="B285" s="33" t="s">
        <v>43</v>
      </c>
      <c r="C285" s="33" t="s">
        <v>41</v>
      </c>
      <c r="D285" s="34">
        <v>41671</v>
      </c>
      <c r="E285" s="35">
        <f t="shared" si="0"/>
        <v>2</v>
      </c>
      <c r="F285" s="33" t="s">
        <v>44</v>
      </c>
      <c r="G285" s="33" t="s">
        <v>45</v>
      </c>
      <c r="H285" s="33" t="s">
        <v>37</v>
      </c>
      <c r="I285" s="36">
        <v>4767948.2214000002</v>
      </c>
    </row>
    <row r="286" spans="1:9" ht="14.25" customHeight="1">
      <c r="A286" s="33" t="s">
        <v>32</v>
      </c>
      <c r="B286" s="33" t="s">
        <v>43</v>
      </c>
      <c r="C286" s="33" t="s">
        <v>41</v>
      </c>
      <c r="D286" s="34">
        <v>41699</v>
      </c>
      <c r="E286" s="35">
        <f t="shared" si="0"/>
        <v>3</v>
      </c>
      <c r="F286" s="33" t="s">
        <v>44</v>
      </c>
      <c r="G286" s="33" t="s">
        <v>45</v>
      </c>
      <c r="H286" s="33" t="s">
        <v>37</v>
      </c>
      <c r="I286" s="36">
        <v>4346722.8083999995</v>
      </c>
    </row>
    <row r="287" spans="1:9" ht="14.25" customHeight="1">
      <c r="A287" s="33" t="s">
        <v>32</v>
      </c>
      <c r="B287" s="33" t="s">
        <v>43</v>
      </c>
      <c r="C287" s="33" t="s">
        <v>41</v>
      </c>
      <c r="D287" s="34">
        <v>41730</v>
      </c>
      <c r="E287" s="35">
        <f t="shared" si="0"/>
        <v>4</v>
      </c>
      <c r="F287" s="33" t="s">
        <v>44</v>
      </c>
      <c r="G287" s="33" t="s">
        <v>45</v>
      </c>
      <c r="H287" s="33" t="s">
        <v>37</v>
      </c>
      <c r="I287" s="36">
        <v>4671541.1274000006</v>
      </c>
    </row>
    <row r="288" spans="1:9" ht="14.25" customHeight="1">
      <c r="A288" s="33" t="s">
        <v>32</v>
      </c>
      <c r="B288" s="33" t="s">
        <v>43</v>
      </c>
      <c r="C288" s="33" t="s">
        <v>41</v>
      </c>
      <c r="D288" s="34">
        <v>41760</v>
      </c>
      <c r="E288" s="35">
        <f t="shared" si="0"/>
        <v>5</v>
      </c>
      <c r="F288" s="33" t="s">
        <v>44</v>
      </c>
      <c r="G288" s="33" t="s">
        <v>45</v>
      </c>
      <c r="H288" s="33" t="s">
        <v>37</v>
      </c>
      <c r="I288" s="36">
        <v>5478104.6040000012</v>
      </c>
    </row>
    <row r="289" spans="1:9" ht="14.25" customHeight="1">
      <c r="A289" s="33" t="s">
        <v>32</v>
      </c>
      <c r="B289" s="33" t="s">
        <v>43</v>
      </c>
      <c r="C289" s="33" t="s">
        <v>41</v>
      </c>
      <c r="D289" s="34">
        <v>41791</v>
      </c>
      <c r="E289" s="35">
        <f t="shared" si="0"/>
        <v>6</v>
      </c>
      <c r="F289" s="33" t="s">
        <v>44</v>
      </c>
      <c r="G289" s="33" t="s">
        <v>45</v>
      </c>
      <c r="H289" s="33" t="s">
        <v>37</v>
      </c>
      <c r="I289" s="36">
        <v>2269805.1667200001</v>
      </c>
    </row>
    <row r="290" spans="1:9" ht="14.25" customHeight="1">
      <c r="A290" s="33" t="s">
        <v>32</v>
      </c>
      <c r="B290" s="33" t="s">
        <v>43</v>
      </c>
      <c r="C290" s="33" t="s">
        <v>41</v>
      </c>
      <c r="D290" s="34">
        <v>41456</v>
      </c>
      <c r="E290" s="35">
        <f t="shared" si="0"/>
        <v>7</v>
      </c>
      <c r="F290" s="33" t="s">
        <v>46</v>
      </c>
      <c r="G290" s="33" t="s">
        <v>47</v>
      </c>
      <c r="H290" s="33" t="s">
        <v>37</v>
      </c>
      <c r="I290" s="36">
        <v>1266517.2565584001</v>
      </c>
    </row>
    <row r="291" spans="1:9" ht="14.25" customHeight="1">
      <c r="A291" s="33" t="s">
        <v>32</v>
      </c>
      <c r="B291" s="33" t="s">
        <v>43</v>
      </c>
      <c r="C291" s="33" t="s">
        <v>41</v>
      </c>
      <c r="D291" s="34">
        <v>41487</v>
      </c>
      <c r="E291" s="35">
        <f t="shared" si="0"/>
        <v>8</v>
      </c>
      <c r="F291" s="33" t="s">
        <v>46</v>
      </c>
      <c r="G291" s="33" t="s">
        <v>47</v>
      </c>
      <c r="H291" s="33" t="s">
        <v>37</v>
      </c>
      <c r="I291" s="36">
        <v>1525787.08128</v>
      </c>
    </row>
    <row r="292" spans="1:9" ht="14.25" customHeight="1">
      <c r="A292" s="33" t="s">
        <v>32</v>
      </c>
      <c r="B292" s="33" t="s">
        <v>43</v>
      </c>
      <c r="C292" s="33" t="s">
        <v>41</v>
      </c>
      <c r="D292" s="34">
        <v>41518</v>
      </c>
      <c r="E292" s="35">
        <f t="shared" si="0"/>
        <v>9</v>
      </c>
      <c r="F292" s="33" t="s">
        <v>46</v>
      </c>
      <c r="G292" s="33" t="s">
        <v>47</v>
      </c>
      <c r="H292" s="33" t="s">
        <v>37</v>
      </c>
      <c r="I292" s="36">
        <v>1542101.3790336002</v>
      </c>
    </row>
    <row r="293" spans="1:9" ht="14.25" customHeight="1">
      <c r="A293" s="33" t="s">
        <v>32</v>
      </c>
      <c r="B293" s="33" t="s">
        <v>43</v>
      </c>
      <c r="C293" s="33" t="s">
        <v>41</v>
      </c>
      <c r="D293" s="34">
        <v>41548</v>
      </c>
      <c r="E293" s="35">
        <f t="shared" si="0"/>
        <v>10</v>
      </c>
      <c r="F293" s="33" t="s">
        <v>46</v>
      </c>
      <c r="G293" s="33" t="s">
        <v>47</v>
      </c>
      <c r="H293" s="33" t="s">
        <v>37</v>
      </c>
      <c r="I293" s="36">
        <v>2067601.3829856005</v>
      </c>
    </row>
    <row r="294" spans="1:9" ht="14.25" customHeight="1">
      <c r="A294" s="33" t="s">
        <v>32</v>
      </c>
      <c r="B294" s="33" t="s">
        <v>43</v>
      </c>
      <c r="C294" s="33" t="s">
        <v>41</v>
      </c>
      <c r="D294" s="34">
        <v>41579</v>
      </c>
      <c r="E294" s="35">
        <f t="shared" si="0"/>
        <v>11</v>
      </c>
      <c r="F294" s="33" t="s">
        <v>46</v>
      </c>
      <c r="G294" s="33" t="s">
        <v>47</v>
      </c>
      <c r="H294" s="33" t="s">
        <v>37</v>
      </c>
      <c r="I294" s="36">
        <v>2236637.9474207996</v>
      </c>
    </row>
    <row r="295" spans="1:9" ht="14.25" customHeight="1">
      <c r="A295" s="33" t="s">
        <v>32</v>
      </c>
      <c r="B295" s="33" t="s">
        <v>43</v>
      </c>
      <c r="C295" s="33" t="s">
        <v>41</v>
      </c>
      <c r="D295" s="34">
        <v>41609</v>
      </c>
      <c r="E295" s="35">
        <f t="shared" si="0"/>
        <v>12</v>
      </c>
      <c r="F295" s="33" t="s">
        <v>46</v>
      </c>
      <c r="G295" s="33" t="s">
        <v>47</v>
      </c>
      <c r="H295" s="33" t="s">
        <v>37</v>
      </c>
      <c r="I295" s="36">
        <v>1732478.9630400005</v>
      </c>
    </row>
    <row r="296" spans="1:9" ht="14.25" customHeight="1">
      <c r="A296" s="33" t="s">
        <v>32</v>
      </c>
      <c r="B296" s="33" t="s">
        <v>43</v>
      </c>
      <c r="C296" s="33" t="s">
        <v>41</v>
      </c>
      <c r="D296" s="34">
        <v>41640</v>
      </c>
      <c r="E296" s="35">
        <f t="shared" si="0"/>
        <v>1</v>
      </c>
      <c r="F296" s="33" t="s">
        <v>46</v>
      </c>
      <c r="G296" s="33" t="s">
        <v>47</v>
      </c>
      <c r="H296" s="33" t="s">
        <v>37</v>
      </c>
      <c r="I296" s="36">
        <v>2024821.4133000001</v>
      </c>
    </row>
    <row r="297" spans="1:9" ht="14.25" customHeight="1">
      <c r="A297" s="33" t="s">
        <v>32</v>
      </c>
      <c r="B297" s="33" t="s">
        <v>43</v>
      </c>
      <c r="C297" s="33" t="s">
        <v>41</v>
      </c>
      <c r="D297" s="34">
        <v>41671</v>
      </c>
      <c r="E297" s="35">
        <f t="shared" si="0"/>
        <v>2</v>
      </c>
      <c r="F297" s="33" t="s">
        <v>46</v>
      </c>
      <c r="G297" s="33" t="s">
        <v>47</v>
      </c>
      <c r="H297" s="33" t="s">
        <v>37</v>
      </c>
      <c r="I297" s="36">
        <v>2383974.1107000001</v>
      </c>
    </row>
    <row r="298" spans="1:9" ht="14.25" customHeight="1">
      <c r="A298" s="33" t="s">
        <v>32</v>
      </c>
      <c r="B298" s="33" t="s">
        <v>43</v>
      </c>
      <c r="C298" s="33" t="s">
        <v>41</v>
      </c>
      <c r="D298" s="34">
        <v>41699</v>
      </c>
      <c r="E298" s="35">
        <f t="shared" si="0"/>
        <v>3</v>
      </c>
      <c r="F298" s="33" t="s">
        <v>46</v>
      </c>
      <c r="G298" s="33" t="s">
        <v>47</v>
      </c>
      <c r="H298" s="33" t="s">
        <v>37</v>
      </c>
      <c r="I298" s="36">
        <v>2173361.4041999998</v>
      </c>
    </row>
    <row r="299" spans="1:9" ht="14.25" customHeight="1">
      <c r="A299" s="33" t="s">
        <v>32</v>
      </c>
      <c r="B299" s="33" t="s">
        <v>43</v>
      </c>
      <c r="C299" s="33" t="s">
        <v>41</v>
      </c>
      <c r="D299" s="34">
        <v>41730</v>
      </c>
      <c r="E299" s="35">
        <f t="shared" si="0"/>
        <v>4</v>
      </c>
      <c r="F299" s="33" t="s">
        <v>46</v>
      </c>
      <c r="G299" s="33" t="s">
        <v>47</v>
      </c>
      <c r="H299" s="33" t="s">
        <v>37</v>
      </c>
      <c r="I299" s="36">
        <v>2335770.5637000003</v>
      </c>
    </row>
    <row r="300" spans="1:9" ht="14.25" customHeight="1">
      <c r="A300" s="33" t="s">
        <v>32</v>
      </c>
      <c r="B300" s="33" t="s">
        <v>43</v>
      </c>
      <c r="C300" s="33" t="s">
        <v>41</v>
      </c>
      <c r="D300" s="34">
        <v>41760</v>
      </c>
      <c r="E300" s="35">
        <f t="shared" si="0"/>
        <v>5</v>
      </c>
      <c r="F300" s="33" t="s">
        <v>46</v>
      </c>
      <c r="G300" s="33" t="s">
        <v>47</v>
      </c>
      <c r="H300" s="33" t="s">
        <v>37</v>
      </c>
      <c r="I300" s="36">
        <v>2739052.3020000006</v>
      </c>
    </row>
    <row r="301" spans="1:9" ht="14.25" customHeight="1">
      <c r="A301" s="33" t="s">
        <v>32</v>
      </c>
      <c r="B301" s="33" t="s">
        <v>43</v>
      </c>
      <c r="C301" s="33" t="s">
        <v>41</v>
      </c>
      <c r="D301" s="34">
        <v>41791</v>
      </c>
      <c r="E301" s="35">
        <f t="shared" si="0"/>
        <v>6</v>
      </c>
      <c r="F301" s="33" t="s">
        <v>46</v>
      </c>
      <c r="G301" s="33" t="s">
        <v>47</v>
      </c>
      <c r="H301" s="33" t="s">
        <v>37</v>
      </c>
      <c r="I301" s="36">
        <v>1134902.58336</v>
      </c>
    </row>
    <row r="302" spans="1:9" ht="14.25" customHeight="1">
      <c r="A302" s="33" t="s">
        <v>32</v>
      </c>
      <c r="B302" s="33" t="s">
        <v>43</v>
      </c>
      <c r="C302" s="33" t="s">
        <v>41</v>
      </c>
      <c r="D302" s="34">
        <v>41456</v>
      </c>
      <c r="E302" s="35">
        <f t="shared" si="0"/>
        <v>7</v>
      </c>
      <c r="F302" s="33" t="s">
        <v>46</v>
      </c>
      <c r="G302" s="33" t="s">
        <v>48</v>
      </c>
      <c r="H302" s="33" t="s">
        <v>37</v>
      </c>
      <c r="I302" s="36">
        <v>1055431.0471320001</v>
      </c>
    </row>
    <row r="303" spans="1:9" ht="14.25" customHeight="1">
      <c r="A303" s="33" t="s">
        <v>32</v>
      </c>
      <c r="B303" s="33" t="s">
        <v>43</v>
      </c>
      <c r="C303" s="33" t="s">
        <v>41</v>
      </c>
      <c r="D303" s="34">
        <v>41487</v>
      </c>
      <c r="E303" s="35">
        <f t="shared" si="0"/>
        <v>8</v>
      </c>
      <c r="F303" s="33" t="s">
        <v>46</v>
      </c>
      <c r="G303" s="33" t="s">
        <v>48</v>
      </c>
      <c r="H303" s="33" t="s">
        <v>37</v>
      </c>
      <c r="I303" s="36">
        <v>1271489.2344000002</v>
      </c>
    </row>
    <row r="304" spans="1:9" ht="14.25" customHeight="1">
      <c r="A304" s="33" t="s">
        <v>32</v>
      </c>
      <c r="B304" s="33" t="s">
        <v>43</v>
      </c>
      <c r="C304" s="33" t="s">
        <v>41</v>
      </c>
      <c r="D304" s="34">
        <v>41518</v>
      </c>
      <c r="E304" s="35">
        <f t="shared" si="0"/>
        <v>9</v>
      </c>
      <c r="F304" s="33" t="s">
        <v>46</v>
      </c>
      <c r="G304" s="33" t="s">
        <v>48</v>
      </c>
      <c r="H304" s="33" t="s">
        <v>37</v>
      </c>
      <c r="I304" s="36">
        <v>1285084.4825280001</v>
      </c>
    </row>
    <row r="305" spans="1:9" ht="14.25" customHeight="1">
      <c r="A305" s="33" t="s">
        <v>32</v>
      </c>
      <c r="B305" s="33" t="s">
        <v>43</v>
      </c>
      <c r="C305" s="33" t="s">
        <v>41</v>
      </c>
      <c r="D305" s="34">
        <v>41548</v>
      </c>
      <c r="E305" s="35">
        <f t="shared" si="0"/>
        <v>10</v>
      </c>
      <c r="F305" s="33" t="s">
        <v>46</v>
      </c>
      <c r="G305" s="33" t="s">
        <v>48</v>
      </c>
      <c r="H305" s="33" t="s">
        <v>37</v>
      </c>
      <c r="I305" s="36">
        <v>1723001.1524880002</v>
      </c>
    </row>
    <row r="306" spans="1:9" ht="14.25" customHeight="1">
      <c r="A306" s="33" t="s">
        <v>32</v>
      </c>
      <c r="B306" s="33" t="s">
        <v>43</v>
      </c>
      <c r="C306" s="33" t="s">
        <v>41</v>
      </c>
      <c r="D306" s="34">
        <v>41579</v>
      </c>
      <c r="E306" s="35">
        <f t="shared" si="0"/>
        <v>11</v>
      </c>
      <c r="F306" s="33" t="s">
        <v>46</v>
      </c>
      <c r="G306" s="33" t="s">
        <v>48</v>
      </c>
      <c r="H306" s="33" t="s">
        <v>37</v>
      </c>
      <c r="I306" s="36">
        <v>1863864.9561839998</v>
      </c>
    </row>
    <row r="307" spans="1:9" ht="14.25" customHeight="1">
      <c r="A307" s="33" t="s">
        <v>32</v>
      </c>
      <c r="B307" s="33" t="s">
        <v>43</v>
      </c>
      <c r="C307" s="33" t="s">
        <v>41</v>
      </c>
      <c r="D307" s="34">
        <v>41609</v>
      </c>
      <c r="E307" s="35">
        <f t="shared" si="0"/>
        <v>12</v>
      </c>
      <c r="F307" s="33" t="s">
        <v>46</v>
      </c>
      <c r="G307" s="33" t="s">
        <v>48</v>
      </c>
      <c r="H307" s="33" t="s">
        <v>37</v>
      </c>
      <c r="I307" s="36">
        <v>1443732.4692000004</v>
      </c>
    </row>
    <row r="308" spans="1:9" ht="14.25" customHeight="1">
      <c r="A308" s="33" t="s">
        <v>32</v>
      </c>
      <c r="B308" s="33" t="s">
        <v>43</v>
      </c>
      <c r="C308" s="33" t="s">
        <v>41</v>
      </c>
      <c r="D308" s="34">
        <v>41640</v>
      </c>
      <c r="E308" s="35">
        <f t="shared" si="0"/>
        <v>1</v>
      </c>
      <c r="F308" s="33" t="s">
        <v>46</v>
      </c>
      <c r="G308" s="33" t="s">
        <v>48</v>
      </c>
      <c r="H308" s="33" t="s">
        <v>37</v>
      </c>
      <c r="I308" s="36">
        <v>1687351.1777500003</v>
      </c>
    </row>
    <row r="309" spans="1:9" ht="14.25" customHeight="1">
      <c r="A309" s="33" t="s">
        <v>32</v>
      </c>
      <c r="B309" s="33" t="s">
        <v>43</v>
      </c>
      <c r="C309" s="33" t="s">
        <v>41</v>
      </c>
      <c r="D309" s="34">
        <v>41671</v>
      </c>
      <c r="E309" s="35">
        <f t="shared" si="0"/>
        <v>2</v>
      </c>
      <c r="F309" s="33" t="s">
        <v>46</v>
      </c>
      <c r="G309" s="33" t="s">
        <v>48</v>
      </c>
      <c r="H309" s="33" t="s">
        <v>37</v>
      </c>
      <c r="I309" s="36">
        <v>1986645.0922500002</v>
      </c>
    </row>
    <row r="310" spans="1:9" ht="14.25" customHeight="1">
      <c r="A310" s="33" t="s">
        <v>32</v>
      </c>
      <c r="B310" s="33" t="s">
        <v>43</v>
      </c>
      <c r="C310" s="33" t="s">
        <v>41</v>
      </c>
      <c r="D310" s="34">
        <v>41699</v>
      </c>
      <c r="E310" s="35">
        <f t="shared" si="0"/>
        <v>3</v>
      </c>
      <c r="F310" s="33" t="s">
        <v>46</v>
      </c>
      <c r="G310" s="33" t="s">
        <v>48</v>
      </c>
      <c r="H310" s="33" t="s">
        <v>37</v>
      </c>
      <c r="I310" s="36">
        <v>1811134.5035000001</v>
      </c>
    </row>
    <row r="311" spans="1:9" ht="14.25" customHeight="1">
      <c r="A311" s="33" t="s">
        <v>32</v>
      </c>
      <c r="B311" s="33" t="s">
        <v>43</v>
      </c>
      <c r="C311" s="33" t="s">
        <v>41</v>
      </c>
      <c r="D311" s="34">
        <v>41730</v>
      </c>
      <c r="E311" s="35">
        <f t="shared" si="0"/>
        <v>4</v>
      </c>
      <c r="F311" s="33" t="s">
        <v>46</v>
      </c>
      <c r="G311" s="33" t="s">
        <v>48</v>
      </c>
      <c r="H311" s="33" t="s">
        <v>37</v>
      </c>
      <c r="I311" s="36">
        <v>1946475.4697500004</v>
      </c>
    </row>
    <row r="312" spans="1:9" ht="14.25" customHeight="1">
      <c r="A312" s="33" t="s">
        <v>32</v>
      </c>
      <c r="B312" s="33" t="s">
        <v>43</v>
      </c>
      <c r="C312" s="33" t="s">
        <v>41</v>
      </c>
      <c r="D312" s="34">
        <v>41760</v>
      </c>
      <c r="E312" s="35">
        <f t="shared" si="0"/>
        <v>5</v>
      </c>
      <c r="F312" s="33" t="s">
        <v>46</v>
      </c>
      <c r="G312" s="33" t="s">
        <v>48</v>
      </c>
      <c r="H312" s="33" t="s">
        <v>37</v>
      </c>
      <c r="I312" s="36">
        <v>2282543.5850000004</v>
      </c>
    </row>
    <row r="313" spans="1:9" ht="14.25" customHeight="1">
      <c r="A313" s="33" t="s">
        <v>32</v>
      </c>
      <c r="B313" s="33" t="s">
        <v>43</v>
      </c>
      <c r="C313" s="33" t="s">
        <v>41</v>
      </c>
      <c r="D313" s="34">
        <v>41791</v>
      </c>
      <c r="E313" s="35">
        <f t="shared" si="0"/>
        <v>6</v>
      </c>
      <c r="F313" s="33" t="s">
        <v>46</v>
      </c>
      <c r="G313" s="33" t="s">
        <v>48</v>
      </c>
      <c r="H313" s="33" t="s">
        <v>37</v>
      </c>
      <c r="I313" s="36">
        <v>945752.15280000004</v>
      </c>
    </row>
    <row r="314" spans="1:9" ht="14.25" customHeight="1">
      <c r="A314" s="33" t="s">
        <v>32</v>
      </c>
      <c r="B314" s="33" t="s">
        <v>43</v>
      </c>
      <c r="C314" s="33" t="s">
        <v>41</v>
      </c>
      <c r="D314" s="34">
        <v>41456</v>
      </c>
      <c r="E314" s="35">
        <f t="shared" si="0"/>
        <v>7</v>
      </c>
      <c r="F314" s="33" t="s">
        <v>49</v>
      </c>
      <c r="G314" s="33" t="s">
        <v>50</v>
      </c>
      <c r="H314" s="33" t="s">
        <v>37</v>
      </c>
      <c r="I314" s="36">
        <v>996326.908492608</v>
      </c>
    </row>
    <row r="315" spans="1:9" ht="14.25" customHeight="1">
      <c r="A315" s="33" t="s">
        <v>32</v>
      </c>
      <c r="B315" s="33" t="s">
        <v>43</v>
      </c>
      <c r="C315" s="33" t="s">
        <v>41</v>
      </c>
      <c r="D315" s="34">
        <v>41487</v>
      </c>
      <c r="E315" s="35">
        <f t="shared" si="0"/>
        <v>8</v>
      </c>
      <c r="F315" s="33" t="s">
        <v>49</v>
      </c>
      <c r="G315" s="33" t="s">
        <v>50</v>
      </c>
      <c r="H315" s="33" t="s">
        <v>37</v>
      </c>
      <c r="I315" s="36">
        <v>1200285.8372736</v>
      </c>
    </row>
    <row r="316" spans="1:9" ht="14.25" customHeight="1">
      <c r="A316" s="33" t="s">
        <v>32</v>
      </c>
      <c r="B316" s="33" t="s">
        <v>43</v>
      </c>
      <c r="C316" s="33" t="s">
        <v>41</v>
      </c>
      <c r="D316" s="34">
        <v>41518</v>
      </c>
      <c r="E316" s="35">
        <f t="shared" si="0"/>
        <v>9</v>
      </c>
      <c r="F316" s="33" t="s">
        <v>49</v>
      </c>
      <c r="G316" s="33" t="s">
        <v>50</v>
      </c>
      <c r="H316" s="33" t="s">
        <v>37</v>
      </c>
      <c r="I316" s="36">
        <v>1213119.7515064322</v>
      </c>
    </row>
    <row r="317" spans="1:9" ht="14.25" customHeight="1">
      <c r="A317" s="33" t="s">
        <v>32</v>
      </c>
      <c r="B317" s="33" t="s">
        <v>43</v>
      </c>
      <c r="C317" s="33" t="s">
        <v>41</v>
      </c>
      <c r="D317" s="34">
        <v>41548</v>
      </c>
      <c r="E317" s="35">
        <f t="shared" si="0"/>
        <v>10</v>
      </c>
      <c r="F317" s="33" t="s">
        <v>49</v>
      </c>
      <c r="G317" s="33" t="s">
        <v>50</v>
      </c>
      <c r="H317" s="33" t="s">
        <v>37</v>
      </c>
      <c r="I317" s="36">
        <v>1626513.0879486722</v>
      </c>
    </row>
    <row r="318" spans="1:9" ht="14.25" customHeight="1">
      <c r="A318" s="33" t="s">
        <v>32</v>
      </c>
      <c r="B318" s="33" t="s">
        <v>43</v>
      </c>
      <c r="C318" s="33" t="s">
        <v>41</v>
      </c>
      <c r="D318" s="34">
        <v>41579</v>
      </c>
      <c r="E318" s="35">
        <f t="shared" si="0"/>
        <v>11</v>
      </c>
      <c r="F318" s="33" t="s">
        <v>49</v>
      </c>
      <c r="G318" s="33" t="s">
        <v>50</v>
      </c>
      <c r="H318" s="33" t="s">
        <v>37</v>
      </c>
      <c r="I318" s="36">
        <v>1759488.5186376958</v>
      </c>
    </row>
    <row r="319" spans="1:9" ht="14.25" customHeight="1">
      <c r="A319" s="33" t="s">
        <v>32</v>
      </c>
      <c r="B319" s="33" t="s">
        <v>43</v>
      </c>
      <c r="C319" s="33" t="s">
        <v>41</v>
      </c>
      <c r="D319" s="34">
        <v>41609</v>
      </c>
      <c r="E319" s="35">
        <f t="shared" si="0"/>
        <v>12</v>
      </c>
      <c r="F319" s="33" t="s">
        <v>49</v>
      </c>
      <c r="G319" s="33" t="s">
        <v>50</v>
      </c>
      <c r="H319" s="33" t="s">
        <v>37</v>
      </c>
      <c r="I319" s="36">
        <v>1362883.4509248002</v>
      </c>
    </row>
    <row r="320" spans="1:9" ht="14.25" customHeight="1">
      <c r="A320" s="33" t="s">
        <v>32</v>
      </c>
      <c r="B320" s="33" t="s">
        <v>43</v>
      </c>
      <c r="C320" s="33" t="s">
        <v>41</v>
      </c>
      <c r="D320" s="34">
        <v>41640</v>
      </c>
      <c r="E320" s="35">
        <f t="shared" si="0"/>
        <v>1</v>
      </c>
      <c r="F320" s="33" t="s">
        <v>49</v>
      </c>
      <c r="G320" s="33" t="s">
        <v>50</v>
      </c>
      <c r="H320" s="33" t="s">
        <v>37</v>
      </c>
      <c r="I320" s="36">
        <v>1592859.5117959999</v>
      </c>
    </row>
    <row r="321" spans="1:9" ht="14.25" customHeight="1">
      <c r="A321" s="33" t="s">
        <v>32</v>
      </c>
      <c r="B321" s="33" t="s">
        <v>43</v>
      </c>
      <c r="C321" s="33" t="s">
        <v>41</v>
      </c>
      <c r="D321" s="34">
        <v>41671</v>
      </c>
      <c r="E321" s="35">
        <f t="shared" si="0"/>
        <v>2</v>
      </c>
      <c r="F321" s="33" t="s">
        <v>49</v>
      </c>
      <c r="G321" s="33" t="s">
        <v>50</v>
      </c>
      <c r="H321" s="33" t="s">
        <v>37</v>
      </c>
      <c r="I321" s="36">
        <v>1875392.9670840001</v>
      </c>
    </row>
    <row r="322" spans="1:9" ht="14.25" customHeight="1">
      <c r="A322" s="33" t="s">
        <v>32</v>
      </c>
      <c r="B322" s="33" t="s">
        <v>43</v>
      </c>
      <c r="C322" s="33" t="s">
        <v>41</v>
      </c>
      <c r="D322" s="34">
        <v>41699</v>
      </c>
      <c r="E322" s="35">
        <f t="shared" si="0"/>
        <v>3</v>
      </c>
      <c r="F322" s="33" t="s">
        <v>49</v>
      </c>
      <c r="G322" s="33" t="s">
        <v>50</v>
      </c>
      <c r="H322" s="33" t="s">
        <v>37</v>
      </c>
      <c r="I322" s="36">
        <v>1709710.9713039999</v>
      </c>
    </row>
    <row r="323" spans="1:9" ht="14.25" customHeight="1">
      <c r="A323" s="33" t="s">
        <v>32</v>
      </c>
      <c r="B323" s="33" t="s">
        <v>43</v>
      </c>
      <c r="C323" s="33" t="s">
        <v>41</v>
      </c>
      <c r="D323" s="34">
        <v>41730</v>
      </c>
      <c r="E323" s="35">
        <f t="shared" si="0"/>
        <v>4</v>
      </c>
      <c r="F323" s="33" t="s">
        <v>49</v>
      </c>
      <c r="G323" s="33" t="s">
        <v>50</v>
      </c>
      <c r="H323" s="33" t="s">
        <v>37</v>
      </c>
      <c r="I323" s="36">
        <v>1837472.8434440002</v>
      </c>
    </row>
    <row r="324" spans="1:9" ht="14.25" customHeight="1">
      <c r="A324" s="33" t="s">
        <v>32</v>
      </c>
      <c r="B324" s="33" t="s">
        <v>43</v>
      </c>
      <c r="C324" s="33" t="s">
        <v>41</v>
      </c>
      <c r="D324" s="34">
        <v>41760</v>
      </c>
      <c r="E324" s="35">
        <f t="shared" si="0"/>
        <v>5</v>
      </c>
      <c r="F324" s="33" t="s">
        <v>49</v>
      </c>
      <c r="G324" s="33" t="s">
        <v>50</v>
      </c>
      <c r="H324" s="33" t="s">
        <v>37</v>
      </c>
      <c r="I324" s="36">
        <v>2154721.1442400003</v>
      </c>
    </row>
    <row r="325" spans="1:9" ht="14.25" customHeight="1">
      <c r="A325" s="33" t="s">
        <v>32</v>
      </c>
      <c r="B325" s="33" t="s">
        <v>43</v>
      </c>
      <c r="C325" s="33" t="s">
        <v>41</v>
      </c>
      <c r="D325" s="34">
        <v>41791</v>
      </c>
      <c r="E325" s="35">
        <f t="shared" si="0"/>
        <v>6</v>
      </c>
      <c r="F325" s="33" t="s">
        <v>49</v>
      </c>
      <c r="G325" s="33" t="s">
        <v>50</v>
      </c>
      <c r="H325" s="33" t="s">
        <v>37</v>
      </c>
      <c r="I325" s="36">
        <v>892790.0322432</v>
      </c>
    </row>
    <row r="326" spans="1:9" ht="14.25" customHeight="1">
      <c r="A326" s="33" t="s">
        <v>32</v>
      </c>
      <c r="B326" s="33" t="s">
        <v>43</v>
      </c>
      <c r="C326" s="33" t="s">
        <v>41</v>
      </c>
      <c r="D326" s="34">
        <v>41456</v>
      </c>
      <c r="E326" s="35">
        <f t="shared" si="0"/>
        <v>7</v>
      </c>
      <c r="F326" s="33" t="s">
        <v>49</v>
      </c>
      <c r="G326" s="33" t="s">
        <v>51</v>
      </c>
      <c r="H326" s="33" t="s">
        <v>37</v>
      </c>
      <c r="I326" s="36">
        <v>869931.04490880016</v>
      </c>
    </row>
    <row r="327" spans="1:9" ht="14.25" customHeight="1">
      <c r="A327" s="33" t="s">
        <v>32</v>
      </c>
      <c r="B327" s="33" t="s">
        <v>43</v>
      </c>
      <c r="C327" s="33" t="s">
        <v>41</v>
      </c>
      <c r="D327" s="34">
        <v>41487</v>
      </c>
      <c r="E327" s="35">
        <f t="shared" si="0"/>
        <v>8</v>
      </c>
      <c r="F327" s="33" t="s">
        <v>49</v>
      </c>
      <c r="G327" s="33" t="s">
        <v>51</v>
      </c>
      <c r="H327" s="33" t="s">
        <v>37</v>
      </c>
      <c r="I327" s="36">
        <v>1048015.3689600001</v>
      </c>
    </row>
    <row r="328" spans="1:9" ht="14.25" customHeight="1">
      <c r="A328" s="33" t="s">
        <v>32</v>
      </c>
      <c r="B328" s="33" t="s">
        <v>43</v>
      </c>
      <c r="C328" s="33" t="s">
        <v>41</v>
      </c>
      <c r="D328" s="34">
        <v>41518</v>
      </c>
      <c r="E328" s="35">
        <f t="shared" si="0"/>
        <v>9</v>
      </c>
      <c r="F328" s="33" t="s">
        <v>49</v>
      </c>
      <c r="G328" s="33" t="s">
        <v>51</v>
      </c>
      <c r="H328" s="33" t="s">
        <v>37</v>
      </c>
      <c r="I328" s="36">
        <v>1059221.1492352001</v>
      </c>
    </row>
    <row r="329" spans="1:9" ht="14.25" customHeight="1">
      <c r="A329" s="33" t="s">
        <v>32</v>
      </c>
      <c r="B329" s="33" t="s">
        <v>43</v>
      </c>
      <c r="C329" s="33" t="s">
        <v>41</v>
      </c>
      <c r="D329" s="34">
        <v>41548</v>
      </c>
      <c r="E329" s="35">
        <f t="shared" si="0"/>
        <v>10</v>
      </c>
      <c r="F329" s="33" t="s">
        <v>49</v>
      </c>
      <c r="G329" s="33" t="s">
        <v>51</v>
      </c>
      <c r="H329" s="33" t="s">
        <v>37</v>
      </c>
      <c r="I329" s="36">
        <v>1420170.6468992003</v>
      </c>
    </row>
    <row r="330" spans="1:9" ht="14.25" customHeight="1">
      <c r="A330" s="33" t="s">
        <v>32</v>
      </c>
      <c r="B330" s="33" t="s">
        <v>43</v>
      </c>
      <c r="C330" s="33" t="s">
        <v>41</v>
      </c>
      <c r="D330" s="34">
        <v>41579</v>
      </c>
      <c r="E330" s="35">
        <f t="shared" si="0"/>
        <v>11</v>
      </c>
      <c r="F330" s="33" t="s">
        <v>49</v>
      </c>
      <c r="G330" s="33" t="s">
        <v>51</v>
      </c>
      <c r="H330" s="33" t="s">
        <v>37</v>
      </c>
      <c r="I330" s="36">
        <v>1536276.5699455999</v>
      </c>
    </row>
    <row r="331" spans="1:9" ht="14.25" customHeight="1">
      <c r="A331" s="33" t="s">
        <v>32</v>
      </c>
      <c r="B331" s="33" t="s">
        <v>43</v>
      </c>
      <c r="C331" s="33" t="s">
        <v>41</v>
      </c>
      <c r="D331" s="34">
        <v>41609</v>
      </c>
      <c r="E331" s="35">
        <f t="shared" si="0"/>
        <v>12</v>
      </c>
      <c r="F331" s="33" t="s">
        <v>49</v>
      </c>
      <c r="G331" s="33" t="s">
        <v>51</v>
      </c>
      <c r="H331" s="33" t="s">
        <v>37</v>
      </c>
      <c r="I331" s="36">
        <v>785390.46324480022</v>
      </c>
    </row>
    <row r="332" spans="1:9" ht="14.25" customHeight="1">
      <c r="A332" s="33" t="s">
        <v>32</v>
      </c>
      <c r="B332" s="33" t="s">
        <v>43</v>
      </c>
      <c r="C332" s="33" t="s">
        <v>41</v>
      </c>
      <c r="D332" s="34">
        <v>41640</v>
      </c>
      <c r="E332" s="35">
        <f t="shared" si="0"/>
        <v>1</v>
      </c>
      <c r="F332" s="33" t="s">
        <v>49</v>
      </c>
      <c r="G332" s="33" t="s">
        <v>51</v>
      </c>
      <c r="H332" s="33" t="s">
        <v>37</v>
      </c>
      <c r="I332" s="36">
        <v>734335.23255680013</v>
      </c>
    </row>
    <row r="333" spans="1:9" ht="14.25" customHeight="1">
      <c r="A333" s="33" t="s">
        <v>32</v>
      </c>
      <c r="B333" s="33" t="s">
        <v>43</v>
      </c>
      <c r="C333" s="33" t="s">
        <v>41</v>
      </c>
      <c r="D333" s="34">
        <v>41671</v>
      </c>
      <c r="E333" s="35">
        <f t="shared" si="0"/>
        <v>2</v>
      </c>
      <c r="F333" s="33" t="s">
        <v>49</v>
      </c>
      <c r="G333" s="33" t="s">
        <v>51</v>
      </c>
      <c r="H333" s="33" t="s">
        <v>37</v>
      </c>
      <c r="I333" s="36">
        <v>864587.94414720009</v>
      </c>
    </row>
    <row r="334" spans="1:9" ht="14.25" customHeight="1">
      <c r="A334" s="33" t="s">
        <v>32</v>
      </c>
      <c r="B334" s="33" t="s">
        <v>43</v>
      </c>
      <c r="C334" s="33" t="s">
        <v>41</v>
      </c>
      <c r="D334" s="34">
        <v>41699</v>
      </c>
      <c r="E334" s="35">
        <f t="shared" si="0"/>
        <v>3</v>
      </c>
      <c r="F334" s="33" t="s">
        <v>49</v>
      </c>
      <c r="G334" s="33" t="s">
        <v>51</v>
      </c>
      <c r="H334" s="33" t="s">
        <v>37</v>
      </c>
      <c r="I334" s="36">
        <v>788205.73592320003</v>
      </c>
    </row>
    <row r="335" spans="1:9" ht="14.25" customHeight="1">
      <c r="A335" s="33" t="s">
        <v>32</v>
      </c>
      <c r="B335" s="33" t="s">
        <v>43</v>
      </c>
      <c r="C335" s="33" t="s">
        <v>41</v>
      </c>
      <c r="D335" s="34">
        <v>41730</v>
      </c>
      <c r="E335" s="35">
        <f t="shared" si="0"/>
        <v>4</v>
      </c>
      <c r="F335" s="33" t="s">
        <v>49</v>
      </c>
      <c r="G335" s="33" t="s">
        <v>51</v>
      </c>
      <c r="H335" s="33" t="s">
        <v>37</v>
      </c>
      <c r="I335" s="36">
        <v>847106.12443520024</v>
      </c>
    </row>
    <row r="336" spans="1:9" ht="14.25" customHeight="1">
      <c r="A336" s="33" t="s">
        <v>32</v>
      </c>
      <c r="B336" s="33" t="s">
        <v>43</v>
      </c>
      <c r="C336" s="33" t="s">
        <v>41</v>
      </c>
      <c r="D336" s="34">
        <v>41760</v>
      </c>
      <c r="E336" s="35">
        <f t="shared" si="0"/>
        <v>5</v>
      </c>
      <c r="F336" s="33" t="s">
        <v>49</v>
      </c>
      <c r="G336" s="33" t="s">
        <v>51</v>
      </c>
      <c r="H336" s="33" t="s">
        <v>37</v>
      </c>
      <c r="I336" s="36">
        <v>993362.96819200017</v>
      </c>
    </row>
    <row r="337" spans="1:9" ht="14.25" customHeight="1">
      <c r="A337" s="33" t="s">
        <v>32</v>
      </c>
      <c r="B337" s="33" t="s">
        <v>43</v>
      </c>
      <c r="C337" s="33" t="s">
        <v>41</v>
      </c>
      <c r="D337" s="34">
        <v>41791</v>
      </c>
      <c r="E337" s="35">
        <f t="shared" si="0"/>
        <v>6</v>
      </c>
      <c r="F337" s="33" t="s">
        <v>49</v>
      </c>
      <c r="G337" s="33" t="s">
        <v>51</v>
      </c>
      <c r="H337" s="33" t="s">
        <v>37</v>
      </c>
      <c r="I337" s="36">
        <v>514489.17112320004</v>
      </c>
    </row>
    <row r="338" spans="1:9" ht="14.25" customHeight="1">
      <c r="A338" s="33" t="s">
        <v>32</v>
      </c>
      <c r="B338" s="33" t="s">
        <v>43</v>
      </c>
      <c r="C338" s="33" t="s">
        <v>41</v>
      </c>
      <c r="D338" s="34">
        <v>41456</v>
      </c>
      <c r="E338" s="35">
        <f t="shared" si="0"/>
        <v>7</v>
      </c>
      <c r="F338" s="33" t="s">
        <v>49</v>
      </c>
      <c r="G338" s="33" t="s">
        <v>52</v>
      </c>
      <c r="H338" s="33" t="s">
        <v>37</v>
      </c>
      <c r="I338" s="36">
        <v>921103.45931519999</v>
      </c>
    </row>
    <row r="339" spans="1:9" ht="14.25" customHeight="1">
      <c r="A339" s="33" t="s">
        <v>32</v>
      </c>
      <c r="B339" s="33" t="s">
        <v>43</v>
      </c>
      <c r="C339" s="33" t="s">
        <v>41</v>
      </c>
      <c r="D339" s="34">
        <v>41487</v>
      </c>
      <c r="E339" s="35">
        <f t="shared" si="0"/>
        <v>8</v>
      </c>
      <c r="F339" s="33" t="s">
        <v>49</v>
      </c>
      <c r="G339" s="33" t="s">
        <v>52</v>
      </c>
      <c r="H339" s="33" t="s">
        <v>37</v>
      </c>
      <c r="I339" s="36">
        <v>1109663.3318399999</v>
      </c>
    </row>
    <row r="340" spans="1:9" ht="14.25" customHeight="1">
      <c r="A340" s="33" t="s">
        <v>32</v>
      </c>
      <c r="B340" s="33" t="s">
        <v>43</v>
      </c>
      <c r="C340" s="33" t="s">
        <v>41</v>
      </c>
      <c r="D340" s="34">
        <v>41518</v>
      </c>
      <c r="E340" s="35">
        <f t="shared" si="0"/>
        <v>9</v>
      </c>
      <c r="F340" s="33" t="s">
        <v>49</v>
      </c>
      <c r="G340" s="33" t="s">
        <v>52</v>
      </c>
      <c r="H340" s="33" t="s">
        <v>37</v>
      </c>
      <c r="I340" s="36">
        <v>1121528.2756608</v>
      </c>
    </row>
    <row r="341" spans="1:9" ht="14.25" customHeight="1">
      <c r="A341" s="33" t="s">
        <v>32</v>
      </c>
      <c r="B341" s="33" t="s">
        <v>43</v>
      </c>
      <c r="C341" s="33" t="s">
        <v>41</v>
      </c>
      <c r="D341" s="34">
        <v>41548</v>
      </c>
      <c r="E341" s="35">
        <f t="shared" si="0"/>
        <v>10</v>
      </c>
      <c r="F341" s="33" t="s">
        <v>49</v>
      </c>
      <c r="G341" s="33" t="s">
        <v>52</v>
      </c>
      <c r="H341" s="33" t="s">
        <v>37</v>
      </c>
      <c r="I341" s="36">
        <v>1503710.0967168</v>
      </c>
    </row>
    <row r="342" spans="1:9" ht="14.25" customHeight="1">
      <c r="A342" s="33" t="s">
        <v>32</v>
      </c>
      <c r="B342" s="33" t="s">
        <v>43</v>
      </c>
      <c r="C342" s="33" t="s">
        <v>41</v>
      </c>
      <c r="D342" s="34">
        <v>41579</v>
      </c>
      <c r="E342" s="35">
        <f t="shared" si="0"/>
        <v>11</v>
      </c>
      <c r="F342" s="33" t="s">
        <v>49</v>
      </c>
      <c r="G342" s="33" t="s">
        <v>52</v>
      </c>
      <c r="H342" s="33" t="s">
        <v>37</v>
      </c>
      <c r="I342" s="36">
        <v>1626645.7799423998</v>
      </c>
    </row>
    <row r="343" spans="1:9" ht="14.25" customHeight="1">
      <c r="A343" s="33" t="s">
        <v>32</v>
      </c>
      <c r="B343" s="33" t="s">
        <v>43</v>
      </c>
      <c r="C343" s="33" t="s">
        <v>41</v>
      </c>
      <c r="D343" s="34">
        <v>41609</v>
      </c>
      <c r="E343" s="35">
        <f t="shared" si="0"/>
        <v>12</v>
      </c>
      <c r="F343" s="33" t="s">
        <v>49</v>
      </c>
      <c r="G343" s="33" t="s">
        <v>52</v>
      </c>
      <c r="H343" s="33" t="s">
        <v>37</v>
      </c>
      <c r="I343" s="36">
        <v>831589.90225920011</v>
      </c>
    </row>
    <row r="344" spans="1:9" ht="14.25" customHeight="1">
      <c r="A344" s="33" t="s">
        <v>32</v>
      </c>
      <c r="B344" s="33" t="s">
        <v>43</v>
      </c>
      <c r="C344" s="33" t="s">
        <v>41</v>
      </c>
      <c r="D344" s="34">
        <v>41640</v>
      </c>
      <c r="E344" s="35">
        <f t="shared" si="0"/>
        <v>1</v>
      </c>
      <c r="F344" s="33" t="s">
        <v>49</v>
      </c>
      <c r="G344" s="33" t="s">
        <v>52</v>
      </c>
      <c r="H344" s="33" t="s">
        <v>37</v>
      </c>
      <c r="I344" s="36">
        <v>777531.42270720005</v>
      </c>
    </row>
    <row r="345" spans="1:9" ht="14.25" customHeight="1">
      <c r="A345" s="33" t="s">
        <v>32</v>
      </c>
      <c r="B345" s="33" t="s">
        <v>43</v>
      </c>
      <c r="C345" s="33" t="s">
        <v>41</v>
      </c>
      <c r="D345" s="34">
        <v>41671</v>
      </c>
      <c r="E345" s="35">
        <f t="shared" si="0"/>
        <v>2</v>
      </c>
      <c r="F345" s="33" t="s">
        <v>49</v>
      </c>
      <c r="G345" s="33" t="s">
        <v>52</v>
      </c>
      <c r="H345" s="33" t="s">
        <v>37</v>
      </c>
      <c r="I345" s="36">
        <v>915446.05850879999</v>
      </c>
    </row>
    <row r="346" spans="1:9" ht="14.25" customHeight="1">
      <c r="A346" s="33" t="s">
        <v>32</v>
      </c>
      <c r="B346" s="33" t="s">
        <v>43</v>
      </c>
      <c r="C346" s="33" t="s">
        <v>41</v>
      </c>
      <c r="D346" s="34">
        <v>41699</v>
      </c>
      <c r="E346" s="35">
        <f t="shared" si="0"/>
        <v>3</v>
      </c>
      <c r="F346" s="33" t="s">
        <v>49</v>
      </c>
      <c r="G346" s="33" t="s">
        <v>52</v>
      </c>
      <c r="H346" s="33" t="s">
        <v>37</v>
      </c>
      <c r="I346" s="36">
        <v>834570.77921279997</v>
      </c>
    </row>
    <row r="347" spans="1:9" ht="14.25" customHeight="1">
      <c r="A347" s="33" t="s">
        <v>32</v>
      </c>
      <c r="B347" s="33" t="s">
        <v>43</v>
      </c>
      <c r="C347" s="33" t="s">
        <v>41</v>
      </c>
      <c r="D347" s="34">
        <v>41730</v>
      </c>
      <c r="E347" s="35">
        <f t="shared" si="0"/>
        <v>4</v>
      </c>
      <c r="F347" s="33" t="s">
        <v>49</v>
      </c>
      <c r="G347" s="33" t="s">
        <v>52</v>
      </c>
      <c r="H347" s="33" t="s">
        <v>37</v>
      </c>
      <c r="I347" s="36">
        <v>896935.89646080008</v>
      </c>
    </row>
    <row r="348" spans="1:9" ht="14.25" customHeight="1">
      <c r="A348" s="33" t="s">
        <v>32</v>
      </c>
      <c r="B348" s="33" t="s">
        <v>43</v>
      </c>
      <c r="C348" s="33" t="s">
        <v>41</v>
      </c>
      <c r="D348" s="34">
        <v>41760</v>
      </c>
      <c r="E348" s="35">
        <f t="shared" si="0"/>
        <v>5</v>
      </c>
      <c r="F348" s="33" t="s">
        <v>49</v>
      </c>
      <c r="G348" s="33" t="s">
        <v>52</v>
      </c>
      <c r="H348" s="33" t="s">
        <v>37</v>
      </c>
      <c r="I348" s="36">
        <v>1051796.083968</v>
      </c>
    </row>
    <row r="349" spans="1:9" ht="14.25" customHeight="1">
      <c r="A349" s="33" t="s">
        <v>32</v>
      </c>
      <c r="B349" s="33" t="s">
        <v>43</v>
      </c>
      <c r="C349" s="33" t="s">
        <v>41</v>
      </c>
      <c r="D349" s="34">
        <v>41791</v>
      </c>
      <c r="E349" s="35">
        <f t="shared" si="0"/>
        <v>6</v>
      </c>
      <c r="F349" s="33" t="s">
        <v>49</v>
      </c>
      <c r="G349" s="33" t="s">
        <v>52</v>
      </c>
      <c r="H349" s="33" t="s">
        <v>37</v>
      </c>
      <c r="I349" s="36">
        <v>544753.24001279997</v>
      </c>
    </row>
    <row r="350" spans="1:9" ht="14.25" customHeight="1">
      <c r="A350" s="33" t="s">
        <v>32</v>
      </c>
      <c r="B350" s="33" t="s">
        <v>43</v>
      </c>
      <c r="C350" s="33" t="s">
        <v>41</v>
      </c>
      <c r="D350" s="34">
        <v>41456</v>
      </c>
      <c r="E350" s="35">
        <f t="shared" si="0"/>
        <v>7</v>
      </c>
      <c r="F350" s="33" t="s">
        <v>49</v>
      </c>
      <c r="G350" s="33" t="s">
        <v>53</v>
      </c>
      <c r="H350" s="33" t="s">
        <v>37</v>
      </c>
      <c r="I350" s="36">
        <v>498931.04046240001</v>
      </c>
    </row>
    <row r="351" spans="1:9" ht="14.25" customHeight="1">
      <c r="A351" s="33" t="s">
        <v>32</v>
      </c>
      <c r="B351" s="33" t="s">
        <v>43</v>
      </c>
      <c r="C351" s="33" t="s">
        <v>41</v>
      </c>
      <c r="D351" s="34">
        <v>41487</v>
      </c>
      <c r="E351" s="35">
        <f t="shared" si="0"/>
        <v>8</v>
      </c>
      <c r="F351" s="33" t="s">
        <v>49</v>
      </c>
      <c r="G351" s="33" t="s">
        <v>53</v>
      </c>
      <c r="H351" s="33" t="s">
        <v>37</v>
      </c>
      <c r="I351" s="36">
        <v>601067.63808000006</v>
      </c>
    </row>
    <row r="352" spans="1:9" ht="14.25" customHeight="1">
      <c r="A352" s="33" t="s">
        <v>32</v>
      </c>
      <c r="B352" s="33" t="s">
        <v>43</v>
      </c>
      <c r="C352" s="33" t="s">
        <v>41</v>
      </c>
      <c r="D352" s="34">
        <v>41518</v>
      </c>
      <c r="E352" s="35">
        <f t="shared" si="0"/>
        <v>9</v>
      </c>
      <c r="F352" s="33" t="s">
        <v>49</v>
      </c>
      <c r="G352" s="33" t="s">
        <v>53</v>
      </c>
      <c r="H352" s="33" t="s">
        <v>37</v>
      </c>
      <c r="I352" s="36">
        <v>607494.48264960002</v>
      </c>
    </row>
    <row r="353" spans="1:9" ht="14.25" customHeight="1">
      <c r="A353" s="33" t="s">
        <v>32</v>
      </c>
      <c r="B353" s="33" t="s">
        <v>43</v>
      </c>
      <c r="C353" s="33" t="s">
        <v>41</v>
      </c>
      <c r="D353" s="34">
        <v>41548</v>
      </c>
      <c r="E353" s="35">
        <f t="shared" si="0"/>
        <v>10</v>
      </c>
      <c r="F353" s="33" t="s">
        <v>49</v>
      </c>
      <c r="G353" s="33" t="s">
        <v>53</v>
      </c>
      <c r="H353" s="33" t="s">
        <v>37</v>
      </c>
      <c r="I353" s="36">
        <v>814509.63572160015</v>
      </c>
    </row>
    <row r="354" spans="1:9" ht="14.25" customHeight="1">
      <c r="A354" s="33" t="s">
        <v>32</v>
      </c>
      <c r="B354" s="33" t="s">
        <v>43</v>
      </c>
      <c r="C354" s="33" t="s">
        <v>41</v>
      </c>
      <c r="D354" s="34">
        <v>41579</v>
      </c>
      <c r="E354" s="35">
        <f t="shared" si="0"/>
        <v>11</v>
      </c>
      <c r="F354" s="33" t="s">
        <v>49</v>
      </c>
      <c r="G354" s="33" t="s">
        <v>53</v>
      </c>
      <c r="H354" s="33" t="s">
        <v>37</v>
      </c>
      <c r="I354" s="36">
        <v>881099.79746879986</v>
      </c>
    </row>
    <row r="355" spans="1:9" ht="14.25" customHeight="1">
      <c r="A355" s="33" t="s">
        <v>32</v>
      </c>
      <c r="B355" s="33" t="s">
        <v>43</v>
      </c>
      <c r="C355" s="33" t="s">
        <v>41</v>
      </c>
      <c r="D355" s="34">
        <v>41609</v>
      </c>
      <c r="E355" s="35">
        <f t="shared" si="0"/>
        <v>12</v>
      </c>
      <c r="F355" s="33" t="s">
        <v>49</v>
      </c>
      <c r="G355" s="33" t="s">
        <v>53</v>
      </c>
      <c r="H355" s="33" t="s">
        <v>37</v>
      </c>
      <c r="I355" s="36">
        <v>450444.53039040015</v>
      </c>
    </row>
    <row r="356" spans="1:9" ht="14.25" customHeight="1">
      <c r="A356" s="33" t="s">
        <v>32</v>
      </c>
      <c r="B356" s="33" t="s">
        <v>43</v>
      </c>
      <c r="C356" s="33" t="s">
        <v>41</v>
      </c>
      <c r="D356" s="34">
        <v>41640</v>
      </c>
      <c r="E356" s="35">
        <f t="shared" si="0"/>
        <v>1</v>
      </c>
      <c r="F356" s="33" t="s">
        <v>49</v>
      </c>
      <c r="G356" s="33" t="s">
        <v>53</v>
      </c>
      <c r="H356" s="33" t="s">
        <v>37</v>
      </c>
      <c r="I356" s="36">
        <v>421162.85396640003</v>
      </c>
    </row>
    <row r="357" spans="1:9" ht="14.25" customHeight="1">
      <c r="A357" s="33" t="s">
        <v>32</v>
      </c>
      <c r="B357" s="33" t="s">
        <v>43</v>
      </c>
      <c r="C357" s="33" t="s">
        <v>41</v>
      </c>
      <c r="D357" s="34">
        <v>41671</v>
      </c>
      <c r="E357" s="35">
        <f t="shared" si="0"/>
        <v>2</v>
      </c>
      <c r="F357" s="33" t="s">
        <v>49</v>
      </c>
      <c r="G357" s="33" t="s">
        <v>53</v>
      </c>
      <c r="H357" s="33" t="s">
        <v>37</v>
      </c>
      <c r="I357" s="36">
        <v>495866.61502560001</v>
      </c>
    </row>
    <row r="358" spans="1:9" ht="14.25" customHeight="1">
      <c r="A358" s="33" t="s">
        <v>32</v>
      </c>
      <c r="B358" s="33" t="s">
        <v>43</v>
      </c>
      <c r="C358" s="33" t="s">
        <v>41</v>
      </c>
      <c r="D358" s="34">
        <v>41699</v>
      </c>
      <c r="E358" s="35">
        <f t="shared" si="0"/>
        <v>3</v>
      </c>
      <c r="F358" s="33" t="s">
        <v>49</v>
      </c>
      <c r="G358" s="33" t="s">
        <v>53</v>
      </c>
      <c r="H358" s="33" t="s">
        <v>37</v>
      </c>
      <c r="I358" s="36">
        <v>452059.1720736</v>
      </c>
    </row>
    <row r="359" spans="1:9" ht="14.25" customHeight="1">
      <c r="A359" s="33" t="s">
        <v>32</v>
      </c>
      <c r="B359" s="33" t="s">
        <v>43</v>
      </c>
      <c r="C359" s="33" t="s">
        <v>41</v>
      </c>
      <c r="D359" s="34">
        <v>41730</v>
      </c>
      <c r="E359" s="35">
        <f t="shared" si="0"/>
        <v>4</v>
      </c>
      <c r="F359" s="33" t="s">
        <v>49</v>
      </c>
      <c r="G359" s="33" t="s">
        <v>53</v>
      </c>
      <c r="H359" s="33" t="s">
        <v>37</v>
      </c>
      <c r="I359" s="36">
        <v>485840.2772496001</v>
      </c>
    </row>
    <row r="360" spans="1:9" ht="14.25" customHeight="1">
      <c r="A360" s="33" t="s">
        <v>32</v>
      </c>
      <c r="B360" s="33" t="s">
        <v>43</v>
      </c>
      <c r="C360" s="33" t="s">
        <v>41</v>
      </c>
      <c r="D360" s="34">
        <v>41760</v>
      </c>
      <c r="E360" s="35">
        <f t="shared" si="0"/>
        <v>5</v>
      </c>
      <c r="F360" s="33" t="s">
        <v>49</v>
      </c>
      <c r="G360" s="33" t="s">
        <v>53</v>
      </c>
      <c r="H360" s="33" t="s">
        <v>37</v>
      </c>
      <c r="I360" s="36">
        <v>569722.87881600007</v>
      </c>
    </row>
    <row r="361" spans="1:9" ht="14.25" customHeight="1">
      <c r="A361" s="33" t="s">
        <v>32</v>
      </c>
      <c r="B361" s="33" t="s">
        <v>43</v>
      </c>
      <c r="C361" s="33" t="s">
        <v>41</v>
      </c>
      <c r="D361" s="34">
        <v>41791</v>
      </c>
      <c r="E361" s="35">
        <f t="shared" si="0"/>
        <v>6</v>
      </c>
      <c r="F361" s="33" t="s">
        <v>49</v>
      </c>
      <c r="G361" s="33" t="s">
        <v>53</v>
      </c>
      <c r="H361" s="33" t="s">
        <v>37</v>
      </c>
      <c r="I361" s="36">
        <v>295074.67167360004</v>
      </c>
    </row>
    <row r="362" spans="1:9" ht="14.25" customHeight="1">
      <c r="A362" s="33" t="s">
        <v>32</v>
      </c>
      <c r="B362" s="33" t="s">
        <v>43</v>
      </c>
      <c r="C362" s="33" t="s">
        <v>41</v>
      </c>
      <c r="D362" s="34">
        <v>41456</v>
      </c>
      <c r="E362" s="35">
        <f t="shared" si="0"/>
        <v>7</v>
      </c>
      <c r="F362" s="33" t="s">
        <v>54</v>
      </c>
      <c r="G362" s="33" t="s">
        <v>55</v>
      </c>
      <c r="H362" s="33" t="s">
        <v>37</v>
      </c>
      <c r="I362" s="36">
        <v>3198275.9004000002</v>
      </c>
    </row>
    <row r="363" spans="1:9" ht="14.25" customHeight="1">
      <c r="A363" s="33" t="s">
        <v>32</v>
      </c>
      <c r="B363" s="33" t="s">
        <v>43</v>
      </c>
      <c r="C363" s="33" t="s">
        <v>41</v>
      </c>
      <c r="D363" s="34">
        <v>41487</v>
      </c>
      <c r="E363" s="35">
        <f t="shared" si="0"/>
        <v>8</v>
      </c>
      <c r="F363" s="33" t="s">
        <v>54</v>
      </c>
      <c r="G363" s="33" t="s">
        <v>55</v>
      </c>
      <c r="H363" s="33" t="s">
        <v>37</v>
      </c>
      <c r="I363" s="36">
        <v>3852997.68</v>
      </c>
    </row>
    <row r="364" spans="1:9" ht="14.25" customHeight="1">
      <c r="A364" s="33" t="s">
        <v>32</v>
      </c>
      <c r="B364" s="33" t="s">
        <v>43</v>
      </c>
      <c r="C364" s="33" t="s">
        <v>41</v>
      </c>
      <c r="D364" s="34">
        <v>41518</v>
      </c>
      <c r="E364" s="35">
        <f t="shared" si="0"/>
        <v>9</v>
      </c>
      <c r="F364" s="33" t="s">
        <v>54</v>
      </c>
      <c r="G364" s="33" t="s">
        <v>55</v>
      </c>
      <c r="H364" s="33" t="s">
        <v>37</v>
      </c>
      <c r="I364" s="36">
        <v>3894195.4016000004</v>
      </c>
    </row>
    <row r="365" spans="1:9" ht="14.25" customHeight="1">
      <c r="A365" s="33" t="s">
        <v>32</v>
      </c>
      <c r="B365" s="33" t="s">
        <v>43</v>
      </c>
      <c r="C365" s="33" t="s">
        <v>41</v>
      </c>
      <c r="D365" s="34">
        <v>41548</v>
      </c>
      <c r="E365" s="35">
        <f t="shared" si="0"/>
        <v>10</v>
      </c>
      <c r="F365" s="33" t="s">
        <v>54</v>
      </c>
      <c r="G365" s="33" t="s">
        <v>55</v>
      </c>
      <c r="H365" s="33" t="s">
        <v>37</v>
      </c>
      <c r="I365" s="36">
        <v>5221215.6136000007</v>
      </c>
    </row>
    <row r="366" spans="1:9" ht="14.25" customHeight="1">
      <c r="A366" s="33" t="s">
        <v>32</v>
      </c>
      <c r="B366" s="33" t="s">
        <v>43</v>
      </c>
      <c r="C366" s="33" t="s">
        <v>41</v>
      </c>
      <c r="D366" s="34">
        <v>41579</v>
      </c>
      <c r="E366" s="35">
        <f t="shared" si="0"/>
        <v>11</v>
      </c>
      <c r="F366" s="33" t="s">
        <v>54</v>
      </c>
      <c r="G366" s="33" t="s">
        <v>55</v>
      </c>
      <c r="H366" s="33" t="s">
        <v>37</v>
      </c>
      <c r="I366" s="36">
        <v>5648075.6247999994</v>
      </c>
    </row>
    <row r="367" spans="1:9" ht="14.25" customHeight="1">
      <c r="A367" s="33" t="s">
        <v>32</v>
      </c>
      <c r="B367" s="33" t="s">
        <v>43</v>
      </c>
      <c r="C367" s="33" t="s">
        <v>41</v>
      </c>
      <c r="D367" s="34">
        <v>41609</v>
      </c>
      <c r="E367" s="35">
        <f t="shared" si="0"/>
        <v>12</v>
      </c>
      <c r="F367" s="33" t="s">
        <v>54</v>
      </c>
      <c r="G367" s="33" t="s">
        <v>55</v>
      </c>
      <c r="H367" s="33" t="s">
        <v>37</v>
      </c>
      <c r="I367" s="36">
        <v>2887464.9384000008</v>
      </c>
    </row>
    <row r="368" spans="1:9" ht="14.25" customHeight="1">
      <c r="A368" s="33" t="s">
        <v>32</v>
      </c>
      <c r="B368" s="33" t="s">
        <v>43</v>
      </c>
      <c r="C368" s="33" t="s">
        <v>41</v>
      </c>
      <c r="D368" s="34">
        <v>41640</v>
      </c>
      <c r="E368" s="35">
        <f t="shared" si="0"/>
        <v>1</v>
      </c>
      <c r="F368" s="33" t="s">
        <v>54</v>
      </c>
      <c r="G368" s="33" t="s">
        <v>55</v>
      </c>
      <c r="H368" s="33" t="s">
        <v>37</v>
      </c>
      <c r="I368" s="36">
        <v>2699761.8844000003</v>
      </c>
    </row>
    <row r="369" spans="1:9" ht="14.25" customHeight="1">
      <c r="A369" s="33" t="s">
        <v>32</v>
      </c>
      <c r="B369" s="33" t="s">
        <v>43</v>
      </c>
      <c r="C369" s="33" t="s">
        <v>41</v>
      </c>
      <c r="D369" s="34">
        <v>41671</v>
      </c>
      <c r="E369" s="35">
        <f t="shared" si="0"/>
        <v>2</v>
      </c>
      <c r="F369" s="33" t="s">
        <v>54</v>
      </c>
      <c r="G369" s="33" t="s">
        <v>55</v>
      </c>
      <c r="H369" s="33" t="s">
        <v>37</v>
      </c>
      <c r="I369" s="36">
        <v>3178632.1476000003</v>
      </c>
    </row>
    <row r="370" spans="1:9" ht="14.25" customHeight="1">
      <c r="A370" s="33" t="s">
        <v>32</v>
      </c>
      <c r="B370" s="33" t="s">
        <v>43</v>
      </c>
      <c r="C370" s="33" t="s">
        <v>41</v>
      </c>
      <c r="D370" s="34">
        <v>41699</v>
      </c>
      <c r="E370" s="35">
        <f t="shared" si="0"/>
        <v>3</v>
      </c>
      <c r="F370" s="33" t="s">
        <v>54</v>
      </c>
      <c r="G370" s="33" t="s">
        <v>55</v>
      </c>
      <c r="H370" s="33" t="s">
        <v>37</v>
      </c>
      <c r="I370" s="36">
        <v>2897815.2056</v>
      </c>
    </row>
    <row r="371" spans="1:9" ht="14.25" customHeight="1">
      <c r="A371" s="33" t="s">
        <v>32</v>
      </c>
      <c r="B371" s="33" t="s">
        <v>43</v>
      </c>
      <c r="C371" s="33" t="s">
        <v>41</v>
      </c>
      <c r="D371" s="34">
        <v>41730</v>
      </c>
      <c r="E371" s="35">
        <f t="shared" si="0"/>
        <v>4</v>
      </c>
      <c r="F371" s="33" t="s">
        <v>54</v>
      </c>
      <c r="G371" s="33" t="s">
        <v>55</v>
      </c>
      <c r="H371" s="33" t="s">
        <v>37</v>
      </c>
      <c r="I371" s="36">
        <v>3114360.7516000005</v>
      </c>
    </row>
    <row r="372" spans="1:9" ht="14.25" customHeight="1">
      <c r="A372" s="33" t="s">
        <v>32</v>
      </c>
      <c r="B372" s="33" t="s">
        <v>43</v>
      </c>
      <c r="C372" s="33" t="s">
        <v>41</v>
      </c>
      <c r="D372" s="34">
        <v>41760</v>
      </c>
      <c r="E372" s="35">
        <f t="shared" si="0"/>
        <v>5</v>
      </c>
      <c r="F372" s="33" t="s">
        <v>54</v>
      </c>
      <c r="G372" s="33" t="s">
        <v>55</v>
      </c>
      <c r="H372" s="33" t="s">
        <v>37</v>
      </c>
      <c r="I372" s="36">
        <v>3652069.7360000005</v>
      </c>
    </row>
    <row r="373" spans="1:9" ht="14.25" customHeight="1">
      <c r="A373" s="33" t="s">
        <v>32</v>
      </c>
      <c r="B373" s="33" t="s">
        <v>43</v>
      </c>
      <c r="C373" s="33" t="s">
        <v>41</v>
      </c>
      <c r="D373" s="34">
        <v>41791</v>
      </c>
      <c r="E373" s="35">
        <f t="shared" si="0"/>
        <v>6</v>
      </c>
      <c r="F373" s="33" t="s">
        <v>54</v>
      </c>
      <c r="G373" s="33" t="s">
        <v>55</v>
      </c>
      <c r="H373" s="33" t="s">
        <v>37</v>
      </c>
      <c r="I373" s="36">
        <v>1891504.3056000001</v>
      </c>
    </row>
    <row r="374" spans="1:9" ht="14.25" customHeight="1">
      <c r="A374" s="33" t="s">
        <v>32</v>
      </c>
      <c r="B374" s="33" t="s">
        <v>43</v>
      </c>
      <c r="C374" s="33" t="s">
        <v>42</v>
      </c>
      <c r="D374" s="34">
        <v>41456</v>
      </c>
      <c r="E374" s="33">
        <v>7</v>
      </c>
      <c r="F374" s="33" t="s">
        <v>44</v>
      </c>
      <c r="G374" s="33" t="s">
        <v>45</v>
      </c>
      <c r="H374" s="33" t="s">
        <v>37</v>
      </c>
      <c r="I374" s="36">
        <v>1625596.3356633</v>
      </c>
    </row>
    <row r="375" spans="1:9" ht="14.25" customHeight="1">
      <c r="A375" s="33" t="s">
        <v>32</v>
      </c>
      <c r="B375" s="33" t="s">
        <v>43</v>
      </c>
      <c r="C375" s="33" t="s">
        <v>42</v>
      </c>
      <c r="D375" s="34">
        <v>41487</v>
      </c>
      <c r="E375" s="33">
        <v>8</v>
      </c>
      <c r="F375" s="33" t="s">
        <v>44</v>
      </c>
      <c r="G375" s="33" t="s">
        <v>45</v>
      </c>
      <c r="H375" s="33" t="s">
        <v>37</v>
      </c>
      <c r="I375" s="36">
        <v>1295067.8472731998</v>
      </c>
    </row>
    <row r="376" spans="1:9" ht="14.25" customHeight="1">
      <c r="A376" s="33" t="s">
        <v>32</v>
      </c>
      <c r="B376" s="33" t="s">
        <v>43</v>
      </c>
      <c r="C376" s="33" t="s">
        <v>42</v>
      </c>
      <c r="D376" s="34">
        <v>41518</v>
      </c>
      <c r="E376" s="33">
        <v>9</v>
      </c>
      <c r="F376" s="33" t="s">
        <v>44</v>
      </c>
      <c r="G376" s="33" t="s">
        <v>45</v>
      </c>
      <c r="H376" s="33" t="s">
        <v>37</v>
      </c>
      <c r="I376" s="36">
        <v>1750624.8818057997</v>
      </c>
    </row>
    <row r="377" spans="1:9" ht="14.25" customHeight="1">
      <c r="A377" s="33" t="s">
        <v>32</v>
      </c>
      <c r="B377" s="33" t="s">
        <v>43</v>
      </c>
      <c r="C377" s="33" t="s">
        <v>42</v>
      </c>
      <c r="D377" s="34">
        <v>41548</v>
      </c>
      <c r="E377" s="33">
        <v>10</v>
      </c>
      <c r="F377" s="33" t="s">
        <v>44</v>
      </c>
      <c r="G377" s="33" t="s">
        <v>45</v>
      </c>
      <c r="H377" s="33" t="s">
        <v>37</v>
      </c>
      <c r="I377" s="36">
        <v>1472529.3869285996</v>
      </c>
    </row>
    <row r="378" spans="1:9" ht="14.25" customHeight="1">
      <c r="A378" s="33" t="s">
        <v>32</v>
      </c>
      <c r="B378" s="33" t="s">
        <v>43</v>
      </c>
      <c r="C378" s="33" t="s">
        <v>42</v>
      </c>
      <c r="D378" s="34">
        <v>41579</v>
      </c>
      <c r="E378" s="33">
        <v>11</v>
      </c>
      <c r="F378" s="33" t="s">
        <v>44</v>
      </c>
      <c r="G378" s="33" t="s">
        <v>45</v>
      </c>
      <c r="H378" s="33" t="s">
        <v>37</v>
      </c>
      <c r="I378" s="36">
        <v>1252200.4923928501</v>
      </c>
    </row>
    <row r="379" spans="1:9" ht="14.25" customHeight="1">
      <c r="A379" s="33" t="s">
        <v>32</v>
      </c>
      <c r="B379" s="33" t="s">
        <v>43</v>
      </c>
      <c r="C379" s="33" t="s">
        <v>42</v>
      </c>
      <c r="D379" s="34">
        <v>41609</v>
      </c>
      <c r="E379" s="33">
        <v>12</v>
      </c>
      <c r="F379" s="33" t="s">
        <v>44</v>
      </c>
      <c r="G379" s="33" t="s">
        <v>45</v>
      </c>
      <c r="H379" s="33" t="s">
        <v>37</v>
      </c>
      <c r="I379" s="36">
        <v>1406782.6738875001</v>
      </c>
    </row>
    <row r="380" spans="1:9" ht="14.25" customHeight="1">
      <c r="A380" s="33" t="s">
        <v>32</v>
      </c>
      <c r="B380" s="33" t="s">
        <v>43</v>
      </c>
      <c r="C380" s="33" t="s">
        <v>42</v>
      </c>
      <c r="D380" s="34">
        <v>41640</v>
      </c>
      <c r="E380" s="33">
        <v>1</v>
      </c>
      <c r="F380" s="33" t="s">
        <v>44</v>
      </c>
      <c r="G380" s="33" t="s">
        <v>45</v>
      </c>
      <c r="H380" s="33" t="s">
        <v>37</v>
      </c>
      <c r="I380" s="36">
        <v>1877449.5046125001</v>
      </c>
    </row>
    <row r="381" spans="1:9" ht="14.25" customHeight="1">
      <c r="A381" s="33" t="s">
        <v>32</v>
      </c>
      <c r="B381" s="33" t="s">
        <v>43</v>
      </c>
      <c r="C381" s="33" t="s">
        <v>42</v>
      </c>
      <c r="D381" s="34">
        <v>41671</v>
      </c>
      <c r="E381" s="33">
        <v>2</v>
      </c>
      <c r="F381" s="33" t="s">
        <v>44</v>
      </c>
      <c r="G381" s="33" t="s">
        <v>45</v>
      </c>
      <c r="H381" s="33" t="s">
        <v>37</v>
      </c>
      <c r="I381" s="36">
        <v>1912219.1750437501</v>
      </c>
    </row>
    <row r="382" spans="1:9" ht="14.25" customHeight="1">
      <c r="A382" s="33" t="s">
        <v>32</v>
      </c>
      <c r="B382" s="33" t="s">
        <v>43</v>
      </c>
      <c r="C382" s="33" t="s">
        <v>42</v>
      </c>
      <c r="D382" s="34">
        <v>41699</v>
      </c>
      <c r="E382" s="33">
        <v>3</v>
      </c>
      <c r="F382" s="33" t="s">
        <v>44</v>
      </c>
      <c r="G382" s="33" t="s">
        <v>45</v>
      </c>
      <c r="H382" s="33" t="s">
        <v>37</v>
      </c>
      <c r="I382" s="36">
        <v>2266625.1980531253</v>
      </c>
    </row>
    <row r="383" spans="1:9" ht="14.25" customHeight="1">
      <c r="A383" s="33" t="s">
        <v>32</v>
      </c>
      <c r="B383" s="33" t="s">
        <v>43</v>
      </c>
      <c r="C383" s="33" t="s">
        <v>42</v>
      </c>
      <c r="D383" s="34">
        <v>41730</v>
      </c>
      <c r="E383" s="33">
        <v>4</v>
      </c>
      <c r="F383" s="33" t="s">
        <v>44</v>
      </c>
      <c r="G383" s="33" t="s">
        <v>45</v>
      </c>
      <c r="H383" s="33" t="s">
        <v>37</v>
      </c>
      <c r="I383" s="36">
        <v>2234200.5744250002</v>
      </c>
    </row>
    <row r="384" spans="1:9" ht="14.25" customHeight="1">
      <c r="A384" s="33" t="s">
        <v>32</v>
      </c>
      <c r="B384" s="33" t="s">
        <v>43</v>
      </c>
      <c r="C384" s="33" t="s">
        <v>42</v>
      </c>
      <c r="D384" s="34">
        <v>41760</v>
      </c>
      <c r="E384" s="33">
        <v>5</v>
      </c>
      <c r="F384" s="33" t="s">
        <v>44</v>
      </c>
      <c r="G384" s="33" t="s">
        <v>45</v>
      </c>
      <c r="H384" s="33" t="s">
        <v>37</v>
      </c>
      <c r="I384" s="36">
        <v>2593715.6428375002</v>
      </c>
    </row>
    <row r="385" spans="1:9" ht="14.25" customHeight="1">
      <c r="A385" s="33" t="s">
        <v>32</v>
      </c>
      <c r="B385" s="33" t="s">
        <v>43</v>
      </c>
      <c r="C385" s="33" t="s">
        <v>42</v>
      </c>
      <c r="D385" s="34">
        <v>41791</v>
      </c>
      <c r="E385" s="33">
        <v>6</v>
      </c>
      <c r="F385" s="33" t="s">
        <v>44</v>
      </c>
      <c r="G385" s="33" t="s">
        <v>45</v>
      </c>
      <c r="H385" s="33" t="s">
        <v>37</v>
      </c>
      <c r="I385" s="36">
        <v>2274807.7859325004</v>
      </c>
    </row>
    <row r="386" spans="1:9" ht="14.25" customHeight="1">
      <c r="A386" s="33" t="s">
        <v>32</v>
      </c>
      <c r="B386" s="33" t="s">
        <v>43</v>
      </c>
      <c r="C386" s="33" t="s">
        <v>42</v>
      </c>
      <c r="D386" s="34">
        <v>41456</v>
      </c>
      <c r="E386" s="33">
        <v>7</v>
      </c>
      <c r="F386" s="33" t="s">
        <v>46</v>
      </c>
      <c r="G386" s="33" t="s">
        <v>47</v>
      </c>
      <c r="H386" s="33" t="s">
        <v>37</v>
      </c>
      <c r="I386" s="36">
        <v>895736.75638589996</v>
      </c>
    </row>
    <row r="387" spans="1:9" ht="14.25" customHeight="1">
      <c r="A387" s="33" t="s">
        <v>32</v>
      </c>
      <c r="B387" s="33" t="s">
        <v>43</v>
      </c>
      <c r="C387" s="33" t="s">
        <v>42</v>
      </c>
      <c r="D387" s="34">
        <v>41487</v>
      </c>
      <c r="E387" s="33">
        <v>8</v>
      </c>
      <c r="F387" s="33" t="s">
        <v>46</v>
      </c>
      <c r="G387" s="33" t="s">
        <v>47</v>
      </c>
      <c r="H387" s="33" t="s">
        <v>37</v>
      </c>
      <c r="I387" s="36">
        <v>713608.81380359991</v>
      </c>
    </row>
    <row r="388" spans="1:9" ht="14.25" customHeight="1">
      <c r="A388" s="33" t="s">
        <v>32</v>
      </c>
      <c r="B388" s="33" t="s">
        <v>43</v>
      </c>
      <c r="C388" s="33" t="s">
        <v>42</v>
      </c>
      <c r="D388" s="34">
        <v>41518</v>
      </c>
      <c r="E388" s="33">
        <v>9</v>
      </c>
      <c r="F388" s="33" t="s">
        <v>46</v>
      </c>
      <c r="G388" s="33" t="s">
        <v>47</v>
      </c>
      <c r="H388" s="33" t="s">
        <v>37</v>
      </c>
      <c r="I388" s="36">
        <v>964630.03691340005</v>
      </c>
    </row>
    <row r="389" spans="1:9" ht="14.25" customHeight="1">
      <c r="A389" s="33" t="s">
        <v>32</v>
      </c>
      <c r="B389" s="33" t="s">
        <v>43</v>
      </c>
      <c r="C389" s="33" t="s">
        <v>42</v>
      </c>
      <c r="D389" s="34">
        <v>41548</v>
      </c>
      <c r="E389" s="33">
        <v>10</v>
      </c>
      <c r="F389" s="33" t="s">
        <v>46</v>
      </c>
      <c r="G389" s="33" t="s">
        <v>47</v>
      </c>
      <c r="H389" s="33" t="s">
        <v>37</v>
      </c>
      <c r="I389" s="36">
        <v>811393.74381779996</v>
      </c>
    </row>
    <row r="390" spans="1:9" ht="14.25" customHeight="1">
      <c r="A390" s="33" t="s">
        <v>32</v>
      </c>
      <c r="B390" s="33" t="s">
        <v>43</v>
      </c>
      <c r="C390" s="33" t="s">
        <v>42</v>
      </c>
      <c r="D390" s="34">
        <v>41579</v>
      </c>
      <c r="E390" s="33">
        <v>11</v>
      </c>
      <c r="F390" s="33" t="s">
        <v>46</v>
      </c>
      <c r="G390" s="33" t="s">
        <v>47</v>
      </c>
      <c r="H390" s="33" t="s">
        <v>37</v>
      </c>
      <c r="I390" s="36">
        <v>689988.02642055007</v>
      </c>
    </row>
    <row r="391" spans="1:9" ht="14.25" customHeight="1">
      <c r="A391" s="33" t="s">
        <v>32</v>
      </c>
      <c r="B391" s="33" t="s">
        <v>43</v>
      </c>
      <c r="C391" s="33" t="s">
        <v>42</v>
      </c>
      <c r="D391" s="34">
        <v>41609</v>
      </c>
      <c r="E391" s="33">
        <v>12</v>
      </c>
      <c r="F391" s="33" t="s">
        <v>46</v>
      </c>
      <c r="G391" s="33" t="s">
        <v>47</v>
      </c>
      <c r="H391" s="33" t="s">
        <v>37</v>
      </c>
      <c r="I391" s="36">
        <v>775165.96316250006</v>
      </c>
    </row>
    <row r="392" spans="1:9" ht="14.25" customHeight="1">
      <c r="A392" s="33" t="s">
        <v>32</v>
      </c>
      <c r="B392" s="33" t="s">
        <v>43</v>
      </c>
      <c r="C392" s="33" t="s">
        <v>42</v>
      </c>
      <c r="D392" s="34">
        <v>41640</v>
      </c>
      <c r="E392" s="33">
        <v>1</v>
      </c>
      <c r="F392" s="33" t="s">
        <v>46</v>
      </c>
      <c r="G392" s="33" t="s">
        <v>47</v>
      </c>
      <c r="H392" s="33" t="s">
        <v>37</v>
      </c>
      <c r="I392" s="36">
        <v>1034512.9923375</v>
      </c>
    </row>
    <row r="393" spans="1:9" ht="14.25" customHeight="1">
      <c r="A393" s="33" t="s">
        <v>32</v>
      </c>
      <c r="B393" s="33" t="s">
        <v>43</v>
      </c>
      <c r="C393" s="33" t="s">
        <v>42</v>
      </c>
      <c r="D393" s="34">
        <v>41671</v>
      </c>
      <c r="E393" s="33">
        <v>2</v>
      </c>
      <c r="F393" s="33" t="s">
        <v>46</v>
      </c>
      <c r="G393" s="33" t="s">
        <v>47</v>
      </c>
      <c r="H393" s="33" t="s">
        <v>37</v>
      </c>
      <c r="I393" s="36">
        <v>888365.66788124992</v>
      </c>
    </row>
    <row r="394" spans="1:9" ht="14.25" customHeight="1">
      <c r="A394" s="33" t="s">
        <v>32</v>
      </c>
      <c r="B394" s="33" t="s">
        <v>43</v>
      </c>
      <c r="C394" s="33" t="s">
        <v>42</v>
      </c>
      <c r="D394" s="34">
        <v>41699</v>
      </c>
      <c r="E394" s="33">
        <v>3</v>
      </c>
      <c r="F394" s="33" t="s">
        <v>46</v>
      </c>
      <c r="G394" s="33" t="s">
        <v>47</v>
      </c>
      <c r="H394" s="33" t="s">
        <v>37</v>
      </c>
      <c r="I394" s="36">
        <v>1248956.7417843752</v>
      </c>
    </row>
    <row r="395" spans="1:9" ht="14.25" customHeight="1">
      <c r="A395" s="33" t="s">
        <v>32</v>
      </c>
      <c r="B395" s="33" t="s">
        <v>43</v>
      </c>
      <c r="C395" s="33" t="s">
        <v>42</v>
      </c>
      <c r="D395" s="34">
        <v>41730</v>
      </c>
      <c r="E395" s="33">
        <v>4</v>
      </c>
      <c r="F395" s="33" t="s">
        <v>46</v>
      </c>
      <c r="G395" s="33" t="s">
        <v>47</v>
      </c>
      <c r="H395" s="33" t="s">
        <v>37</v>
      </c>
      <c r="I395" s="36">
        <v>680069.70427499991</v>
      </c>
    </row>
    <row r="396" spans="1:9" ht="14.25" customHeight="1">
      <c r="A396" s="33" t="s">
        <v>32</v>
      </c>
      <c r="B396" s="33" t="s">
        <v>43</v>
      </c>
      <c r="C396" s="33" t="s">
        <v>42</v>
      </c>
      <c r="D396" s="34">
        <v>41760</v>
      </c>
      <c r="E396" s="33">
        <v>5</v>
      </c>
      <c r="F396" s="33" t="s">
        <v>46</v>
      </c>
      <c r="G396" s="33" t="s">
        <v>47</v>
      </c>
      <c r="H396" s="33" t="s">
        <v>37</v>
      </c>
      <c r="I396" s="36">
        <v>878169.84401249979</v>
      </c>
    </row>
    <row r="397" spans="1:9" ht="14.25" customHeight="1">
      <c r="A397" s="33" t="s">
        <v>32</v>
      </c>
      <c r="B397" s="33" t="s">
        <v>43</v>
      </c>
      <c r="C397" s="33" t="s">
        <v>42</v>
      </c>
      <c r="D397" s="34">
        <v>41791</v>
      </c>
      <c r="E397" s="33">
        <v>6</v>
      </c>
      <c r="F397" s="33" t="s">
        <v>46</v>
      </c>
      <c r="G397" s="33" t="s">
        <v>47</v>
      </c>
      <c r="H397" s="33" t="s">
        <v>37</v>
      </c>
      <c r="I397" s="36">
        <v>1253465.5146975003</v>
      </c>
    </row>
    <row r="398" spans="1:9" ht="14.25" customHeight="1">
      <c r="A398" s="33" t="s">
        <v>32</v>
      </c>
      <c r="B398" s="33" t="s">
        <v>43</v>
      </c>
      <c r="C398" s="33" t="s">
        <v>42</v>
      </c>
      <c r="D398" s="34">
        <v>41456</v>
      </c>
      <c r="E398" s="33">
        <v>7</v>
      </c>
      <c r="F398" s="33" t="s">
        <v>46</v>
      </c>
      <c r="G398" s="33" t="s">
        <v>48</v>
      </c>
      <c r="H398" s="33" t="s">
        <v>37</v>
      </c>
      <c r="I398" s="36">
        <v>829385.88554250007</v>
      </c>
    </row>
    <row r="399" spans="1:9" ht="14.25" customHeight="1">
      <c r="A399" s="33" t="s">
        <v>32</v>
      </c>
      <c r="B399" s="33" t="s">
        <v>43</v>
      </c>
      <c r="C399" s="33" t="s">
        <v>42</v>
      </c>
      <c r="D399" s="34">
        <v>41487</v>
      </c>
      <c r="E399" s="33">
        <v>8</v>
      </c>
      <c r="F399" s="33" t="s">
        <v>46</v>
      </c>
      <c r="G399" s="33" t="s">
        <v>48</v>
      </c>
      <c r="H399" s="33" t="s">
        <v>37</v>
      </c>
      <c r="I399" s="36">
        <v>660748.90166999993</v>
      </c>
    </row>
    <row r="400" spans="1:9" ht="14.25" customHeight="1">
      <c r="A400" s="33" t="s">
        <v>32</v>
      </c>
      <c r="B400" s="33" t="s">
        <v>43</v>
      </c>
      <c r="C400" s="33" t="s">
        <v>42</v>
      </c>
      <c r="D400" s="34">
        <v>41518</v>
      </c>
      <c r="E400" s="33">
        <v>9</v>
      </c>
      <c r="F400" s="33" t="s">
        <v>46</v>
      </c>
      <c r="G400" s="33" t="s">
        <v>48</v>
      </c>
      <c r="H400" s="33" t="s">
        <v>37</v>
      </c>
      <c r="I400" s="36">
        <v>893175.96010499995</v>
      </c>
    </row>
    <row r="401" spans="1:9" ht="14.25" customHeight="1">
      <c r="A401" s="33" t="s">
        <v>32</v>
      </c>
      <c r="B401" s="33" t="s">
        <v>43</v>
      </c>
      <c r="C401" s="33" t="s">
        <v>42</v>
      </c>
      <c r="D401" s="34">
        <v>41548</v>
      </c>
      <c r="E401" s="33">
        <v>10</v>
      </c>
      <c r="F401" s="33" t="s">
        <v>46</v>
      </c>
      <c r="G401" s="33" t="s">
        <v>48</v>
      </c>
      <c r="H401" s="33" t="s">
        <v>37</v>
      </c>
      <c r="I401" s="36">
        <v>751290.50353499991</v>
      </c>
    </row>
    <row r="402" spans="1:9" ht="14.25" customHeight="1">
      <c r="A402" s="33" t="s">
        <v>32</v>
      </c>
      <c r="B402" s="33" t="s">
        <v>43</v>
      </c>
      <c r="C402" s="33" t="s">
        <v>42</v>
      </c>
      <c r="D402" s="34">
        <v>41579</v>
      </c>
      <c r="E402" s="33">
        <v>11</v>
      </c>
      <c r="F402" s="33" t="s">
        <v>46</v>
      </c>
      <c r="G402" s="33" t="s">
        <v>48</v>
      </c>
      <c r="H402" s="33" t="s">
        <v>37</v>
      </c>
      <c r="I402" s="36">
        <v>638877.80224125006</v>
      </c>
    </row>
    <row r="403" spans="1:9" ht="14.25" customHeight="1">
      <c r="A403" s="33" t="s">
        <v>32</v>
      </c>
      <c r="B403" s="33" t="s">
        <v>43</v>
      </c>
      <c r="C403" s="33" t="s">
        <v>42</v>
      </c>
      <c r="D403" s="34">
        <v>41609</v>
      </c>
      <c r="E403" s="33">
        <v>12</v>
      </c>
      <c r="F403" s="33" t="s">
        <v>46</v>
      </c>
      <c r="G403" s="33" t="s">
        <v>48</v>
      </c>
      <c r="H403" s="33" t="s">
        <v>37</v>
      </c>
      <c r="I403" s="36">
        <v>717746.26218750002</v>
      </c>
    </row>
    <row r="404" spans="1:9" ht="14.25" customHeight="1">
      <c r="A404" s="33" t="s">
        <v>32</v>
      </c>
      <c r="B404" s="33" t="s">
        <v>43</v>
      </c>
      <c r="C404" s="33" t="s">
        <v>42</v>
      </c>
      <c r="D404" s="34">
        <v>41640</v>
      </c>
      <c r="E404" s="33">
        <v>1</v>
      </c>
      <c r="F404" s="33" t="s">
        <v>46</v>
      </c>
      <c r="G404" s="33" t="s">
        <v>48</v>
      </c>
      <c r="H404" s="33" t="s">
        <v>37</v>
      </c>
      <c r="I404" s="36">
        <v>957882.40031249996</v>
      </c>
    </row>
    <row r="405" spans="1:9" ht="14.25" customHeight="1">
      <c r="A405" s="33" t="s">
        <v>32</v>
      </c>
      <c r="B405" s="33" t="s">
        <v>43</v>
      </c>
      <c r="C405" s="33" t="s">
        <v>42</v>
      </c>
      <c r="D405" s="34">
        <v>41671</v>
      </c>
      <c r="E405" s="33">
        <v>2</v>
      </c>
      <c r="F405" s="33" t="s">
        <v>46</v>
      </c>
      <c r="G405" s="33" t="s">
        <v>48</v>
      </c>
      <c r="H405" s="33" t="s">
        <v>37</v>
      </c>
      <c r="I405" s="36">
        <v>822560.80359374988</v>
      </c>
    </row>
    <row r="406" spans="1:9" ht="14.25" customHeight="1">
      <c r="A406" s="33" t="s">
        <v>32</v>
      </c>
      <c r="B406" s="33" t="s">
        <v>43</v>
      </c>
      <c r="C406" s="33" t="s">
        <v>42</v>
      </c>
      <c r="D406" s="34">
        <v>41699</v>
      </c>
      <c r="E406" s="33">
        <v>3</v>
      </c>
      <c r="F406" s="33" t="s">
        <v>46</v>
      </c>
      <c r="G406" s="33" t="s">
        <v>48</v>
      </c>
      <c r="H406" s="33" t="s">
        <v>37</v>
      </c>
      <c r="I406" s="36">
        <v>1156441.4275781249</v>
      </c>
    </row>
    <row r="407" spans="1:9" ht="14.25" customHeight="1">
      <c r="A407" s="33" t="s">
        <v>32</v>
      </c>
      <c r="B407" s="33" t="s">
        <v>43</v>
      </c>
      <c r="C407" s="33" t="s">
        <v>42</v>
      </c>
      <c r="D407" s="34">
        <v>41730</v>
      </c>
      <c r="E407" s="33">
        <v>4</v>
      </c>
      <c r="F407" s="33" t="s">
        <v>46</v>
      </c>
      <c r="G407" s="33" t="s">
        <v>48</v>
      </c>
      <c r="H407" s="33" t="s">
        <v>37</v>
      </c>
      <c r="I407" s="36">
        <v>629694.17062500003</v>
      </c>
    </row>
    <row r="408" spans="1:9" ht="14.25" customHeight="1">
      <c r="A408" s="33" t="s">
        <v>32</v>
      </c>
      <c r="B408" s="33" t="s">
        <v>43</v>
      </c>
      <c r="C408" s="33" t="s">
        <v>42</v>
      </c>
      <c r="D408" s="34">
        <v>41760</v>
      </c>
      <c r="E408" s="33">
        <v>5</v>
      </c>
      <c r="F408" s="33" t="s">
        <v>46</v>
      </c>
      <c r="G408" s="33" t="s">
        <v>48</v>
      </c>
      <c r="H408" s="33" t="s">
        <v>37</v>
      </c>
      <c r="I408" s="36">
        <v>813120.22593749978</v>
      </c>
    </row>
    <row r="409" spans="1:9" ht="14.25" customHeight="1">
      <c r="A409" s="33" t="s">
        <v>32</v>
      </c>
      <c r="B409" s="33" t="s">
        <v>43</v>
      </c>
      <c r="C409" s="33" t="s">
        <v>42</v>
      </c>
      <c r="D409" s="34">
        <v>41791</v>
      </c>
      <c r="E409" s="33">
        <v>6</v>
      </c>
      <c r="F409" s="33" t="s">
        <v>46</v>
      </c>
      <c r="G409" s="33" t="s">
        <v>48</v>
      </c>
      <c r="H409" s="33" t="s">
        <v>37</v>
      </c>
      <c r="I409" s="36">
        <v>1160616.2173125001</v>
      </c>
    </row>
    <row r="410" spans="1:9" ht="14.25" customHeight="1">
      <c r="A410" s="33" t="s">
        <v>32</v>
      </c>
      <c r="B410" s="33" t="s">
        <v>43</v>
      </c>
      <c r="C410" s="33" t="s">
        <v>42</v>
      </c>
      <c r="D410" s="34">
        <v>41456</v>
      </c>
      <c r="E410" s="33">
        <v>7</v>
      </c>
      <c r="F410" s="33" t="s">
        <v>49</v>
      </c>
      <c r="G410" s="33" t="s">
        <v>50</v>
      </c>
      <c r="H410" s="33" t="s">
        <v>37</v>
      </c>
      <c r="I410" s="36">
        <v>716589.40510871995</v>
      </c>
    </row>
    <row r="411" spans="1:9" ht="14.25" customHeight="1">
      <c r="A411" s="33" t="s">
        <v>32</v>
      </c>
      <c r="B411" s="33" t="s">
        <v>43</v>
      </c>
      <c r="C411" s="33" t="s">
        <v>42</v>
      </c>
      <c r="D411" s="34">
        <v>41487</v>
      </c>
      <c r="E411" s="33">
        <v>8</v>
      </c>
      <c r="F411" s="33" t="s">
        <v>49</v>
      </c>
      <c r="G411" s="33" t="s">
        <v>50</v>
      </c>
      <c r="H411" s="33" t="s">
        <v>37</v>
      </c>
      <c r="I411" s="36">
        <v>570887.05104287993</v>
      </c>
    </row>
    <row r="412" spans="1:9" ht="14.25" customHeight="1">
      <c r="A412" s="33" t="s">
        <v>32</v>
      </c>
      <c r="B412" s="33" t="s">
        <v>43</v>
      </c>
      <c r="C412" s="33" t="s">
        <v>42</v>
      </c>
      <c r="D412" s="34">
        <v>41518</v>
      </c>
      <c r="E412" s="33">
        <v>9</v>
      </c>
      <c r="F412" s="33" t="s">
        <v>49</v>
      </c>
      <c r="G412" s="33" t="s">
        <v>50</v>
      </c>
      <c r="H412" s="33" t="s">
        <v>37</v>
      </c>
      <c r="I412" s="36">
        <v>771704.02953071985</v>
      </c>
    </row>
    <row r="413" spans="1:9" ht="14.25" customHeight="1">
      <c r="A413" s="33" t="s">
        <v>32</v>
      </c>
      <c r="B413" s="33" t="s">
        <v>43</v>
      </c>
      <c r="C413" s="33" t="s">
        <v>42</v>
      </c>
      <c r="D413" s="34">
        <v>41548</v>
      </c>
      <c r="E413" s="33">
        <v>10</v>
      </c>
      <c r="F413" s="33" t="s">
        <v>49</v>
      </c>
      <c r="G413" s="33" t="s">
        <v>50</v>
      </c>
      <c r="H413" s="33" t="s">
        <v>37</v>
      </c>
      <c r="I413" s="36">
        <v>649114.99505423987</v>
      </c>
    </row>
    <row r="414" spans="1:9" ht="14.25" customHeight="1">
      <c r="A414" s="33" t="s">
        <v>32</v>
      </c>
      <c r="B414" s="33" t="s">
        <v>43</v>
      </c>
      <c r="C414" s="33" t="s">
        <v>42</v>
      </c>
      <c r="D414" s="34">
        <v>41579</v>
      </c>
      <c r="E414" s="33">
        <v>11</v>
      </c>
      <c r="F414" s="33" t="s">
        <v>49</v>
      </c>
      <c r="G414" s="33" t="s">
        <v>50</v>
      </c>
      <c r="H414" s="33" t="s">
        <v>37</v>
      </c>
      <c r="I414" s="36">
        <v>551990.42113644001</v>
      </c>
    </row>
    <row r="415" spans="1:9" ht="14.25" customHeight="1">
      <c r="A415" s="33" t="s">
        <v>32</v>
      </c>
      <c r="B415" s="33" t="s">
        <v>43</v>
      </c>
      <c r="C415" s="33" t="s">
        <v>42</v>
      </c>
      <c r="D415" s="34">
        <v>41609</v>
      </c>
      <c r="E415" s="33">
        <v>12</v>
      </c>
      <c r="F415" s="33" t="s">
        <v>49</v>
      </c>
      <c r="G415" s="33" t="s">
        <v>50</v>
      </c>
      <c r="H415" s="33" t="s">
        <v>37</v>
      </c>
      <c r="I415" s="36">
        <v>620132.77052999998</v>
      </c>
    </row>
    <row r="416" spans="1:9" ht="14.25" customHeight="1">
      <c r="A416" s="33" t="s">
        <v>32</v>
      </c>
      <c r="B416" s="33" t="s">
        <v>43</v>
      </c>
      <c r="C416" s="33" t="s">
        <v>42</v>
      </c>
      <c r="D416" s="34">
        <v>41640</v>
      </c>
      <c r="E416" s="33">
        <v>1</v>
      </c>
      <c r="F416" s="33" t="s">
        <v>49</v>
      </c>
      <c r="G416" s="33" t="s">
        <v>50</v>
      </c>
      <c r="H416" s="33" t="s">
        <v>37</v>
      </c>
      <c r="I416" s="36">
        <v>827610.39387000003</v>
      </c>
    </row>
    <row r="417" spans="1:9" ht="14.25" customHeight="1">
      <c r="A417" s="33" t="s">
        <v>32</v>
      </c>
      <c r="B417" s="33" t="s">
        <v>43</v>
      </c>
      <c r="C417" s="33" t="s">
        <v>42</v>
      </c>
      <c r="D417" s="34">
        <v>41671</v>
      </c>
      <c r="E417" s="33">
        <v>2</v>
      </c>
      <c r="F417" s="33" t="s">
        <v>49</v>
      </c>
      <c r="G417" s="33" t="s">
        <v>50</v>
      </c>
      <c r="H417" s="33" t="s">
        <v>37</v>
      </c>
      <c r="I417" s="36">
        <v>710692.53430499986</v>
      </c>
    </row>
    <row r="418" spans="1:9" ht="14.25" customHeight="1">
      <c r="A418" s="33" t="s">
        <v>32</v>
      </c>
      <c r="B418" s="33" t="s">
        <v>43</v>
      </c>
      <c r="C418" s="33" t="s">
        <v>42</v>
      </c>
      <c r="D418" s="34">
        <v>41699</v>
      </c>
      <c r="E418" s="33">
        <v>3</v>
      </c>
      <c r="F418" s="33" t="s">
        <v>49</v>
      </c>
      <c r="G418" s="33" t="s">
        <v>50</v>
      </c>
      <c r="H418" s="33" t="s">
        <v>37</v>
      </c>
      <c r="I418" s="36">
        <v>999165.39342749992</v>
      </c>
    </row>
    <row r="419" spans="1:9" ht="14.25" customHeight="1">
      <c r="A419" s="33" t="s">
        <v>32</v>
      </c>
      <c r="B419" s="33" t="s">
        <v>43</v>
      </c>
      <c r="C419" s="33" t="s">
        <v>42</v>
      </c>
      <c r="D419" s="34">
        <v>41730</v>
      </c>
      <c r="E419" s="33">
        <v>4</v>
      </c>
      <c r="F419" s="33" t="s">
        <v>49</v>
      </c>
      <c r="G419" s="33" t="s">
        <v>50</v>
      </c>
      <c r="H419" s="33" t="s">
        <v>37</v>
      </c>
      <c r="I419" s="36">
        <v>544055.76341999997</v>
      </c>
    </row>
    <row r="420" spans="1:9" ht="14.25" customHeight="1">
      <c r="A420" s="33" t="s">
        <v>32</v>
      </c>
      <c r="B420" s="33" t="s">
        <v>43</v>
      </c>
      <c r="C420" s="33" t="s">
        <v>42</v>
      </c>
      <c r="D420" s="34">
        <v>41760</v>
      </c>
      <c r="E420" s="33">
        <v>5</v>
      </c>
      <c r="F420" s="33" t="s">
        <v>49</v>
      </c>
      <c r="G420" s="33" t="s">
        <v>50</v>
      </c>
      <c r="H420" s="33" t="s">
        <v>37</v>
      </c>
      <c r="I420" s="36">
        <v>702535.87520999974</v>
      </c>
    </row>
    <row r="421" spans="1:9" ht="14.25" customHeight="1">
      <c r="A421" s="33" t="s">
        <v>32</v>
      </c>
      <c r="B421" s="33" t="s">
        <v>43</v>
      </c>
      <c r="C421" s="33" t="s">
        <v>42</v>
      </c>
      <c r="D421" s="34">
        <v>41791</v>
      </c>
      <c r="E421" s="33">
        <v>6</v>
      </c>
      <c r="F421" s="33" t="s">
        <v>49</v>
      </c>
      <c r="G421" s="33" t="s">
        <v>50</v>
      </c>
      <c r="H421" s="33" t="s">
        <v>37</v>
      </c>
      <c r="I421" s="36">
        <v>1002772.411758</v>
      </c>
    </row>
    <row r="422" spans="1:9" ht="14.25" customHeight="1">
      <c r="A422" s="33" t="s">
        <v>32</v>
      </c>
      <c r="B422" s="33" t="s">
        <v>43</v>
      </c>
      <c r="C422" s="33" t="s">
        <v>42</v>
      </c>
      <c r="D422" s="34">
        <v>41456</v>
      </c>
      <c r="E422" s="33">
        <v>7</v>
      </c>
      <c r="F422" s="33" t="s">
        <v>49</v>
      </c>
      <c r="G422" s="33" t="s">
        <v>51</v>
      </c>
      <c r="H422" s="33" t="s">
        <v>37</v>
      </c>
      <c r="I422" s="36">
        <v>251329.05622500001</v>
      </c>
    </row>
    <row r="423" spans="1:9" ht="14.25" customHeight="1">
      <c r="A423" s="33" t="s">
        <v>32</v>
      </c>
      <c r="B423" s="33" t="s">
        <v>43</v>
      </c>
      <c r="C423" s="33" t="s">
        <v>42</v>
      </c>
      <c r="D423" s="34">
        <v>41487</v>
      </c>
      <c r="E423" s="33">
        <v>8</v>
      </c>
      <c r="F423" s="33" t="s">
        <v>49</v>
      </c>
      <c r="G423" s="33" t="s">
        <v>51</v>
      </c>
      <c r="H423" s="33" t="s">
        <v>37</v>
      </c>
      <c r="I423" s="36">
        <v>200226.9399</v>
      </c>
    </row>
    <row r="424" spans="1:9" ht="14.25" customHeight="1">
      <c r="A424" s="33" t="s">
        <v>32</v>
      </c>
      <c r="B424" s="33" t="s">
        <v>43</v>
      </c>
      <c r="C424" s="33" t="s">
        <v>42</v>
      </c>
      <c r="D424" s="34">
        <v>41518</v>
      </c>
      <c r="E424" s="33">
        <v>9</v>
      </c>
      <c r="F424" s="33" t="s">
        <v>49</v>
      </c>
      <c r="G424" s="33" t="s">
        <v>51</v>
      </c>
      <c r="H424" s="33" t="s">
        <v>37</v>
      </c>
      <c r="I424" s="36">
        <v>270659.38184999995</v>
      </c>
    </row>
    <row r="425" spans="1:9" ht="14.25" customHeight="1">
      <c r="A425" s="33" t="s">
        <v>32</v>
      </c>
      <c r="B425" s="33" t="s">
        <v>43</v>
      </c>
      <c r="C425" s="33" t="s">
        <v>42</v>
      </c>
      <c r="D425" s="34">
        <v>41548</v>
      </c>
      <c r="E425" s="33">
        <v>10</v>
      </c>
      <c r="F425" s="33" t="s">
        <v>49</v>
      </c>
      <c r="G425" s="33" t="s">
        <v>51</v>
      </c>
      <c r="H425" s="33" t="s">
        <v>37</v>
      </c>
      <c r="I425" s="36">
        <v>227663.78894999996</v>
      </c>
    </row>
    <row r="426" spans="1:9" ht="14.25" customHeight="1">
      <c r="A426" s="33" t="s">
        <v>32</v>
      </c>
      <c r="B426" s="33" t="s">
        <v>43</v>
      </c>
      <c r="C426" s="33" t="s">
        <v>42</v>
      </c>
      <c r="D426" s="34">
        <v>41579</v>
      </c>
      <c r="E426" s="33">
        <v>11</v>
      </c>
      <c r="F426" s="33" t="s">
        <v>49</v>
      </c>
      <c r="G426" s="33" t="s">
        <v>51</v>
      </c>
      <c r="H426" s="33" t="s">
        <v>37</v>
      </c>
      <c r="I426" s="36">
        <v>193599.33401250001</v>
      </c>
    </row>
    <row r="427" spans="1:9" ht="14.25" customHeight="1">
      <c r="A427" s="33" t="s">
        <v>32</v>
      </c>
      <c r="B427" s="33" t="s">
        <v>43</v>
      </c>
      <c r="C427" s="33" t="s">
        <v>42</v>
      </c>
      <c r="D427" s="34">
        <v>41609</v>
      </c>
      <c r="E427" s="33">
        <v>12</v>
      </c>
      <c r="F427" s="33" t="s">
        <v>49</v>
      </c>
      <c r="G427" s="33" t="s">
        <v>51</v>
      </c>
      <c r="H427" s="33" t="s">
        <v>37</v>
      </c>
      <c r="I427" s="36">
        <v>143549.25243750002</v>
      </c>
    </row>
    <row r="428" spans="1:9" ht="14.25" customHeight="1">
      <c r="A428" s="33" t="s">
        <v>32</v>
      </c>
      <c r="B428" s="33" t="s">
        <v>43</v>
      </c>
      <c r="C428" s="33" t="s">
        <v>42</v>
      </c>
      <c r="D428" s="34">
        <v>41640</v>
      </c>
      <c r="E428" s="33">
        <v>1</v>
      </c>
      <c r="F428" s="33" t="s">
        <v>49</v>
      </c>
      <c r="G428" s="33" t="s">
        <v>51</v>
      </c>
      <c r="H428" s="33" t="s">
        <v>37</v>
      </c>
      <c r="I428" s="36">
        <v>153261.18405000001</v>
      </c>
    </row>
    <row r="429" spans="1:9" ht="14.25" customHeight="1">
      <c r="A429" s="33" t="s">
        <v>32</v>
      </c>
      <c r="B429" s="33" t="s">
        <v>43</v>
      </c>
      <c r="C429" s="33" t="s">
        <v>42</v>
      </c>
      <c r="D429" s="34">
        <v>41671</v>
      </c>
      <c r="E429" s="33">
        <v>2</v>
      </c>
      <c r="F429" s="33" t="s">
        <v>49</v>
      </c>
      <c r="G429" s="33" t="s">
        <v>51</v>
      </c>
      <c r="H429" s="33" t="s">
        <v>37</v>
      </c>
      <c r="I429" s="36">
        <v>131609.72857499999</v>
      </c>
    </row>
    <row r="430" spans="1:9" ht="14.25" customHeight="1">
      <c r="A430" s="33" t="s">
        <v>32</v>
      </c>
      <c r="B430" s="33" t="s">
        <v>43</v>
      </c>
      <c r="C430" s="33" t="s">
        <v>42</v>
      </c>
      <c r="D430" s="34">
        <v>41699</v>
      </c>
      <c r="E430" s="33">
        <v>3</v>
      </c>
      <c r="F430" s="33" t="s">
        <v>49</v>
      </c>
      <c r="G430" s="33" t="s">
        <v>51</v>
      </c>
      <c r="H430" s="33" t="s">
        <v>37</v>
      </c>
      <c r="I430" s="36">
        <v>185030.62841250002</v>
      </c>
    </row>
    <row r="431" spans="1:9" ht="14.25" customHeight="1">
      <c r="A431" s="33" t="s">
        <v>32</v>
      </c>
      <c r="B431" s="33" t="s">
        <v>43</v>
      </c>
      <c r="C431" s="33" t="s">
        <v>42</v>
      </c>
      <c r="D431" s="34">
        <v>41730</v>
      </c>
      <c r="E431" s="33">
        <v>4</v>
      </c>
      <c r="F431" s="33" t="s">
        <v>49</v>
      </c>
      <c r="G431" s="33" t="s">
        <v>51</v>
      </c>
      <c r="H431" s="33" t="s">
        <v>37</v>
      </c>
      <c r="I431" s="36">
        <v>100751.0673</v>
      </c>
    </row>
    <row r="432" spans="1:9" ht="14.25" customHeight="1">
      <c r="A432" s="33" t="s">
        <v>32</v>
      </c>
      <c r="B432" s="33" t="s">
        <v>43</v>
      </c>
      <c r="C432" s="33" t="s">
        <v>42</v>
      </c>
      <c r="D432" s="34">
        <v>41760</v>
      </c>
      <c r="E432" s="33">
        <v>5</v>
      </c>
      <c r="F432" s="33" t="s">
        <v>49</v>
      </c>
      <c r="G432" s="33" t="s">
        <v>51</v>
      </c>
      <c r="H432" s="33" t="s">
        <v>37</v>
      </c>
      <c r="I432" s="36">
        <v>130099.23614999997</v>
      </c>
    </row>
    <row r="433" spans="1:9" ht="14.25" customHeight="1">
      <c r="A433" s="33" t="s">
        <v>32</v>
      </c>
      <c r="B433" s="33" t="s">
        <v>43</v>
      </c>
      <c r="C433" s="33" t="s">
        <v>42</v>
      </c>
      <c r="D433" s="34">
        <v>41791</v>
      </c>
      <c r="E433" s="33">
        <v>6</v>
      </c>
      <c r="F433" s="33" t="s">
        <v>49</v>
      </c>
      <c r="G433" s="33" t="s">
        <v>51</v>
      </c>
      <c r="H433" s="33" t="s">
        <v>37</v>
      </c>
      <c r="I433" s="36">
        <v>232123.24346250005</v>
      </c>
    </row>
    <row r="434" spans="1:9" ht="14.25" customHeight="1">
      <c r="A434" s="33" t="s">
        <v>32</v>
      </c>
      <c r="B434" s="33" t="s">
        <v>43</v>
      </c>
      <c r="C434" s="33" t="s">
        <v>42</v>
      </c>
      <c r="D434" s="34">
        <v>41456</v>
      </c>
      <c r="E434" s="33">
        <v>7</v>
      </c>
      <c r="F434" s="33" t="s">
        <v>49</v>
      </c>
      <c r="G434" s="33" t="s">
        <v>52</v>
      </c>
      <c r="H434" s="33" t="s">
        <v>37</v>
      </c>
      <c r="I434" s="36">
        <v>623296.05943799997</v>
      </c>
    </row>
    <row r="435" spans="1:9" ht="14.25" customHeight="1">
      <c r="A435" s="33" t="s">
        <v>32</v>
      </c>
      <c r="B435" s="33" t="s">
        <v>43</v>
      </c>
      <c r="C435" s="33" t="s">
        <v>42</v>
      </c>
      <c r="D435" s="34">
        <v>41487</v>
      </c>
      <c r="E435" s="33">
        <v>8</v>
      </c>
      <c r="F435" s="33" t="s">
        <v>49</v>
      </c>
      <c r="G435" s="33" t="s">
        <v>52</v>
      </c>
      <c r="H435" s="33" t="s">
        <v>37</v>
      </c>
      <c r="I435" s="36">
        <v>496562.81095199991</v>
      </c>
    </row>
    <row r="436" spans="1:9" ht="14.25" customHeight="1">
      <c r="A436" s="33" t="s">
        <v>32</v>
      </c>
      <c r="B436" s="33" t="s">
        <v>43</v>
      </c>
      <c r="C436" s="33" t="s">
        <v>42</v>
      </c>
      <c r="D436" s="34">
        <v>41518</v>
      </c>
      <c r="E436" s="33">
        <v>9</v>
      </c>
      <c r="F436" s="33" t="s">
        <v>49</v>
      </c>
      <c r="G436" s="33" t="s">
        <v>52</v>
      </c>
      <c r="H436" s="33" t="s">
        <v>37</v>
      </c>
      <c r="I436" s="36">
        <v>671235.2669879999</v>
      </c>
    </row>
    <row r="437" spans="1:9" ht="14.25" customHeight="1">
      <c r="A437" s="33" t="s">
        <v>32</v>
      </c>
      <c r="B437" s="33" t="s">
        <v>43</v>
      </c>
      <c r="C437" s="33" t="s">
        <v>42</v>
      </c>
      <c r="D437" s="34">
        <v>41548</v>
      </c>
      <c r="E437" s="33">
        <v>10</v>
      </c>
      <c r="F437" s="33" t="s">
        <v>49</v>
      </c>
      <c r="G437" s="33" t="s">
        <v>52</v>
      </c>
      <c r="H437" s="33" t="s">
        <v>37</v>
      </c>
      <c r="I437" s="36">
        <v>564606.19659599988</v>
      </c>
    </row>
    <row r="438" spans="1:9" ht="14.25" customHeight="1">
      <c r="A438" s="33" t="s">
        <v>32</v>
      </c>
      <c r="B438" s="33" t="s">
        <v>43</v>
      </c>
      <c r="C438" s="33" t="s">
        <v>42</v>
      </c>
      <c r="D438" s="34">
        <v>41579</v>
      </c>
      <c r="E438" s="33">
        <v>11</v>
      </c>
      <c r="F438" s="33" t="s">
        <v>49</v>
      </c>
      <c r="G438" s="33" t="s">
        <v>52</v>
      </c>
      <c r="H438" s="33" t="s">
        <v>37</v>
      </c>
      <c r="I438" s="36">
        <v>480126.34835100005</v>
      </c>
    </row>
    <row r="439" spans="1:9" ht="14.25" customHeight="1">
      <c r="A439" s="33" t="s">
        <v>32</v>
      </c>
      <c r="B439" s="33" t="s">
        <v>43</v>
      </c>
      <c r="C439" s="33" t="s">
        <v>42</v>
      </c>
      <c r="D439" s="34">
        <v>41609</v>
      </c>
      <c r="E439" s="33">
        <v>12</v>
      </c>
      <c r="F439" s="33" t="s">
        <v>49</v>
      </c>
      <c r="G439" s="33" t="s">
        <v>52</v>
      </c>
      <c r="H439" s="33" t="s">
        <v>37</v>
      </c>
      <c r="I439" s="36">
        <v>356002.146045</v>
      </c>
    </row>
    <row r="440" spans="1:9" ht="14.25" customHeight="1">
      <c r="A440" s="33" t="s">
        <v>32</v>
      </c>
      <c r="B440" s="33" t="s">
        <v>43</v>
      </c>
      <c r="C440" s="33" t="s">
        <v>42</v>
      </c>
      <c r="D440" s="34">
        <v>41640</v>
      </c>
      <c r="E440" s="33">
        <v>1</v>
      </c>
      <c r="F440" s="33" t="s">
        <v>49</v>
      </c>
      <c r="G440" s="33" t="s">
        <v>52</v>
      </c>
      <c r="H440" s="33" t="s">
        <v>37</v>
      </c>
      <c r="I440" s="36">
        <v>380087.73644399998</v>
      </c>
    </row>
    <row r="441" spans="1:9" ht="14.25" customHeight="1">
      <c r="A441" s="33" t="s">
        <v>32</v>
      </c>
      <c r="B441" s="33" t="s">
        <v>43</v>
      </c>
      <c r="C441" s="33" t="s">
        <v>42</v>
      </c>
      <c r="D441" s="34">
        <v>41671</v>
      </c>
      <c r="E441" s="33">
        <v>2</v>
      </c>
      <c r="F441" s="33" t="s">
        <v>49</v>
      </c>
      <c r="G441" s="33" t="s">
        <v>52</v>
      </c>
      <c r="H441" s="33" t="s">
        <v>37</v>
      </c>
      <c r="I441" s="36">
        <v>326392.12686599995</v>
      </c>
    </row>
    <row r="442" spans="1:9" ht="14.25" customHeight="1">
      <c r="A442" s="33" t="s">
        <v>32</v>
      </c>
      <c r="B442" s="33" t="s">
        <v>43</v>
      </c>
      <c r="C442" s="33" t="s">
        <v>42</v>
      </c>
      <c r="D442" s="34">
        <v>41699</v>
      </c>
      <c r="E442" s="33">
        <v>3</v>
      </c>
      <c r="F442" s="33" t="s">
        <v>49</v>
      </c>
      <c r="G442" s="33" t="s">
        <v>52</v>
      </c>
      <c r="H442" s="33" t="s">
        <v>37</v>
      </c>
      <c r="I442" s="36">
        <v>458875.95846300002</v>
      </c>
    </row>
    <row r="443" spans="1:9" ht="14.25" customHeight="1">
      <c r="A443" s="33" t="s">
        <v>32</v>
      </c>
      <c r="B443" s="33" t="s">
        <v>43</v>
      </c>
      <c r="C443" s="33" t="s">
        <v>42</v>
      </c>
      <c r="D443" s="34">
        <v>41730</v>
      </c>
      <c r="E443" s="33">
        <v>4</v>
      </c>
      <c r="F443" s="33" t="s">
        <v>49</v>
      </c>
      <c r="G443" s="33" t="s">
        <v>52</v>
      </c>
      <c r="H443" s="33" t="s">
        <v>37</v>
      </c>
      <c r="I443" s="36">
        <v>249862.64690399999</v>
      </c>
    </row>
    <row r="444" spans="1:9" ht="14.25" customHeight="1">
      <c r="A444" s="33" t="s">
        <v>32</v>
      </c>
      <c r="B444" s="33" t="s">
        <v>43</v>
      </c>
      <c r="C444" s="33" t="s">
        <v>42</v>
      </c>
      <c r="D444" s="34">
        <v>41760</v>
      </c>
      <c r="E444" s="33">
        <v>5</v>
      </c>
      <c r="F444" s="33" t="s">
        <v>49</v>
      </c>
      <c r="G444" s="33" t="s">
        <v>52</v>
      </c>
      <c r="H444" s="33" t="s">
        <v>37</v>
      </c>
      <c r="I444" s="36">
        <v>322646.10565199988</v>
      </c>
    </row>
    <row r="445" spans="1:9" ht="14.25" customHeight="1">
      <c r="A445" s="33" t="s">
        <v>32</v>
      </c>
      <c r="B445" s="33" t="s">
        <v>43</v>
      </c>
      <c r="C445" s="33" t="s">
        <v>42</v>
      </c>
      <c r="D445" s="34">
        <v>41791</v>
      </c>
      <c r="E445" s="33">
        <v>6</v>
      </c>
      <c r="F445" s="33" t="s">
        <v>49</v>
      </c>
      <c r="G445" s="33" t="s">
        <v>52</v>
      </c>
      <c r="H445" s="33" t="s">
        <v>37</v>
      </c>
      <c r="I445" s="36">
        <v>575665.6437870001</v>
      </c>
    </row>
    <row r="446" spans="1:9" ht="14.25" customHeight="1">
      <c r="A446" s="33" t="s">
        <v>32</v>
      </c>
      <c r="B446" s="33" t="s">
        <v>43</v>
      </c>
      <c r="C446" s="33" t="s">
        <v>42</v>
      </c>
      <c r="D446" s="34">
        <v>41456</v>
      </c>
      <c r="E446" s="33">
        <v>7</v>
      </c>
      <c r="F446" s="33" t="s">
        <v>49</v>
      </c>
      <c r="G446" s="33" t="s">
        <v>53</v>
      </c>
      <c r="H446" s="33" t="s">
        <v>37</v>
      </c>
      <c r="I446" s="36">
        <v>211116.407229</v>
      </c>
    </row>
    <row r="447" spans="1:9" ht="14.25" customHeight="1">
      <c r="A447" s="33" t="s">
        <v>32</v>
      </c>
      <c r="B447" s="33" t="s">
        <v>43</v>
      </c>
      <c r="C447" s="33" t="s">
        <v>42</v>
      </c>
      <c r="D447" s="34">
        <v>41487</v>
      </c>
      <c r="E447" s="33">
        <v>8</v>
      </c>
      <c r="F447" s="33" t="s">
        <v>49</v>
      </c>
      <c r="G447" s="33" t="s">
        <v>53</v>
      </c>
      <c r="H447" s="33" t="s">
        <v>37</v>
      </c>
      <c r="I447" s="36">
        <v>168190.62951599999</v>
      </c>
    </row>
    <row r="448" spans="1:9" ht="14.25" customHeight="1">
      <c r="A448" s="33" t="s">
        <v>32</v>
      </c>
      <c r="B448" s="33" t="s">
        <v>43</v>
      </c>
      <c r="C448" s="33" t="s">
        <v>42</v>
      </c>
      <c r="D448" s="34">
        <v>41518</v>
      </c>
      <c r="E448" s="33">
        <v>9</v>
      </c>
      <c r="F448" s="33" t="s">
        <v>49</v>
      </c>
      <c r="G448" s="33" t="s">
        <v>53</v>
      </c>
      <c r="H448" s="33" t="s">
        <v>37</v>
      </c>
      <c r="I448" s="36">
        <v>227353.88075399998</v>
      </c>
    </row>
    <row r="449" spans="1:9" ht="14.25" customHeight="1">
      <c r="A449" s="33" t="s">
        <v>32</v>
      </c>
      <c r="B449" s="33" t="s">
        <v>43</v>
      </c>
      <c r="C449" s="33" t="s">
        <v>42</v>
      </c>
      <c r="D449" s="34">
        <v>41548</v>
      </c>
      <c r="E449" s="33">
        <v>10</v>
      </c>
      <c r="F449" s="33" t="s">
        <v>49</v>
      </c>
      <c r="G449" s="33" t="s">
        <v>53</v>
      </c>
      <c r="H449" s="33" t="s">
        <v>37</v>
      </c>
      <c r="I449" s="36">
        <v>191237.58271799999</v>
      </c>
    </row>
    <row r="450" spans="1:9" ht="14.25" customHeight="1">
      <c r="A450" s="33" t="s">
        <v>32</v>
      </c>
      <c r="B450" s="33" t="s">
        <v>43</v>
      </c>
      <c r="C450" s="33" t="s">
        <v>42</v>
      </c>
      <c r="D450" s="34">
        <v>41579</v>
      </c>
      <c r="E450" s="33">
        <v>11</v>
      </c>
      <c r="F450" s="33" t="s">
        <v>49</v>
      </c>
      <c r="G450" s="33" t="s">
        <v>53</v>
      </c>
      <c r="H450" s="33" t="s">
        <v>37</v>
      </c>
      <c r="I450" s="36">
        <v>162623.44057050001</v>
      </c>
    </row>
    <row r="451" spans="1:9" ht="14.25" customHeight="1">
      <c r="A451" s="33" t="s">
        <v>32</v>
      </c>
      <c r="B451" s="33" t="s">
        <v>43</v>
      </c>
      <c r="C451" s="33" t="s">
        <v>42</v>
      </c>
      <c r="D451" s="34">
        <v>41609</v>
      </c>
      <c r="E451" s="33">
        <v>12</v>
      </c>
      <c r="F451" s="33" t="s">
        <v>49</v>
      </c>
      <c r="G451" s="33" t="s">
        <v>53</v>
      </c>
      <c r="H451" s="33" t="s">
        <v>37</v>
      </c>
      <c r="I451" s="36">
        <v>120581.37204750002</v>
      </c>
    </row>
    <row r="452" spans="1:9" ht="14.25" customHeight="1">
      <c r="A452" s="33" t="s">
        <v>32</v>
      </c>
      <c r="B452" s="33" t="s">
        <v>43</v>
      </c>
      <c r="C452" s="33" t="s">
        <v>42</v>
      </c>
      <c r="D452" s="34">
        <v>41640</v>
      </c>
      <c r="E452" s="33">
        <v>1</v>
      </c>
      <c r="F452" s="33" t="s">
        <v>49</v>
      </c>
      <c r="G452" s="33" t="s">
        <v>53</v>
      </c>
      <c r="H452" s="33" t="s">
        <v>37</v>
      </c>
      <c r="I452" s="36">
        <v>128739.394602</v>
      </c>
    </row>
    <row r="453" spans="1:9" ht="14.25" customHeight="1">
      <c r="A453" s="33" t="s">
        <v>32</v>
      </c>
      <c r="B453" s="33" t="s">
        <v>43</v>
      </c>
      <c r="C453" s="33" t="s">
        <v>42</v>
      </c>
      <c r="D453" s="34">
        <v>41671</v>
      </c>
      <c r="E453" s="33">
        <v>2</v>
      </c>
      <c r="F453" s="33" t="s">
        <v>49</v>
      </c>
      <c r="G453" s="33" t="s">
        <v>53</v>
      </c>
      <c r="H453" s="33" t="s">
        <v>37</v>
      </c>
      <c r="I453" s="36">
        <v>110552.17200299999</v>
      </c>
    </row>
    <row r="454" spans="1:9" ht="14.25" customHeight="1">
      <c r="A454" s="33" t="s">
        <v>32</v>
      </c>
      <c r="B454" s="33" t="s">
        <v>43</v>
      </c>
      <c r="C454" s="33" t="s">
        <v>42</v>
      </c>
      <c r="D454" s="34">
        <v>41699</v>
      </c>
      <c r="E454" s="33">
        <v>3</v>
      </c>
      <c r="F454" s="33" t="s">
        <v>49</v>
      </c>
      <c r="G454" s="33" t="s">
        <v>53</v>
      </c>
      <c r="H454" s="33" t="s">
        <v>37</v>
      </c>
      <c r="I454" s="36">
        <v>155425.7278665</v>
      </c>
    </row>
    <row r="455" spans="1:9" ht="14.25" customHeight="1">
      <c r="A455" s="33" t="s">
        <v>32</v>
      </c>
      <c r="B455" s="33" t="s">
        <v>43</v>
      </c>
      <c r="C455" s="33" t="s">
        <v>42</v>
      </c>
      <c r="D455" s="34">
        <v>41730</v>
      </c>
      <c r="E455" s="33">
        <v>4</v>
      </c>
      <c r="F455" s="33" t="s">
        <v>49</v>
      </c>
      <c r="G455" s="33" t="s">
        <v>53</v>
      </c>
      <c r="H455" s="33" t="s">
        <v>37</v>
      </c>
      <c r="I455" s="36">
        <v>84630.896531999999</v>
      </c>
    </row>
    <row r="456" spans="1:9" ht="14.25" customHeight="1">
      <c r="A456" s="33" t="s">
        <v>32</v>
      </c>
      <c r="B456" s="33" t="s">
        <v>43</v>
      </c>
      <c r="C456" s="33" t="s">
        <v>42</v>
      </c>
      <c r="D456" s="34">
        <v>41760</v>
      </c>
      <c r="E456" s="33">
        <v>5</v>
      </c>
      <c r="F456" s="33" t="s">
        <v>49</v>
      </c>
      <c r="G456" s="33" t="s">
        <v>53</v>
      </c>
      <c r="H456" s="33" t="s">
        <v>37</v>
      </c>
      <c r="I456" s="36">
        <v>109283.35836599997</v>
      </c>
    </row>
    <row r="457" spans="1:9" ht="14.25" customHeight="1">
      <c r="A457" s="33" t="s">
        <v>32</v>
      </c>
      <c r="B457" s="33" t="s">
        <v>43</v>
      </c>
      <c r="C457" s="33" t="s">
        <v>42</v>
      </c>
      <c r="D457" s="34">
        <v>41791</v>
      </c>
      <c r="E457" s="33">
        <v>6</v>
      </c>
      <c r="F457" s="33" t="s">
        <v>49</v>
      </c>
      <c r="G457" s="33" t="s">
        <v>53</v>
      </c>
      <c r="H457" s="33" t="s">
        <v>37</v>
      </c>
      <c r="I457" s="36">
        <v>194983.52450850004</v>
      </c>
    </row>
    <row r="458" spans="1:9" ht="14.25" customHeight="1">
      <c r="A458" s="33" t="s">
        <v>32</v>
      </c>
      <c r="B458" s="33" t="s">
        <v>43</v>
      </c>
      <c r="C458" s="33" t="s">
        <v>42</v>
      </c>
      <c r="D458" s="34">
        <v>41456</v>
      </c>
      <c r="E458" s="33">
        <v>7</v>
      </c>
      <c r="F458" s="33" t="s">
        <v>54</v>
      </c>
      <c r="G458" s="33" t="s">
        <v>55</v>
      </c>
      <c r="H458" s="33" t="s">
        <v>37</v>
      </c>
      <c r="I458" s="36">
        <v>3015948.6746999999</v>
      </c>
    </row>
    <row r="459" spans="1:9" ht="14.25" customHeight="1">
      <c r="A459" s="33" t="s">
        <v>32</v>
      </c>
      <c r="B459" s="33" t="s">
        <v>43</v>
      </c>
      <c r="C459" s="33" t="s">
        <v>42</v>
      </c>
      <c r="D459" s="34">
        <v>41487</v>
      </c>
      <c r="E459" s="33">
        <v>8</v>
      </c>
      <c r="F459" s="33" t="s">
        <v>54</v>
      </c>
      <c r="G459" s="33" t="s">
        <v>55</v>
      </c>
      <c r="H459" s="33" t="s">
        <v>37</v>
      </c>
      <c r="I459" s="36">
        <v>2402723.2787999995</v>
      </c>
    </row>
    <row r="460" spans="1:9" ht="14.25" customHeight="1">
      <c r="A460" s="33" t="s">
        <v>32</v>
      </c>
      <c r="B460" s="33" t="s">
        <v>43</v>
      </c>
      <c r="C460" s="33" t="s">
        <v>42</v>
      </c>
      <c r="D460" s="34">
        <v>41518</v>
      </c>
      <c r="E460" s="33">
        <v>9</v>
      </c>
      <c r="F460" s="33" t="s">
        <v>54</v>
      </c>
      <c r="G460" s="33" t="s">
        <v>55</v>
      </c>
      <c r="H460" s="33" t="s">
        <v>37</v>
      </c>
      <c r="I460" s="36">
        <v>3247912.5821999996</v>
      </c>
    </row>
    <row r="461" spans="1:9" ht="14.25" customHeight="1">
      <c r="A461" s="33" t="s">
        <v>32</v>
      </c>
      <c r="B461" s="33" t="s">
        <v>43</v>
      </c>
      <c r="C461" s="33" t="s">
        <v>42</v>
      </c>
      <c r="D461" s="34">
        <v>41548</v>
      </c>
      <c r="E461" s="33">
        <v>10</v>
      </c>
      <c r="F461" s="33" t="s">
        <v>54</v>
      </c>
      <c r="G461" s="33" t="s">
        <v>55</v>
      </c>
      <c r="H461" s="33" t="s">
        <v>37</v>
      </c>
      <c r="I461" s="36">
        <v>2731965.4673999995</v>
      </c>
    </row>
    <row r="462" spans="1:9" ht="14.25" customHeight="1">
      <c r="A462" s="33" t="s">
        <v>32</v>
      </c>
      <c r="B462" s="33" t="s">
        <v>43</v>
      </c>
      <c r="C462" s="33" t="s">
        <v>42</v>
      </c>
      <c r="D462" s="34">
        <v>41579</v>
      </c>
      <c r="E462" s="33">
        <v>11</v>
      </c>
      <c r="F462" s="33" t="s">
        <v>54</v>
      </c>
      <c r="G462" s="33" t="s">
        <v>55</v>
      </c>
      <c r="H462" s="33" t="s">
        <v>37</v>
      </c>
      <c r="I462" s="36">
        <v>2323192.0081500001</v>
      </c>
    </row>
    <row r="463" spans="1:9" ht="14.25" customHeight="1">
      <c r="A463" s="33" t="s">
        <v>32</v>
      </c>
      <c r="B463" s="33" t="s">
        <v>43</v>
      </c>
      <c r="C463" s="33" t="s">
        <v>42</v>
      </c>
      <c r="D463" s="34">
        <v>41609</v>
      </c>
      <c r="E463" s="33">
        <v>12</v>
      </c>
      <c r="F463" s="33" t="s">
        <v>54</v>
      </c>
      <c r="G463" s="33" t="s">
        <v>55</v>
      </c>
      <c r="H463" s="33" t="s">
        <v>37</v>
      </c>
      <c r="I463" s="36">
        <v>1722591.0292499999</v>
      </c>
    </row>
    <row r="464" spans="1:9" ht="14.25" customHeight="1">
      <c r="A464" s="33" t="s">
        <v>32</v>
      </c>
      <c r="B464" s="33" t="s">
        <v>43</v>
      </c>
      <c r="C464" s="33" t="s">
        <v>42</v>
      </c>
      <c r="D464" s="34">
        <v>41640</v>
      </c>
      <c r="E464" s="33">
        <v>1</v>
      </c>
      <c r="F464" s="33" t="s">
        <v>54</v>
      </c>
      <c r="G464" s="33" t="s">
        <v>55</v>
      </c>
      <c r="H464" s="33" t="s">
        <v>37</v>
      </c>
      <c r="I464" s="36">
        <v>1839134.2085999998</v>
      </c>
    </row>
    <row r="465" spans="1:9" ht="14.25" customHeight="1">
      <c r="A465" s="33" t="s">
        <v>32</v>
      </c>
      <c r="B465" s="33" t="s">
        <v>43</v>
      </c>
      <c r="C465" s="33" t="s">
        <v>42</v>
      </c>
      <c r="D465" s="34">
        <v>41671</v>
      </c>
      <c r="E465" s="33">
        <v>2</v>
      </c>
      <c r="F465" s="33" t="s">
        <v>54</v>
      </c>
      <c r="G465" s="33" t="s">
        <v>55</v>
      </c>
      <c r="H465" s="33" t="s">
        <v>37</v>
      </c>
      <c r="I465" s="36">
        <v>2579316.7429</v>
      </c>
    </row>
    <row r="466" spans="1:9" ht="14.25" customHeight="1">
      <c r="A466" s="33" t="s">
        <v>32</v>
      </c>
      <c r="B466" s="33" t="s">
        <v>43</v>
      </c>
      <c r="C466" s="33" t="s">
        <v>42</v>
      </c>
      <c r="D466" s="34">
        <v>41699</v>
      </c>
      <c r="E466" s="33">
        <v>3</v>
      </c>
      <c r="F466" s="33" t="s">
        <v>54</v>
      </c>
      <c r="G466" s="33" t="s">
        <v>55</v>
      </c>
      <c r="H466" s="33" t="s">
        <v>37</v>
      </c>
      <c r="I466" s="36">
        <v>2220367.5409499998</v>
      </c>
    </row>
    <row r="467" spans="1:9" ht="14.25" customHeight="1">
      <c r="A467" s="33" t="s">
        <v>32</v>
      </c>
      <c r="B467" s="33" t="s">
        <v>43</v>
      </c>
      <c r="C467" s="33" t="s">
        <v>42</v>
      </c>
      <c r="D467" s="34">
        <v>41730</v>
      </c>
      <c r="E467" s="33">
        <v>4</v>
      </c>
      <c r="F467" s="33" t="s">
        <v>54</v>
      </c>
      <c r="G467" s="33" t="s">
        <v>55</v>
      </c>
      <c r="H467" s="33" t="s">
        <v>37</v>
      </c>
      <c r="I467" s="36">
        <v>2209012.8075999999</v>
      </c>
    </row>
    <row r="468" spans="1:9" ht="14.25" customHeight="1">
      <c r="A468" s="33" t="s">
        <v>32</v>
      </c>
      <c r="B468" s="33" t="s">
        <v>43</v>
      </c>
      <c r="C468" s="33" t="s">
        <v>42</v>
      </c>
      <c r="D468" s="34">
        <v>41760</v>
      </c>
      <c r="E468" s="33">
        <v>5</v>
      </c>
      <c r="F468" s="33" t="s">
        <v>54</v>
      </c>
      <c r="G468" s="33" t="s">
        <v>55</v>
      </c>
      <c r="H468" s="33" t="s">
        <v>37</v>
      </c>
      <c r="I468" s="36">
        <v>2561190.8338000001</v>
      </c>
    </row>
    <row r="469" spans="1:9" ht="14.25" customHeight="1">
      <c r="A469" s="33" t="s">
        <v>32</v>
      </c>
      <c r="B469" s="33" t="s">
        <v>43</v>
      </c>
      <c r="C469" s="33" t="s">
        <v>42</v>
      </c>
      <c r="D469" s="34">
        <v>41791</v>
      </c>
      <c r="E469" s="33">
        <v>6</v>
      </c>
      <c r="F469" s="33" t="s">
        <v>54</v>
      </c>
      <c r="G469" s="33" t="s">
        <v>55</v>
      </c>
      <c r="H469" s="33" t="s">
        <v>37</v>
      </c>
      <c r="I469" s="36">
        <v>2785478.9215500001</v>
      </c>
    </row>
    <row r="470" spans="1:9" ht="14.25" customHeight="1">
      <c r="A470" s="33" t="s">
        <v>56</v>
      </c>
      <c r="B470" s="33" t="s">
        <v>57</v>
      </c>
      <c r="C470" s="33" t="s">
        <v>34</v>
      </c>
      <c r="D470" s="34">
        <v>41456</v>
      </c>
      <c r="E470" s="33">
        <v>6</v>
      </c>
      <c r="F470" s="33" t="s">
        <v>57</v>
      </c>
      <c r="G470" s="33" t="s">
        <v>57</v>
      </c>
      <c r="H470" s="33" t="s">
        <v>58</v>
      </c>
      <c r="I470" s="38">
        <v>181.933291</v>
      </c>
    </row>
    <row r="471" spans="1:9" ht="14.25" customHeight="1">
      <c r="A471" s="33" t="s">
        <v>56</v>
      </c>
      <c r="B471" s="33" t="s">
        <v>57</v>
      </c>
      <c r="C471" s="33" t="s">
        <v>34</v>
      </c>
      <c r="D471" s="34">
        <v>41487</v>
      </c>
      <c r="E471" s="33">
        <v>6</v>
      </c>
      <c r="F471" s="33" t="s">
        <v>57</v>
      </c>
      <c r="G471" s="33" t="s">
        <v>57</v>
      </c>
      <c r="H471" s="33" t="s">
        <v>58</v>
      </c>
      <c r="I471" s="39">
        <v>187.44394299999999</v>
      </c>
    </row>
    <row r="472" spans="1:9" ht="14.25" customHeight="1">
      <c r="A472" s="33" t="s">
        <v>56</v>
      </c>
      <c r="B472" s="33" t="s">
        <v>57</v>
      </c>
      <c r="C472" s="33" t="s">
        <v>34</v>
      </c>
      <c r="D472" s="34">
        <v>41518</v>
      </c>
      <c r="E472" s="33">
        <v>6</v>
      </c>
      <c r="F472" s="33" t="s">
        <v>57</v>
      </c>
      <c r="G472" s="33" t="s">
        <v>57</v>
      </c>
      <c r="H472" s="33" t="s">
        <v>58</v>
      </c>
      <c r="I472" s="39">
        <v>184.77365699999999</v>
      </c>
    </row>
    <row r="473" spans="1:9" ht="14.25" customHeight="1">
      <c r="A473" s="33" t="s">
        <v>56</v>
      </c>
      <c r="B473" s="33" t="s">
        <v>57</v>
      </c>
      <c r="C473" s="33" t="s">
        <v>34</v>
      </c>
      <c r="D473" s="34">
        <v>41548</v>
      </c>
      <c r="E473" s="33">
        <v>6</v>
      </c>
      <c r="F473" s="33" t="s">
        <v>57</v>
      </c>
      <c r="G473" s="33" t="s">
        <v>57</v>
      </c>
      <c r="H473" s="33" t="s">
        <v>58</v>
      </c>
      <c r="I473" s="39">
        <v>191.54109299999999</v>
      </c>
    </row>
    <row r="474" spans="1:9" ht="14.25" customHeight="1">
      <c r="A474" s="33" t="s">
        <v>56</v>
      </c>
      <c r="B474" s="33" t="s">
        <v>57</v>
      </c>
      <c r="C474" s="33" t="s">
        <v>34</v>
      </c>
      <c r="D474" s="34">
        <v>41579</v>
      </c>
      <c r="E474" s="33">
        <v>6</v>
      </c>
      <c r="F474" s="33" t="s">
        <v>57</v>
      </c>
      <c r="G474" s="33" t="s">
        <v>57</v>
      </c>
      <c r="H474" s="33" t="s">
        <v>58</v>
      </c>
      <c r="I474" s="39">
        <v>98.096062000000003</v>
      </c>
    </row>
    <row r="475" spans="1:9" ht="14.25" customHeight="1">
      <c r="A475" s="33" t="s">
        <v>56</v>
      </c>
      <c r="B475" s="33" t="s">
        <v>57</v>
      </c>
      <c r="C475" s="33" t="s">
        <v>34</v>
      </c>
      <c r="D475" s="34">
        <v>41609</v>
      </c>
      <c r="E475" s="33">
        <v>6</v>
      </c>
      <c r="F475" s="33" t="s">
        <v>57</v>
      </c>
      <c r="G475" s="33" t="s">
        <v>57</v>
      </c>
      <c r="H475" s="33" t="s">
        <v>58</v>
      </c>
      <c r="I475" s="39">
        <v>185.30685299999999</v>
      </c>
    </row>
    <row r="476" spans="1:9" ht="14.25" customHeight="1">
      <c r="A476" s="33" t="s">
        <v>56</v>
      </c>
      <c r="B476" s="33" t="s">
        <v>57</v>
      </c>
      <c r="C476" s="33" t="s">
        <v>34</v>
      </c>
      <c r="D476" s="34">
        <v>41640</v>
      </c>
      <c r="E476" s="33">
        <v>6</v>
      </c>
      <c r="F476" s="33" t="s">
        <v>57</v>
      </c>
      <c r="G476" s="33" t="s">
        <v>57</v>
      </c>
      <c r="H476" s="33" t="s">
        <v>58</v>
      </c>
      <c r="I476" s="39">
        <v>186.90143900000001</v>
      </c>
    </row>
    <row r="477" spans="1:9" ht="14.25" customHeight="1">
      <c r="A477" s="33" t="s">
        <v>56</v>
      </c>
      <c r="B477" s="33" t="s">
        <v>57</v>
      </c>
      <c r="C477" s="33" t="s">
        <v>34</v>
      </c>
      <c r="D477" s="34">
        <v>41671</v>
      </c>
      <c r="E477" s="33">
        <v>6</v>
      </c>
      <c r="F477" s="33" t="s">
        <v>57</v>
      </c>
      <c r="G477" s="33" t="s">
        <v>57</v>
      </c>
      <c r="H477" s="33" t="s">
        <v>58</v>
      </c>
      <c r="I477" s="39">
        <v>158.58676500000001</v>
      </c>
    </row>
    <row r="478" spans="1:9" ht="14.25" customHeight="1">
      <c r="A478" s="33" t="s">
        <v>56</v>
      </c>
      <c r="B478" s="33" t="s">
        <v>57</v>
      </c>
      <c r="C478" s="33" t="s">
        <v>34</v>
      </c>
      <c r="D478" s="34">
        <v>41699</v>
      </c>
      <c r="E478" s="33">
        <v>6</v>
      </c>
      <c r="F478" s="33" t="s">
        <v>57</v>
      </c>
      <c r="G478" s="33" t="s">
        <v>57</v>
      </c>
      <c r="H478" s="33" t="s">
        <v>58</v>
      </c>
      <c r="I478" s="39">
        <v>191.40367599999999</v>
      </c>
    </row>
    <row r="479" spans="1:9" ht="14.25" customHeight="1">
      <c r="A479" s="33" t="s">
        <v>56</v>
      </c>
      <c r="B479" s="33" t="s">
        <v>57</v>
      </c>
      <c r="C479" s="33" t="s">
        <v>34</v>
      </c>
      <c r="D479" s="34">
        <v>41730</v>
      </c>
      <c r="E479" s="33">
        <v>6</v>
      </c>
      <c r="F479" s="33" t="s">
        <v>57</v>
      </c>
      <c r="G479" s="33" t="s">
        <v>57</v>
      </c>
      <c r="H479" s="33" t="s">
        <v>58</v>
      </c>
      <c r="I479" s="39">
        <v>171.057864</v>
      </c>
    </row>
    <row r="480" spans="1:9" ht="14.25" customHeight="1">
      <c r="A480" s="33" t="s">
        <v>56</v>
      </c>
      <c r="B480" s="33" t="s">
        <v>57</v>
      </c>
      <c r="C480" s="33" t="s">
        <v>34</v>
      </c>
      <c r="D480" s="34">
        <v>41760</v>
      </c>
      <c r="E480" s="33">
        <v>6</v>
      </c>
      <c r="F480" s="33" t="s">
        <v>57</v>
      </c>
      <c r="G480" s="33" t="s">
        <v>57</v>
      </c>
      <c r="H480" s="33" t="s">
        <v>58</v>
      </c>
      <c r="I480" s="39">
        <v>169.28699900000001</v>
      </c>
    </row>
    <row r="481" spans="1:9" ht="14.25" customHeight="1">
      <c r="A481" s="33" t="s">
        <v>56</v>
      </c>
      <c r="B481" s="33" t="s">
        <v>57</v>
      </c>
      <c r="C481" s="33" t="s">
        <v>34</v>
      </c>
      <c r="D481" s="34">
        <v>41791</v>
      </c>
      <c r="E481" s="33">
        <v>6</v>
      </c>
      <c r="F481" s="33" t="s">
        <v>57</v>
      </c>
      <c r="G481" s="33" t="s">
        <v>57</v>
      </c>
      <c r="H481" s="33" t="s">
        <v>58</v>
      </c>
      <c r="I481" s="39">
        <v>142.50871699999999</v>
      </c>
    </row>
    <row r="482" spans="1:9" ht="14.25" customHeight="1">
      <c r="A482" s="33" t="s">
        <v>56</v>
      </c>
      <c r="B482" s="33" t="s">
        <v>57</v>
      </c>
      <c r="C482" s="33" t="s">
        <v>41</v>
      </c>
      <c r="D482" s="34">
        <v>41456</v>
      </c>
      <c r="E482" s="33">
        <v>6</v>
      </c>
      <c r="F482" s="33" t="s">
        <v>57</v>
      </c>
      <c r="G482" s="33" t="s">
        <v>57</v>
      </c>
      <c r="H482" s="33" t="s">
        <v>58</v>
      </c>
      <c r="I482" s="38">
        <v>214.968999</v>
      </c>
    </row>
    <row r="483" spans="1:9" ht="14.25" customHeight="1">
      <c r="A483" s="33" t="s">
        <v>56</v>
      </c>
      <c r="B483" s="33" t="s">
        <v>57</v>
      </c>
      <c r="C483" s="33" t="s">
        <v>41</v>
      </c>
      <c r="D483" s="34">
        <v>41487</v>
      </c>
      <c r="E483" s="33">
        <v>6</v>
      </c>
      <c r="F483" s="33" t="s">
        <v>57</v>
      </c>
      <c r="G483" s="33" t="s">
        <v>57</v>
      </c>
      <c r="H483" s="33" t="s">
        <v>58</v>
      </c>
      <c r="I483" s="38">
        <v>228.199051</v>
      </c>
    </row>
    <row r="484" spans="1:9" ht="14.25" customHeight="1">
      <c r="A484" s="33" t="s">
        <v>56</v>
      </c>
      <c r="B484" s="33" t="s">
        <v>57</v>
      </c>
      <c r="C484" s="33" t="s">
        <v>41</v>
      </c>
      <c r="D484" s="34">
        <v>41518</v>
      </c>
      <c r="E484" s="33">
        <v>6</v>
      </c>
      <c r="F484" s="33" t="s">
        <v>57</v>
      </c>
      <c r="G484" s="33" t="s">
        <v>57</v>
      </c>
      <c r="H484" s="33" t="s">
        <v>58</v>
      </c>
      <c r="I484" s="38">
        <v>216.53646700000002</v>
      </c>
    </row>
    <row r="485" spans="1:9" ht="14.25" customHeight="1">
      <c r="A485" s="33" t="s">
        <v>56</v>
      </c>
      <c r="B485" s="33" t="s">
        <v>57</v>
      </c>
      <c r="C485" s="33" t="s">
        <v>41</v>
      </c>
      <c r="D485" s="34">
        <v>41548</v>
      </c>
      <c r="E485" s="33">
        <v>6</v>
      </c>
      <c r="F485" s="33" t="s">
        <v>57</v>
      </c>
      <c r="G485" s="33" t="s">
        <v>57</v>
      </c>
      <c r="H485" s="33" t="s">
        <v>58</v>
      </c>
      <c r="I485" s="38">
        <v>236.760276</v>
      </c>
    </row>
    <row r="486" spans="1:9" ht="14.25" customHeight="1">
      <c r="A486" s="33" t="s">
        <v>56</v>
      </c>
      <c r="B486" s="33" t="s">
        <v>57</v>
      </c>
      <c r="C486" s="33" t="s">
        <v>41</v>
      </c>
      <c r="D486" s="34">
        <v>41579</v>
      </c>
      <c r="E486" s="33">
        <v>6</v>
      </c>
      <c r="F486" s="33" t="s">
        <v>57</v>
      </c>
      <c r="G486" s="33" t="s">
        <v>57</v>
      </c>
      <c r="H486" s="33" t="s">
        <v>58</v>
      </c>
      <c r="I486" s="38">
        <v>232.052864</v>
      </c>
    </row>
    <row r="487" spans="1:9" ht="14.25" customHeight="1">
      <c r="A487" s="33" t="s">
        <v>56</v>
      </c>
      <c r="B487" s="33" t="s">
        <v>57</v>
      </c>
      <c r="C487" s="33" t="s">
        <v>41</v>
      </c>
      <c r="D487" s="34">
        <v>41609</v>
      </c>
      <c r="E487" s="33">
        <v>6</v>
      </c>
      <c r="F487" s="33" t="s">
        <v>57</v>
      </c>
      <c r="G487" s="33" t="s">
        <v>57</v>
      </c>
      <c r="H487" s="33" t="s">
        <v>58</v>
      </c>
      <c r="I487" s="38">
        <v>240.21016</v>
      </c>
    </row>
    <row r="488" spans="1:9" ht="14.25" customHeight="1">
      <c r="A488" s="33" t="s">
        <v>56</v>
      </c>
      <c r="B488" s="33" t="s">
        <v>57</v>
      </c>
      <c r="C488" s="33" t="s">
        <v>41</v>
      </c>
      <c r="D488" s="34">
        <v>41640</v>
      </c>
      <c r="E488" s="33">
        <v>6</v>
      </c>
      <c r="F488" s="33" t="s">
        <v>57</v>
      </c>
      <c r="G488" s="33" t="s">
        <v>57</v>
      </c>
      <c r="H488" s="33" t="s">
        <v>58</v>
      </c>
      <c r="I488" s="38">
        <v>288.160549</v>
      </c>
    </row>
    <row r="489" spans="1:9" ht="14.25" customHeight="1">
      <c r="A489" s="33" t="s">
        <v>56</v>
      </c>
      <c r="B489" s="33" t="s">
        <v>57</v>
      </c>
      <c r="C489" s="33" t="s">
        <v>41</v>
      </c>
      <c r="D489" s="34">
        <v>41671</v>
      </c>
      <c r="E489" s="33">
        <v>6</v>
      </c>
      <c r="F489" s="33" t="s">
        <v>57</v>
      </c>
      <c r="G489" s="33" t="s">
        <v>57</v>
      </c>
      <c r="H489" s="33" t="s">
        <v>58</v>
      </c>
      <c r="I489" s="38">
        <v>306.884524</v>
      </c>
    </row>
    <row r="490" spans="1:9" ht="14.25" customHeight="1">
      <c r="A490" s="33" t="s">
        <v>56</v>
      </c>
      <c r="B490" s="33" t="s">
        <v>57</v>
      </c>
      <c r="C490" s="33" t="s">
        <v>41</v>
      </c>
      <c r="D490" s="34">
        <v>41699</v>
      </c>
      <c r="E490" s="33">
        <v>6</v>
      </c>
      <c r="F490" s="33" t="s">
        <v>57</v>
      </c>
      <c r="G490" s="33" t="s">
        <v>57</v>
      </c>
      <c r="H490" s="33" t="s">
        <v>58</v>
      </c>
      <c r="I490" s="38">
        <v>367.65100600000005</v>
      </c>
    </row>
    <row r="491" spans="1:9" ht="14.25" customHeight="1">
      <c r="A491" s="33" t="s">
        <v>56</v>
      </c>
      <c r="B491" s="33" t="s">
        <v>57</v>
      </c>
      <c r="C491" s="33" t="s">
        <v>41</v>
      </c>
      <c r="D491" s="34">
        <v>41730</v>
      </c>
      <c r="E491" s="33">
        <v>6</v>
      </c>
      <c r="F491" s="33" t="s">
        <v>57</v>
      </c>
      <c r="G491" s="33" t="s">
        <v>57</v>
      </c>
      <c r="H491" s="33" t="s">
        <v>58</v>
      </c>
      <c r="I491" s="38">
        <v>351.99016599999999</v>
      </c>
    </row>
    <row r="492" spans="1:9" ht="14.25" customHeight="1">
      <c r="A492" s="33" t="s">
        <v>56</v>
      </c>
      <c r="B492" s="33" t="s">
        <v>57</v>
      </c>
      <c r="C492" s="33" t="s">
        <v>41</v>
      </c>
      <c r="D492" s="34">
        <v>41760</v>
      </c>
      <c r="E492" s="33">
        <v>6</v>
      </c>
      <c r="F492" s="33" t="s">
        <v>57</v>
      </c>
      <c r="G492" s="33" t="s">
        <v>57</v>
      </c>
      <c r="H492" s="33" t="s">
        <v>58</v>
      </c>
      <c r="I492" s="38">
        <v>362.822</v>
      </c>
    </row>
    <row r="493" spans="1:9" ht="14.25" customHeight="1">
      <c r="A493" s="33" t="s">
        <v>56</v>
      </c>
      <c r="B493" s="33" t="s">
        <v>57</v>
      </c>
      <c r="C493" s="33" t="s">
        <v>41</v>
      </c>
      <c r="D493" s="34">
        <v>41791</v>
      </c>
      <c r="E493" s="33">
        <v>6</v>
      </c>
      <c r="F493" s="33" t="s">
        <v>57</v>
      </c>
      <c r="G493" s="33" t="s">
        <v>57</v>
      </c>
      <c r="H493" s="33" t="s">
        <v>58</v>
      </c>
      <c r="I493" s="38">
        <v>260.31229999999999</v>
      </c>
    </row>
    <row r="494" spans="1:9" ht="14.25" customHeight="1">
      <c r="A494" s="33" t="s">
        <v>56</v>
      </c>
      <c r="B494" s="33" t="s">
        <v>57</v>
      </c>
      <c r="C494" s="33" t="s">
        <v>42</v>
      </c>
      <c r="D494" s="34">
        <v>41456</v>
      </c>
      <c r="E494" s="33">
        <v>6</v>
      </c>
      <c r="F494" s="33" t="s">
        <v>57</v>
      </c>
      <c r="G494" s="33" t="s">
        <v>57</v>
      </c>
      <c r="H494" s="33" t="s">
        <v>58</v>
      </c>
      <c r="I494" s="40">
        <v>250.24199099999998</v>
      </c>
    </row>
    <row r="495" spans="1:9" ht="14.25" customHeight="1">
      <c r="A495" s="33" t="s">
        <v>56</v>
      </c>
      <c r="B495" s="33" t="s">
        <v>57</v>
      </c>
      <c r="C495" s="33" t="s">
        <v>42</v>
      </c>
      <c r="D495" s="34">
        <v>41487</v>
      </c>
      <c r="E495" s="33">
        <v>6</v>
      </c>
      <c r="F495" s="33" t="s">
        <v>57</v>
      </c>
      <c r="G495" s="33" t="s">
        <v>57</v>
      </c>
      <c r="H495" s="33" t="s">
        <v>58</v>
      </c>
      <c r="I495" s="41">
        <v>206.740703</v>
      </c>
    </row>
    <row r="496" spans="1:9" ht="14.25" customHeight="1">
      <c r="A496" s="33" t="s">
        <v>56</v>
      </c>
      <c r="B496" s="33" t="s">
        <v>57</v>
      </c>
      <c r="C496" s="33" t="s">
        <v>42</v>
      </c>
      <c r="D496" s="34">
        <v>41518</v>
      </c>
      <c r="E496" s="33">
        <v>6</v>
      </c>
      <c r="F496" s="33" t="s">
        <v>57</v>
      </c>
      <c r="G496" s="33" t="s">
        <v>57</v>
      </c>
      <c r="H496" s="33" t="s">
        <v>58</v>
      </c>
      <c r="I496" s="41">
        <v>201.23546099999996</v>
      </c>
    </row>
    <row r="497" spans="1:9" ht="14.25" customHeight="1">
      <c r="A497" s="33" t="s">
        <v>56</v>
      </c>
      <c r="B497" s="33" t="s">
        <v>57</v>
      </c>
      <c r="C497" s="33" t="s">
        <v>42</v>
      </c>
      <c r="D497" s="34">
        <v>41548</v>
      </c>
      <c r="E497" s="33">
        <v>6</v>
      </c>
      <c r="F497" s="33" t="s">
        <v>57</v>
      </c>
      <c r="G497" s="33" t="s">
        <v>57</v>
      </c>
      <c r="H497" s="33" t="s">
        <v>58</v>
      </c>
      <c r="I497" s="41">
        <v>174.36956599999999</v>
      </c>
    </row>
    <row r="498" spans="1:9" ht="14.25" customHeight="1">
      <c r="A498" s="33" t="s">
        <v>56</v>
      </c>
      <c r="B498" s="33" t="s">
        <v>57</v>
      </c>
      <c r="C498" s="33" t="s">
        <v>42</v>
      </c>
      <c r="D498" s="34">
        <v>41579</v>
      </c>
      <c r="E498" s="33">
        <v>6</v>
      </c>
      <c r="F498" s="33" t="s">
        <v>57</v>
      </c>
      <c r="G498" s="33" t="s">
        <v>57</v>
      </c>
      <c r="H498" s="33" t="s">
        <v>58</v>
      </c>
      <c r="I498" s="41">
        <v>204.09105</v>
      </c>
    </row>
    <row r="499" spans="1:9" ht="14.25" customHeight="1">
      <c r="A499" s="33" t="s">
        <v>56</v>
      </c>
      <c r="B499" s="33" t="s">
        <v>57</v>
      </c>
      <c r="C499" s="33" t="s">
        <v>42</v>
      </c>
      <c r="D499" s="34">
        <v>41609</v>
      </c>
      <c r="E499" s="33">
        <v>6</v>
      </c>
      <c r="F499" s="33" t="s">
        <v>57</v>
      </c>
      <c r="G499" s="33" t="s">
        <v>57</v>
      </c>
      <c r="H499" s="33" t="s">
        <v>58</v>
      </c>
      <c r="I499" s="41">
        <v>146.35666599999999</v>
      </c>
    </row>
    <row r="500" spans="1:9" ht="14.25" customHeight="1">
      <c r="A500" s="33" t="s">
        <v>56</v>
      </c>
      <c r="B500" s="33" t="s">
        <v>57</v>
      </c>
      <c r="C500" s="33" t="s">
        <v>42</v>
      </c>
      <c r="D500" s="34">
        <v>41640</v>
      </c>
      <c r="E500" s="33">
        <v>6</v>
      </c>
      <c r="F500" s="33" t="s">
        <v>57</v>
      </c>
      <c r="G500" s="33" t="s">
        <v>57</v>
      </c>
      <c r="H500" s="33" t="s">
        <v>58</v>
      </c>
      <c r="I500" s="41">
        <v>204.20249700000002</v>
      </c>
    </row>
    <row r="501" spans="1:9" ht="14.25" customHeight="1">
      <c r="A501" s="33" t="s">
        <v>56</v>
      </c>
      <c r="B501" s="33" t="s">
        <v>57</v>
      </c>
      <c r="C501" s="33" t="s">
        <v>42</v>
      </c>
      <c r="D501" s="34">
        <v>41671</v>
      </c>
      <c r="E501" s="33">
        <v>6</v>
      </c>
      <c r="F501" s="33" t="s">
        <v>57</v>
      </c>
      <c r="G501" s="33" t="s">
        <v>57</v>
      </c>
      <c r="H501" s="33" t="s">
        <v>58</v>
      </c>
      <c r="I501" s="41">
        <v>217.43019900000002</v>
      </c>
    </row>
    <row r="502" spans="1:9" ht="14.25" customHeight="1">
      <c r="A502" s="33" t="s">
        <v>56</v>
      </c>
      <c r="B502" s="33" t="s">
        <v>57</v>
      </c>
      <c r="C502" s="33" t="s">
        <v>42</v>
      </c>
      <c r="D502" s="34">
        <v>41699</v>
      </c>
      <c r="E502" s="33">
        <v>6</v>
      </c>
      <c r="F502" s="33" t="s">
        <v>57</v>
      </c>
      <c r="G502" s="33" t="s">
        <v>57</v>
      </c>
      <c r="H502" s="33" t="s">
        <v>58</v>
      </c>
      <c r="I502" s="41">
        <v>230.98220000000001</v>
      </c>
    </row>
    <row r="503" spans="1:9" ht="14.25" customHeight="1">
      <c r="A503" s="33" t="s">
        <v>56</v>
      </c>
      <c r="B503" s="33" t="s">
        <v>57</v>
      </c>
      <c r="C503" s="33" t="s">
        <v>42</v>
      </c>
      <c r="D503" s="34">
        <v>41730</v>
      </c>
      <c r="E503" s="33">
        <v>6</v>
      </c>
      <c r="F503" s="33" t="s">
        <v>57</v>
      </c>
      <c r="G503" s="33" t="s">
        <v>57</v>
      </c>
      <c r="H503" s="33" t="s">
        <v>58</v>
      </c>
      <c r="I503" s="41">
        <v>236.441136</v>
      </c>
    </row>
    <row r="504" spans="1:9" ht="14.25" customHeight="1">
      <c r="A504" s="33" t="s">
        <v>56</v>
      </c>
      <c r="B504" s="33" t="s">
        <v>57</v>
      </c>
      <c r="C504" s="33" t="s">
        <v>42</v>
      </c>
      <c r="D504" s="34">
        <v>41760</v>
      </c>
      <c r="E504" s="33">
        <v>6</v>
      </c>
      <c r="F504" s="33" t="s">
        <v>57</v>
      </c>
      <c r="G504" s="33" t="s">
        <v>57</v>
      </c>
      <c r="H504" s="33" t="s">
        <v>58</v>
      </c>
      <c r="I504" s="41">
        <v>241.40736899999999</v>
      </c>
    </row>
    <row r="505" spans="1:9" ht="14.25" customHeight="1">
      <c r="A505" s="33" t="s">
        <v>56</v>
      </c>
      <c r="B505" s="33" t="s">
        <v>57</v>
      </c>
      <c r="C505" s="33" t="s">
        <v>42</v>
      </c>
      <c r="D505" s="34">
        <v>41791</v>
      </c>
      <c r="E505" s="33">
        <v>6</v>
      </c>
      <c r="F505" s="33" t="s">
        <v>57</v>
      </c>
      <c r="G505" s="33" t="s">
        <v>57</v>
      </c>
      <c r="H505" s="33" t="s">
        <v>58</v>
      </c>
      <c r="I505" s="41">
        <v>220.380334</v>
      </c>
    </row>
    <row r="506" spans="1:9" ht="14.25" customHeight="1"/>
    <row r="507" spans="1:9" ht="14.25" customHeight="1"/>
    <row r="508" spans="1:9" ht="14.25" customHeight="1"/>
    <row r="509" spans="1:9" ht="14.25" customHeight="1"/>
    <row r="510" spans="1:9" ht="14.25" customHeight="1"/>
    <row r="511" spans="1:9" ht="14.25" customHeight="1"/>
    <row r="512" spans="1:9"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5E0B3"/>
  </sheetPr>
  <dimension ref="A1:Z1000"/>
  <sheetViews>
    <sheetView showGridLines="0" workbookViewId="0">
      <selection activeCell="J81" sqref="J81"/>
    </sheetView>
  </sheetViews>
  <sheetFormatPr defaultColWidth="14.42578125" defaultRowHeight="15" customHeight="1"/>
  <cols>
    <col min="1" max="1" width="15.42578125" customWidth="1"/>
    <col min="2" max="2" width="32.28515625" customWidth="1"/>
    <col min="3" max="3" width="25.42578125" customWidth="1"/>
    <col min="4" max="4" width="28.28515625" customWidth="1"/>
    <col min="5" max="5" width="18" customWidth="1"/>
    <col min="6" max="15" width="16.140625" customWidth="1"/>
    <col min="16" max="16" width="17" customWidth="1"/>
    <col min="17" max="17" width="18.42578125" customWidth="1"/>
    <col min="18" max="26" width="8.7109375" customWidth="1"/>
  </cols>
  <sheetData>
    <row r="1" spans="1:26" ht="27.75" customHeight="1">
      <c r="A1" s="42" t="s">
        <v>59</v>
      </c>
      <c r="B1" s="43"/>
      <c r="C1" s="43"/>
      <c r="D1" s="43"/>
      <c r="E1" s="43"/>
      <c r="F1" s="43"/>
      <c r="G1" s="43"/>
      <c r="H1" s="43"/>
      <c r="I1" s="43"/>
      <c r="J1" s="43"/>
      <c r="K1" s="43"/>
      <c r="L1" s="43"/>
      <c r="M1" s="43"/>
      <c r="N1" s="43"/>
      <c r="O1" s="43"/>
      <c r="P1" s="43"/>
      <c r="Q1" s="43"/>
      <c r="R1" s="43"/>
      <c r="S1" s="43"/>
      <c r="T1" s="43"/>
      <c r="U1" s="43"/>
      <c r="V1" s="43"/>
      <c r="W1" s="43"/>
      <c r="X1" s="43"/>
      <c r="Y1" s="43"/>
      <c r="Z1" s="43"/>
    </row>
    <row r="2" spans="1:26" ht="27.75" customHeight="1">
      <c r="A2" s="33" t="s">
        <v>60</v>
      </c>
      <c r="B2" s="33"/>
      <c r="C2" s="33"/>
      <c r="D2" s="33"/>
      <c r="E2" s="33"/>
      <c r="F2" s="33"/>
      <c r="G2" s="33"/>
      <c r="H2" s="33"/>
      <c r="I2" s="33"/>
      <c r="J2" s="33"/>
      <c r="K2" s="33"/>
      <c r="L2" s="33"/>
      <c r="M2" s="33"/>
      <c r="N2" s="33"/>
      <c r="O2" s="33"/>
      <c r="P2" s="33"/>
      <c r="Q2" s="33"/>
      <c r="R2" s="33"/>
      <c r="S2" s="33"/>
      <c r="T2" s="33"/>
      <c r="U2" s="33"/>
      <c r="V2" s="33"/>
      <c r="W2" s="33"/>
      <c r="X2" s="33"/>
      <c r="Y2" s="33"/>
      <c r="Z2" s="33"/>
    </row>
    <row r="3" spans="1:26" ht="27.75" customHeight="1">
      <c r="A3" s="33" t="s">
        <v>61</v>
      </c>
      <c r="B3" s="33"/>
      <c r="C3" s="33"/>
      <c r="D3" s="33"/>
      <c r="E3" s="33"/>
      <c r="F3" s="33"/>
      <c r="G3" s="33"/>
      <c r="H3" s="33"/>
      <c r="I3" s="33"/>
      <c r="J3" s="33"/>
      <c r="K3" s="33"/>
      <c r="L3" s="33"/>
      <c r="M3" s="33"/>
      <c r="N3" s="33"/>
      <c r="O3" s="33"/>
      <c r="P3" s="33"/>
      <c r="Q3" s="33"/>
      <c r="R3" s="33"/>
      <c r="S3" s="33"/>
      <c r="T3" s="33"/>
      <c r="U3" s="33"/>
      <c r="V3" s="33"/>
      <c r="W3" s="33"/>
      <c r="X3" s="33"/>
      <c r="Y3" s="33"/>
      <c r="Z3" s="33"/>
    </row>
    <row r="4" spans="1:26" ht="27.75" customHeight="1">
      <c r="A4" s="33" t="s">
        <v>62</v>
      </c>
      <c r="B4" s="33"/>
      <c r="C4" s="33"/>
      <c r="D4" s="33"/>
      <c r="E4" s="33"/>
      <c r="F4" s="33"/>
      <c r="G4" s="33"/>
      <c r="H4" s="33"/>
      <c r="I4" s="33"/>
      <c r="J4" s="33"/>
      <c r="K4" s="33"/>
      <c r="L4" s="33"/>
      <c r="M4" s="33"/>
      <c r="N4" s="33"/>
      <c r="O4" s="33"/>
      <c r="P4" s="33"/>
      <c r="Q4" s="33"/>
      <c r="R4" s="33"/>
      <c r="S4" s="33"/>
      <c r="T4" s="33"/>
      <c r="U4" s="33"/>
      <c r="V4" s="33"/>
      <c r="W4" s="33"/>
      <c r="X4" s="33"/>
      <c r="Y4" s="33"/>
      <c r="Z4" s="33"/>
    </row>
    <row r="5" spans="1:26" ht="27.75" customHeight="1">
      <c r="A5" s="44" t="s">
        <v>63</v>
      </c>
      <c r="B5" s="44"/>
      <c r="C5" s="44"/>
      <c r="D5" s="44"/>
      <c r="E5" s="44"/>
      <c r="F5" s="44"/>
      <c r="G5" s="44"/>
      <c r="H5" s="45"/>
      <c r="I5" s="33"/>
      <c r="J5" s="33"/>
      <c r="K5" s="33"/>
      <c r="L5" s="33"/>
      <c r="M5" s="33"/>
      <c r="N5" s="33"/>
      <c r="O5" s="33"/>
      <c r="P5" s="33"/>
      <c r="Q5" s="33"/>
      <c r="R5" s="33"/>
      <c r="S5" s="33"/>
      <c r="T5" s="33"/>
      <c r="U5" s="33"/>
      <c r="V5" s="33"/>
      <c r="W5" s="33"/>
      <c r="X5" s="33"/>
      <c r="Y5" s="33"/>
      <c r="Z5" s="33"/>
    </row>
    <row r="6" spans="1:26" ht="27.75" customHeight="1">
      <c r="A6" s="33" t="s">
        <v>64</v>
      </c>
      <c r="B6" s="33"/>
      <c r="C6" s="33"/>
      <c r="D6" s="33"/>
      <c r="E6" s="33"/>
      <c r="F6" s="33"/>
      <c r="G6" s="33"/>
      <c r="H6" s="33"/>
      <c r="I6" s="33"/>
      <c r="J6" s="33"/>
      <c r="K6" s="33"/>
      <c r="L6" s="33"/>
      <c r="M6" s="33"/>
      <c r="N6" s="33"/>
      <c r="O6" s="33"/>
      <c r="P6" s="33"/>
      <c r="Q6" s="33"/>
      <c r="R6" s="33"/>
      <c r="S6" s="33"/>
      <c r="T6" s="33"/>
      <c r="U6" s="33"/>
      <c r="V6" s="33"/>
      <c r="W6" s="33"/>
      <c r="X6" s="33"/>
      <c r="Y6" s="33"/>
      <c r="Z6" s="33"/>
    </row>
    <row r="7" spans="1:26" ht="27.75" customHeight="1">
      <c r="A7" s="33" t="s">
        <v>65</v>
      </c>
      <c r="B7" s="33"/>
      <c r="C7" s="33"/>
      <c r="D7" s="33"/>
      <c r="E7" s="33"/>
      <c r="F7" s="33"/>
      <c r="G7" s="33"/>
      <c r="H7" s="33"/>
      <c r="I7" s="33"/>
      <c r="J7" s="33"/>
      <c r="K7" s="33"/>
      <c r="L7" s="33"/>
      <c r="M7" s="33"/>
      <c r="N7" s="33"/>
      <c r="O7" s="33"/>
      <c r="P7" s="33"/>
      <c r="Q7" s="33"/>
      <c r="R7" s="33"/>
      <c r="S7" s="33"/>
      <c r="T7" s="33"/>
      <c r="U7" s="33"/>
      <c r="V7" s="33"/>
      <c r="W7" s="33"/>
      <c r="X7" s="33"/>
      <c r="Y7" s="33"/>
      <c r="Z7" s="33"/>
    </row>
    <row r="8" spans="1:26" ht="40.5" customHeight="1">
      <c r="A8" s="163" t="s">
        <v>66</v>
      </c>
      <c r="B8" s="164"/>
      <c r="C8" s="164"/>
      <c r="D8" s="164"/>
      <c r="E8" s="164"/>
      <c r="F8" s="164"/>
      <c r="G8" s="164"/>
      <c r="H8" s="164"/>
      <c r="I8" s="164"/>
      <c r="J8" s="164"/>
      <c r="K8" s="164"/>
      <c r="L8" s="164"/>
      <c r="M8" s="164"/>
      <c r="N8" s="164"/>
      <c r="O8" s="164"/>
      <c r="P8" s="164"/>
      <c r="Q8" s="164"/>
      <c r="R8" s="164"/>
      <c r="S8" s="164"/>
      <c r="T8" s="164"/>
      <c r="U8" s="165"/>
      <c r="V8" s="29"/>
      <c r="W8" s="29"/>
      <c r="X8" s="29"/>
      <c r="Y8" s="29"/>
      <c r="Z8" s="29"/>
    </row>
    <row r="9" spans="1:26" ht="23.25" customHeight="1">
      <c r="A9" s="163" t="s">
        <v>67</v>
      </c>
      <c r="B9" s="164"/>
      <c r="C9" s="164"/>
      <c r="D9" s="164"/>
      <c r="E9" s="164"/>
      <c r="F9" s="164"/>
      <c r="G9" s="164"/>
      <c r="H9" s="164"/>
      <c r="I9" s="164"/>
      <c r="J9" s="164"/>
      <c r="K9" s="164"/>
      <c r="L9" s="164"/>
      <c r="M9" s="164"/>
      <c r="N9" s="164"/>
      <c r="O9" s="164"/>
      <c r="P9" s="164"/>
      <c r="Q9" s="164"/>
      <c r="R9" s="164"/>
      <c r="S9" s="164"/>
      <c r="T9" s="164"/>
      <c r="U9" s="164"/>
      <c r="V9" s="165"/>
      <c r="W9" s="29"/>
      <c r="X9" s="29"/>
      <c r="Y9" s="29"/>
      <c r="Z9" s="29"/>
    </row>
    <row r="10" spans="1:26" ht="27.75" customHeight="1">
      <c r="A10" s="46" t="s">
        <v>16</v>
      </c>
      <c r="B10" s="46" t="s">
        <v>68</v>
      </c>
      <c r="C10" s="46" t="s">
        <v>22</v>
      </c>
      <c r="D10" s="46" t="s">
        <v>24</v>
      </c>
      <c r="E10" s="47">
        <v>41456</v>
      </c>
      <c r="F10" s="47">
        <v>41487</v>
      </c>
      <c r="G10" s="47">
        <v>41518</v>
      </c>
      <c r="H10" s="47">
        <v>41548</v>
      </c>
      <c r="I10" s="47">
        <v>41579</v>
      </c>
      <c r="J10" s="47">
        <v>41609</v>
      </c>
      <c r="K10" s="47">
        <v>41640</v>
      </c>
      <c r="L10" s="47">
        <v>41671</v>
      </c>
      <c r="M10" s="47">
        <v>41699</v>
      </c>
      <c r="N10" s="47">
        <v>41730</v>
      </c>
      <c r="O10" s="47">
        <v>41760</v>
      </c>
      <c r="P10" s="47">
        <v>41791</v>
      </c>
      <c r="Q10" s="48"/>
      <c r="R10" s="48"/>
      <c r="S10" s="48"/>
      <c r="T10" s="48"/>
      <c r="U10" s="48"/>
      <c r="V10" s="48"/>
      <c r="W10" s="48"/>
      <c r="X10" s="48"/>
      <c r="Y10" s="48"/>
      <c r="Z10" s="48"/>
    </row>
    <row r="11" spans="1:26" ht="27.75" customHeight="1">
      <c r="A11" s="46"/>
      <c r="B11" s="46"/>
      <c r="C11" s="46"/>
      <c r="D11" s="46"/>
      <c r="E11" s="49"/>
      <c r="F11" s="49"/>
      <c r="G11" s="49"/>
      <c r="H11" s="49"/>
      <c r="I11" s="49"/>
      <c r="J11" s="49"/>
      <c r="K11" s="49"/>
      <c r="L11" s="49"/>
      <c r="M11" s="49"/>
      <c r="N11" s="49"/>
      <c r="O11" s="49"/>
      <c r="P11" s="49"/>
      <c r="Q11" s="46" t="s">
        <v>69</v>
      </c>
      <c r="R11" s="48"/>
      <c r="S11" s="48"/>
      <c r="T11" s="48"/>
      <c r="U11" s="48"/>
      <c r="V11" s="48"/>
      <c r="W11" s="48"/>
      <c r="X11" s="48"/>
      <c r="Y11" s="48"/>
      <c r="Z11" s="48"/>
    </row>
    <row r="12" spans="1:26" ht="27.75" customHeight="1">
      <c r="A12" s="37" t="s">
        <v>34</v>
      </c>
      <c r="B12" s="37" t="s">
        <v>33</v>
      </c>
      <c r="C12" s="37" t="s">
        <v>35</v>
      </c>
      <c r="D12" s="37" t="s">
        <v>36</v>
      </c>
      <c r="E12" s="50">
        <f>SUMIFS('Data Repository Table'!$I:$I,'Data Repository Table'!$C:$C,'Revenue Analysis'!$A12,'Data Repository Table'!$B:$B,'Revenue Analysis'!$B12,'Data Repository Table'!$F:$F,'Revenue Analysis'!$C12,'Data Repository Table'!$G:$G,'Revenue Analysis'!$D12,'Data Repository Table'!$D:$D,'Revenue Analysis'!E$10)</f>
        <v>1473589.0469999998</v>
      </c>
      <c r="F12" s="50">
        <f>SUMIFS('Data Repository Table'!$I:$I,'Data Repository Table'!$C:$C,'Revenue Analysis'!$A12,'Data Repository Table'!$B:$B,'Revenue Analysis'!$B12,'Data Repository Table'!$F:$F,'Revenue Analysis'!$C12,'Data Repository Table'!$G:$G,'Revenue Analysis'!$D12,'Data Repository Table'!$D:$D,'Revenue Analysis'!F$10)</f>
        <v>1419296.1002499999</v>
      </c>
      <c r="G12" s="50">
        <f>SUMIFS('Data Repository Table'!$I:$I,'Data Repository Table'!$C:$C,'Revenue Analysis'!$A12,'Data Repository Table'!$B:$B,'Revenue Analysis'!$B12,'Data Repository Table'!$F:$F,'Revenue Analysis'!$C12,'Data Repository Table'!$G:$G,'Revenue Analysis'!$D12,'Data Repository Table'!$D:$D,'Revenue Analysis'!G$10)</f>
        <v>1310673.21</v>
      </c>
      <c r="H12" s="50">
        <f>SUMIFS('Data Repository Table'!$I:$I,'Data Repository Table'!$C:$C,'Revenue Analysis'!$A12,'Data Repository Table'!$B:$B,'Revenue Analysis'!$B12,'Data Repository Table'!$F:$F,'Revenue Analysis'!$C12,'Data Repository Table'!$G:$G,'Revenue Analysis'!$D12,'Data Repository Table'!$D:$D,'Revenue Analysis'!H$10)</f>
        <v>1301024.7319999998</v>
      </c>
      <c r="I12" s="50">
        <f>SUMIFS('Data Repository Table'!$I:$I,'Data Repository Table'!$C:$C,'Revenue Analysis'!$A12,'Data Repository Table'!$B:$B,'Revenue Analysis'!$B12,'Data Repository Table'!$F:$F,'Revenue Analysis'!$C12,'Data Repository Table'!$G:$G,'Revenue Analysis'!$D12,'Data Repository Table'!$D:$D,'Revenue Analysis'!I$10)</f>
        <v>1373822.8629999999</v>
      </c>
      <c r="J12" s="50">
        <f>SUMIFS('Data Repository Table'!$I:$I,'Data Repository Table'!$C:$C,'Revenue Analysis'!$A12,'Data Repository Table'!$B:$B,'Revenue Analysis'!$B12,'Data Repository Table'!$F:$F,'Revenue Analysis'!$C12,'Data Repository Table'!$G:$G,'Revenue Analysis'!$D12,'Data Repository Table'!$D:$D,'Revenue Analysis'!J$10)</f>
        <v>1340623.0372500001</v>
      </c>
      <c r="K12" s="50">
        <f>SUMIFS('Data Repository Table'!$I:$I,'Data Repository Table'!$C:$C,'Revenue Analysis'!$A12,'Data Repository Table'!$B:$B,'Revenue Analysis'!$B12,'Data Repository Table'!$F:$F,'Revenue Analysis'!$C12,'Data Repository Table'!$G:$G,'Revenue Analysis'!$D12,'Data Repository Table'!$D:$D,'Revenue Analysis'!K$10)</f>
        <v>1948962.5522499997</v>
      </c>
      <c r="L12" s="50">
        <f>SUMIFS('Data Repository Table'!$I:$I,'Data Repository Table'!$C:$C,'Revenue Analysis'!$A12,'Data Repository Table'!$B:$B,'Revenue Analysis'!$B12,'Data Repository Table'!$F:$F,'Revenue Analysis'!$C12,'Data Repository Table'!$G:$G,'Revenue Analysis'!$D12,'Data Repository Table'!$D:$D,'Revenue Analysis'!L$10)</f>
        <v>1725161.6969999999</v>
      </c>
      <c r="M12" s="50">
        <f>SUMIFS('Data Repository Table'!$I:$I,'Data Repository Table'!$C:$C,'Revenue Analysis'!$A12,'Data Repository Table'!$B:$B,'Revenue Analysis'!$B12,'Data Repository Table'!$F:$F,'Revenue Analysis'!$C12,'Data Repository Table'!$G:$G,'Revenue Analysis'!$D12,'Data Repository Table'!$D:$D,'Revenue Analysis'!M$10)</f>
        <v>1818208.6194999998</v>
      </c>
      <c r="N12" s="50">
        <f>SUMIFS('Data Repository Table'!$I:$I,'Data Repository Table'!$C:$C,'Revenue Analysis'!$A12,'Data Repository Table'!$B:$B,'Revenue Analysis'!$B12,'Data Repository Table'!$F:$F,'Revenue Analysis'!$C12,'Data Repository Table'!$G:$G,'Revenue Analysis'!$D12,'Data Repository Table'!$D:$D,'Revenue Analysis'!N$10)</f>
        <v>1328501.68325</v>
      </c>
      <c r="O12" s="50">
        <f>SUMIFS('Data Repository Table'!$I:$I,'Data Repository Table'!$C:$C,'Revenue Analysis'!$A12,'Data Repository Table'!$B:$B,'Revenue Analysis'!$B12,'Data Repository Table'!$F:$F,'Revenue Analysis'!$C12,'Data Repository Table'!$G:$G,'Revenue Analysis'!$D12,'Data Repository Table'!$D:$D,'Revenue Analysis'!O$10)</f>
        <v>1344117.2814999998</v>
      </c>
      <c r="P12" s="50">
        <f>SUMIFS('Data Repository Table'!$I:$I,'Data Repository Table'!$C:$C,'Revenue Analysis'!$A12,'Data Repository Table'!$B:$B,'Revenue Analysis'!$B12,'Data Repository Table'!$F:$F,'Revenue Analysis'!$C12,'Data Repository Table'!$G:$G,'Revenue Analysis'!$D12,'Data Repository Table'!$D:$D,'Revenue Analysis'!P$10)</f>
        <v>1291609.1335</v>
      </c>
      <c r="Q12" s="50">
        <f t="shared" ref="Q12:Q16" si="0">SUM(E12:P12)</f>
        <v>17675589.956500001</v>
      </c>
      <c r="R12" s="6"/>
      <c r="S12" s="6"/>
      <c r="T12" s="6"/>
      <c r="U12" s="6"/>
      <c r="V12" s="6"/>
      <c r="W12" s="6"/>
      <c r="X12" s="6"/>
      <c r="Y12" s="6"/>
      <c r="Z12" s="6"/>
    </row>
    <row r="13" spans="1:26" ht="27.75" customHeight="1">
      <c r="A13" s="37" t="s">
        <v>34</v>
      </c>
      <c r="B13" s="37" t="s">
        <v>33</v>
      </c>
      <c r="C13" s="37" t="s">
        <v>35</v>
      </c>
      <c r="D13" s="37" t="s">
        <v>38</v>
      </c>
      <c r="E13" s="50">
        <f>SUMIFS('Data Repository Table'!$I:$I,'Data Repository Table'!$C:$C,'Revenue Analysis'!$A13,'Data Repository Table'!$B:$B,'Revenue Analysis'!$B13,'Data Repository Table'!$F:$F,'Revenue Analysis'!$C13,'Data Repository Table'!$G:$G,'Revenue Analysis'!$D13,'Data Repository Table'!$D:$D,'Revenue Analysis'!E$10)</f>
        <v>1620947.9516999999</v>
      </c>
      <c r="F13" s="50">
        <f>SUMIFS('Data Repository Table'!$I:$I,'Data Repository Table'!$C:$C,'Revenue Analysis'!$A13,'Data Repository Table'!$B:$B,'Revenue Analysis'!$B13,'Data Repository Table'!$F:$F,'Revenue Analysis'!$C13,'Data Repository Table'!$G:$G,'Revenue Analysis'!$D13,'Data Repository Table'!$D:$D,'Revenue Analysis'!F$10)</f>
        <v>1561225.710275</v>
      </c>
      <c r="G13" s="50">
        <f>SUMIFS('Data Repository Table'!$I:$I,'Data Repository Table'!$C:$C,'Revenue Analysis'!$A13,'Data Repository Table'!$B:$B,'Revenue Analysis'!$B13,'Data Repository Table'!$F:$F,'Revenue Analysis'!$C13,'Data Repository Table'!$G:$G,'Revenue Analysis'!$D13,'Data Repository Table'!$D:$D,'Revenue Analysis'!G$10)</f>
        <v>1441740.531</v>
      </c>
      <c r="H13" s="50">
        <f>SUMIFS('Data Repository Table'!$I:$I,'Data Repository Table'!$C:$C,'Revenue Analysis'!$A13,'Data Repository Table'!$B:$B,'Revenue Analysis'!$B13,'Data Repository Table'!$F:$F,'Revenue Analysis'!$C13,'Data Repository Table'!$G:$G,'Revenue Analysis'!$D13,'Data Repository Table'!$D:$D,'Revenue Analysis'!H$10)</f>
        <v>1431127.2052</v>
      </c>
      <c r="I13" s="50">
        <f>SUMIFS('Data Repository Table'!$I:$I,'Data Repository Table'!$C:$C,'Revenue Analysis'!$A13,'Data Repository Table'!$B:$B,'Revenue Analysis'!$B13,'Data Repository Table'!$F:$F,'Revenue Analysis'!$C13,'Data Repository Table'!$G:$G,'Revenue Analysis'!$D13,'Data Repository Table'!$D:$D,'Revenue Analysis'!I$10)</f>
        <v>1511205.1492999999</v>
      </c>
      <c r="J13" s="50">
        <f>SUMIFS('Data Repository Table'!$I:$I,'Data Repository Table'!$C:$C,'Revenue Analysis'!$A13,'Data Repository Table'!$B:$B,'Revenue Analysis'!$B13,'Data Repository Table'!$F:$F,'Revenue Analysis'!$C13,'Data Repository Table'!$G:$G,'Revenue Analysis'!$D13,'Data Repository Table'!$D:$D,'Revenue Analysis'!J$10)</f>
        <v>1474685.3409750003</v>
      </c>
      <c r="K13" s="50">
        <f>SUMIFS('Data Repository Table'!$I:$I,'Data Repository Table'!$C:$C,'Revenue Analysis'!$A13,'Data Repository Table'!$B:$B,'Revenue Analysis'!$B13,'Data Repository Table'!$F:$F,'Revenue Analysis'!$C13,'Data Repository Table'!$G:$G,'Revenue Analysis'!$D13,'Data Repository Table'!$D:$D,'Revenue Analysis'!K$10)</f>
        <v>2143858.8074749997</v>
      </c>
      <c r="L13" s="50">
        <f>SUMIFS('Data Repository Table'!$I:$I,'Data Repository Table'!$C:$C,'Revenue Analysis'!$A13,'Data Repository Table'!$B:$B,'Revenue Analysis'!$B13,'Data Repository Table'!$F:$F,'Revenue Analysis'!$C13,'Data Repository Table'!$G:$G,'Revenue Analysis'!$D13,'Data Repository Table'!$D:$D,'Revenue Analysis'!L$10)</f>
        <v>1897677.8667000001</v>
      </c>
      <c r="M13" s="50">
        <f>SUMIFS('Data Repository Table'!$I:$I,'Data Repository Table'!$C:$C,'Revenue Analysis'!$A13,'Data Repository Table'!$B:$B,'Revenue Analysis'!$B13,'Data Repository Table'!$F:$F,'Revenue Analysis'!$C13,'Data Repository Table'!$G:$G,'Revenue Analysis'!$D13,'Data Repository Table'!$D:$D,'Revenue Analysis'!M$10)</f>
        <v>2000029.4814499998</v>
      </c>
      <c r="N13" s="50">
        <f>SUMIFS('Data Repository Table'!$I:$I,'Data Repository Table'!$C:$C,'Revenue Analysis'!$A13,'Data Repository Table'!$B:$B,'Revenue Analysis'!$B13,'Data Repository Table'!$F:$F,'Revenue Analysis'!$C13,'Data Repository Table'!$G:$G,'Revenue Analysis'!$D13,'Data Repository Table'!$D:$D,'Revenue Analysis'!N$10)</f>
        <v>1461351.8515750002</v>
      </c>
      <c r="O13" s="50">
        <f>SUMIFS('Data Repository Table'!$I:$I,'Data Repository Table'!$C:$C,'Revenue Analysis'!$A13,'Data Repository Table'!$B:$B,'Revenue Analysis'!$B13,'Data Repository Table'!$F:$F,'Revenue Analysis'!$C13,'Data Repository Table'!$G:$G,'Revenue Analysis'!$D13,'Data Repository Table'!$D:$D,'Revenue Analysis'!O$10)</f>
        <v>1478529.0096499999</v>
      </c>
      <c r="P13" s="50">
        <f>SUMIFS('Data Repository Table'!$I:$I,'Data Repository Table'!$C:$C,'Revenue Analysis'!$A13,'Data Repository Table'!$B:$B,'Revenue Analysis'!$B13,'Data Repository Table'!$F:$F,'Revenue Analysis'!$C13,'Data Repository Table'!$G:$G,'Revenue Analysis'!$D13,'Data Repository Table'!$D:$D,'Revenue Analysis'!P$10)</f>
        <v>1420770.04685</v>
      </c>
      <c r="Q13" s="50">
        <f t="shared" si="0"/>
        <v>19443148.952149998</v>
      </c>
      <c r="R13" s="6"/>
      <c r="S13" s="6"/>
      <c r="T13" s="6"/>
      <c r="U13" s="6"/>
      <c r="V13" s="6"/>
      <c r="W13" s="6"/>
      <c r="X13" s="6"/>
      <c r="Y13" s="6"/>
      <c r="Z13" s="6"/>
    </row>
    <row r="14" spans="1:26" ht="27.75" customHeight="1">
      <c r="A14" s="37" t="s">
        <v>34</v>
      </c>
      <c r="B14" s="37" t="s">
        <v>33</v>
      </c>
      <c r="C14" s="37" t="s">
        <v>39</v>
      </c>
      <c r="D14" s="37" t="s">
        <v>36</v>
      </c>
      <c r="E14" s="50">
        <f>SUMIFS('Data Repository Table'!$I:$I,'Data Repository Table'!$C:$C,'Revenue Analysis'!$A14,'Data Repository Table'!$B:$B,'Revenue Analysis'!$B14,'Data Repository Table'!$F:$F,'Revenue Analysis'!$C14,'Data Repository Table'!$G:$G,'Revenue Analysis'!$D14,'Data Repository Table'!$D:$D,'Revenue Analysis'!E$10)</f>
        <v>567331.78309499996</v>
      </c>
      <c r="F14" s="50">
        <f>SUMIFS('Data Repository Table'!$I:$I,'Data Repository Table'!$C:$C,'Revenue Analysis'!$A14,'Data Repository Table'!$B:$B,'Revenue Analysis'!$B14,'Data Repository Table'!$F:$F,'Revenue Analysis'!$C14,'Data Repository Table'!$G:$G,'Revenue Analysis'!$D14,'Data Repository Table'!$D:$D,'Revenue Analysis'!F$10)</f>
        <v>546428.99859624996</v>
      </c>
      <c r="G14" s="50">
        <f>SUMIFS('Data Repository Table'!$I:$I,'Data Repository Table'!$C:$C,'Revenue Analysis'!$A14,'Data Repository Table'!$B:$B,'Revenue Analysis'!$B14,'Data Repository Table'!$F:$F,'Revenue Analysis'!$C14,'Data Repository Table'!$G:$G,'Revenue Analysis'!$D14,'Data Repository Table'!$D:$D,'Revenue Analysis'!G$10)</f>
        <v>504609.18584999995</v>
      </c>
      <c r="H14" s="50">
        <f>SUMIFS('Data Repository Table'!$I:$I,'Data Repository Table'!$C:$C,'Revenue Analysis'!$A14,'Data Repository Table'!$B:$B,'Revenue Analysis'!$B14,'Data Repository Table'!$F:$F,'Revenue Analysis'!$C14,'Data Repository Table'!$G:$G,'Revenue Analysis'!$D14,'Data Repository Table'!$D:$D,'Revenue Analysis'!H$10)</f>
        <v>500894.52181999997</v>
      </c>
      <c r="I14" s="50">
        <f>SUMIFS('Data Repository Table'!$I:$I,'Data Repository Table'!$C:$C,'Revenue Analysis'!$A14,'Data Repository Table'!$B:$B,'Revenue Analysis'!$B14,'Data Repository Table'!$F:$F,'Revenue Analysis'!$C14,'Data Repository Table'!$G:$G,'Revenue Analysis'!$D14,'Data Repository Table'!$D:$D,'Revenue Analysis'!I$10)</f>
        <v>528921.80225499999</v>
      </c>
      <c r="J14" s="50">
        <f>SUMIFS('Data Repository Table'!$I:$I,'Data Repository Table'!$C:$C,'Revenue Analysis'!$A14,'Data Repository Table'!$B:$B,'Revenue Analysis'!$B14,'Data Repository Table'!$F:$F,'Revenue Analysis'!$C14,'Data Repository Table'!$G:$G,'Revenue Analysis'!$D14,'Data Repository Table'!$D:$D,'Revenue Analysis'!J$10)</f>
        <v>516139.86934125004</v>
      </c>
      <c r="K14" s="50">
        <f>SUMIFS('Data Repository Table'!$I:$I,'Data Repository Table'!$C:$C,'Revenue Analysis'!$A14,'Data Repository Table'!$B:$B,'Revenue Analysis'!$B14,'Data Repository Table'!$F:$F,'Revenue Analysis'!$C14,'Data Repository Table'!$G:$G,'Revenue Analysis'!$D14,'Data Repository Table'!$D:$D,'Revenue Analysis'!K$10)</f>
        <v>750350.5826162498</v>
      </c>
      <c r="L14" s="50">
        <f>SUMIFS('Data Repository Table'!$I:$I,'Data Repository Table'!$C:$C,'Revenue Analysis'!$A14,'Data Repository Table'!$B:$B,'Revenue Analysis'!$B14,'Data Repository Table'!$F:$F,'Revenue Analysis'!$C14,'Data Repository Table'!$G:$G,'Revenue Analysis'!$D14,'Data Repository Table'!$D:$D,'Revenue Analysis'!L$10)</f>
        <v>664187.25334499998</v>
      </c>
      <c r="M14" s="50">
        <f>SUMIFS('Data Repository Table'!$I:$I,'Data Repository Table'!$C:$C,'Revenue Analysis'!$A14,'Data Repository Table'!$B:$B,'Revenue Analysis'!$B14,'Data Repository Table'!$F:$F,'Revenue Analysis'!$C14,'Data Repository Table'!$G:$G,'Revenue Analysis'!$D14,'Data Repository Table'!$D:$D,'Revenue Analysis'!M$10)</f>
        <v>700010.31850749988</v>
      </c>
      <c r="N14" s="50">
        <f>SUMIFS('Data Repository Table'!$I:$I,'Data Repository Table'!$C:$C,'Revenue Analysis'!$A14,'Data Repository Table'!$B:$B,'Revenue Analysis'!$B14,'Data Repository Table'!$F:$F,'Revenue Analysis'!$C14,'Data Repository Table'!$G:$G,'Revenue Analysis'!$D14,'Data Repository Table'!$D:$D,'Revenue Analysis'!N$10)</f>
        <v>511473.14805125003</v>
      </c>
      <c r="O14" s="50">
        <f>SUMIFS('Data Repository Table'!$I:$I,'Data Repository Table'!$C:$C,'Revenue Analysis'!$A14,'Data Repository Table'!$B:$B,'Revenue Analysis'!$B14,'Data Repository Table'!$F:$F,'Revenue Analysis'!$C14,'Data Repository Table'!$G:$G,'Revenue Analysis'!$D14,'Data Repository Table'!$D:$D,'Revenue Analysis'!O$10)</f>
        <v>517485.15337749996</v>
      </c>
      <c r="P14" s="50">
        <f>SUMIFS('Data Repository Table'!$I:$I,'Data Repository Table'!$C:$C,'Revenue Analysis'!$A14,'Data Repository Table'!$B:$B,'Revenue Analysis'!$B14,'Data Repository Table'!$F:$F,'Revenue Analysis'!$C14,'Data Repository Table'!$G:$G,'Revenue Analysis'!$D14,'Data Repository Table'!$D:$D,'Revenue Analysis'!P$10)</f>
        <v>497269.5163975</v>
      </c>
      <c r="Q14" s="50">
        <f t="shared" si="0"/>
        <v>6805102.1332524996</v>
      </c>
      <c r="R14" s="6"/>
      <c r="S14" s="6"/>
      <c r="T14" s="6"/>
      <c r="U14" s="6"/>
      <c r="V14" s="6"/>
      <c r="W14" s="6"/>
      <c r="X14" s="6"/>
      <c r="Y14" s="6"/>
      <c r="Z14" s="6"/>
    </row>
    <row r="15" spans="1:26" ht="27.75" customHeight="1">
      <c r="A15" s="37" t="s">
        <v>34</v>
      </c>
      <c r="B15" s="37" t="s">
        <v>33</v>
      </c>
      <c r="C15" s="37" t="s">
        <v>39</v>
      </c>
      <c r="D15" s="37" t="s">
        <v>38</v>
      </c>
      <c r="E15" s="50">
        <f>SUMIFS('Data Repository Table'!$I:$I,'Data Repository Table'!$C:$C,'Revenue Analysis'!$A15,'Data Repository Table'!$B:$B,'Revenue Analysis'!$B15,'Data Repository Table'!$F:$F,'Revenue Analysis'!$C15,'Data Repository Table'!$G:$G,'Revenue Analysis'!$D15,'Data Repository Table'!$D:$D,'Revenue Analysis'!E$10)</f>
        <v>955954.05451507494</v>
      </c>
      <c r="F15" s="50">
        <f>SUMIFS('Data Repository Table'!$I:$I,'Data Repository Table'!$C:$C,'Revenue Analysis'!$A15,'Data Repository Table'!$B:$B,'Revenue Analysis'!$B15,'Data Repository Table'!$F:$F,'Revenue Analysis'!$C15,'Data Repository Table'!$G:$G,'Revenue Analysis'!$D15,'Data Repository Table'!$D:$D,'Revenue Analysis'!F$10)</f>
        <v>920732.86263468117</v>
      </c>
      <c r="G15" s="50">
        <f>SUMIFS('Data Repository Table'!$I:$I,'Data Repository Table'!$C:$C,'Revenue Analysis'!$A15,'Data Repository Table'!$B:$B,'Revenue Analysis'!$B15,'Data Repository Table'!$F:$F,'Revenue Analysis'!$C15,'Data Repository Table'!$G:$G,'Revenue Analysis'!$D15,'Data Repository Table'!$D:$D,'Revenue Analysis'!G$10)</f>
        <v>850266.47815724998</v>
      </c>
      <c r="H15" s="50">
        <f>SUMIFS('Data Repository Table'!$I:$I,'Data Repository Table'!$C:$C,'Revenue Analysis'!$A15,'Data Repository Table'!$B:$B,'Revenue Analysis'!$B15,'Data Repository Table'!$F:$F,'Revenue Analysis'!$C15,'Data Repository Table'!$G:$G,'Revenue Analysis'!$D15,'Data Repository Table'!$D:$D,'Revenue Analysis'!H$10)</f>
        <v>844007.26926670002</v>
      </c>
      <c r="I15" s="50">
        <f>SUMIFS('Data Repository Table'!$I:$I,'Data Repository Table'!$C:$C,'Revenue Analysis'!$A15,'Data Repository Table'!$B:$B,'Revenue Analysis'!$B15,'Data Repository Table'!$F:$F,'Revenue Analysis'!$C15,'Data Repository Table'!$G:$G,'Revenue Analysis'!$D15,'Data Repository Table'!$D:$D,'Revenue Analysis'!I$10)</f>
        <v>891233.23679967504</v>
      </c>
      <c r="J15" s="50">
        <f>SUMIFS('Data Repository Table'!$I:$I,'Data Repository Table'!$C:$C,'Revenue Analysis'!$A15,'Data Repository Table'!$B:$B,'Revenue Analysis'!$B15,'Data Repository Table'!$F:$F,'Revenue Analysis'!$C15,'Data Repository Table'!$G:$G,'Revenue Analysis'!$D15,'Data Repository Table'!$D:$D,'Revenue Analysis'!J$10)</f>
        <v>869695.6798400064</v>
      </c>
      <c r="K15" s="50">
        <f>SUMIFS('Data Repository Table'!$I:$I,'Data Repository Table'!$C:$C,'Revenue Analysis'!$A15,'Data Repository Table'!$B:$B,'Revenue Analysis'!$B15,'Data Repository Table'!$F:$F,'Revenue Analysis'!$C15,'Data Repository Table'!$G:$G,'Revenue Analysis'!$D15,'Data Repository Table'!$D:$D,'Revenue Analysis'!K$10)</f>
        <v>1264340.7317083809</v>
      </c>
      <c r="L15" s="50">
        <f>SUMIFS('Data Repository Table'!$I:$I,'Data Repository Table'!$C:$C,'Revenue Analysis'!$A15,'Data Repository Table'!$B:$B,'Revenue Analysis'!$B15,'Data Repository Table'!$F:$F,'Revenue Analysis'!$C15,'Data Repository Table'!$G:$G,'Revenue Analysis'!$D15,'Data Repository Table'!$D:$D,'Revenue Analysis'!L$10)</f>
        <v>1119155.521886325</v>
      </c>
      <c r="M15" s="50">
        <f>SUMIFS('Data Repository Table'!$I:$I,'Data Repository Table'!$C:$C,'Revenue Analysis'!$A15,'Data Repository Table'!$B:$B,'Revenue Analysis'!$B15,'Data Repository Table'!$F:$F,'Revenue Analysis'!$C15,'Data Repository Table'!$G:$G,'Revenue Analysis'!$D15,'Data Repository Table'!$D:$D,'Revenue Analysis'!M$10)</f>
        <v>1179517.3866851374</v>
      </c>
      <c r="N15" s="50">
        <f>SUMIFS('Data Repository Table'!$I:$I,'Data Repository Table'!$C:$C,'Revenue Analysis'!$A15,'Data Repository Table'!$B:$B,'Revenue Analysis'!$B15,'Data Repository Table'!$F:$F,'Revenue Analysis'!$C15,'Data Repository Table'!$G:$G,'Revenue Analysis'!$D15,'Data Repository Table'!$D:$D,'Revenue Analysis'!N$10)</f>
        <v>861832.25446635636</v>
      </c>
      <c r="O15" s="50">
        <f>SUMIFS('Data Repository Table'!$I:$I,'Data Repository Table'!$C:$C,'Revenue Analysis'!$A15,'Data Repository Table'!$B:$B,'Revenue Analysis'!$B15,'Data Repository Table'!$F:$F,'Revenue Analysis'!$C15,'Data Repository Table'!$G:$G,'Revenue Analysis'!$D15,'Data Repository Table'!$D:$D,'Revenue Analysis'!O$10)</f>
        <v>871962.48344108742</v>
      </c>
      <c r="P15" s="50">
        <f>SUMIFS('Data Repository Table'!$I:$I,'Data Repository Table'!$C:$C,'Revenue Analysis'!$A15,'Data Repository Table'!$B:$B,'Revenue Analysis'!$B15,'Data Repository Table'!$F:$F,'Revenue Analysis'!$C15,'Data Repository Table'!$G:$G,'Revenue Analysis'!$D15,'Data Repository Table'!$D:$D,'Revenue Analysis'!P$10)</f>
        <v>837899.13512978749</v>
      </c>
      <c r="Q15" s="50">
        <f t="shared" si="0"/>
        <v>11466597.094530459</v>
      </c>
      <c r="R15" s="6"/>
      <c r="S15" s="6"/>
      <c r="T15" s="6"/>
      <c r="U15" s="6"/>
      <c r="V15" s="6"/>
      <c r="W15" s="6"/>
      <c r="X15" s="6"/>
      <c r="Y15" s="6"/>
      <c r="Z15" s="6"/>
    </row>
    <row r="16" spans="1:26" ht="27.75" customHeight="1">
      <c r="A16" s="37" t="s">
        <v>34</v>
      </c>
      <c r="B16" s="37" t="s">
        <v>33</v>
      </c>
      <c r="C16" s="37" t="s">
        <v>40</v>
      </c>
      <c r="D16" s="37" t="s">
        <v>36</v>
      </c>
      <c r="E16" s="50">
        <f>SUMIFS('Data Repository Table'!$I:$I,'Data Repository Table'!$C:$C,'Revenue Analysis'!$A16,'Data Repository Table'!$B:$B,'Revenue Analysis'!$B16,'Data Repository Table'!$F:$F,'Revenue Analysis'!$C16,'Data Repository Table'!$G:$G,'Revenue Analysis'!$D16,'Data Repository Table'!$D:$D,'Revenue Analysis'!E$10)</f>
        <v>1296758.36136</v>
      </c>
      <c r="F16" s="50">
        <f>SUMIFS('Data Repository Table'!$I:$I,'Data Repository Table'!$C:$C,'Revenue Analysis'!$A16,'Data Repository Table'!$B:$B,'Revenue Analysis'!$B16,'Data Repository Table'!$F:$F,'Revenue Analysis'!$C16,'Data Repository Table'!$G:$G,'Revenue Analysis'!$D16,'Data Repository Table'!$D:$D,'Revenue Analysis'!F$10)</f>
        <v>1248980.56822</v>
      </c>
      <c r="G16" s="50">
        <f>SUMIFS('Data Repository Table'!$I:$I,'Data Repository Table'!$C:$C,'Revenue Analysis'!$A16,'Data Repository Table'!$B:$B,'Revenue Analysis'!$B16,'Data Repository Table'!$F:$F,'Revenue Analysis'!$C16,'Data Repository Table'!$G:$G,'Revenue Analysis'!$D16,'Data Repository Table'!$D:$D,'Revenue Analysis'!G$10)</f>
        <v>1153392.4247999999</v>
      </c>
      <c r="H16" s="50">
        <f>SUMIFS('Data Repository Table'!$I:$I,'Data Repository Table'!$C:$C,'Revenue Analysis'!$A16,'Data Repository Table'!$B:$B,'Revenue Analysis'!$B16,'Data Repository Table'!$F:$F,'Revenue Analysis'!$C16,'Data Repository Table'!$G:$G,'Revenue Analysis'!$D16,'Data Repository Table'!$D:$D,'Revenue Analysis'!H$10)</f>
        <v>1144901.76416</v>
      </c>
      <c r="I16" s="50">
        <f>SUMIFS('Data Repository Table'!$I:$I,'Data Repository Table'!$C:$C,'Revenue Analysis'!$A16,'Data Repository Table'!$B:$B,'Revenue Analysis'!$B16,'Data Repository Table'!$F:$F,'Revenue Analysis'!$C16,'Data Repository Table'!$G:$G,'Revenue Analysis'!$D16,'Data Repository Table'!$D:$D,'Revenue Analysis'!I$10)</f>
        <v>1208964.11944</v>
      </c>
      <c r="J16" s="50">
        <f>SUMIFS('Data Repository Table'!$I:$I,'Data Repository Table'!$C:$C,'Revenue Analysis'!$A16,'Data Repository Table'!$B:$B,'Revenue Analysis'!$B16,'Data Repository Table'!$F:$F,'Revenue Analysis'!$C16,'Data Repository Table'!$G:$G,'Revenue Analysis'!$D16,'Data Repository Table'!$D:$D,'Revenue Analysis'!J$10)</f>
        <v>1179748.2727800002</v>
      </c>
      <c r="K16" s="50">
        <f>SUMIFS('Data Repository Table'!$I:$I,'Data Repository Table'!$C:$C,'Revenue Analysis'!$A16,'Data Repository Table'!$B:$B,'Revenue Analysis'!$B16,'Data Repository Table'!$F:$F,'Revenue Analysis'!$C16,'Data Repository Table'!$G:$G,'Revenue Analysis'!$D16,'Data Repository Table'!$D:$D,'Revenue Analysis'!K$10)</f>
        <v>1715087.0459799999</v>
      </c>
      <c r="L16" s="50">
        <f>SUMIFS('Data Repository Table'!$I:$I,'Data Repository Table'!$C:$C,'Revenue Analysis'!$A16,'Data Repository Table'!$B:$B,'Revenue Analysis'!$B16,'Data Repository Table'!$F:$F,'Revenue Analysis'!$C16,'Data Repository Table'!$G:$G,'Revenue Analysis'!$D16,'Data Repository Table'!$D:$D,'Revenue Analysis'!L$10)</f>
        <v>1518142.2933600002</v>
      </c>
      <c r="M16" s="50">
        <f>SUMIFS('Data Repository Table'!$I:$I,'Data Repository Table'!$C:$C,'Revenue Analysis'!$A16,'Data Repository Table'!$B:$B,'Revenue Analysis'!$B16,'Data Repository Table'!$F:$F,'Revenue Analysis'!$C16,'Data Repository Table'!$G:$G,'Revenue Analysis'!$D16,'Data Repository Table'!$D:$D,'Revenue Analysis'!M$10)</f>
        <v>1600023.58516</v>
      </c>
      <c r="N16" s="50">
        <f>SUMIFS('Data Repository Table'!$I:$I,'Data Repository Table'!$C:$C,'Revenue Analysis'!$A16,'Data Repository Table'!$B:$B,'Revenue Analysis'!$B16,'Data Repository Table'!$F:$F,'Revenue Analysis'!$C16,'Data Repository Table'!$G:$G,'Revenue Analysis'!$D16,'Data Repository Table'!$D:$D,'Revenue Analysis'!N$10)</f>
        <v>1169081.4812600003</v>
      </c>
      <c r="O16" s="50">
        <f>SUMIFS('Data Repository Table'!$I:$I,'Data Repository Table'!$C:$C,'Revenue Analysis'!$A16,'Data Repository Table'!$B:$B,'Revenue Analysis'!$B16,'Data Repository Table'!$F:$F,'Revenue Analysis'!$C16,'Data Repository Table'!$G:$G,'Revenue Analysis'!$D16,'Data Repository Table'!$D:$D,'Revenue Analysis'!O$10)</f>
        <v>1182823.2077200001</v>
      </c>
      <c r="P16" s="50">
        <f>SUMIFS('Data Repository Table'!$I:$I,'Data Repository Table'!$C:$C,'Revenue Analysis'!$A16,'Data Repository Table'!$B:$B,'Revenue Analysis'!$B16,'Data Repository Table'!$F:$F,'Revenue Analysis'!$C16,'Data Repository Table'!$G:$G,'Revenue Analysis'!$D16,'Data Repository Table'!$D:$D,'Revenue Analysis'!P$10)</f>
        <v>1136616.0374800002</v>
      </c>
      <c r="Q16" s="50">
        <f t="shared" si="0"/>
        <v>15554519.161720002</v>
      </c>
      <c r="R16" s="6"/>
      <c r="S16" s="6"/>
      <c r="T16" s="6"/>
      <c r="U16" s="6"/>
      <c r="V16" s="6"/>
      <c r="W16" s="6"/>
      <c r="X16" s="6"/>
      <c r="Y16" s="6"/>
      <c r="Z16" s="6"/>
    </row>
    <row r="17" spans="1:26" ht="27.75" customHeight="1">
      <c r="A17" s="48"/>
      <c r="B17" s="48"/>
      <c r="C17" s="48"/>
      <c r="D17" s="48"/>
      <c r="E17" s="51"/>
      <c r="F17" s="51"/>
      <c r="G17" s="51"/>
      <c r="H17" s="51"/>
      <c r="I17" s="51"/>
      <c r="J17" s="51"/>
      <c r="K17" s="51"/>
      <c r="L17" s="51"/>
      <c r="M17" s="51"/>
      <c r="N17" s="51"/>
      <c r="O17" s="51"/>
      <c r="P17" s="51"/>
      <c r="Q17" s="51"/>
      <c r="R17" s="51"/>
      <c r="S17" s="51"/>
      <c r="T17" s="51"/>
      <c r="U17" s="51"/>
      <c r="V17" s="51"/>
      <c r="W17" s="51"/>
      <c r="X17" s="51"/>
      <c r="Y17" s="51"/>
      <c r="Z17" s="51"/>
    </row>
    <row r="18" spans="1:26" ht="27.75" customHeight="1">
      <c r="A18" s="37" t="s">
        <v>41</v>
      </c>
      <c r="B18" s="37" t="s">
        <v>33</v>
      </c>
      <c r="C18" s="37" t="s">
        <v>35</v>
      </c>
      <c r="D18" s="37" t="s">
        <v>36</v>
      </c>
      <c r="E18" s="50">
        <f>SUMIFS('Data Repository Table'!$I:$I,'Data Repository Table'!$C:$C,'Revenue Analysis'!$A18,'Data Repository Table'!$B:$B,'Revenue Analysis'!$B18,'Data Repository Table'!$F:$F,'Revenue Analysis'!$C18,'Data Repository Table'!$G:$G,'Revenue Analysis'!$D18,'Data Repository Table'!$D:$D,'Revenue Analysis'!E$10)</f>
        <v>2406673.7462499999</v>
      </c>
      <c r="F18" s="50">
        <f>SUMIFS('Data Repository Table'!$I:$I,'Data Repository Table'!$C:$C,'Revenue Analysis'!$A18,'Data Repository Table'!$B:$B,'Revenue Analysis'!$B18,'Data Repository Table'!$F:$F,'Revenue Analysis'!$C18,'Data Repository Table'!$G:$G,'Revenue Analysis'!$D18,'Data Repository Table'!$D:$D,'Revenue Analysis'!F$10)</f>
        <v>2028377.0049999999</v>
      </c>
      <c r="G18" s="50">
        <f>SUMIFS('Data Repository Table'!$I:$I,'Data Repository Table'!$C:$C,'Revenue Analysis'!$A18,'Data Repository Table'!$B:$B,'Revenue Analysis'!$B18,'Data Repository Table'!$F:$F,'Revenue Analysis'!$C18,'Data Repository Table'!$G:$G,'Revenue Analysis'!$D18,'Data Repository Table'!$D:$D,'Revenue Analysis'!G$10)</f>
        <v>2241097.23875</v>
      </c>
      <c r="H18" s="50">
        <f>SUMIFS('Data Repository Table'!$I:$I,'Data Repository Table'!$C:$C,'Revenue Analysis'!$A18,'Data Repository Table'!$B:$B,'Revenue Analysis'!$B18,'Data Repository Table'!$F:$F,'Revenue Analysis'!$C18,'Data Repository Table'!$G:$G,'Revenue Analysis'!$D18,'Data Repository Table'!$D:$D,'Revenue Analysis'!H$10)</f>
        <v>2104393.5099999998</v>
      </c>
      <c r="I18" s="50">
        <f>SUMIFS('Data Repository Table'!$I:$I,'Data Repository Table'!$C:$C,'Revenue Analysis'!$A18,'Data Repository Table'!$B:$B,'Revenue Analysis'!$B18,'Data Repository Table'!$F:$F,'Revenue Analysis'!$C18,'Data Repository Table'!$G:$G,'Revenue Analysis'!$D18,'Data Repository Table'!$D:$D,'Revenue Analysis'!I$10)</f>
        <v>1921236.2224999999</v>
      </c>
      <c r="J18" s="50">
        <f>SUMIFS('Data Repository Table'!$I:$I,'Data Repository Table'!$C:$C,'Revenue Analysis'!$A18,'Data Repository Table'!$B:$B,'Revenue Analysis'!$B18,'Data Repository Table'!$F:$F,'Revenue Analysis'!$C18,'Data Repository Table'!$G:$G,'Revenue Analysis'!$D18,'Data Repository Table'!$D:$D,'Revenue Analysis'!J$10)</f>
        <v>2161522.17</v>
      </c>
      <c r="K18" s="50">
        <f>SUMIFS('Data Repository Table'!$I:$I,'Data Repository Table'!$C:$C,'Revenue Analysis'!$A18,'Data Repository Table'!$B:$B,'Revenue Analysis'!$B18,'Data Repository Table'!$F:$F,'Revenue Analysis'!$C18,'Data Repository Table'!$G:$G,'Revenue Analysis'!$D18,'Data Repository Table'!$D:$D,'Revenue Analysis'!K$10)</f>
        <v>3104730.2250000001</v>
      </c>
      <c r="L18" s="50">
        <f>SUMIFS('Data Repository Table'!$I:$I,'Data Repository Table'!$C:$C,'Revenue Analysis'!$A18,'Data Repository Table'!$B:$B,'Revenue Analysis'!$B18,'Data Repository Table'!$F:$F,'Revenue Analysis'!$C18,'Data Repository Table'!$G:$G,'Revenue Analysis'!$D18,'Data Repository Table'!$D:$D,'Revenue Analysis'!L$10)</f>
        <v>2116798.7124999999</v>
      </c>
      <c r="M18" s="50">
        <f>SUMIFS('Data Repository Table'!$I:$I,'Data Repository Table'!$C:$C,'Revenue Analysis'!$A18,'Data Repository Table'!$B:$B,'Revenue Analysis'!$B18,'Data Repository Table'!$F:$F,'Revenue Analysis'!$C18,'Data Repository Table'!$G:$G,'Revenue Analysis'!$D18,'Data Repository Table'!$D:$D,'Revenue Analysis'!M$10)</f>
        <v>2728427.88625</v>
      </c>
      <c r="N18" s="50">
        <f>SUMIFS('Data Repository Table'!$I:$I,'Data Repository Table'!$C:$C,'Revenue Analysis'!$A18,'Data Repository Table'!$B:$B,'Revenue Analysis'!$B18,'Data Repository Table'!$F:$F,'Revenue Analysis'!$C18,'Data Repository Table'!$G:$G,'Revenue Analysis'!$D18,'Data Repository Table'!$D:$D,'Revenue Analysis'!N$10)</f>
        <v>2259504.8675000002</v>
      </c>
      <c r="O18" s="50">
        <f>SUMIFS('Data Repository Table'!$I:$I,'Data Repository Table'!$C:$C,'Revenue Analysis'!$A18,'Data Repository Table'!$B:$B,'Revenue Analysis'!$B18,'Data Repository Table'!$F:$F,'Revenue Analysis'!$C18,'Data Repository Table'!$G:$G,'Revenue Analysis'!$D18,'Data Repository Table'!$D:$D,'Revenue Analysis'!O$10)</f>
        <v>2031569.2350000001</v>
      </c>
      <c r="P18" s="50">
        <f>SUMIFS('Data Repository Table'!$I:$I,'Data Repository Table'!$C:$C,'Revenue Analysis'!$A18,'Data Repository Table'!$B:$B,'Revenue Analysis'!$B18,'Data Repository Table'!$F:$F,'Revenue Analysis'!$C18,'Data Repository Table'!$G:$G,'Revenue Analysis'!$D18,'Data Repository Table'!$D:$D,'Revenue Analysis'!P$10)</f>
        <v>2245023.2324999999</v>
      </c>
      <c r="Q18" s="50">
        <f t="shared" ref="Q18:Q22" si="1">SUM(E18:P18)</f>
        <v>27349354.051249996</v>
      </c>
      <c r="R18" s="6"/>
      <c r="S18" s="6"/>
      <c r="T18" s="6"/>
      <c r="U18" s="6"/>
      <c r="V18" s="6"/>
      <c r="W18" s="6"/>
      <c r="X18" s="6"/>
      <c r="Y18" s="6"/>
      <c r="Z18" s="6"/>
    </row>
    <row r="19" spans="1:26" ht="27.75" customHeight="1">
      <c r="A19" s="37" t="s">
        <v>41</v>
      </c>
      <c r="B19" s="37" t="s">
        <v>33</v>
      </c>
      <c r="C19" s="37" t="s">
        <v>35</v>
      </c>
      <c r="D19" s="37" t="s">
        <v>38</v>
      </c>
      <c r="E19" s="50">
        <f>SUMIFS('Data Repository Table'!$I:$I,'Data Repository Table'!$C:$C,'Revenue Analysis'!$A19,'Data Repository Table'!$B:$B,'Revenue Analysis'!$B19,'Data Repository Table'!$F:$F,'Revenue Analysis'!$C19,'Data Repository Table'!$G:$G,'Revenue Analysis'!$D19,'Data Repository Table'!$D:$D,'Revenue Analysis'!E$10)</f>
        <v>4813347.4924999997</v>
      </c>
      <c r="F19" s="50">
        <f>SUMIFS('Data Repository Table'!$I:$I,'Data Repository Table'!$C:$C,'Revenue Analysis'!$A19,'Data Repository Table'!$B:$B,'Revenue Analysis'!$B19,'Data Repository Table'!$F:$F,'Revenue Analysis'!$C19,'Data Repository Table'!$G:$G,'Revenue Analysis'!$D19,'Data Repository Table'!$D:$D,'Revenue Analysis'!F$10)</f>
        <v>4056754.01</v>
      </c>
      <c r="G19" s="50">
        <f>SUMIFS('Data Repository Table'!$I:$I,'Data Repository Table'!$C:$C,'Revenue Analysis'!$A19,'Data Repository Table'!$B:$B,'Revenue Analysis'!$B19,'Data Repository Table'!$F:$F,'Revenue Analysis'!$C19,'Data Repository Table'!$G:$G,'Revenue Analysis'!$D19,'Data Repository Table'!$D:$D,'Revenue Analysis'!G$10)</f>
        <v>4482194.4775</v>
      </c>
      <c r="H19" s="50">
        <f>SUMIFS('Data Repository Table'!$I:$I,'Data Repository Table'!$C:$C,'Revenue Analysis'!$A19,'Data Repository Table'!$B:$B,'Revenue Analysis'!$B19,'Data Repository Table'!$F:$F,'Revenue Analysis'!$C19,'Data Repository Table'!$G:$G,'Revenue Analysis'!$D19,'Data Repository Table'!$D:$D,'Revenue Analysis'!H$10)</f>
        <v>4208787.0199999996</v>
      </c>
      <c r="I19" s="50">
        <f>SUMIFS('Data Repository Table'!$I:$I,'Data Repository Table'!$C:$C,'Revenue Analysis'!$A19,'Data Repository Table'!$B:$B,'Revenue Analysis'!$B19,'Data Repository Table'!$F:$F,'Revenue Analysis'!$C19,'Data Repository Table'!$G:$G,'Revenue Analysis'!$D19,'Data Repository Table'!$D:$D,'Revenue Analysis'!I$10)</f>
        <v>3842472.4449999998</v>
      </c>
      <c r="J19" s="50">
        <f>SUMIFS('Data Repository Table'!$I:$I,'Data Repository Table'!$C:$C,'Revenue Analysis'!$A19,'Data Repository Table'!$B:$B,'Revenue Analysis'!$B19,'Data Repository Table'!$F:$F,'Revenue Analysis'!$C19,'Data Repository Table'!$G:$G,'Revenue Analysis'!$D19,'Data Repository Table'!$D:$D,'Revenue Analysis'!J$10)</f>
        <v>4323044.34</v>
      </c>
      <c r="K19" s="50">
        <f>SUMIFS('Data Repository Table'!$I:$I,'Data Repository Table'!$C:$C,'Revenue Analysis'!$A19,'Data Repository Table'!$B:$B,'Revenue Analysis'!$B19,'Data Repository Table'!$F:$F,'Revenue Analysis'!$C19,'Data Repository Table'!$G:$G,'Revenue Analysis'!$D19,'Data Repository Table'!$D:$D,'Revenue Analysis'!K$10)</f>
        <v>6209460.4500000002</v>
      </c>
      <c r="L19" s="50">
        <f>SUMIFS('Data Repository Table'!$I:$I,'Data Repository Table'!$C:$C,'Revenue Analysis'!$A19,'Data Repository Table'!$B:$B,'Revenue Analysis'!$B19,'Data Repository Table'!$F:$F,'Revenue Analysis'!$C19,'Data Repository Table'!$G:$G,'Revenue Analysis'!$D19,'Data Repository Table'!$D:$D,'Revenue Analysis'!L$10)</f>
        <v>4633597.4249999998</v>
      </c>
      <c r="M19" s="50">
        <f>SUMIFS('Data Repository Table'!$I:$I,'Data Repository Table'!$C:$C,'Revenue Analysis'!$A19,'Data Repository Table'!$B:$B,'Revenue Analysis'!$B19,'Data Repository Table'!$F:$F,'Revenue Analysis'!$C19,'Data Repository Table'!$G:$G,'Revenue Analysis'!$D19,'Data Repository Table'!$D:$D,'Revenue Analysis'!M$10)</f>
        <v>5456855.7725</v>
      </c>
      <c r="N19" s="50">
        <f>SUMIFS('Data Repository Table'!$I:$I,'Data Repository Table'!$C:$C,'Revenue Analysis'!$A19,'Data Repository Table'!$B:$B,'Revenue Analysis'!$B19,'Data Repository Table'!$F:$F,'Revenue Analysis'!$C19,'Data Repository Table'!$G:$G,'Revenue Analysis'!$D19,'Data Repository Table'!$D:$D,'Revenue Analysis'!N$10)</f>
        <v>4519009.7350000003</v>
      </c>
      <c r="O19" s="50">
        <f>SUMIFS('Data Repository Table'!$I:$I,'Data Repository Table'!$C:$C,'Revenue Analysis'!$A19,'Data Repository Table'!$B:$B,'Revenue Analysis'!$B19,'Data Repository Table'!$F:$F,'Revenue Analysis'!$C19,'Data Repository Table'!$G:$G,'Revenue Analysis'!$D19,'Data Repository Table'!$D:$D,'Revenue Analysis'!O$10)</f>
        <v>4063138.47</v>
      </c>
      <c r="P19" s="50">
        <f>SUMIFS('Data Repository Table'!$I:$I,'Data Repository Table'!$C:$C,'Revenue Analysis'!$A19,'Data Repository Table'!$B:$B,'Revenue Analysis'!$B19,'Data Repository Table'!$F:$F,'Revenue Analysis'!$C19,'Data Repository Table'!$G:$G,'Revenue Analysis'!$D19,'Data Repository Table'!$D:$D,'Revenue Analysis'!P$10)</f>
        <v>4490046.4649999999</v>
      </c>
      <c r="Q19" s="50">
        <f t="shared" si="1"/>
        <v>55098708.102499992</v>
      </c>
      <c r="R19" s="6"/>
      <c r="S19" s="6"/>
      <c r="T19" s="6"/>
      <c r="U19" s="6"/>
      <c r="V19" s="6"/>
      <c r="W19" s="6"/>
      <c r="X19" s="6"/>
      <c r="Y19" s="6"/>
      <c r="Z19" s="6"/>
    </row>
    <row r="20" spans="1:26" ht="27.75" customHeight="1">
      <c r="A20" s="37" t="s">
        <v>41</v>
      </c>
      <c r="B20" s="37" t="s">
        <v>33</v>
      </c>
      <c r="C20" s="37" t="s">
        <v>39</v>
      </c>
      <c r="D20" s="37" t="s">
        <v>36</v>
      </c>
      <c r="E20" s="50">
        <f>SUMIFS('Data Repository Table'!$I:$I,'Data Repository Table'!$C:$C,'Revenue Analysis'!$A20,'Data Repository Table'!$B:$B,'Revenue Analysis'!$B20,'Data Repository Table'!$F:$F,'Revenue Analysis'!$C20,'Data Repository Table'!$G:$G,'Revenue Analysis'!$D20,'Data Repository Table'!$D:$D,'Revenue Analysis'!E$10)</f>
        <v>2117872.8966999999</v>
      </c>
      <c r="F20" s="50">
        <f>SUMIFS('Data Repository Table'!$I:$I,'Data Repository Table'!$C:$C,'Revenue Analysis'!$A20,'Data Repository Table'!$B:$B,'Revenue Analysis'!$B20,'Data Repository Table'!$F:$F,'Revenue Analysis'!$C20,'Data Repository Table'!$G:$G,'Revenue Analysis'!$D20,'Data Repository Table'!$D:$D,'Revenue Analysis'!F$10)</f>
        <v>1784971.7644</v>
      </c>
      <c r="G20" s="50">
        <f>SUMIFS('Data Repository Table'!$I:$I,'Data Repository Table'!$C:$C,'Revenue Analysis'!$A20,'Data Repository Table'!$B:$B,'Revenue Analysis'!$B20,'Data Repository Table'!$F:$F,'Revenue Analysis'!$C20,'Data Repository Table'!$G:$G,'Revenue Analysis'!$D20,'Data Repository Table'!$D:$D,'Revenue Analysis'!G$10)</f>
        <v>1972165.5701000001</v>
      </c>
      <c r="H20" s="50">
        <f>SUMIFS('Data Repository Table'!$I:$I,'Data Repository Table'!$C:$C,'Revenue Analysis'!$A20,'Data Repository Table'!$B:$B,'Revenue Analysis'!$B20,'Data Repository Table'!$F:$F,'Revenue Analysis'!$C20,'Data Repository Table'!$G:$G,'Revenue Analysis'!$D20,'Data Repository Table'!$D:$D,'Revenue Analysis'!H$10)</f>
        <v>1851866.2887999997</v>
      </c>
      <c r="I20" s="50">
        <f>SUMIFS('Data Repository Table'!$I:$I,'Data Repository Table'!$C:$C,'Revenue Analysis'!$A20,'Data Repository Table'!$B:$B,'Revenue Analysis'!$B20,'Data Repository Table'!$F:$F,'Revenue Analysis'!$C20,'Data Repository Table'!$G:$G,'Revenue Analysis'!$D20,'Data Repository Table'!$D:$D,'Revenue Analysis'!I$10)</f>
        <v>1690687.8758</v>
      </c>
      <c r="J20" s="50">
        <f>SUMIFS('Data Repository Table'!$I:$I,'Data Repository Table'!$C:$C,'Revenue Analysis'!$A20,'Data Repository Table'!$B:$B,'Revenue Analysis'!$B20,'Data Repository Table'!$F:$F,'Revenue Analysis'!$C20,'Data Repository Table'!$G:$G,'Revenue Analysis'!$D20,'Data Repository Table'!$D:$D,'Revenue Analysis'!J$10)</f>
        <v>1902139.5096</v>
      </c>
      <c r="K20" s="50">
        <f>SUMIFS('Data Repository Table'!$I:$I,'Data Repository Table'!$C:$C,'Revenue Analysis'!$A20,'Data Repository Table'!$B:$B,'Revenue Analysis'!$B20,'Data Repository Table'!$F:$F,'Revenue Analysis'!$C20,'Data Repository Table'!$G:$G,'Revenue Analysis'!$D20,'Data Repository Table'!$D:$D,'Revenue Analysis'!K$10)</f>
        <v>2732162.5980000002</v>
      </c>
      <c r="L20" s="50">
        <f>SUMIFS('Data Repository Table'!$I:$I,'Data Repository Table'!$C:$C,'Revenue Analysis'!$A20,'Data Repository Table'!$B:$B,'Revenue Analysis'!$B20,'Data Repository Table'!$F:$F,'Revenue Analysis'!$C20,'Data Repository Table'!$G:$G,'Revenue Analysis'!$D20,'Data Repository Table'!$D:$D,'Revenue Analysis'!L$10)</f>
        <v>2478782.8670000001</v>
      </c>
      <c r="M20" s="50">
        <f>SUMIFS('Data Repository Table'!$I:$I,'Data Repository Table'!$C:$C,'Revenue Analysis'!$A20,'Data Repository Table'!$B:$B,'Revenue Analysis'!$B20,'Data Repository Table'!$F:$F,'Revenue Analysis'!$C20,'Data Repository Table'!$G:$G,'Revenue Analysis'!$D20,'Data Repository Table'!$D:$D,'Revenue Analysis'!M$10)</f>
        <v>2401016.5399000002</v>
      </c>
      <c r="N20" s="50">
        <f>SUMIFS('Data Repository Table'!$I:$I,'Data Repository Table'!$C:$C,'Revenue Analysis'!$A20,'Data Repository Table'!$B:$B,'Revenue Analysis'!$B20,'Data Repository Table'!$F:$F,'Revenue Analysis'!$C20,'Data Repository Table'!$G:$G,'Revenue Analysis'!$D20,'Data Repository Table'!$D:$D,'Revenue Analysis'!N$10)</f>
        <v>1988364.2834000001</v>
      </c>
      <c r="O20" s="50">
        <f>SUMIFS('Data Repository Table'!$I:$I,'Data Repository Table'!$C:$C,'Revenue Analysis'!$A20,'Data Repository Table'!$B:$B,'Revenue Analysis'!$B20,'Data Repository Table'!$F:$F,'Revenue Analysis'!$C20,'Data Repository Table'!$G:$G,'Revenue Analysis'!$D20,'Data Repository Table'!$D:$D,'Revenue Analysis'!O$10)</f>
        <v>1787780.9268</v>
      </c>
      <c r="P20" s="50">
        <f>SUMIFS('Data Repository Table'!$I:$I,'Data Repository Table'!$C:$C,'Revenue Analysis'!$A20,'Data Repository Table'!$B:$B,'Revenue Analysis'!$B20,'Data Repository Table'!$F:$F,'Revenue Analysis'!$C20,'Data Repository Table'!$G:$G,'Revenue Analysis'!$D20,'Data Repository Table'!$D:$D,'Revenue Analysis'!P$10)</f>
        <v>1975620.4446</v>
      </c>
      <c r="Q20" s="50">
        <f t="shared" si="1"/>
        <v>24683431.565100003</v>
      </c>
      <c r="R20" s="6"/>
      <c r="S20" s="6"/>
      <c r="T20" s="6"/>
      <c r="U20" s="6"/>
      <c r="V20" s="6"/>
      <c r="W20" s="6"/>
      <c r="X20" s="6"/>
      <c r="Y20" s="6"/>
      <c r="Z20" s="6"/>
    </row>
    <row r="21" spans="1:26" ht="27.75" customHeight="1">
      <c r="A21" s="37" t="s">
        <v>41</v>
      </c>
      <c r="B21" s="37" t="s">
        <v>33</v>
      </c>
      <c r="C21" s="37" t="s">
        <v>39</v>
      </c>
      <c r="D21" s="37" t="s">
        <v>38</v>
      </c>
      <c r="E21" s="50">
        <f>SUMIFS('Data Repository Table'!$I:$I,'Data Repository Table'!$C:$C,'Revenue Analysis'!$A21,'Data Repository Table'!$B:$B,'Revenue Analysis'!$B21,'Data Repository Table'!$F:$F,'Revenue Analysis'!$C21,'Data Repository Table'!$G:$G,'Revenue Analysis'!$D21,'Data Repository Table'!$D:$D,'Revenue Analysis'!E$10)</f>
        <v>3850677.9939999999</v>
      </c>
      <c r="F21" s="50">
        <f>SUMIFS('Data Repository Table'!$I:$I,'Data Repository Table'!$C:$C,'Revenue Analysis'!$A21,'Data Repository Table'!$B:$B,'Revenue Analysis'!$B21,'Data Repository Table'!$F:$F,'Revenue Analysis'!$C21,'Data Repository Table'!$G:$G,'Revenue Analysis'!$D21,'Data Repository Table'!$D:$D,'Revenue Analysis'!F$10)</f>
        <v>3245403.2080000001</v>
      </c>
      <c r="G21" s="50">
        <f>SUMIFS('Data Repository Table'!$I:$I,'Data Repository Table'!$C:$C,'Revenue Analysis'!$A21,'Data Repository Table'!$B:$B,'Revenue Analysis'!$B21,'Data Repository Table'!$F:$F,'Revenue Analysis'!$C21,'Data Repository Table'!$G:$G,'Revenue Analysis'!$D21,'Data Repository Table'!$D:$D,'Revenue Analysis'!G$10)</f>
        <v>3585755.5820000004</v>
      </c>
      <c r="H21" s="50">
        <f>SUMIFS('Data Repository Table'!$I:$I,'Data Repository Table'!$C:$C,'Revenue Analysis'!$A21,'Data Repository Table'!$B:$B,'Revenue Analysis'!$B21,'Data Repository Table'!$F:$F,'Revenue Analysis'!$C21,'Data Repository Table'!$G:$G,'Revenue Analysis'!$D21,'Data Repository Table'!$D:$D,'Revenue Analysis'!H$10)</f>
        <v>3367029.6159999999</v>
      </c>
      <c r="I21" s="50">
        <f>SUMIFS('Data Repository Table'!$I:$I,'Data Repository Table'!$C:$C,'Revenue Analysis'!$A21,'Data Repository Table'!$B:$B,'Revenue Analysis'!$B21,'Data Repository Table'!$F:$F,'Revenue Analysis'!$C21,'Data Repository Table'!$G:$G,'Revenue Analysis'!$D21,'Data Repository Table'!$D:$D,'Revenue Analysis'!I$10)</f>
        <v>3073977.9560000002</v>
      </c>
      <c r="J21" s="50">
        <f>SUMIFS('Data Repository Table'!$I:$I,'Data Repository Table'!$C:$C,'Revenue Analysis'!$A21,'Data Repository Table'!$B:$B,'Revenue Analysis'!$B21,'Data Repository Table'!$F:$F,'Revenue Analysis'!$C21,'Data Repository Table'!$G:$G,'Revenue Analysis'!$D21,'Data Repository Table'!$D:$D,'Revenue Analysis'!J$10)</f>
        <v>3458435.4720000001</v>
      </c>
      <c r="K21" s="50">
        <f>SUMIFS('Data Repository Table'!$I:$I,'Data Repository Table'!$C:$C,'Revenue Analysis'!$A21,'Data Repository Table'!$B:$B,'Revenue Analysis'!$B21,'Data Repository Table'!$F:$F,'Revenue Analysis'!$C21,'Data Repository Table'!$G:$G,'Revenue Analysis'!$D21,'Data Repository Table'!$D:$D,'Revenue Analysis'!K$10)</f>
        <v>4967568.3600000003</v>
      </c>
      <c r="L21" s="50">
        <f>SUMIFS('Data Repository Table'!$I:$I,'Data Repository Table'!$C:$C,'Revenue Analysis'!$A21,'Data Repository Table'!$B:$B,'Revenue Analysis'!$B21,'Data Repository Table'!$F:$F,'Revenue Analysis'!$C21,'Data Repository Table'!$G:$G,'Revenue Analysis'!$D21,'Data Repository Table'!$D:$D,'Revenue Analysis'!L$10)</f>
        <v>4506877.9400000004</v>
      </c>
      <c r="M21" s="50">
        <f>SUMIFS('Data Repository Table'!$I:$I,'Data Repository Table'!$C:$C,'Revenue Analysis'!$A21,'Data Repository Table'!$B:$B,'Revenue Analysis'!$B21,'Data Repository Table'!$F:$F,'Revenue Analysis'!$C21,'Data Repository Table'!$G:$G,'Revenue Analysis'!$D21,'Data Repository Table'!$D:$D,'Revenue Analysis'!M$10)</f>
        <v>4365484.6179999998</v>
      </c>
      <c r="N21" s="50">
        <f>SUMIFS('Data Repository Table'!$I:$I,'Data Repository Table'!$C:$C,'Revenue Analysis'!$A21,'Data Repository Table'!$B:$B,'Revenue Analysis'!$B21,'Data Repository Table'!$F:$F,'Revenue Analysis'!$C21,'Data Repository Table'!$G:$G,'Revenue Analysis'!$D21,'Data Repository Table'!$D:$D,'Revenue Analysis'!N$10)</f>
        <v>4615207.7879999997</v>
      </c>
      <c r="O21" s="50">
        <f>SUMIFS('Data Repository Table'!$I:$I,'Data Repository Table'!$C:$C,'Revenue Analysis'!$A21,'Data Repository Table'!$B:$B,'Revenue Analysis'!$B21,'Data Repository Table'!$F:$F,'Revenue Analysis'!$C21,'Data Repository Table'!$G:$G,'Revenue Analysis'!$D21,'Data Repository Table'!$D:$D,'Revenue Analysis'!O$10)</f>
        <v>3250510.7760000005</v>
      </c>
      <c r="P21" s="50">
        <f>SUMIFS('Data Repository Table'!$I:$I,'Data Repository Table'!$C:$C,'Revenue Analysis'!$A21,'Data Repository Table'!$B:$B,'Revenue Analysis'!$B21,'Data Repository Table'!$F:$F,'Revenue Analysis'!$C21,'Data Repository Table'!$G:$G,'Revenue Analysis'!$D21,'Data Repository Table'!$D:$D,'Revenue Analysis'!P$10)</f>
        <v>3592037.1720000003</v>
      </c>
      <c r="Q21" s="50">
        <f t="shared" si="1"/>
        <v>45878966.482000001</v>
      </c>
      <c r="R21" s="6"/>
      <c r="S21" s="6"/>
      <c r="T21" s="6"/>
      <c r="U21" s="6"/>
      <c r="V21" s="6"/>
      <c r="W21" s="6"/>
      <c r="X21" s="6"/>
      <c r="Y21" s="6"/>
      <c r="Z21" s="6"/>
    </row>
    <row r="22" spans="1:26" ht="27.75" customHeight="1">
      <c r="A22" s="37" t="s">
        <v>41</v>
      </c>
      <c r="B22" s="37" t="s">
        <v>33</v>
      </c>
      <c r="C22" s="37" t="s">
        <v>40</v>
      </c>
      <c r="D22" s="37" t="s">
        <v>36</v>
      </c>
      <c r="E22" s="50">
        <f>SUMIFS('Data Repository Table'!$I:$I,'Data Repository Table'!$C:$C,'Revenue Analysis'!$A22,'Data Repository Table'!$B:$B,'Revenue Analysis'!$B22,'Data Repository Table'!$F:$F,'Revenue Analysis'!$C22,'Data Repository Table'!$G:$G,'Revenue Analysis'!$D22,'Data Repository Table'!$D:$D,'Revenue Analysis'!E$10)</f>
        <v>4139478.8435499985</v>
      </c>
      <c r="F22" s="50">
        <f>SUMIFS('Data Repository Table'!$I:$I,'Data Repository Table'!$C:$C,'Revenue Analysis'!$A22,'Data Repository Table'!$B:$B,'Revenue Analysis'!$B22,'Data Repository Table'!$F:$F,'Revenue Analysis'!$C22,'Data Repository Table'!$G:$G,'Revenue Analysis'!$D22,'Data Repository Table'!$D:$D,'Revenue Analysis'!F$10)</f>
        <v>3488808.4485999988</v>
      </c>
      <c r="G22" s="50">
        <f>SUMIFS('Data Repository Table'!$I:$I,'Data Repository Table'!$C:$C,'Revenue Analysis'!$A22,'Data Repository Table'!$B:$B,'Revenue Analysis'!$B22,'Data Repository Table'!$F:$F,'Revenue Analysis'!$C22,'Data Repository Table'!$G:$G,'Revenue Analysis'!$D22,'Data Repository Table'!$D:$D,'Revenue Analysis'!G$10)</f>
        <v>3854687.2506499989</v>
      </c>
      <c r="H22" s="50">
        <f>SUMIFS('Data Repository Table'!$I:$I,'Data Repository Table'!$C:$C,'Revenue Analysis'!$A22,'Data Repository Table'!$B:$B,'Revenue Analysis'!$B22,'Data Repository Table'!$F:$F,'Revenue Analysis'!$C22,'Data Repository Table'!$G:$G,'Revenue Analysis'!$D22,'Data Repository Table'!$D:$D,'Revenue Analysis'!H$10)</f>
        <v>3619556.8371999986</v>
      </c>
      <c r="I22" s="50">
        <f>SUMIFS('Data Repository Table'!$I:$I,'Data Repository Table'!$C:$C,'Revenue Analysis'!$A22,'Data Repository Table'!$B:$B,'Revenue Analysis'!$B22,'Data Repository Table'!$F:$F,'Revenue Analysis'!$C22,'Data Repository Table'!$G:$G,'Revenue Analysis'!$D22,'Data Repository Table'!$D:$D,'Revenue Analysis'!I$10)</f>
        <v>3304526.302699999</v>
      </c>
      <c r="J22" s="50">
        <f>SUMIFS('Data Repository Table'!$I:$I,'Data Repository Table'!$C:$C,'Revenue Analysis'!$A22,'Data Repository Table'!$B:$B,'Revenue Analysis'!$B22,'Data Repository Table'!$F:$F,'Revenue Analysis'!$C22,'Data Repository Table'!$G:$G,'Revenue Analysis'!$D22,'Data Repository Table'!$D:$D,'Revenue Analysis'!J$10)</f>
        <v>3717818.1323999991</v>
      </c>
      <c r="K22" s="50">
        <f>SUMIFS('Data Repository Table'!$I:$I,'Data Repository Table'!$C:$C,'Revenue Analysis'!$A22,'Data Repository Table'!$B:$B,'Revenue Analysis'!$B22,'Data Repository Table'!$F:$F,'Revenue Analysis'!$C22,'Data Repository Table'!$G:$G,'Revenue Analysis'!$D22,'Data Repository Table'!$D:$D,'Revenue Analysis'!K$10)</f>
        <v>5340135.9869999988</v>
      </c>
      <c r="L22" s="50">
        <f>SUMIFS('Data Repository Table'!$I:$I,'Data Repository Table'!$C:$C,'Revenue Analysis'!$A22,'Data Repository Table'!$B:$B,'Revenue Analysis'!$B22,'Data Repository Table'!$F:$F,'Revenue Analysis'!$C22,'Data Repository Table'!$G:$G,'Revenue Analysis'!$D22,'Data Repository Table'!$D:$D,'Revenue Analysis'!L$10)</f>
        <v>4844893.7854999984</v>
      </c>
      <c r="M22" s="50">
        <f>SUMIFS('Data Repository Table'!$I:$I,'Data Repository Table'!$C:$C,'Revenue Analysis'!$A22,'Data Repository Table'!$B:$B,'Revenue Analysis'!$B22,'Data Repository Table'!$F:$F,'Revenue Analysis'!$C22,'Data Repository Table'!$G:$G,'Revenue Analysis'!$D22,'Data Repository Table'!$D:$D,'Revenue Analysis'!M$10)</f>
        <v>4692895.9643499991</v>
      </c>
      <c r="N22" s="50">
        <f>SUMIFS('Data Repository Table'!$I:$I,'Data Repository Table'!$C:$C,'Revenue Analysis'!$A22,'Data Repository Table'!$B:$B,'Revenue Analysis'!$B22,'Data Repository Table'!$F:$F,'Revenue Analysis'!$C22,'Data Repository Table'!$G:$G,'Revenue Analysis'!$D22,'Data Repository Table'!$D:$D,'Revenue Analysis'!N$10)</f>
        <v>4886348.3721000003</v>
      </c>
      <c r="O22" s="50">
        <f>SUMIFS('Data Repository Table'!$I:$I,'Data Repository Table'!$C:$C,'Revenue Analysis'!$A22,'Data Repository Table'!$B:$B,'Revenue Analysis'!$B22,'Data Repository Table'!$F:$F,'Revenue Analysis'!$C22,'Data Repository Table'!$G:$G,'Revenue Analysis'!$D22,'Data Repository Table'!$D:$D,'Revenue Analysis'!O$10)</f>
        <v>3494299.084199999</v>
      </c>
      <c r="P22" s="50">
        <f>SUMIFS('Data Repository Table'!$I:$I,'Data Repository Table'!$C:$C,'Revenue Analysis'!$A22,'Data Repository Table'!$B:$B,'Revenue Analysis'!$B22,'Data Repository Table'!$F:$F,'Revenue Analysis'!$C22,'Data Repository Table'!$G:$G,'Revenue Analysis'!$D22,'Data Repository Table'!$D:$D,'Revenue Analysis'!P$10)</f>
        <v>3861439.9598999987</v>
      </c>
      <c r="Q22" s="50">
        <f t="shared" si="1"/>
        <v>49244888.96814999</v>
      </c>
      <c r="R22" s="6"/>
      <c r="S22" s="6"/>
      <c r="T22" s="6"/>
      <c r="U22" s="6"/>
      <c r="V22" s="6"/>
      <c r="W22" s="6"/>
      <c r="X22" s="6"/>
      <c r="Y22" s="6"/>
      <c r="Z22" s="6"/>
    </row>
    <row r="23" spans="1:26" ht="27.75" customHeight="1">
      <c r="A23" s="48"/>
      <c r="B23" s="48"/>
      <c r="C23" s="48"/>
      <c r="D23" s="48"/>
      <c r="E23" s="51"/>
      <c r="F23" s="51"/>
      <c r="G23" s="51"/>
      <c r="H23" s="51"/>
      <c r="I23" s="51"/>
      <c r="J23" s="51"/>
      <c r="K23" s="51"/>
      <c r="L23" s="51"/>
      <c r="M23" s="51"/>
      <c r="N23" s="51"/>
      <c r="O23" s="51"/>
      <c r="P23" s="51"/>
      <c r="Q23" s="51"/>
      <c r="R23" s="51"/>
      <c r="S23" s="51"/>
      <c r="T23" s="51"/>
      <c r="U23" s="51"/>
      <c r="V23" s="51"/>
      <c r="W23" s="51"/>
      <c r="X23" s="51"/>
      <c r="Y23" s="51"/>
      <c r="Z23" s="51"/>
    </row>
    <row r="24" spans="1:26" ht="27.75" customHeight="1">
      <c r="A24" s="37" t="s">
        <v>42</v>
      </c>
      <c r="B24" s="37" t="s">
        <v>33</v>
      </c>
      <c r="C24" s="37" t="s">
        <v>35</v>
      </c>
      <c r="D24" s="37" t="s">
        <v>36</v>
      </c>
      <c r="E24" s="50">
        <f>SUMIFS('Data Repository Table'!$I:$I,'Data Repository Table'!$C:$C,'Revenue Analysis'!$A24,'Data Repository Table'!$B:$B,'Revenue Analysis'!$B24,'Data Repository Table'!$F:$F,'Revenue Analysis'!$C24,'Data Repository Table'!$G:$G,'Revenue Analysis'!$D24,'Data Repository Table'!$D:$D,'Revenue Analysis'!E$10)</f>
        <v>1766228.7212499999</v>
      </c>
      <c r="F24" s="50">
        <f>SUMIFS('Data Repository Table'!$I:$I,'Data Repository Table'!$C:$C,'Revenue Analysis'!$A24,'Data Repository Table'!$B:$B,'Revenue Analysis'!$B24,'Data Repository Table'!$F:$F,'Revenue Analysis'!$C24,'Data Repository Table'!$G:$G,'Revenue Analysis'!$D24,'Data Repository Table'!$D:$D,'Revenue Analysis'!F$10)</f>
        <v>1951422.76125</v>
      </c>
      <c r="G24" s="50">
        <f>SUMIFS('Data Repository Table'!$I:$I,'Data Repository Table'!$C:$C,'Revenue Analysis'!$A24,'Data Repository Table'!$B:$B,'Revenue Analysis'!$B24,'Data Repository Table'!$F:$F,'Revenue Analysis'!$C24,'Data Repository Table'!$G:$G,'Revenue Analysis'!$D24,'Data Repository Table'!$D:$D,'Revenue Analysis'!G$10)</f>
        <v>1699371.23875</v>
      </c>
      <c r="H24" s="50">
        <f>SUMIFS('Data Repository Table'!$I:$I,'Data Repository Table'!$C:$C,'Revenue Analysis'!$A24,'Data Repository Table'!$B:$B,'Revenue Analysis'!$B24,'Data Repository Table'!$F:$F,'Revenue Analysis'!$C24,'Data Repository Table'!$G:$G,'Revenue Analysis'!$D24,'Data Repository Table'!$D:$D,'Revenue Analysis'!H$10)</f>
        <v>1502189.2037500001</v>
      </c>
      <c r="I24" s="50">
        <f>SUMIFS('Data Repository Table'!$I:$I,'Data Repository Table'!$C:$C,'Revenue Analysis'!$A24,'Data Repository Table'!$B:$B,'Revenue Analysis'!$B24,'Data Repository Table'!$F:$F,'Revenue Analysis'!$C24,'Data Repository Table'!$G:$G,'Revenue Analysis'!$D24,'Data Repository Table'!$D:$D,'Revenue Analysis'!I$10)</f>
        <v>1650239.5062500001</v>
      </c>
      <c r="J24" s="50">
        <f>SUMIFS('Data Repository Table'!$I:$I,'Data Repository Table'!$C:$C,'Revenue Analysis'!$A24,'Data Repository Table'!$B:$B,'Revenue Analysis'!$B24,'Data Repository Table'!$F:$F,'Revenue Analysis'!$C24,'Data Repository Table'!$G:$G,'Revenue Analysis'!$D24,'Data Repository Table'!$D:$D,'Revenue Analysis'!J$10)</f>
        <v>1406546.085</v>
      </c>
      <c r="K24" s="50">
        <f>SUMIFS('Data Repository Table'!$I:$I,'Data Repository Table'!$C:$C,'Revenue Analysis'!$A24,'Data Repository Table'!$B:$B,'Revenue Analysis'!$B24,'Data Repository Table'!$F:$F,'Revenue Analysis'!$C24,'Data Repository Table'!$G:$G,'Revenue Analysis'!$D24,'Data Repository Table'!$D:$D,'Revenue Analysis'!K$10)</f>
        <v>2151540.1949999998</v>
      </c>
      <c r="L24" s="50">
        <f>SUMIFS('Data Repository Table'!$I:$I,'Data Repository Table'!$C:$C,'Revenue Analysis'!$A24,'Data Repository Table'!$B:$B,'Revenue Analysis'!$B24,'Data Repository Table'!$F:$F,'Revenue Analysis'!$C24,'Data Repository Table'!$G:$G,'Revenue Analysis'!$D24,'Data Repository Table'!$D:$D,'Revenue Analysis'!L$10)</f>
        <v>2191228.2262499998</v>
      </c>
      <c r="M24" s="50">
        <f>SUMIFS('Data Repository Table'!$I:$I,'Data Repository Table'!$C:$C,'Revenue Analysis'!$A24,'Data Repository Table'!$B:$B,'Revenue Analysis'!$B24,'Data Repository Table'!$F:$F,'Revenue Analysis'!$C24,'Data Repository Table'!$G:$G,'Revenue Analysis'!$D24,'Data Repository Table'!$D:$D,'Revenue Analysis'!M$10)</f>
        <v>1965526.61625</v>
      </c>
      <c r="N24" s="50">
        <f>SUMIFS('Data Repository Table'!$I:$I,'Data Repository Table'!$C:$C,'Revenue Analysis'!$A24,'Data Repository Table'!$B:$B,'Revenue Analysis'!$B24,'Data Repository Table'!$F:$F,'Revenue Analysis'!$C24,'Data Repository Table'!$G:$G,'Revenue Analysis'!$D24,'Data Repository Table'!$D:$D,'Revenue Analysis'!N$10)</f>
        <v>2084911.36</v>
      </c>
      <c r="O24" s="50">
        <f>SUMIFS('Data Repository Table'!$I:$I,'Data Repository Table'!$C:$C,'Revenue Analysis'!$A24,'Data Repository Table'!$B:$B,'Revenue Analysis'!$B24,'Data Repository Table'!$F:$F,'Revenue Analysis'!$C24,'Data Repository Table'!$G:$G,'Revenue Analysis'!$D24,'Data Repository Table'!$D:$D,'Revenue Analysis'!O$10)</f>
        <v>2053699.35375</v>
      </c>
      <c r="P24" s="50">
        <f>SUMIFS('Data Repository Table'!$I:$I,'Data Repository Table'!$C:$C,'Revenue Analysis'!$A24,'Data Repository Table'!$B:$B,'Revenue Analysis'!$B24,'Data Repository Table'!$F:$F,'Revenue Analysis'!$C24,'Data Repository Table'!$G:$G,'Revenue Analysis'!$D24,'Data Repository Table'!$D:$D,'Revenue Analysis'!P$10)</f>
        <v>2197266.9237500001</v>
      </c>
      <c r="Q24" s="50">
        <f t="shared" ref="Q24:Q28" si="2">SUM(E24:P24)</f>
        <v>22620170.191250004</v>
      </c>
      <c r="R24" s="6"/>
      <c r="S24" s="6"/>
      <c r="T24" s="6"/>
      <c r="U24" s="6"/>
      <c r="V24" s="6"/>
      <c r="W24" s="6"/>
      <c r="X24" s="6"/>
      <c r="Y24" s="6"/>
      <c r="Z24" s="6"/>
    </row>
    <row r="25" spans="1:26" ht="27.75" customHeight="1">
      <c r="A25" s="37" t="s">
        <v>42</v>
      </c>
      <c r="B25" s="37" t="s">
        <v>33</v>
      </c>
      <c r="C25" s="37" t="s">
        <v>35</v>
      </c>
      <c r="D25" s="37" t="s">
        <v>38</v>
      </c>
      <c r="E25" s="50">
        <f>SUMIFS('Data Repository Table'!$I:$I,'Data Repository Table'!$C:$C,'Revenue Analysis'!$A25,'Data Repository Table'!$B:$B,'Revenue Analysis'!$B25,'Data Repository Table'!$F:$F,'Revenue Analysis'!$C25,'Data Repository Table'!$G:$G,'Revenue Analysis'!$D25,'Data Repository Table'!$D:$D,'Revenue Analysis'!E$10)</f>
        <v>3532457.4424999999</v>
      </c>
      <c r="F25" s="50">
        <f>SUMIFS('Data Repository Table'!$I:$I,'Data Repository Table'!$C:$C,'Revenue Analysis'!$A25,'Data Repository Table'!$B:$B,'Revenue Analysis'!$B25,'Data Repository Table'!$F:$F,'Revenue Analysis'!$C25,'Data Repository Table'!$G:$G,'Revenue Analysis'!$D25,'Data Repository Table'!$D:$D,'Revenue Analysis'!F$10)</f>
        <v>3902845.5225</v>
      </c>
      <c r="G25" s="50">
        <f>SUMIFS('Data Repository Table'!$I:$I,'Data Repository Table'!$C:$C,'Revenue Analysis'!$A25,'Data Repository Table'!$B:$B,'Revenue Analysis'!$B25,'Data Repository Table'!$F:$F,'Revenue Analysis'!$C25,'Data Repository Table'!$G:$G,'Revenue Analysis'!$D25,'Data Repository Table'!$D:$D,'Revenue Analysis'!G$10)</f>
        <v>3398742.4775</v>
      </c>
      <c r="H25" s="50">
        <f>SUMIFS('Data Repository Table'!$I:$I,'Data Repository Table'!$C:$C,'Revenue Analysis'!$A25,'Data Repository Table'!$B:$B,'Revenue Analysis'!$B25,'Data Repository Table'!$F:$F,'Revenue Analysis'!$C25,'Data Repository Table'!$G:$G,'Revenue Analysis'!$D25,'Data Repository Table'!$D:$D,'Revenue Analysis'!H$10)</f>
        <v>3004378.4075000002</v>
      </c>
      <c r="I25" s="50">
        <f>SUMIFS('Data Repository Table'!$I:$I,'Data Repository Table'!$C:$C,'Revenue Analysis'!$A25,'Data Repository Table'!$B:$B,'Revenue Analysis'!$B25,'Data Repository Table'!$F:$F,'Revenue Analysis'!$C25,'Data Repository Table'!$G:$G,'Revenue Analysis'!$D25,'Data Repository Table'!$D:$D,'Revenue Analysis'!I$10)</f>
        <v>3300479.0125000002</v>
      </c>
      <c r="J25" s="50">
        <f>SUMIFS('Data Repository Table'!$I:$I,'Data Repository Table'!$C:$C,'Revenue Analysis'!$A25,'Data Repository Table'!$B:$B,'Revenue Analysis'!$B25,'Data Repository Table'!$F:$F,'Revenue Analysis'!$C25,'Data Repository Table'!$G:$G,'Revenue Analysis'!$D25,'Data Repository Table'!$D:$D,'Revenue Analysis'!J$10)</f>
        <v>2813092.17</v>
      </c>
      <c r="K25" s="50">
        <f>SUMIFS('Data Repository Table'!$I:$I,'Data Repository Table'!$C:$C,'Revenue Analysis'!$A25,'Data Repository Table'!$B:$B,'Revenue Analysis'!$B25,'Data Repository Table'!$F:$F,'Revenue Analysis'!$C25,'Data Repository Table'!$G:$G,'Revenue Analysis'!$D25,'Data Repository Table'!$D:$D,'Revenue Analysis'!K$10)</f>
        <v>4303080.3899999997</v>
      </c>
      <c r="L25" s="50">
        <f>SUMIFS('Data Repository Table'!$I:$I,'Data Repository Table'!$C:$C,'Revenue Analysis'!$A25,'Data Repository Table'!$B:$B,'Revenue Analysis'!$B25,'Data Repository Table'!$F:$F,'Revenue Analysis'!$C25,'Data Repository Table'!$G:$G,'Revenue Analysis'!$D25,'Data Repository Table'!$D:$D,'Revenue Analysis'!L$10)</f>
        <v>4382456.4524999997</v>
      </c>
      <c r="M25" s="50">
        <f>SUMIFS('Data Repository Table'!$I:$I,'Data Repository Table'!$C:$C,'Revenue Analysis'!$A25,'Data Repository Table'!$B:$B,'Revenue Analysis'!$B25,'Data Repository Table'!$F:$F,'Revenue Analysis'!$C25,'Data Repository Table'!$G:$G,'Revenue Analysis'!$D25,'Data Repository Table'!$D:$D,'Revenue Analysis'!M$10)</f>
        <v>3931053.2324999999</v>
      </c>
      <c r="N25" s="50">
        <f>SUMIFS('Data Repository Table'!$I:$I,'Data Repository Table'!$C:$C,'Revenue Analysis'!$A25,'Data Repository Table'!$B:$B,'Revenue Analysis'!$B25,'Data Repository Table'!$F:$F,'Revenue Analysis'!$C25,'Data Repository Table'!$G:$G,'Revenue Analysis'!$D25,'Data Repository Table'!$D:$D,'Revenue Analysis'!N$10)</f>
        <v>4169822.72</v>
      </c>
      <c r="O25" s="50">
        <f>SUMIFS('Data Repository Table'!$I:$I,'Data Repository Table'!$C:$C,'Revenue Analysis'!$A25,'Data Repository Table'!$B:$B,'Revenue Analysis'!$B25,'Data Repository Table'!$F:$F,'Revenue Analysis'!$C25,'Data Repository Table'!$G:$G,'Revenue Analysis'!$D25,'Data Repository Table'!$D:$D,'Revenue Analysis'!O$10)</f>
        <v>4107398.7075</v>
      </c>
      <c r="P25" s="50">
        <f>SUMIFS('Data Repository Table'!$I:$I,'Data Repository Table'!$C:$C,'Revenue Analysis'!$A25,'Data Repository Table'!$B:$B,'Revenue Analysis'!$B25,'Data Repository Table'!$F:$F,'Revenue Analysis'!$C25,'Data Repository Table'!$G:$G,'Revenue Analysis'!$D25,'Data Repository Table'!$D:$D,'Revenue Analysis'!P$10)</f>
        <v>4394533.8475000001</v>
      </c>
      <c r="Q25" s="50">
        <f t="shared" si="2"/>
        <v>45240340.382500008</v>
      </c>
      <c r="R25" s="6"/>
      <c r="S25" s="6"/>
      <c r="T25" s="6"/>
      <c r="U25" s="6"/>
      <c r="V25" s="6"/>
      <c r="W25" s="6"/>
      <c r="X25" s="6"/>
      <c r="Y25" s="6"/>
      <c r="Z25" s="6"/>
    </row>
    <row r="26" spans="1:26" ht="27.75" customHeight="1">
      <c r="A26" s="37" t="s">
        <v>42</v>
      </c>
      <c r="B26" s="37" t="s">
        <v>33</v>
      </c>
      <c r="C26" s="37" t="s">
        <v>39</v>
      </c>
      <c r="D26" s="37" t="s">
        <v>36</v>
      </c>
      <c r="E26" s="50">
        <f>SUMIFS('Data Repository Table'!$I:$I,'Data Repository Table'!$C:$C,'Revenue Analysis'!$A26,'Data Repository Table'!$B:$B,'Revenue Analysis'!$B26,'Data Repository Table'!$F:$F,'Revenue Analysis'!$C26,'Data Repository Table'!$G:$G,'Revenue Analysis'!$D26,'Data Repository Table'!$D:$D,'Revenue Analysis'!E$10)</f>
        <v>1554281.2747</v>
      </c>
      <c r="F26" s="50">
        <f>SUMIFS('Data Repository Table'!$I:$I,'Data Repository Table'!$C:$C,'Revenue Analysis'!$A26,'Data Repository Table'!$B:$B,'Revenue Analysis'!$B26,'Data Repository Table'!$F:$F,'Revenue Analysis'!$C26,'Data Repository Table'!$G:$G,'Revenue Analysis'!$D26,'Data Repository Table'!$D:$D,'Revenue Analysis'!F$10)</f>
        <v>1717252.0299</v>
      </c>
      <c r="G26" s="50">
        <f>SUMIFS('Data Repository Table'!$I:$I,'Data Repository Table'!$C:$C,'Revenue Analysis'!$A26,'Data Repository Table'!$B:$B,'Revenue Analysis'!$B26,'Data Repository Table'!$F:$F,'Revenue Analysis'!$C26,'Data Repository Table'!$G:$G,'Revenue Analysis'!$D26,'Data Repository Table'!$D:$D,'Revenue Analysis'!G$10)</f>
        <v>1495446.6901</v>
      </c>
      <c r="H26" s="50">
        <f>SUMIFS('Data Repository Table'!$I:$I,'Data Repository Table'!$C:$C,'Revenue Analysis'!$A26,'Data Repository Table'!$B:$B,'Revenue Analysis'!$B26,'Data Repository Table'!$F:$F,'Revenue Analysis'!$C26,'Data Repository Table'!$G:$G,'Revenue Analysis'!$D26,'Data Repository Table'!$D:$D,'Revenue Analysis'!H$10)</f>
        <v>1321926.4993</v>
      </c>
      <c r="I26" s="50">
        <f>SUMIFS('Data Repository Table'!$I:$I,'Data Repository Table'!$C:$C,'Revenue Analysis'!$A26,'Data Repository Table'!$B:$B,'Revenue Analysis'!$B26,'Data Repository Table'!$F:$F,'Revenue Analysis'!$C26,'Data Repository Table'!$G:$G,'Revenue Analysis'!$D26,'Data Repository Table'!$D:$D,'Revenue Analysis'!I$10)</f>
        <v>1452210.7655</v>
      </c>
      <c r="J26" s="50">
        <f>SUMIFS('Data Repository Table'!$I:$I,'Data Repository Table'!$C:$C,'Revenue Analysis'!$A26,'Data Repository Table'!$B:$B,'Revenue Analysis'!$B26,'Data Repository Table'!$F:$F,'Revenue Analysis'!$C26,'Data Repository Table'!$G:$G,'Revenue Analysis'!$D26,'Data Repository Table'!$D:$D,'Revenue Analysis'!J$10)</f>
        <v>1237760.5548</v>
      </c>
      <c r="K26" s="50">
        <f>SUMIFS('Data Repository Table'!$I:$I,'Data Repository Table'!$C:$C,'Revenue Analysis'!$A26,'Data Repository Table'!$B:$B,'Revenue Analysis'!$B26,'Data Repository Table'!$F:$F,'Revenue Analysis'!$C26,'Data Repository Table'!$G:$G,'Revenue Analysis'!$D26,'Data Repository Table'!$D:$D,'Revenue Analysis'!K$10)</f>
        <v>1893355.3716</v>
      </c>
      <c r="L26" s="50">
        <f>SUMIFS('Data Repository Table'!$I:$I,'Data Repository Table'!$C:$C,'Revenue Analysis'!$A26,'Data Repository Table'!$B:$B,'Revenue Analysis'!$B26,'Data Repository Table'!$F:$F,'Revenue Analysis'!$C26,'Data Repository Table'!$G:$G,'Revenue Analysis'!$D26,'Data Repository Table'!$D:$D,'Revenue Analysis'!L$10)</f>
        <v>1928280.8390999998</v>
      </c>
      <c r="M26" s="50">
        <f>SUMIFS('Data Repository Table'!$I:$I,'Data Repository Table'!$C:$C,'Revenue Analysis'!$A26,'Data Repository Table'!$B:$B,'Revenue Analysis'!$B26,'Data Repository Table'!$F:$F,'Revenue Analysis'!$C26,'Data Repository Table'!$G:$G,'Revenue Analysis'!$D26,'Data Repository Table'!$D:$D,'Revenue Analysis'!M$10)</f>
        <v>1729663.4223</v>
      </c>
      <c r="N26" s="50">
        <f>SUMIFS('Data Repository Table'!$I:$I,'Data Repository Table'!$C:$C,'Revenue Analysis'!$A26,'Data Repository Table'!$B:$B,'Revenue Analysis'!$B26,'Data Repository Table'!$F:$F,'Revenue Analysis'!$C26,'Data Repository Table'!$G:$G,'Revenue Analysis'!$D26,'Data Repository Table'!$D:$D,'Revenue Analysis'!N$10)</f>
        <v>1834721.9968000001</v>
      </c>
      <c r="O26" s="50">
        <f>SUMIFS('Data Repository Table'!$I:$I,'Data Repository Table'!$C:$C,'Revenue Analysis'!$A26,'Data Repository Table'!$B:$B,'Revenue Analysis'!$B26,'Data Repository Table'!$F:$F,'Revenue Analysis'!$C26,'Data Repository Table'!$G:$G,'Revenue Analysis'!$D26,'Data Repository Table'!$D:$D,'Revenue Analysis'!O$10)</f>
        <v>1807255.4313000001</v>
      </c>
      <c r="P26" s="50">
        <f>SUMIFS('Data Repository Table'!$I:$I,'Data Repository Table'!$C:$C,'Revenue Analysis'!$A26,'Data Repository Table'!$B:$B,'Revenue Analysis'!$B26,'Data Repository Table'!$F:$F,'Revenue Analysis'!$C26,'Data Repository Table'!$G:$G,'Revenue Analysis'!$D26,'Data Repository Table'!$D:$D,'Revenue Analysis'!P$10)</f>
        <v>1933594.8929000001</v>
      </c>
      <c r="Q26" s="50">
        <f t="shared" si="2"/>
        <v>19905749.768300001</v>
      </c>
      <c r="R26" s="6"/>
      <c r="S26" s="6"/>
      <c r="T26" s="6"/>
      <c r="U26" s="6"/>
      <c r="V26" s="6"/>
      <c r="W26" s="6"/>
      <c r="X26" s="6"/>
      <c r="Y26" s="6"/>
      <c r="Z26" s="6"/>
    </row>
    <row r="27" spans="1:26" ht="27.75" customHeight="1">
      <c r="A27" s="37" t="s">
        <v>42</v>
      </c>
      <c r="B27" s="37" t="s">
        <v>33</v>
      </c>
      <c r="C27" s="37" t="s">
        <v>39</v>
      </c>
      <c r="D27" s="37" t="s">
        <v>38</v>
      </c>
      <c r="E27" s="50">
        <f>SUMIFS('Data Repository Table'!$I:$I,'Data Repository Table'!$C:$C,'Revenue Analysis'!$A27,'Data Repository Table'!$B:$B,'Revenue Analysis'!$B27,'Data Repository Table'!$F:$F,'Revenue Analysis'!$C27,'Data Repository Table'!$G:$G,'Revenue Analysis'!$D27,'Data Repository Table'!$D:$D,'Revenue Analysis'!E$10)</f>
        <v>2825965.9539999999</v>
      </c>
      <c r="F27" s="50">
        <f>SUMIFS('Data Repository Table'!$I:$I,'Data Repository Table'!$C:$C,'Revenue Analysis'!$A27,'Data Repository Table'!$B:$B,'Revenue Analysis'!$B27,'Data Repository Table'!$F:$F,'Revenue Analysis'!$C27,'Data Repository Table'!$G:$G,'Revenue Analysis'!$D27,'Data Repository Table'!$D:$D,'Revenue Analysis'!F$10)</f>
        <v>2122276.4180000001</v>
      </c>
      <c r="G27" s="50">
        <f>SUMIFS('Data Repository Table'!$I:$I,'Data Repository Table'!$C:$C,'Revenue Analysis'!$A27,'Data Repository Table'!$B:$B,'Revenue Analysis'!$B27,'Data Repository Table'!$F:$F,'Revenue Analysis'!$C27,'Data Repository Table'!$G:$G,'Revenue Analysis'!$D27,'Data Repository Table'!$D:$D,'Revenue Analysis'!G$10)</f>
        <v>3718993.9819999998</v>
      </c>
      <c r="H27" s="50">
        <f>SUMIFS('Data Repository Table'!$I:$I,'Data Repository Table'!$C:$C,'Revenue Analysis'!$A27,'Data Repository Table'!$B:$B,'Revenue Analysis'!$B27,'Data Repository Table'!$F:$F,'Revenue Analysis'!$C27,'Data Repository Table'!$G:$G,'Revenue Analysis'!$D27,'Data Repository Table'!$D:$D,'Revenue Analysis'!H$10)</f>
        <v>3403502.7259999998</v>
      </c>
      <c r="I27" s="50">
        <f>SUMIFS('Data Repository Table'!$I:$I,'Data Repository Table'!$C:$C,'Revenue Analysis'!$A27,'Data Repository Table'!$B:$B,'Revenue Analysis'!$B27,'Data Repository Table'!$F:$F,'Revenue Analysis'!$C27,'Data Repository Table'!$G:$G,'Revenue Analysis'!$D27,'Data Repository Table'!$D:$D,'Revenue Analysis'!I$10)</f>
        <v>2640383.2100000004</v>
      </c>
      <c r="J27" s="50">
        <f>SUMIFS('Data Repository Table'!$I:$I,'Data Repository Table'!$C:$C,'Revenue Analysis'!$A27,'Data Repository Table'!$B:$B,'Revenue Analysis'!$B27,'Data Repository Table'!$F:$F,'Revenue Analysis'!$C27,'Data Repository Table'!$G:$G,'Revenue Analysis'!$D27,'Data Repository Table'!$D:$D,'Revenue Analysis'!J$10)</f>
        <v>3250473.736</v>
      </c>
      <c r="K27" s="50">
        <f>SUMIFS('Data Repository Table'!$I:$I,'Data Repository Table'!$C:$C,'Revenue Analysis'!$A27,'Data Repository Table'!$B:$B,'Revenue Analysis'!$B27,'Data Repository Table'!$F:$F,'Revenue Analysis'!$C27,'Data Repository Table'!$G:$G,'Revenue Analysis'!$D27,'Data Repository Table'!$D:$D,'Revenue Analysis'!K$10)</f>
        <v>3442464.3119999999</v>
      </c>
      <c r="L27" s="50">
        <f>SUMIFS('Data Repository Table'!$I:$I,'Data Repository Table'!$C:$C,'Revenue Analysis'!$A27,'Data Repository Table'!$B:$B,'Revenue Analysis'!$B27,'Data Repository Table'!$F:$F,'Revenue Analysis'!$C27,'Data Repository Table'!$G:$G,'Revenue Analysis'!$D27,'Data Repository Table'!$D:$D,'Revenue Analysis'!L$10)</f>
        <v>3505965.162</v>
      </c>
      <c r="M27" s="50">
        <f>SUMIFS('Data Repository Table'!$I:$I,'Data Repository Table'!$C:$C,'Revenue Analysis'!$A27,'Data Repository Table'!$B:$B,'Revenue Analysis'!$B27,'Data Repository Table'!$F:$F,'Revenue Analysis'!$C27,'Data Repository Table'!$G:$G,'Revenue Analysis'!$D27,'Data Repository Table'!$D:$D,'Revenue Analysis'!M$10)</f>
        <v>3144842.5860000001</v>
      </c>
      <c r="N27" s="50">
        <f>SUMIFS('Data Repository Table'!$I:$I,'Data Repository Table'!$C:$C,'Revenue Analysis'!$A27,'Data Repository Table'!$B:$B,'Revenue Analysis'!$B27,'Data Repository Table'!$F:$F,'Revenue Analysis'!$C27,'Data Repository Table'!$G:$G,'Revenue Analysis'!$D27,'Data Repository Table'!$D:$D,'Revenue Analysis'!N$10)</f>
        <v>3335858.1760000004</v>
      </c>
      <c r="O27" s="50">
        <f>SUMIFS('Data Repository Table'!$I:$I,'Data Repository Table'!$C:$C,'Revenue Analysis'!$A27,'Data Repository Table'!$B:$B,'Revenue Analysis'!$B27,'Data Repository Table'!$F:$F,'Revenue Analysis'!$C27,'Data Repository Table'!$G:$G,'Revenue Analysis'!$D27,'Data Repository Table'!$D:$D,'Revenue Analysis'!O$10)</f>
        <v>3285918.966</v>
      </c>
      <c r="P27" s="50">
        <f>SUMIFS('Data Repository Table'!$I:$I,'Data Repository Table'!$C:$C,'Revenue Analysis'!$A27,'Data Repository Table'!$B:$B,'Revenue Analysis'!$B27,'Data Repository Table'!$F:$F,'Revenue Analysis'!$C27,'Data Repository Table'!$G:$G,'Revenue Analysis'!$D27,'Data Repository Table'!$D:$D,'Revenue Analysis'!P$10)</f>
        <v>3515627.0780000002</v>
      </c>
      <c r="Q27" s="50">
        <f t="shared" si="2"/>
        <v>38192272.306000002</v>
      </c>
      <c r="R27" s="6"/>
      <c r="S27" s="6"/>
      <c r="T27" s="6"/>
      <c r="U27" s="6"/>
      <c r="V27" s="6"/>
      <c r="W27" s="6"/>
      <c r="X27" s="6"/>
      <c r="Y27" s="6"/>
      <c r="Z27" s="6"/>
    </row>
    <row r="28" spans="1:26" ht="27.75" customHeight="1">
      <c r="A28" s="37" t="s">
        <v>42</v>
      </c>
      <c r="B28" s="37" t="s">
        <v>33</v>
      </c>
      <c r="C28" s="37" t="s">
        <v>40</v>
      </c>
      <c r="D28" s="37" t="s">
        <v>36</v>
      </c>
      <c r="E28" s="50">
        <f>SUMIFS('Data Repository Table'!$I:$I,'Data Repository Table'!$C:$C,'Revenue Analysis'!$A28,'Data Repository Table'!$B:$B,'Revenue Analysis'!$B28,'Data Repository Table'!$F:$F,'Revenue Analysis'!$C28,'Data Repository Table'!$G:$G,'Revenue Analysis'!$D28,'Data Repository Table'!$D:$D,'Revenue Analysis'!E$10)</f>
        <v>3037913.400549999</v>
      </c>
      <c r="F28" s="50">
        <f>SUMIFS('Data Repository Table'!$I:$I,'Data Repository Table'!$C:$C,'Revenue Analysis'!$A28,'Data Repository Table'!$B:$B,'Revenue Analysis'!$B28,'Data Repository Table'!$F:$F,'Revenue Analysis'!$C28,'Data Repository Table'!$G:$G,'Revenue Analysis'!$D28,'Data Repository Table'!$D:$D,'Revenue Analysis'!F$10)</f>
        <v>3356447.1493499991</v>
      </c>
      <c r="G28" s="50">
        <f>SUMIFS('Data Repository Table'!$I:$I,'Data Repository Table'!$C:$C,'Revenue Analysis'!$A28,'Data Repository Table'!$B:$B,'Revenue Analysis'!$B28,'Data Repository Table'!$F:$F,'Revenue Analysis'!$C28,'Data Repository Table'!$G:$G,'Revenue Analysis'!$D28,'Data Repository Table'!$D:$D,'Revenue Analysis'!G$10)</f>
        <v>2922918.5306499992</v>
      </c>
      <c r="H28" s="50">
        <f>SUMIFS('Data Repository Table'!$I:$I,'Data Repository Table'!$C:$C,'Revenue Analysis'!$A28,'Data Repository Table'!$B:$B,'Revenue Analysis'!$B28,'Data Repository Table'!$F:$F,'Revenue Analysis'!$C28,'Data Repository Table'!$G:$G,'Revenue Analysis'!$D28,'Data Repository Table'!$D:$D,'Revenue Analysis'!H$10)</f>
        <v>2583765.4304499994</v>
      </c>
      <c r="I28" s="50">
        <f>SUMIFS('Data Repository Table'!$I:$I,'Data Repository Table'!$C:$C,'Revenue Analysis'!$A28,'Data Repository Table'!$B:$B,'Revenue Analysis'!$B28,'Data Repository Table'!$F:$F,'Revenue Analysis'!$C28,'Data Repository Table'!$G:$G,'Revenue Analysis'!$D28,'Data Repository Table'!$D:$D,'Revenue Analysis'!I$10)</f>
        <v>2838411.9507499994</v>
      </c>
      <c r="J28" s="50">
        <f>SUMIFS('Data Repository Table'!$I:$I,'Data Repository Table'!$C:$C,'Revenue Analysis'!$A28,'Data Repository Table'!$B:$B,'Revenue Analysis'!$B28,'Data Repository Table'!$F:$F,'Revenue Analysis'!$C28,'Data Repository Table'!$G:$G,'Revenue Analysis'!$D28,'Data Repository Table'!$D:$D,'Revenue Analysis'!J$10)</f>
        <v>2419259.2661999995</v>
      </c>
      <c r="K28" s="50">
        <f>SUMIFS('Data Repository Table'!$I:$I,'Data Repository Table'!$C:$C,'Revenue Analysis'!$A28,'Data Repository Table'!$B:$B,'Revenue Analysis'!$B28,'Data Repository Table'!$F:$F,'Revenue Analysis'!$C28,'Data Repository Table'!$G:$G,'Revenue Analysis'!$D28,'Data Repository Table'!$D:$D,'Revenue Analysis'!K$10)</f>
        <v>3700649.1353999986</v>
      </c>
      <c r="L28" s="50">
        <f>SUMIFS('Data Repository Table'!$I:$I,'Data Repository Table'!$C:$C,'Revenue Analysis'!$A28,'Data Repository Table'!$B:$B,'Revenue Analysis'!$B28,'Data Repository Table'!$F:$F,'Revenue Analysis'!$C28,'Data Repository Table'!$G:$G,'Revenue Analysis'!$D28,'Data Repository Table'!$D:$D,'Revenue Analysis'!L$10)</f>
        <v>3768912.5491499985</v>
      </c>
      <c r="M28" s="50">
        <f>SUMIFS('Data Repository Table'!$I:$I,'Data Repository Table'!$C:$C,'Revenue Analysis'!$A28,'Data Repository Table'!$B:$B,'Revenue Analysis'!$B28,'Data Repository Table'!$F:$F,'Revenue Analysis'!$C28,'Data Repository Table'!$G:$G,'Revenue Analysis'!$D28,'Data Repository Table'!$D:$D,'Revenue Analysis'!M$10)</f>
        <v>3380705.7799499989</v>
      </c>
      <c r="N28" s="50">
        <f>SUMIFS('Data Repository Table'!$I:$I,'Data Repository Table'!$C:$C,'Revenue Analysis'!$A28,'Data Repository Table'!$B:$B,'Revenue Analysis'!$B28,'Data Repository Table'!$F:$F,'Revenue Analysis'!$C28,'Data Repository Table'!$G:$G,'Revenue Analysis'!$D28,'Data Repository Table'!$D:$D,'Revenue Analysis'!N$10)</f>
        <v>3586047.5391999991</v>
      </c>
      <c r="O28" s="50">
        <f>SUMIFS('Data Repository Table'!$I:$I,'Data Repository Table'!$C:$C,'Revenue Analysis'!$A28,'Data Repository Table'!$B:$B,'Revenue Analysis'!$B28,'Data Repository Table'!$F:$F,'Revenue Analysis'!$C28,'Data Repository Table'!$G:$G,'Revenue Analysis'!$D28,'Data Repository Table'!$D:$D,'Revenue Analysis'!O$10)</f>
        <v>3032362.88845</v>
      </c>
      <c r="P28" s="50">
        <f>SUMIFS('Data Repository Table'!$I:$I,'Data Repository Table'!$C:$C,'Revenue Analysis'!$A28,'Data Repository Table'!$B:$B,'Revenue Analysis'!$B28,'Data Repository Table'!$F:$F,'Revenue Analysis'!$C28,'Data Repository Table'!$G:$G,'Revenue Analysis'!$D28,'Data Repository Table'!$D:$D,'Revenue Analysis'!P$10)</f>
        <v>3079299.10885</v>
      </c>
      <c r="Q28" s="50">
        <f t="shared" si="2"/>
        <v>37706692.728949994</v>
      </c>
      <c r="R28" s="6"/>
      <c r="S28" s="6"/>
      <c r="T28" s="6"/>
      <c r="U28" s="6"/>
      <c r="V28" s="6"/>
      <c r="W28" s="6"/>
      <c r="X28" s="6"/>
      <c r="Y28" s="6"/>
      <c r="Z28" s="6"/>
    </row>
    <row r="29" spans="1:26" ht="27.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40.5" customHeight="1">
      <c r="A30" s="163" t="s">
        <v>70</v>
      </c>
      <c r="B30" s="164"/>
      <c r="C30" s="164"/>
      <c r="D30" s="164"/>
      <c r="E30" s="164"/>
      <c r="F30" s="164"/>
      <c r="G30" s="164"/>
      <c r="H30" s="164"/>
      <c r="I30" s="164"/>
      <c r="J30" s="164"/>
      <c r="K30" s="164"/>
      <c r="L30" s="164"/>
      <c r="M30" s="164"/>
      <c r="N30" s="164"/>
      <c r="O30" s="164"/>
      <c r="P30" s="164"/>
      <c r="Q30" s="164"/>
      <c r="R30" s="164"/>
      <c r="S30" s="164"/>
      <c r="T30" s="164"/>
      <c r="U30" s="165"/>
      <c r="V30" s="29"/>
      <c r="W30" s="11"/>
      <c r="X30" s="11"/>
      <c r="Y30" s="11"/>
      <c r="Z30" s="11"/>
    </row>
    <row r="31" spans="1:26" ht="30" customHeight="1">
      <c r="A31" s="163" t="s">
        <v>71</v>
      </c>
      <c r="B31" s="164"/>
      <c r="C31" s="164"/>
      <c r="D31" s="164"/>
      <c r="E31" s="164"/>
      <c r="F31" s="164"/>
      <c r="G31" s="164"/>
      <c r="H31" s="164"/>
      <c r="I31" s="164"/>
      <c r="J31" s="164"/>
      <c r="K31" s="164"/>
      <c r="L31" s="164"/>
      <c r="M31" s="164"/>
      <c r="N31" s="164"/>
      <c r="O31" s="164"/>
      <c r="P31" s="164"/>
      <c r="Q31" s="164"/>
      <c r="R31" s="164"/>
      <c r="S31" s="164"/>
      <c r="T31" s="164"/>
      <c r="U31" s="164"/>
      <c r="V31" s="165"/>
      <c r="W31" s="11"/>
      <c r="X31" s="11"/>
      <c r="Y31" s="11"/>
      <c r="Z31" s="11"/>
    </row>
    <row r="32" spans="1:26" ht="27.75" customHeight="1">
      <c r="A32" s="46" t="s">
        <v>16</v>
      </c>
      <c r="B32" s="46" t="s">
        <v>68</v>
      </c>
      <c r="C32" s="46" t="s">
        <v>22</v>
      </c>
      <c r="D32" s="46"/>
      <c r="E32" s="47">
        <v>41456</v>
      </c>
      <c r="F32" s="47">
        <v>41487</v>
      </c>
      <c r="G32" s="47">
        <v>41518</v>
      </c>
      <c r="H32" s="47">
        <v>41548</v>
      </c>
      <c r="I32" s="47">
        <v>41579</v>
      </c>
      <c r="J32" s="47">
        <v>41609</v>
      </c>
      <c r="K32" s="47">
        <v>41640</v>
      </c>
      <c r="L32" s="47">
        <v>41671</v>
      </c>
      <c r="M32" s="47">
        <v>41699</v>
      </c>
      <c r="N32" s="47">
        <v>41730</v>
      </c>
      <c r="O32" s="47">
        <v>41760</v>
      </c>
      <c r="P32" s="47">
        <v>41791</v>
      </c>
      <c r="Q32" s="51"/>
      <c r="R32" s="51"/>
      <c r="S32" s="51"/>
      <c r="T32" s="51"/>
      <c r="U32" s="51"/>
      <c r="V32" s="51"/>
      <c r="W32" s="51"/>
      <c r="X32" s="51"/>
      <c r="Y32" s="51"/>
      <c r="Z32" s="51"/>
    </row>
    <row r="33" spans="1:26" ht="27.75" customHeight="1">
      <c r="A33" s="46"/>
      <c r="B33" s="46"/>
      <c r="C33" s="46"/>
      <c r="D33" s="51"/>
      <c r="E33" s="51"/>
      <c r="F33" s="51"/>
      <c r="G33" s="51"/>
      <c r="H33" s="51"/>
      <c r="I33" s="51"/>
      <c r="J33" s="51"/>
      <c r="K33" s="51"/>
      <c r="L33" s="51"/>
      <c r="M33" s="51"/>
      <c r="N33" s="51"/>
      <c r="O33" s="51"/>
      <c r="P33" s="51"/>
      <c r="Q33" s="52" t="s">
        <v>69</v>
      </c>
      <c r="R33" s="51"/>
      <c r="S33" s="51"/>
      <c r="T33" s="51"/>
      <c r="U33" s="51"/>
      <c r="V33" s="51"/>
      <c r="W33" s="51"/>
      <c r="X33" s="51"/>
      <c r="Y33" s="51"/>
      <c r="Z33" s="51"/>
    </row>
    <row r="34" spans="1:26" ht="27.75" customHeight="1">
      <c r="A34" s="37" t="s">
        <v>34</v>
      </c>
      <c r="B34" s="37" t="s">
        <v>33</v>
      </c>
      <c r="C34" s="37" t="s">
        <v>35</v>
      </c>
      <c r="D34" s="6"/>
      <c r="E34" s="50">
        <f>SUMIFS('Data Repository Table'!$I:$I,'Data Repository Table'!$C:$C,'Revenue Analysis'!$A34,'Data Repository Table'!$B:$B,'Revenue Analysis'!$B34,'Data Repository Table'!$F:$F,'Revenue Analysis'!$C34,'Data Repository Table'!$D:$D,'Revenue Analysis'!E$32)</f>
        <v>3094536.9986999994</v>
      </c>
      <c r="F34" s="50">
        <f>SUMIFS('Data Repository Table'!$I:$I,'Data Repository Table'!$C:$C,'Revenue Analysis'!$A34,'Data Repository Table'!$B:$B,'Revenue Analysis'!$B34,'Data Repository Table'!$F:$F,'Revenue Analysis'!$C34,'Data Repository Table'!$D:$D,'Revenue Analysis'!F$32)</f>
        <v>2980521.8105250001</v>
      </c>
      <c r="G34" s="50">
        <f>SUMIFS('Data Repository Table'!$I:$I,'Data Repository Table'!$C:$C,'Revenue Analysis'!$A34,'Data Repository Table'!$B:$B,'Revenue Analysis'!$B34,'Data Repository Table'!$F:$F,'Revenue Analysis'!$C34,'Data Repository Table'!$D:$D,'Revenue Analysis'!G$32)</f>
        <v>2752413.7409999999</v>
      </c>
      <c r="H34" s="50">
        <f>SUMIFS('Data Repository Table'!$I:$I,'Data Repository Table'!$C:$C,'Revenue Analysis'!$A34,'Data Repository Table'!$B:$B,'Revenue Analysis'!$B34,'Data Repository Table'!$F:$F,'Revenue Analysis'!$C34,'Data Repository Table'!$D:$D,'Revenue Analysis'!H$32)</f>
        <v>2732151.9371999996</v>
      </c>
      <c r="I34" s="50">
        <f>SUMIFS('Data Repository Table'!$I:$I,'Data Repository Table'!$C:$C,'Revenue Analysis'!$A34,'Data Repository Table'!$B:$B,'Revenue Analysis'!$B34,'Data Repository Table'!$F:$F,'Revenue Analysis'!$C34,'Data Repository Table'!$D:$D,'Revenue Analysis'!I$32)</f>
        <v>2885028.0122999996</v>
      </c>
      <c r="J34" s="50">
        <f>SUMIFS('Data Repository Table'!$I:$I,'Data Repository Table'!$C:$C,'Revenue Analysis'!$A34,'Data Repository Table'!$B:$B,'Revenue Analysis'!$B34,'Data Repository Table'!$F:$F,'Revenue Analysis'!$C34,'Data Repository Table'!$D:$D,'Revenue Analysis'!J$32)</f>
        <v>2815308.3782250006</v>
      </c>
      <c r="K34" s="50">
        <f>SUMIFS('Data Repository Table'!$I:$I,'Data Repository Table'!$C:$C,'Revenue Analysis'!$A34,'Data Repository Table'!$B:$B,'Revenue Analysis'!$B34,'Data Repository Table'!$F:$F,'Revenue Analysis'!$C34,'Data Repository Table'!$D:$D,'Revenue Analysis'!K$32)</f>
        <v>4092821.3597249994</v>
      </c>
      <c r="L34" s="50">
        <f>SUMIFS('Data Repository Table'!$I:$I,'Data Repository Table'!$C:$C,'Revenue Analysis'!$A34,'Data Repository Table'!$B:$B,'Revenue Analysis'!$B34,'Data Repository Table'!$F:$F,'Revenue Analysis'!$C34,'Data Repository Table'!$D:$D,'Revenue Analysis'!L$32)</f>
        <v>3622839.5636999998</v>
      </c>
      <c r="M34" s="50">
        <f>SUMIFS('Data Repository Table'!$I:$I,'Data Repository Table'!$C:$C,'Revenue Analysis'!$A34,'Data Repository Table'!$B:$B,'Revenue Analysis'!$B34,'Data Repository Table'!$F:$F,'Revenue Analysis'!$C34,'Data Repository Table'!$D:$D,'Revenue Analysis'!M$32)</f>
        <v>3818238.1009499999</v>
      </c>
      <c r="N34" s="50">
        <f>SUMIFS('Data Repository Table'!$I:$I,'Data Repository Table'!$C:$C,'Revenue Analysis'!$A34,'Data Repository Table'!$B:$B,'Revenue Analysis'!$B34,'Data Repository Table'!$F:$F,'Revenue Analysis'!$C34,'Data Repository Table'!$D:$D,'Revenue Analysis'!N$32)</f>
        <v>2789853.534825</v>
      </c>
      <c r="O34" s="50">
        <f>SUMIFS('Data Repository Table'!$I:$I,'Data Repository Table'!$C:$C,'Revenue Analysis'!$A34,'Data Repository Table'!$B:$B,'Revenue Analysis'!$B34,'Data Repository Table'!$F:$F,'Revenue Analysis'!$C34,'Data Repository Table'!$D:$D,'Revenue Analysis'!O$32)</f>
        <v>2822646.2911499999</v>
      </c>
      <c r="P34" s="50">
        <f>SUMIFS('Data Repository Table'!$I:$I,'Data Repository Table'!$C:$C,'Revenue Analysis'!$A34,'Data Repository Table'!$B:$B,'Revenue Analysis'!$B34,'Data Repository Table'!$F:$F,'Revenue Analysis'!$C34,'Data Repository Table'!$D:$D,'Revenue Analysis'!P$32)</f>
        <v>2712379.18035</v>
      </c>
      <c r="Q34" s="50">
        <f t="shared" ref="Q34:Q42" si="3">SUM(E34:P34)</f>
        <v>37118738.908649988</v>
      </c>
      <c r="R34" s="6"/>
      <c r="S34" s="6"/>
      <c r="T34" s="6"/>
      <c r="U34" s="6"/>
      <c r="V34" s="6"/>
      <c r="W34" s="6"/>
      <c r="X34" s="6"/>
      <c r="Y34" s="6"/>
      <c r="Z34" s="6"/>
    </row>
    <row r="35" spans="1:26" ht="27.75" customHeight="1">
      <c r="A35" s="37" t="s">
        <v>34</v>
      </c>
      <c r="B35" s="37" t="s">
        <v>33</v>
      </c>
      <c r="C35" s="37" t="s">
        <v>39</v>
      </c>
      <c r="D35" s="6"/>
      <c r="E35" s="50">
        <f>SUMIFS('Data Repository Table'!$I:$I,'Data Repository Table'!$C:$C,'Revenue Analysis'!$A35,'Data Repository Table'!$B:$B,'Revenue Analysis'!$B35,'Data Repository Table'!$F:$F,'Revenue Analysis'!$C35,'Data Repository Table'!$D:$D,'Revenue Analysis'!E$32)</f>
        <v>1523285.8376100748</v>
      </c>
      <c r="F35" s="50">
        <f>SUMIFS('Data Repository Table'!$I:$I,'Data Repository Table'!$C:$C,'Revenue Analysis'!$A35,'Data Repository Table'!$B:$B,'Revenue Analysis'!$B35,'Data Repository Table'!$F:$F,'Revenue Analysis'!$C35,'Data Repository Table'!$D:$D,'Revenue Analysis'!F$32)</f>
        <v>1467161.8612309312</v>
      </c>
      <c r="G35" s="50">
        <f>SUMIFS('Data Repository Table'!$I:$I,'Data Repository Table'!$C:$C,'Revenue Analysis'!$A35,'Data Repository Table'!$B:$B,'Revenue Analysis'!$B35,'Data Repository Table'!$F:$F,'Revenue Analysis'!$C35,'Data Repository Table'!$D:$D,'Revenue Analysis'!G$32)</f>
        <v>1354875.66400725</v>
      </c>
      <c r="H35" s="50">
        <f>SUMIFS('Data Repository Table'!$I:$I,'Data Repository Table'!$C:$C,'Revenue Analysis'!$A35,'Data Repository Table'!$B:$B,'Revenue Analysis'!$B35,'Data Repository Table'!$F:$F,'Revenue Analysis'!$C35,'Data Repository Table'!$D:$D,'Revenue Analysis'!H$32)</f>
        <v>1344901.7910867</v>
      </c>
      <c r="I35" s="50">
        <f>SUMIFS('Data Repository Table'!$I:$I,'Data Repository Table'!$C:$C,'Revenue Analysis'!$A35,'Data Repository Table'!$B:$B,'Revenue Analysis'!$B35,'Data Repository Table'!$F:$F,'Revenue Analysis'!$C35,'Data Repository Table'!$D:$D,'Revenue Analysis'!I$32)</f>
        <v>1420155.039054675</v>
      </c>
      <c r="J35" s="50">
        <f>SUMIFS('Data Repository Table'!$I:$I,'Data Repository Table'!$C:$C,'Revenue Analysis'!$A35,'Data Repository Table'!$B:$B,'Revenue Analysis'!$B35,'Data Repository Table'!$F:$F,'Revenue Analysis'!$C35,'Data Repository Table'!$D:$D,'Revenue Analysis'!J$32)</f>
        <v>1385835.5491812564</v>
      </c>
      <c r="K35" s="50">
        <f>SUMIFS('Data Repository Table'!$I:$I,'Data Repository Table'!$C:$C,'Revenue Analysis'!$A35,'Data Repository Table'!$B:$B,'Revenue Analysis'!$B35,'Data Repository Table'!$F:$F,'Revenue Analysis'!$C35,'Data Repository Table'!$D:$D,'Revenue Analysis'!K$32)</f>
        <v>2014691.3143246307</v>
      </c>
      <c r="L35" s="50">
        <f>SUMIFS('Data Repository Table'!$I:$I,'Data Repository Table'!$C:$C,'Revenue Analysis'!$A35,'Data Repository Table'!$B:$B,'Revenue Analysis'!$B35,'Data Repository Table'!$F:$F,'Revenue Analysis'!$C35,'Data Repository Table'!$D:$D,'Revenue Analysis'!L$32)</f>
        <v>1783342.7752313251</v>
      </c>
      <c r="M35" s="50">
        <f>SUMIFS('Data Repository Table'!$I:$I,'Data Repository Table'!$C:$C,'Revenue Analysis'!$A35,'Data Repository Table'!$B:$B,'Revenue Analysis'!$B35,'Data Repository Table'!$F:$F,'Revenue Analysis'!$C35,'Data Repository Table'!$D:$D,'Revenue Analysis'!M$32)</f>
        <v>1879527.7051926372</v>
      </c>
      <c r="N35" s="50">
        <f>SUMIFS('Data Repository Table'!$I:$I,'Data Repository Table'!$C:$C,'Revenue Analysis'!$A35,'Data Repository Table'!$B:$B,'Revenue Analysis'!$B35,'Data Repository Table'!$F:$F,'Revenue Analysis'!$C35,'Data Repository Table'!$D:$D,'Revenue Analysis'!N$32)</f>
        <v>1373305.4025176065</v>
      </c>
      <c r="O35" s="50">
        <f>SUMIFS('Data Repository Table'!$I:$I,'Data Repository Table'!$C:$C,'Revenue Analysis'!$A35,'Data Repository Table'!$B:$B,'Revenue Analysis'!$B35,'Data Repository Table'!$F:$F,'Revenue Analysis'!$C35,'Data Repository Table'!$D:$D,'Revenue Analysis'!O$32)</f>
        <v>1389447.6368185873</v>
      </c>
      <c r="P35" s="50">
        <f>SUMIFS('Data Repository Table'!$I:$I,'Data Repository Table'!$C:$C,'Revenue Analysis'!$A35,'Data Repository Table'!$B:$B,'Revenue Analysis'!$B35,'Data Repository Table'!$F:$F,'Revenue Analysis'!$C35,'Data Repository Table'!$D:$D,'Revenue Analysis'!P$32)</f>
        <v>1335168.6515272874</v>
      </c>
      <c r="Q35" s="50">
        <f t="shared" si="3"/>
        <v>18271699.227782957</v>
      </c>
      <c r="R35" s="6"/>
      <c r="S35" s="6"/>
      <c r="T35" s="6"/>
      <c r="U35" s="6"/>
      <c r="V35" s="6"/>
      <c r="W35" s="6"/>
      <c r="X35" s="6"/>
      <c r="Y35" s="6"/>
      <c r="Z35" s="6"/>
    </row>
    <row r="36" spans="1:26" ht="27.75" customHeight="1">
      <c r="A36" s="37" t="s">
        <v>34</v>
      </c>
      <c r="B36" s="37" t="s">
        <v>33</v>
      </c>
      <c r="C36" s="37" t="s">
        <v>40</v>
      </c>
      <c r="D36" s="6"/>
      <c r="E36" s="50">
        <f>SUMIFS('Data Repository Table'!$I:$I,'Data Repository Table'!$C:$C,'Revenue Analysis'!$A36,'Data Repository Table'!$B:$B,'Revenue Analysis'!$B36,'Data Repository Table'!$F:$F,'Revenue Analysis'!$C36,'Data Repository Table'!$D:$D,'Revenue Analysis'!E$32)</f>
        <v>1296758.36136</v>
      </c>
      <c r="F36" s="50">
        <f>SUMIFS('Data Repository Table'!$I:$I,'Data Repository Table'!$C:$C,'Revenue Analysis'!$A36,'Data Repository Table'!$B:$B,'Revenue Analysis'!$B36,'Data Repository Table'!$F:$F,'Revenue Analysis'!$C36,'Data Repository Table'!$D:$D,'Revenue Analysis'!F$32)</f>
        <v>1248980.56822</v>
      </c>
      <c r="G36" s="50">
        <f>SUMIFS('Data Repository Table'!$I:$I,'Data Repository Table'!$C:$C,'Revenue Analysis'!$A36,'Data Repository Table'!$B:$B,'Revenue Analysis'!$B36,'Data Repository Table'!$F:$F,'Revenue Analysis'!$C36,'Data Repository Table'!$D:$D,'Revenue Analysis'!G$32)</f>
        <v>1153392.4247999999</v>
      </c>
      <c r="H36" s="50">
        <f>SUMIFS('Data Repository Table'!$I:$I,'Data Repository Table'!$C:$C,'Revenue Analysis'!$A36,'Data Repository Table'!$B:$B,'Revenue Analysis'!$B36,'Data Repository Table'!$F:$F,'Revenue Analysis'!$C36,'Data Repository Table'!$D:$D,'Revenue Analysis'!H$32)</f>
        <v>1144901.76416</v>
      </c>
      <c r="I36" s="50">
        <f>SUMIFS('Data Repository Table'!$I:$I,'Data Repository Table'!$C:$C,'Revenue Analysis'!$A36,'Data Repository Table'!$B:$B,'Revenue Analysis'!$B36,'Data Repository Table'!$F:$F,'Revenue Analysis'!$C36,'Data Repository Table'!$D:$D,'Revenue Analysis'!I$32)</f>
        <v>1208964.11944</v>
      </c>
      <c r="J36" s="50">
        <f>SUMIFS('Data Repository Table'!$I:$I,'Data Repository Table'!$C:$C,'Revenue Analysis'!$A36,'Data Repository Table'!$B:$B,'Revenue Analysis'!$B36,'Data Repository Table'!$F:$F,'Revenue Analysis'!$C36,'Data Repository Table'!$D:$D,'Revenue Analysis'!J$32)</f>
        <v>1179748.2727800002</v>
      </c>
      <c r="K36" s="50">
        <f>SUMIFS('Data Repository Table'!$I:$I,'Data Repository Table'!$C:$C,'Revenue Analysis'!$A36,'Data Repository Table'!$B:$B,'Revenue Analysis'!$B36,'Data Repository Table'!$F:$F,'Revenue Analysis'!$C36,'Data Repository Table'!$D:$D,'Revenue Analysis'!K$32)</f>
        <v>1715087.0459799999</v>
      </c>
      <c r="L36" s="50">
        <f>SUMIFS('Data Repository Table'!$I:$I,'Data Repository Table'!$C:$C,'Revenue Analysis'!$A36,'Data Repository Table'!$B:$B,'Revenue Analysis'!$B36,'Data Repository Table'!$F:$F,'Revenue Analysis'!$C36,'Data Repository Table'!$D:$D,'Revenue Analysis'!L$32)</f>
        <v>1518142.2933600002</v>
      </c>
      <c r="M36" s="50">
        <f>SUMIFS('Data Repository Table'!$I:$I,'Data Repository Table'!$C:$C,'Revenue Analysis'!$A36,'Data Repository Table'!$B:$B,'Revenue Analysis'!$B36,'Data Repository Table'!$F:$F,'Revenue Analysis'!$C36,'Data Repository Table'!$D:$D,'Revenue Analysis'!M$32)</f>
        <v>1600023.58516</v>
      </c>
      <c r="N36" s="50">
        <f>SUMIFS('Data Repository Table'!$I:$I,'Data Repository Table'!$C:$C,'Revenue Analysis'!$A36,'Data Repository Table'!$B:$B,'Revenue Analysis'!$B36,'Data Repository Table'!$F:$F,'Revenue Analysis'!$C36,'Data Repository Table'!$D:$D,'Revenue Analysis'!N$32)</f>
        <v>1169081.4812600003</v>
      </c>
      <c r="O36" s="50">
        <f>SUMIFS('Data Repository Table'!$I:$I,'Data Repository Table'!$C:$C,'Revenue Analysis'!$A36,'Data Repository Table'!$B:$B,'Revenue Analysis'!$B36,'Data Repository Table'!$F:$F,'Revenue Analysis'!$C36,'Data Repository Table'!$D:$D,'Revenue Analysis'!O$32)</f>
        <v>1182823.2077200001</v>
      </c>
      <c r="P36" s="50">
        <f>SUMIFS('Data Repository Table'!$I:$I,'Data Repository Table'!$C:$C,'Revenue Analysis'!$A36,'Data Repository Table'!$B:$B,'Revenue Analysis'!$B36,'Data Repository Table'!$F:$F,'Revenue Analysis'!$C36,'Data Repository Table'!$D:$D,'Revenue Analysis'!P$32)</f>
        <v>1136616.0374800002</v>
      </c>
      <c r="Q36" s="50">
        <f t="shared" si="3"/>
        <v>15554519.161720002</v>
      </c>
      <c r="R36" s="6"/>
      <c r="S36" s="6"/>
      <c r="T36" s="6"/>
      <c r="U36" s="6"/>
      <c r="V36" s="6"/>
      <c r="W36" s="6"/>
      <c r="X36" s="6"/>
      <c r="Y36" s="6"/>
      <c r="Z36" s="6"/>
    </row>
    <row r="37" spans="1:26" ht="27.75" customHeight="1">
      <c r="A37" s="37" t="s">
        <v>41</v>
      </c>
      <c r="B37" s="37" t="s">
        <v>33</v>
      </c>
      <c r="C37" s="37" t="s">
        <v>35</v>
      </c>
      <c r="D37" s="6"/>
      <c r="E37" s="50">
        <f>SUMIFS('Data Repository Table'!$I:$I,'Data Repository Table'!$C:$C,'Revenue Analysis'!$A37,'Data Repository Table'!$B:$B,'Revenue Analysis'!$B37,'Data Repository Table'!$F:$F,'Revenue Analysis'!$C37,'Data Repository Table'!$D:$D,'Revenue Analysis'!E$32)</f>
        <v>7220021.2387499996</v>
      </c>
      <c r="F37" s="50">
        <f>SUMIFS('Data Repository Table'!$I:$I,'Data Repository Table'!$C:$C,'Revenue Analysis'!$A37,'Data Repository Table'!$B:$B,'Revenue Analysis'!$B37,'Data Repository Table'!$F:$F,'Revenue Analysis'!$C37,'Data Repository Table'!$D:$D,'Revenue Analysis'!F$32)</f>
        <v>6085131.0149999997</v>
      </c>
      <c r="G37" s="50">
        <f>SUMIFS('Data Repository Table'!$I:$I,'Data Repository Table'!$C:$C,'Revenue Analysis'!$A37,'Data Repository Table'!$B:$B,'Revenue Analysis'!$B37,'Data Repository Table'!$F:$F,'Revenue Analysis'!$C37,'Data Repository Table'!$D:$D,'Revenue Analysis'!G$32)</f>
        <v>6723291.7162500005</v>
      </c>
      <c r="H37" s="50">
        <f>SUMIFS('Data Repository Table'!$I:$I,'Data Repository Table'!$C:$C,'Revenue Analysis'!$A37,'Data Repository Table'!$B:$B,'Revenue Analysis'!$B37,'Data Repository Table'!$F:$F,'Revenue Analysis'!$C37,'Data Repository Table'!$D:$D,'Revenue Analysis'!H$32)</f>
        <v>6313180.5299999993</v>
      </c>
      <c r="I37" s="50">
        <f>SUMIFS('Data Repository Table'!$I:$I,'Data Repository Table'!$C:$C,'Revenue Analysis'!$A37,'Data Repository Table'!$B:$B,'Revenue Analysis'!$B37,'Data Repository Table'!$F:$F,'Revenue Analysis'!$C37,'Data Repository Table'!$D:$D,'Revenue Analysis'!I$32)</f>
        <v>5763708.6674999995</v>
      </c>
      <c r="J37" s="50">
        <f>SUMIFS('Data Repository Table'!$I:$I,'Data Repository Table'!$C:$C,'Revenue Analysis'!$A37,'Data Repository Table'!$B:$B,'Revenue Analysis'!$B37,'Data Repository Table'!$F:$F,'Revenue Analysis'!$C37,'Data Repository Table'!$D:$D,'Revenue Analysis'!J$32)</f>
        <v>6484566.5099999998</v>
      </c>
      <c r="K37" s="50">
        <f>SUMIFS('Data Repository Table'!$I:$I,'Data Repository Table'!$C:$C,'Revenue Analysis'!$A37,'Data Repository Table'!$B:$B,'Revenue Analysis'!$B37,'Data Repository Table'!$F:$F,'Revenue Analysis'!$C37,'Data Repository Table'!$D:$D,'Revenue Analysis'!K$32)</f>
        <v>9314190.6750000007</v>
      </c>
      <c r="L37" s="50">
        <f>SUMIFS('Data Repository Table'!$I:$I,'Data Repository Table'!$C:$C,'Revenue Analysis'!$A37,'Data Repository Table'!$B:$B,'Revenue Analysis'!$B37,'Data Repository Table'!$F:$F,'Revenue Analysis'!$C37,'Data Repository Table'!$D:$D,'Revenue Analysis'!L$32)</f>
        <v>6750396.1374999993</v>
      </c>
      <c r="M37" s="50">
        <f>SUMIFS('Data Repository Table'!$I:$I,'Data Repository Table'!$C:$C,'Revenue Analysis'!$A37,'Data Repository Table'!$B:$B,'Revenue Analysis'!$B37,'Data Repository Table'!$F:$F,'Revenue Analysis'!$C37,'Data Repository Table'!$D:$D,'Revenue Analysis'!M$32)</f>
        <v>8185283.6587499995</v>
      </c>
      <c r="N37" s="50">
        <f>SUMIFS('Data Repository Table'!$I:$I,'Data Repository Table'!$C:$C,'Revenue Analysis'!$A37,'Data Repository Table'!$B:$B,'Revenue Analysis'!$B37,'Data Repository Table'!$F:$F,'Revenue Analysis'!$C37,'Data Repository Table'!$D:$D,'Revenue Analysis'!N$32)</f>
        <v>6778514.602500001</v>
      </c>
      <c r="O37" s="50">
        <f>SUMIFS('Data Repository Table'!$I:$I,'Data Repository Table'!$C:$C,'Revenue Analysis'!$A37,'Data Repository Table'!$B:$B,'Revenue Analysis'!$B37,'Data Repository Table'!$F:$F,'Revenue Analysis'!$C37,'Data Repository Table'!$D:$D,'Revenue Analysis'!O$32)</f>
        <v>6094707.7050000001</v>
      </c>
      <c r="P37" s="50">
        <f>SUMIFS('Data Repository Table'!$I:$I,'Data Repository Table'!$C:$C,'Revenue Analysis'!$A37,'Data Repository Table'!$B:$B,'Revenue Analysis'!$B37,'Data Repository Table'!$F:$F,'Revenue Analysis'!$C37,'Data Repository Table'!$D:$D,'Revenue Analysis'!P$32)</f>
        <v>6735069.6974999998</v>
      </c>
      <c r="Q37" s="50">
        <f t="shared" si="3"/>
        <v>82448062.153750017</v>
      </c>
      <c r="R37" s="6"/>
      <c r="S37" s="6"/>
      <c r="T37" s="6"/>
      <c r="U37" s="6"/>
      <c r="V37" s="6"/>
      <c r="W37" s="6"/>
      <c r="X37" s="6"/>
      <c r="Y37" s="6"/>
      <c r="Z37" s="6"/>
    </row>
    <row r="38" spans="1:26" ht="27.75" customHeight="1">
      <c r="A38" s="37" t="s">
        <v>41</v>
      </c>
      <c r="B38" s="37" t="s">
        <v>33</v>
      </c>
      <c r="C38" s="37" t="s">
        <v>39</v>
      </c>
      <c r="D38" s="6"/>
      <c r="E38" s="50">
        <f>SUMIFS('Data Repository Table'!$I:$I,'Data Repository Table'!$C:$C,'Revenue Analysis'!$A38,'Data Repository Table'!$B:$B,'Revenue Analysis'!$B38,'Data Repository Table'!$F:$F,'Revenue Analysis'!$C38,'Data Repository Table'!$D:$D,'Revenue Analysis'!E$32)</f>
        <v>5968550.8906999994</v>
      </c>
      <c r="F38" s="50">
        <f>SUMIFS('Data Repository Table'!$I:$I,'Data Repository Table'!$C:$C,'Revenue Analysis'!$A38,'Data Repository Table'!$B:$B,'Revenue Analysis'!$B38,'Data Repository Table'!$F:$F,'Revenue Analysis'!$C38,'Data Repository Table'!$D:$D,'Revenue Analysis'!F$32)</f>
        <v>5030374.9724000003</v>
      </c>
      <c r="G38" s="50">
        <f>SUMIFS('Data Repository Table'!$I:$I,'Data Repository Table'!$C:$C,'Revenue Analysis'!$A38,'Data Repository Table'!$B:$B,'Revenue Analysis'!$B38,'Data Repository Table'!$F:$F,'Revenue Analysis'!$C38,'Data Repository Table'!$D:$D,'Revenue Analysis'!G$32)</f>
        <v>5557921.1521000005</v>
      </c>
      <c r="H38" s="50">
        <f>SUMIFS('Data Repository Table'!$I:$I,'Data Repository Table'!$C:$C,'Revenue Analysis'!$A38,'Data Repository Table'!$B:$B,'Revenue Analysis'!$B38,'Data Repository Table'!$F:$F,'Revenue Analysis'!$C38,'Data Repository Table'!$D:$D,'Revenue Analysis'!H$32)</f>
        <v>5218895.9047999997</v>
      </c>
      <c r="I38" s="50">
        <f>SUMIFS('Data Repository Table'!$I:$I,'Data Repository Table'!$C:$C,'Revenue Analysis'!$A38,'Data Repository Table'!$B:$B,'Revenue Analysis'!$B38,'Data Repository Table'!$F:$F,'Revenue Analysis'!$C38,'Data Repository Table'!$D:$D,'Revenue Analysis'!I$32)</f>
        <v>4764665.8318000007</v>
      </c>
      <c r="J38" s="50">
        <f>SUMIFS('Data Repository Table'!$I:$I,'Data Repository Table'!$C:$C,'Revenue Analysis'!$A38,'Data Repository Table'!$B:$B,'Revenue Analysis'!$B38,'Data Repository Table'!$F:$F,'Revenue Analysis'!$C38,'Data Repository Table'!$D:$D,'Revenue Analysis'!J$32)</f>
        <v>5360574.9815999996</v>
      </c>
      <c r="K38" s="50">
        <f>SUMIFS('Data Repository Table'!$I:$I,'Data Repository Table'!$C:$C,'Revenue Analysis'!$A38,'Data Repository Table'!$B:$B,'Revenue Analysis'!$B38,'Data Repository Table'!$F:$F,'Revenue Analysis'!$C38,'Data Repository Table'!$D:$D,'Revenue Analysis'!K$32)</f>
        <v>7699730.9580000006</v>
      </c>
      <c r="L38" s="50">
        <f>SUMIFS('Data Repository Table'!$I:$I,'Data Repository Table'!$C:$C,'Revenue Analysis'!$A38,'Data Repository Table'!$B:$B,'Revenue Analysis'!$B38,'Data Repository Table'!$F:$F,'Revenue Analysis'!$C38,'Data Repository Table'!$D:$D,'Revenue Analysis'!L$32)</f>
        <v>6985660.807</v>
      </c>
      <c r="M38" s="50">
        <f>SUMIFS('Data Repository Table'!$I:$I,'Data Repository Table'!$C:$C,'Revenue Analysis'!$A38,'Data Repository Table'!$B:$B,'Revenue Analysis'!$B38,'Data Repository Table'!$F:$F,'Revenue Analysis'!$C38,'Data Repository Table'!$D:$D,'Revenue Analysis'!M$32)</f>
        <v>6766501.1579</v>
      </c>
      <c r="N38" s="50">
        <f>SUMIFS('Data Repository Table'!$I:$I,'Data Repository Table'!$C:$C,'Revenue Analysis'!$A38,'Data Repository Table'!$B:$B,'Revenue Analysis'!$B38,'Data Repository Table'!$F:$F,'Revenue Analysis'!$C38,'Data Repository Table'!$D:$D,'Revenue Analysis'!N$32)</f>
        <v>6603572.0713999998</v>
      </c>
      <c r="O38" s="50">
        <f>SUMIFS('Data Repository Table'!$I:$I,'Data Repository Table'!$C:$C,'Revenue Analysis'!$A38,'Data Repository Table'!$B:$B,'Revenue Analysis'!$B38,'Data Repository Table'!$F:$F,'Revenue Analysis'!$C38,'Data Repository Table'!$D:$D,'Revenue Analysis'!O$32)</f>
        <v>5038291.7028000001</v>
      </c>
      <c r="P38" s="50">
        <f>SUMIFS('Data Repository Table'!$I:$I,'Data Repository Table'!$C:$C,'Revenue Analysis'!$A38,'Data Repository Table'!$B:$B,'Revenue Analysis'!$B38,'Data Repository Table'!$F:$F,'Revenue Analysis'!$C38,'Data Repository Table'!$D:$D,'Revenue Analysis'!P$32)</f>
        <v>5567657.6166000003</v>
      </c>
      <c r="Q38" s="50">
        <f t="shared" si="3"/>
        <v>70562398.047100008</v>
      </c>
      <c r="R38" s="6"/>
      <c r="S38" s="6"/>
      <c r="T38" s="6"/>
      <c r="U38" s="6"/>
      <c r="V38" s="6"/>
      <c r="W38" s="6"/>
      <c r="X38" s="6"/>
      <c r="Y38" s="6"/>
      <c r="Z38" s="6"/>
    </row>
    <row r="39" spans="1:26" ht="27.75" customHeight="1">
      <c r="A39" s="37" t="s">
        <v>41</v>
      </c>
      <c r="B39" s="37" t="s">
        <v>33</v>
      </c>
      <c r="C39" s="37" t="s">
        <v>40</v>
      </c>
      <c r="D39" s="6"/>
      <c r="E39" s="50">
        <f>SUMIFS('Data Repository Table'!$I:$I,'Data Repository Table'!$C:$C,'Revenue Analysis'!$A39,'Data Repository Table'!$B:$B,'Revenue Analysis'!$B39,'Data Repository Table'!$F:$F,'Revenue Analysis'!$C39,'Data Repository Table'!$D:$D,'Revenue Analysis'!E$32)</f>
        <v>4139478.8435499985</v>
      </c>
      <c r="F39" s="50">
        <f>SUMIFS('Data Repository Table'!$I:$I,'Data Repository Table'!$C:$C,'Revenue Analysis'!$A39,'Data Repository Table'!$B:$B,'Revenue Analysis'!$B39,'Data Repository Table'!$F:$F,'Revenue Analysis'!$C39,'Data Repository Table'!$D:$D,'Revenue Analysis'!F$32)</f>
        <v>3488808.4485999988</v>
      </c>
      <c r="G39" s="50">
        <f>SUMIFS('Data Repository Table'!$I:$I,'Data Repository Table'!$C:$C,'Revenue Analysis'!$A39,'Data Repository Table'!$B:$B,'Revenue Analysis'!$B39,'Data Repository Table'!$F:$F,'Revenue Analysis'!$C39,'Data Repository Table'!$D:$D,'Revenue Analysis'!G$32)</f>
        <v>3854687.2506499989</v>
      </c>
      <c r="H39" s="50">
        <f>SUMIFS('Data Repository Table'!$I:$I,'Data Repository Table'!$C:$C,'Revenue Analysis'!$A39,'Data Repository Table'!$B:$B,'Revenue Analysis'!$B39,'Data Repository Table'!$F:$F,'Revenue Analysis'!$C39,'Data Repository Table'!$D:$D,'Revenue Analysis'!H$32)</f>
        <v>3619556.8371999986</v>
      </c>
      <c r="I39" s="50">
        <f>SUMIFS('Data Repository Table'!$I:$I,'Data Repository Table'!$C:$C,'Revenue Analysis'!$A39,'Data Repository Table'!$B:$B,'Revenue Analysis'!$B39,'Data Repository Table'!$F:$F,'Revenue Analysis'!$C39,'Data Repository Table'!$D:$D,'Revenue Analysis'!I$32)</f>
        <v>3304526.302699999</v>
      </c>
      <c r="J39" s="50">
        <f>SUMIFS('Data Repository Table'!$I:$I,'Data Repository Table'!$C:$C,'Revenue Analysis'!$A39,'Data Repository Table'!$B:$B,'Revenue Analysis'!$B39,'Data Repository Table'!$F:$F,'Revenue Analysis'!$C39,'Data Repository Table'!$D:$D,'Revenue Analysis'!J$32)</f>
        <v>3717818.1323999991</v>
      </c>
      <c r="K39" s="50">
        <f>SUMIFS('Data Repository Table'!$I:$I,'Data Repository Table'!$C:$C,'Revenue Analysis'!$A39,'Data Repository Table'!$B:$B,'Revenue Analysis'!$B39,'Data Repository Table'!$F:$F,'Revenue Analysis'!$C39,'Data Repository Table'!$D:$D,'Revenue Analysis'!K$32)</f>
        <v>5340135.9869999988</v>
      </c>
      <c r="L39" s="50">
        <f>SUMIFS('Data Repository Table'!$I:$I,'Data Repository Table'!$C:$C,'Revenue Analysis'!$A39,'Data Repository Table'!$B:$B,'Revenue Analysis'!$B39,'Data Repository Table'!$F:$F,'Revenue Analysis'!$C39,'Data Repository Table'!$D:$D,'Revenue Analysis'!L$32)</f>
        <v>4844893.7854999984</v>
      </c>
      <c r="M39" s="50">
        <f>SUMIFS('Data Repository Table'!$I:$I,'Data Repository Table'!$C:$C,'Revenue Analysis'!$A39,'Data Repository Table'!$B:$B,'Revenue Analysis'!$B39,'Data Repository Table'!$F:$F,'Revenue Analysis'!$C39,'Data Repository Table'!$D:$D,'Revenue Analysis'!M$32)</f>
        <v>4692895.9643499991</v>
      </c>
      <c r="N39" s="50">
        <f>SUMIFS('Data Repository Table'!$I:$I,'Data Repository Table'!$C:$C,'Revenue Analysis'!$A39,'Data Repository Table'!$B:$B,'Revenue Analysis'!$B39,'Data Repository Table'!$F:$F,'Revenue Analysis'!$C39,'Data Repository Table'!$D:$D,'Revenue Analysis'!N$32)</f>
        <v>4886348.3721000003</v>
      </c>
      <c r="O39" s="50">
        <f>SUMIFS('Data Repository Table'!$I:$I,'Data Repository Table'!$C:$C,'Revenue Analysis'!$A39,'Data Repository Table'!$B:$B,'Revenue Analysis'!$B39,'Data Repository Table'!$F:$F,'Revenue Analysis'!$C39,'Data Repository Table'!$D:$D,'Revenue Analysis'!O$32)</f>
        <v>3494299.084199999</v>
      </c>
      <c r="P39" s="50">
        <f>SUMIFS('Data Repository Table'!$I:$I,'Data Repository Table'!$C:$C,'Revenue Analysis'!$A39,'Data Repository Table'!$B:$B,'Revenue Analysis'!$B39,'Data Repository Table'!$F:$F,'Revenue Analysis'!$C39,'Data Repository Table'!$D:$D,'Revenue Analysis'!P$32)</f>
        <v>3861439.9598999987</v>
      </c>
      <c r="Q39" s="50">
        <f t="shared" si="3"/>
        <v>49244888.96814999</v>
      </c>
      <c r="R39" s="6"/>
      <c r="S39" s="6"/>
      <c r="T39" s="6"/>
      <c r="U39" s="6"/>
      <c r="V39" s="6"/>
      <c r="W39" s="6"/>
      <c r="X39" s="6"/>
      <c r="Y39" s="6"/>
      <c r="Z39" s="6"/>
    </row>
    <row r="40" spans="1:26" ht="27.75" customHeight="1">
      <c r="A40" s="37" t="s">
        <v>42</v>
      </c>
      <c r="B40" s="37" t="s">
        <v>33</v>
      </c>
      <c r="C40" s="37" t="s">
        <v>35</v>
      </c>
      <c r="D40" s="6"/>
      <c r="E40" s="50">
        <f>SUMIFS('Data Repository Table'!$I:$I,'Data Repository Table'!$C:$C,'Revenue Analysis'!$A40,'Data Repository Table'!$B:$B,'Revenue Analysis'!$B40,'Data Repository Table'!$F:$F,'Revenue Analysis'!$C40,'Data Repository Table'!$D:$D,'Revenue Analysis'!E$32)</f>
        <v>5298686.1637500003</v>
      </c>
      <c r="F40" s="50">
        <f>SUMIFS('Data Repository Table'!$I:$I,'Data Repository Table'!$C:$C,'Revenue Analysis'!$A40,'Data Repository Table'!$B:$B,'Revenue Analysis'!$B40,'Data Repository Table'!$F:$F,'Revenue Analysis'!$C40,'Data Repository Table'!$D:$D,'Revenue Analysis'!F$32)</f>
        <v>5854268.2837499995</v>
      </c>
      <c r="G40" s="50">
        <f>SUMIFS('Data Repository Table'!$I:$I,'Data Repository Table'!$C:$C,'Revenue Analysis'!$A40,'Data Repository Table'!$B:$B,'Revenue Analysis'!$B40,'Data Repository Table'!$F:$F,'Revenue Analysis'!$C40,'Data Repository Table'!$D:$D,'Revenue Analysis'!G$32)</f>
        <v>5098113.7162500005</v>
      </c>
      <c r="H40" s="50">
        <f>SUMIFS('Data Repository Table'!$I:$I,'Data Repository Table'!$C:$C,'Revenue Analysis'!$A40,'Data Repository Table'!$B:$B,'Revenue Analysis'!$B40,'Data Repository Table'!$F:$F,'Revenue Analysis'!$C40,'Data Repository Table'!$D:$D,'Revenue Analysis'!H$32)</f>
        <v>4506567.6112500001</v>
      </c>
      <c r="I40" s="50">
        <f>SUMIFS('Data Repository Table'!$I:$I,'Data Repository Table'!$C:$C,'Revenue Analysis'!$A40,'Data Repository Table'!$B:$B,'Revenue Analysis'!$B40,'Data Repository Table'!$F:$F,'Revenue Analysis'!$C40,'Data Repository Table'!$D:$D,'Revenue Analysis'!I$32)</f>
        <v>4950718.5187500007</v>
      </c>
      <c r="J40" s="50">
        <f>SUMIFS('Data Repository Table'!$I:$I,'Data Repository Table'!$C:$C,'Revenue Analysis'!$A40,'Data Repository Table'!$B:$B,'Revenue Analysis'!$B40,'Data Repository Table'!$F:$F,'Revenue Analysis'!$C40,'Data Repository Table'!$D:$D,'Revenue Analysis'!J$32)</f>
        <v>4219638.2549999999</v>
      </c>
      <c r="K40" s="50">
        <f>SUMIFS('Data Repository Table'!$I:$I,'Data Repository Table'!$C:$C,'Revenue Analysis'!$A40,'Data Repository Table'!$B:$B,'Revenue Analysis'!$B40,'Data Repository Table'!$F:$F,'Revenue Analysis'!$C40,'Data Repository Table'!$D:$D,'Revenue Analysis'!K$32)</f>
        <v>6454620.584999999</v>
      </c>
      <c r="L40" s="50">
        <f>SUMIFS('Data Repository Table'!$I:$I,'Data Repository Table'!$C:$C,'Revenue Analysis'!$A40,'Data Repository Table'!$B:$B,'Revenue Analysis'!$B40,'Data Repository Table'!$F:$F,'Revenue Analysis'!$C40,'Data Repository Table'!$D:$D,'Revenue Analysis'!L$32)</f>
        <v>6573684.678749999</v>
      </c>
      <c r="M40" s="50">
        <f>SUMIFS('Data Repository Table'!$I:$I,'Data Repository Table'!$C:$C,'Revenue Analysis'!$A40,'Data Repository Table'!$B:$B,'Revenue Analysis'!$B40,'Data Repository Table'!$F:$F,'Revenue Analysis'!$C40,'Data Repository Table'!$D:$D,'Revenue Analysis'!M$32)</f>
        <v>5896579.8487499999</v>
      </c>
      <c r="N40" s="50">
        <f>SUMIFS('Data Repository Table'!$I:$I,'Data Repository Table'!$C:$C,'Revenue Analysis'!$A40,'Data Repository Table'!$B:$B,'Revenue Analysis'!$B40,'Data Repository Table'!$F:$F,'Revenue Analysis'!$C40,'Data Repository Table'!$D:$D,'Revenue Analysis'!N$32)</f>
        <v>6254734.0800000001</v>
      </c>
      <c r="O40" s="50">
        <f>SUMIFS('Data Repository Table'!$I:$I,'Data Repository Table'!$C:$C,'Revenue Analysis'!$A40,'Data Repository Table'!$B:$B,'Revenue Analysis'!$B40,'Data Repository Table'!$F:$F,'Revenue Analysis'!$C40,'Data Repository Table'!$D:$D,'Revenue Analysis'!O$32)</f>
        <v>6161098.0612500003</v>
      </c>
      <c r="P40" s="50">
        <f>SUMIFS('Data Repository Table'!$I:$I,'Data Repository Table'!$C:$C,'Revenue Analysis'!$A40,'Data Repository Table'!$B:$B,'Revenue Analysis'!$B40,'Data Repository Table'!$F:$F,'Revenue Analysis'!$C40,'Data Repository Table'!$D:$D,'Revenue Analysis'!P$32)</f>
        <v>6591800.7712500002</v>
      </c>
      <c r="Q40" s="50">
        <f t="shared" si="3"/>
        <v>67860510.573750004</v>
      </c>
      <c r="R40" s="6"/>
      <c r="S40" s="6"/>
      <c r="T40" s="6"/>
      <c r="U40" s="6"/>
      <c r="V40" s="6"/>
      <c r="W40" s="6"/>
      <c r="X40" s="6"/>
      <c r="Y40" s="6"/>
      <c r="Z40" s="6"/>
    </row>
    <row r="41" spans="1:26" ht="27.75" customHeight="1">
      <c r="A41" s="37" t="s">
        <v>42</v>
      </c>
      <c r="B41" s="37" t="s">
        <v>33</v>
      </c>
      <c r="C41" s="37" t="s">
        <v>39</v>
      </c>
      <c r="D41" s="6"/>
      <c r="E41" s="50">
        <f>SUMIFS('Data Repository Table'!$I:$I,'Data Repository Table'!$C:$C,'Revenue Analysis'!$A41,'Data Repository Table'!$B:$B,'Revenue Analysis'!$B41,'Data Repository Table'!$F:$F,'Revenue Analysis'!$C41,'Data Repository Table'!$D:$D,'Revenue Analysis'!E$32)</f>
        <v>4380247.2286999999</v>
      </c>
      <c r="F41" s="50">
        <f>SUMIFS('Data Repository Table'!$I:$I,'Data Repository Table'!$C:$C,'Revenue Analysis'!$A41,'Data Repository Table'!$B:$B,'Revenue Analysis'!$B41,'Data Repository Table'!$F:$F,'Revenue Analysis'!$C41,'Data Repository Table'!$D:$D,'Revenue Analysis'!F$32)</f>
        <v>3839528.4479</v>
      </c>
      <c r="G41" s="50">
        <f>SUMIFS('Data Repository Table'!$I:$I,'Data Repository Table'!$C:$C,'Revenue Analysis'!$A41,'Data Repository Table'!$B:$B,'Revenue Analysis'!$B41,'Data Repository Table'!$F:$F,'Revenue Analysis'!$C41,'Data Repository Table'!$D:$D,'Revenue Analysis'!G$32)</f>
        <v>5214440.6721000001</v>
      </c>
      <c r="H41" s="50">
        <f>SUMIFS('Data Repository Table'!$I:$I,'Data Repository Table'!$C:$C,'Revenue Analysis'!$A41,'Data Repository Table'!$B:$B,'Revenue Analysis'!$B41,'Data Repository Table'!$F:$F,'Revenue Analysis'!$C41,'Data Repository Table'!$D:$D,'Revenue Analysis'!H$32)</f>
        <v>4725429.2253</v>
      </c>
      <c r="I41" s="50">
        <f>SUMIFS('Data Repository Table'!$I:$I,'Data Repository Table'!$C:$C,'Revenue Analysis'!$A41,'Data Repository Table'!$B:$B,'Revenue Analysis'!$B41,'Data Repository Table'!$F:$F,'Revenue Analysis'!$C41,'Data Repository Table'!$D:$D,'Revenue Analysis'!I$32)</f>
        <v>4092593.9755000006</v>
      </c>
      <c r="J41" s="50">
        <f>SUMIFS('Data Repository Table'!$I:$I,'Data Repository Table'!$C:$C,'Revenue Analysis'!$A41,'Data Repository Table'!$B:$B,'Revenue Analysis'!$B41,'Data Repository Table'!$F:$F,'Revenue Analysis'!$C41,'Data Repository Table'!$D:$D,'Revenue Analysis'!J$32)</f>
        <v>4488234.2907999996</v>
      </c>
      <c r="K41" s="50">
        <f>SUMIFS('Data Repository Table'!$I:$I,'Data Repository Table'!$C:$C,'Revenue Analysis'!$A41,'Data Repository Table'!$B:$B,'Revenue Analysis'!$B41,'Data Repository Table'!$F:$F,'Revenue Analysis'!$C41,'Data Repository Table'!$D:$D,'Revenue Analysis'!K$32)</f>
        <v>5335819.6836000001</v>
      </c>
      <c r="L41" s="50">
        <f>SUMIFS('Data Repository Table'!$I:$I,'Data Repository Table'!$C:$C,'Revenue Analysis'!$A41,'Data Repository Table'!$B:$B,'Revenue Analysis'!$B41,'Data Repository Table'!$F:$F,'Revenue Analysis'!$C41,'Data Repository Table'!$D:$D,'Revenue Analysis'!L$32)</f>
        <v>5434246.0011</v>
      </c>
      <c r="M41" s="50">
        <f>SUMIFS('Data Repository Table'!$I:$I,'Data Repository Table'!$C:$C,'Revenue Analysis'!$A41,'Data Repository Table'!$B:$B,'Revenue Analysis'!$B41,'Data Repository Table'!$F:$F,'Revenue Analysis'!$C41,'Data Repository Table'!$D:$D,'Revenue Analysis'!M$32)</f>
        <v>4874506.0082999999</v>
      </c>
      <c r="N41" s="50">
        <f>SUMIFS('Data Repository Table'!$I:$I,'Data Repository Table'!$C:$C,'Revenue Analysis'!$A41,'Data Repository Table'!$B:$B,'Revenue Analysis'!$B41,'Data Repository Table'!$F:$F,'Revenue Analysis'!$C41,'Data Repository Table'!$D:$D,'Revenue Analysis'!N$32)</f>
        <v>5170580.1728000008</v>
      </c>
      <c r="O41" s="50">
        <f>SUMIFS('Data Repository Table'!$I:$I,'Data Repository Table'!$C:$C,'Revenue Analysis'!$A41,'Data Repository Table'!$B:$B,'Revenue Analysis'!$B41,'Data Repository Table'!$F:$F,'Revenue Analysis'!$C41,'Data Repository Table'!$D:$D,'Revenue Analysis'!O$32)</f>
        <v>5093174.3973000003</v>
      </c>
      <c r="P41" s="50">
        <f>SUMIFS('Data Repository Table'!$I:$I,'Data Repository Table'!$C:$C,'Revenue Analysis'!$A41,'Data Repository Table'!$B:$B,'Revenue Analysis'!$B41,'Data Repository Table'!$F:$F,'Revenue Analysis'!$C41,'Data Repository Table'!$D:$D,'Revenue Analysis'!P$32)</f>
        <v>5449221.9709000001</v>
      </c>
      <c r="Q41" s="50">
        <f t="shared" si="3"/>
        <v>58098022.074299999</v>
      </c>
      <c r="R41" s="6"/>
      <c r="S41" s="6"/>
      <c r="T41" s="6"/>
      <c r="U41" s="6"/>
      <c r="V41" s="6"/>
      <c r="W41" s="6"/>
      <c r="X41" s="6"/>
      <c r="Y41" s="6"/>
      <c r="Z41" s="6"/>
    </row>
    <row r="42" spans="1:26" ht="27.75" customHeight="1">
      <c r="A42" s="37" t="s">
        <v>42</v>
      </c>
      <c r="B42" s="37" t="s">
        <v>33</v>
      </c>
      <c r="C42" s="37" t="s">
        <v>40</v>
      </c>
      <c r="D42" s="6"/>
      <c r="E42" s="50">
        <f>SUMIFS('Data Repository Table'!$I:$I,'Data Repository Table'!$C:$C,'Revenue Analysis'!$A42,'Data Repository Table'!$B:$B,'Revenue Analysis'!$B42,'Data Repository Table'!$F:$F,'Revenue Analysis'!$C42,'Data Repository Table'!$D:$D,'Revenue Analysis'!E$32)</f>
        <v>3037913.400549999</v>
      </c>
      <c r="F42" s="50">
        <f>SUMIFS('Data Repository Table'!$I:$I,'Data Repository Table'!$C:$C,'Revenue Analysis'!$A42,'Data Repository Table'!$B:$B,'Revenue Analysis'!$B42,'Data Repository Table'!$F:$F,'Revenue Analysis'!$C42,'Data Repository Table'!$D:$D,'Revenue Analysis'!F$32)</f>
        <v>3356447.1493499991</v>
      </c>
      <c r="G42" s="50">
        <f>SUMIFS('Data Repository Table'!$I:$I,'Data Repository Table'!$C:$C,'Revenue Analysis'!$A42,'Data Repository Table'!$B:$B,'Revenue Analysis'!$B42,'Data Repository Table'!$F:$F,'Revenue Analysis'!$C42,'Data Repository Table'!$D:$D,'Revenue Analysis'!G$32)</f>
        <v>2922918.5306499992</v>
      </c>
      <c r="H42" s="50">
        <f>SUMIFS('Data Repository Table'!$I:$I,'Data Repository Table'!$C:$C,'Revenue Analysis'!$A42,'Data Repository Table'!$B:$B,'Revenue Analysis'!$B42,'Data Repository Table'!$F:$F,'Revenue Analysis'!$C42,'Data Repository Table'!$D:$D,'Revenue Analysis'!H$32)</f>
        <v>2583765.4304499994</v>
      </c>
      <c r="I42" s="50">
        <f>SUMIFS('Data Repository Table'!$I:$I,'Data Repository Table'!$C:$C,'Revenue Analysis'!$A42,'Data Repository Table'!$B:$B,'Revenue Analysis'!$B42,'Data Repository Table'!$F:$F,'Revenue Analysis'!$C42,'Data Repository Table'!$D:$D,'Revenue Analysis'!I$32)</f>
        <v>2838411.9507499994</v>
      </c>
      <c r="J42" s="50">
        <f>SUMIFS('Data Repository Table'!$I:$I,'Data Repository Table'!$C:$C,'Revenue Analysis'!$A42,'Data Repository Table'!$B:$B,'Revenue Analysis'!$B42,'Data Repository Table'!$F:$F,'Revenue Analysis'!$C42,'Data Repository Table'!$D:$D,'Revenue Analysis'!J$32)</f>
        <v>2419259.2661999995</v>
      </c>
      <c r="K42" s="50">
        <f>SUMIFS('Data Repository Table'!$I:$I,'Data Repository Table'!$C:$C,'Revenue Analysis'!$A42,'Data Repository Table'!$B:$B,'Revenue Analysis'!$B42,'Data Repository Table'!$F:$F,'Revenue Analysis'!$C42,'Data Repository Table'!$D:$D,'Revenue Analysis'!K$32)</f>
        <v>3700649.1353999986</v>
      </c>
      <c r="L42" s="50">
        <f>SUMIFS('Data Repository Table'!$I:$I,'Data Repository Table'!$C:$C,'Revenue Analysis'!$A42,'Data Repository Table'!$B:$B,'Revenue Analysis'!$B42,'Data Repository Table'!$F:$F,'Revenue Analysis'!$C42,'Data Repository Table'!$D:$D,'Revenue Analysis'!L$32)</f>
        <v>3768912.5491499985</v>
      </c>
      <c r="M42" s="50">
        <f>SUMIFS('Data Repository Table'!$I:$I,'Data Repository Table'!$C:$C,'Revenue Analysis'!$A42,'Data Repository Table'!$B:$B,'Revenue Analysis'!$B42,'Data Repository Table'!$F:$F,'Revenue Analysis'!$C42,'Data Repository Table'!$D:$D,'Revenue Analysis'!M$32)</f>
        <v>3380705.7799499989</v>
      </c>
      <c r="N42" s="50">
        <f>SUMIFS('Data Repository Table'!$I:$I,'Data Repository Table'!$C:$C,'Revenue Analysis'!$A42,'Data Repository Table'!$B:$B,'Revenue Analysis'!$B42,'Data Repository Table'!$F:$F,'Revenue Analysis'!$C42,'Data Repository Table'!$D:$D,'Revenue Analysis'!N$32)</f>
        <v>3586047.5391999991</v>
      </c>
      <c r="O42" s="50">
        <f>SUMIFS('Data Repository Table'!$I:$I,'Data Repository Table'!$C:$C,'Revenue Analysis'!$A42,'Data Repository Table'!$B:$B,'Revenue Analysis'!$B42,'Data Repository Table'!$F:$F,'Revenue Analysis'!$C42,'Data Repository Table'!$D:$D,'Revenue Analysis'!O$32)</f>
        <v>3032362.88845</v>
      </c>
      <c r="P42" s="50">
        <f>SUMIFS('Data Repository Table'!$I:$I,'Data Repository Table'!$C:$C,'Revenue Analysis'!$A42,'Data Repository Table'!$B:$B,'Revenue Analysis'!$B42,'Data Repository Table'!$F:$F,'Revenue Analysis'!$C42,'Data Repository Table'!$D:$D,'Revenue Analysis'!P$32)</f>
        <v>3079299.10885</v>
      </c>
      <c r="Q42" s="50">
        <f t="shared" si="3"/>
        <v>37706692.728949994</v>
      </c>
      <c r="R42" s="6"/>
      <c r="S42" s="6"/>
      <c r="T42" s="6"/>
      <c r="U42" s="6"/>
      <c r="V42" s="6"/>
      <c r="W42" s="6"/>
      <c r="X42" s="6"/>
      <c r="Y42" s="6"/>
      <c r="Z42" s="6"/>
    </row>
    <row r="43" spans="1:26" ht="27.75" customHeight="1">
      <c r="A43" s="37"/>
      <c r="B43" s="37"/>
      <c r="C43" s="37"/>
      <c r="D43" s="6"/>
      <c r="E43" s="50"/>
      <c r="F43" s="50"/>
      <c r="G43" s="50"/>
      <c r="H43" s="50"/>
      <c r="I43" s="50"/>
      <c r="J43" s="50"/>
      <c r="K43" s="50"/>
      <c r="L43" s="50"/>
      <c r="M43" s="50"/>
      <c r="N43" s="50"/>
      <c r="O43" s="50"/>
      <c r="P43" s="50"/>
      <c r="Q43" s="50"/>
      <c r="R43" s="6"/>
      <c r="S43" s="6"/>
      <c r="T43" s="6"/>
      <c r="U43" s="6"/>
      <c r="V43" s="6"/>
      <c r="W43" s="6"/>
      <c r="X43" s="6"/>
      <c r="Y43" s="6"/>
      <c r="Z43" s="6"/>
    </row>
    <row r="44" spans="1:26" ht="30" customHeight="1">
      <c r="A44" s="163" t="s">
        <v>72</v>
      </c>
      <c r="B44" s="164"/>
      <c r="C44" s="164"/>
      <c r="D44" s="164"/>
      <c r="E44" s="164"/>
      <c r="F44" s="164"/>
      <c r="G44" s="164"/>
      <c r="H44" s="164"/>
      <c r="I44" s="164"/>
      <c r="J44" s="164"/>
      <c r="K44" s="164"/>
      <c r="L44" s="164"/>
      <c r="M44" s="164"/>
      <c r="N44" s="164"/>
      <c r="O44" s="164"/>
      <c r="P44" s="164"/>
      <c r="Q44" s="164"/>
      <c r="R44" s="164"/>
      <c r="S44" s="164"/>
      <c r="T44" s="164"/>
      <c r="U44" s="164"/>
      <c r="V44" s="165"/>
      <c r="W44" s="11"/>
      <c r="X44" s="11"/>
      <c r="Y44" s="11"/>
      <c r="Z44" s="11"/>
    </row>
    <row r="45" spans="1:26" ht="30" customHeight="1">
      <c r="A45" s="163" t="s">
        <v>73</v>
      </c>
      <c r="B45" s="164"/>
      <c r="C45" s="164"/>
      <c r="D45" s="164"/>
      <c r="E45" s="164"/>
      <c r="F45" s="164"/>
      <c r="G45" s="164"/>
      <c r="H45" s="164"/>
      <c r="I45" s="164"/>
      <c r="J45" s="164"/>
      <c r="K45" s="164"/>
      <c r="L45" s="164"/>
      <c r="M45" s="164"/>
      <c r="N45" s="164"/>
      <c r="O45" s="164"/>
      <c r="P45" s="164"/>
      <c r="Q45" s="164"/>
      <c r="R45" s="164"/>
      <c r="S45" s="165"/>
      <c r="T45" s="53"/>
      <c r="U45" s="53"/>
      <c r="V45" s="53"/>
      <c r="W45" s="11"/>
      <c r="X45" s="11"/>
      <c r="Y45" s="11"/>
      <c r="Z45" s="11"/>
    </row>
    <row r="46" spans="1:26" ht="30" customHeight="1">
      <c r="A46" s="163" t="s">
        <v>74</v>
      </c>
      <c r="B46" s="164"/>
      <c r="C46" s="164"/>
      <c r="D46" s="164"/>
      <c r="E46" s="164"/>
      <c r="F46" s="164"/>
      <c r="G46" s="164"/>
      <c r="H46" s="164"/>
      <c r="I46" s="164"/>
      <c r="J46" s="164"/>
      <c r="K46" s="164"/>
      <c r="L46" s="164"/>
      <c r="M46" s="164"/>
      <c r="N46" s="164"/>
      <c r="O46" s="165"/>
      <c r="P46" s="54"/>
      <c r="Q46" s="54"/>
      <c r="R46" s="54"/>
      <c r="S46" s="54"/>
      <c r="T46" s="53"/>
      <c r="U46" s="53"/>
      <c r="V46" s="53"/>
      <c r="W46" s="11"/>
      <c r="X46" s="11"/>
      <c r="Y46" s="11"/>
      <c r="Z46" s="11"/>
    </row>
    <row r="47" spans="1:26" ht="30" customHeight="1">
      <c r="A47" s="163" t="s">
        <v>75</v>
      </c>
      <c r="B47" s="164"/>
      <c r="C47" s="164"/>
      <c r="D47" s="164"/>
      <c r="E47" s="164"/>
      <c r="F47" s="164"/>
      <c r="G47" s="164"/>
      <c r="H47" s="164"/>
      <c r="I47" s="164"/>
      <c r="J47" s="164"/>
      <c r="K47" s="164"/>
      <c r="L47" s="164"/>
      <c r="M47" s="164"/>
      <c r="N47" s="165"/>
      <c r="O47" s="54"/>
      <c r="P47" s="54"/>
      <c r="Q47" s="54"/>
      <c r="R47" s="54"/>
      <c r="S47" s="54"/>
      <c r="T47" s="53"/>
      <c r="U47" s="53"/>
      <c r="V47" s="53"/>
      <c r="W47" s="11"/>
      <c r="X47" s="11"/>
      <c r="Y47" s="11"/>
      <c r="Z47" s="11"/>
    </row>
    <row r="48" spans="1:26" ht="27.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27.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27.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27.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27.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27.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27.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27.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27.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27.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27.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27.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27.75" customHeight="1">
      <c r="A60" s="29" t="s">
        <v>76</v>
      </c>
      <c r="B60" s="29"/>
      <c r="C60" s="29"/>
      <c r="D60" s="29"/>
      <c r="E60" s="29"/>
      <c r="F60" s="29"/>
      <c r="G60" s="29"/>
      <c r="H60" s="29"/>
      <c r="I60" s="29"/>
      <c r="J60" s="29"/>
      <c r="K60" s="55"/>
      <c r="L60" s="55"/>
      <c r="M60" s="55"/>
      <c r="N60" s="55"/>
      <c r="O60" s="55"/>
      <c r="P60" s="55"/>
      <c r="Q60" s="55"/>
      <c r="R60" s="55"/>
      <c r="S60" s="55"/>
      <c r="T60" s="55"/>
      <c r="U60" s="55"/>
      <c r="V60" s="55"/>
      <c r="W60" s="55"/>
      <c r="X60" s="55"/>
      <c r="Y60" s="55"/>
      <c r="Z60" s="55"/>
    </row>
    <row r="61" spans="1:26" ht="27.75" customHeight="1">
      <c r="A61" s="29" t="s">
        <v>77</v>
      </c>
      <c r="B61" s="29"/>
      <c r="C61" s="29"/>
      <c r="D61" s="29"/>
      <c r="E61" s="29"/>
      <c r="F61" s="29"/>
      <c r="G61" s="29"/>
      <c r="H61" s="29"/>
      <c r="I61" s="29"/>
      <c r="J61" s="29"/>
      <c r="K61" s="55"/>
      <c r="L61" s="55"/>
      <c r="M61" s="55"/>
      <c r="N61" s="55"/>
      <c r="O61" s="55"/>
      <c r="P61" s="55"/>
      <c r="Q61" s="55"/>
      <c r="R61" s="55"/>
      <c r="S61" s="55"/>
      <c r="T61" s="55"/>
      <c r="U61" s="55"/>
      <c r="V61" s="55"/>
      <c r="W61" s="55"/>
      <c r="X61" s="55"/>
      <c r="Y61" s="55"/>
      <c r="Z61" s="55"/>
    </row>
    <row r="62" spans="1:26" ht="27.75" customHeight="1">
      <c r="A62" s="29" t="s">
        <v>78</v>
      </c>
      <c r="B62" s="29"/>
      <c r="C62" s="29"/>
      <c r="D62" s="29"/>
      <c r="E62" s="29"/>
      <c r="F62" s="29"/>
      <c r="G62" s="29"/>
      <c r="H62" s="29"/>
      <c r="I62" s="29"/>
      <c r="J62" s="29"/>
      <c r="K62" s="55"/>
      <c r="L62" s="55"/>
      <c r="M62" s="55"/>
      <c r="N62" s="55"/>
      <c r="O62" s="55"/>
      <c r="P62" s="55"/>
      <c r="Q62" s="55"/>
      <c r="R62" s="55"/>
      <c r="S62" s="55"/>
      <c r="T62" s="55"/>
      <c r="U62" s="55"/>
      <c r="V62" s="55"/>
      <c r="W62" s="55"/>
      <c r="X62" s="55"/>
      <c r="Y62" s="55"/>
      <c r="Z62" s="55"/>
    </row>
    <row r="63" spans="1:26" ht="27.75" customHeight="1">
      <c r="A63" s="29" t="s">
        <v>79</v>
      </c>
      <c r="B63" s="29"/>
      <c r="C63" s="29"/>
      <c r="D63" s="29"/>
      <c r="E63" s="29"/>
      <c r="F63" s="29"/>
      <c r="G63" s="29"/>
      <c r="H63" s="29"/>
      <c r="I63" s="29"/>
      <c r="J63" s="29"/>
      <c r="K63" s="56"/>
      <c r="L63" s="56"/>
      <c r="M63" s="56"/>
      <c r="N63" s="56"/>
      <c r="O63" s="56"/>
      <c r="P63" s="56"/>
      <c r="Q63" s="56"/>
      <c r="R63" s="56"/>
      <c r="S63" s="56"/>
      <c r="T63" s="56"/>
      <c r="U63" s="56"/>
      <c r="V63" s="56"/>
      <c r="W63" s="56"/>
      <c r="X63" s="56"/>
      <c r="Y63" s="56"/>
      <c r="Z63" s="56"/>
    </row>
    <row r="64" spans="1:26" ht="45" customHeight="1">
      <c r="A64" s="163" t="s">
        <v>80</v>
      </c>
      <c r="B64" s="164"/>
      <c r="C64" s="164"/>
      <c r="D64" s="164"/>
      <c r="E64" s="164"/>
      <c r="F64" s="164"/>
      <c r="G64" s="164"/>
      <c r="H64" s="164"/>
      <c r="I64" s="164"/>
      <c r="J64" s="165"/>
      <c r="K64" s="56"/>
      <c r="L64" s="56"/>
      <c r="M64" s="56"/>
      <c r="N64" s="56"/>
      <c r="O64" s="56"/>
      <c r="P64" s="56"/>
      <c r="Q64" s="56"/>
      <c r="R64" s="56"/>
      <c r="S64" s="56"/>
      <c r="T64" s="56"/>
      <c r="U64" s="56"/>
      <c r="V64" s="56"/>
      <c r="W64" s="56"/>
      <c r="X64" s="56"/>
      <c r="Y64" s="56"/>
      <c r="Z64" s="56"/>
    </row>
    <row r="65" spans="1:26" ht="45" customHeight="1">
      <c r="A65" s="57"/>
      <c r="B65" s="58"/>
      <c r="C65" s="58"/>
      <c r="D65" s="58"/>
      <c r="E65" s="58"/>
      <c r="F65" s="58"/>
      <c r="G65" s="58"/>
      <c r="H65" s="58"/>
      <c r="I65" s="58"/>
      <c r="J65" s="58"/>
      <c r="K65" s="59"/>
      <c r="L65" s="59"/>
      <c r="M65" s="59"/>
      <c r="N65" s="59"/>
      <c r="O65" s="59"/>
      <c r="P65" s="59"/>
      <c r="Q65" s="59"/>
      <c r="R65" s="59"/>
      <c r="S65" s="59"/>
      <c r="T65" s="59"/>
      <c r="U65" s="59"/>
      <c r="V65" s="59"/>
      <c r="W65" s="59"/>
      <c r="X65" s="59"/>
      <c r="Y65" s="59"/>
      <c r="Z65" s="59"/>
    </row>
    <row r="66" spans="1:26" ht="27.75" customHeight="1">
      <c r="A66" s="7"/>
      <c r="B66" s="60" t="s">
        <v>35</v>
      </c>
      <c r="C66" s="60" t="s">
        <v>39</v>
      </c>
      <c r="D66" s="60" t="s">
        <v>40</v>
      </c>
      <c r="E66" s="60" t="s">
        <v>69</v>
      </c>
      <c r="F66" s="6"/>
      <c r="G66" s="6"/>
      <c r="H66" s="6"/>
      <c r="I66" s="6"/>
      <c r="J66" s="6"/>
      <c r="K66" s="6"/>
      <c r="L66" s="6"/>
      <c r="M66" s="6"/>
      <c r="N66" s="6"/>
      <c r="O66" s="6"/>
      <c r="P66" s="6"/>
      <c r="Q66" s="6"/>
      <c r="R66" s="6"/>
      <c r="S66" s="6"/>
      <c r="T66" s="6"/>
      <c r="U66" s="6"/>
      <c r="V66" s="6"/>
      <c r="W66" s="6"/>
      <c r="X66" s="6"/>
      <c r="Y66" s="6"/>
      <c r="Z66" s="6"/>
    </row>
    <row r="67" spans="1:26" ht="27.75" customHeight="1">
      <c r="A67" s="61" t="s">
        <v>34</v>
      </c>
      <c r="B67" s="62">
        <f>SUMIFS('Data Repository Table'!$I:$I,'Data Repository Table'!$C:$C,'Revenue Analysis'!$A67, 'Data Repository Table'!$F:$F,'Revenue Analysis'!B$66)</f>
        <v>37118738.908650003</v>
      </c>
      <c r="C67" s="62">
        <f>SUMIFS('Data Repository Table'!$I:$I,'Data Repository Table'!$C:$C,'Revenue Analysis'!$A67, 'Data Repository Table'!$F:$F,'Revenue Analysis'!C$66)</f>
        <v>18271699.227782961</v>
      </c>
      <c r="D67" s="62">
        <f>SUMIFS('Data Repository Table'!$I:$I,'Data Repository Table'!$C:$C,'Revenue Analysis'!$A67, 'Data Repository Table'!$F:$F,'Revenue Analysis'!D$66)</f>
        <v>15554519.161720002</v>
      </c>
      <c r="E67" s="50">
        <f t="shared" ref="E67:E69" si="4">SUM(B67:D67)</f>
        <v>70944957.298152968</v>
      </c>
      <c r="F67" s="6"/>
      <c r="G67" s="6"/>
      <c r="H67" s="6"/>
      <c r="I67" s="6"/>
      <c r="J67" s="6"/>
      <c r="K67" s="6"/>
      <c r="L67" s="6"/>
      <c r="M67" s="6"/>
      <c r="N67" s="6"/>
      <c r="O67" s="6"/>
      <c r="P67" s="6"/>
      <c r="Q67" s="6"/>
      <c r="R67" s="6"/>
      <c r="S67" s="6"/>
      <c r="T67" s="6"/>
      <c r="U67" s="6"/>
      <c r="V67" s="6"/>
      <c r="W67" s="6"/>
      <c r="X67" s="6"/>
      <c r="Y67" s="6"/>
      <c r="Z67" s="6"/>
    </row>
    <row r="68" spans="1:26" ht="27.75" customHeight="1">
      <c r="A68" s="61" t="s">
        <v>41</v>
      </c>
      <c r="B68" s="62">
        <f>SUMIFS('Data Repository Table'!$I:$I,'Data Repository Table'!$C:$C,'Revenue Analysis'!$A68, 'Data Repository Table'!$F:$F,'Revenue Analysis'!B$66)</f>
        <v>82448062.153749987</v>
      </c>
      <c r="C68" s="62">
        <f>SUMIFS('Data Repository Table'!$I:$I,'Data Repository Table'!$C:$C,'Revenue Analysis'!$A68, 'Data Repository Table'!$F:$F,'Revenue Analysis'!C$66)</f>
        <v>70562398.047100008</v>
      </c>
      <c r="D68" s="62">
        <f>SUMIFS('Data Repository Table'!$I:$I,'Data Repository Table'!$C:$C,'Revenue Analysis'!$A68, 'Data Repository Table'!$F:$F,'Revenue Analysis'!D$66)</f>
        <v>49244888.96814999</v>
      </c>
      <c r="E68" s="50">
        <f t="shared" si="4"/>
        <v>202255349.169</v>
      </c>
      <c r="F68" s="6"/>
      <c r="G68" s="6"/>
      <c r="H68" s="6"/>
      <c r="I68" s="6"/>
      <c r="J68" s="6"/>
      <c r="K68" s="6"/>
      <c r="L68" s="6"/>
      <c r="M68" s="6"/>
      <c r="N68" s="6"/>
      <c r="O68" s="6"/>
      <c r="P68" s="6"/>
      <c r="Q68" s="6"/>
      <c r="R68" s="6"/>
      <c r="S68" s="6"/>
      <c r="T68" s="6"/>
      <c r="U68" s="6"/>
      <c r="V68" s="6"/>
      <c r="W68" s="6"/>
      <c r="X68" s="6"/>
      <c r="Y68" s="6"/>
      <c r="Z68" s="6"/>
    </row>
    <row r="69" spans="1:26" ht="27.75" customHeight="1">
      <c r="A69" s="61" t="s">
        <v>42</v>
      </c>
      <c r="B69" s="62">
        <f>SUMIFS('Data Repository Table'!$I:$I,'Data Repository Table'!$C:$C,'Revenue Analysis'!$A69, 'Data Repository Table'!$F:$F,'Revenue Analysis'!B$66)</f>
        <v>67860510.573750019</v>
      </c>
      <c r="C69" s="62">
        <f>SUMIFS('Data Repository Table'!$I:$I,'Data Repository Table'!$C:$C,'Revenue Analysis'!$A69, 'Data Repository Table'!$F:$F,'Revenue Analysis'!C$66)</f>
        <v>58098022.074300006</v>
      </c>
      <c r="D69" s="62">
        <f>SUMIFS('Data Repository Table'!$I:$I,'Data Repository Table'!$C:$C,'Revenue Analysis'!$A69, 'Data Repository Table'!$F:$F,'Revenue Analysis'!D$66)</f>
        <v>37706692.728949994</v>
      </c>
      <c r="E69" s="50">
        <f t="shared" si="4"/>
        <v>163665225.37700003</v>
      </c>
      <c r="F69" s="6"/>
      <c r="G69" s="6"/>
      <c r="H69" s="6"/>
      <c r="I69" s="6"/>
      <c r="J69" s="6"/>
      <c r="K69" s="6"/>
      <c r="L69" s="6"/>
      <c r="M69" s="6"/>
      <c r="N69" s="6"/>
      <c r="O69" s="6"/>
      <c r="P69" s="6"/>
      <c r="Q69" s="6"/>
      <c r="R69" s="6"/>
      <c r="S69" s="6"/>
      <c r="T69" s="6"/>
      <c r="U69" s="6"/>
      <c r="V69" s="6"/>
      <c r="W69" s="6"/>
      <c r="X69" s="6"/>
      <c r="Y69" s="6"/>
      <c r="Z69" s="6"/>
    </row>
    <row r="70" spans="1:26" ht="27.75" customHeight="1">
      <c r="A70" s="37"/>
      <c r="B70" s="6"/>
      <c r="C70" s="6"/>
      <c r="D70" s="6"/>
      <c r="E70" s="6"/>
      <c r="F70" s="6"/>
      <c r="G70" s="6"/>
      <c r="H70" s="6"/>
      <c r="I70" s="6"/>
      <c r="J70" s="6"/>
      <c r="K70" s="6"/>
      <c r="L70" s="6"/>
      <c r="M70" s="6"/>
      <c r="N70" s="6"/>
      <c r="O70" s="6"/>
      <c r="P70" s="6"/>
      <c r="Q70" s="6"/>
      <c r="R70" s="6"/>
      <c r="S70" s="6"/>
      <c r="T70" s="6"/>
      <c r="U70" s="6"/>
      <c r="V70" s="6"/>
      <c r="W70" s="6"/>
      <c r="X70" s="6"/>
      <c r="Y70" s="6"/>
      <c r="Z70" s="6"/>
    </row>
    <row r="71" spans="1:26" ht="27.75" customHeight="1">
      <c r="A71" s="7"/>
      <c r="B71" s="60" t="s">
        <v>35</v>
      </c>
      <c r="C71" s="60" t="s">
        <v>39</v>
      </c>
      <c r="D71" s="60" t="s">
        <v>40</v>
      </c>
      <c r="E71" s="60" t="s">
        <v>69</v>
      </c>
      <c r="F71" s="6"/>
      <c r="G71" s="6"/>
      <c r="H71" s="6"/>
      <c r="I71" s="6"/>
      <c r="J71" s="6"/>
      <c r="K71" s="6"/>
      <c r="L71" s="6"/>
      <c r="M71" s="6"/>
      <c r="N71" s="6"/>
      <c r="O71" s="6"/>
      <c r="P71" s="6"/>
      <c r="Q71" s="6"/>
      <c r="R71" s="6"/>
      <c r="S71" s="6"/>
      <c r="T71" s="6"/>
      <c r="U71" s="6"/>
      <c r="V71" s="6"/>
      <c r="W71" s="6"/>
      <c r="X71" s="6"/>
      <c r="Y71" s="6"/>
      <c r="Z71" s="6"/>
    </row>
    <row r="72" spans="1:26" ht="27.75" customHeight="1">
      <c r="A72" s="61" t="s">
        <v>34</v>
      </c>
      <c r="B72" s="63">
        <f>B67/$E67</f>
        <v>0.52320475368890496</v>
      </c>
      <c r="C72" s="63">
        <f>C67/$E67</f>
        <v>0.25754754000336344</v>
      </c>
      <c r="D72" s="63">
        <f>D67/$E67</f>
        <v>0.2192477063077316</v>
      </c>
      <c r="E72" s="64">
        <f t="shared" ref="E72:E74" si="5">SUM(B72:D72)</f>
        <v>1</v>
      </c>
      <c r="F72" s="6"/>
      <c r="G72" s="6"/>
      <c r="H72" s="6"/>
      <c r="I72" s="6"/>
      <c r="J72" s="6"/>
      <c r="K72" s="6"/>
      <c r="L72" s="6"/>
      <c r="M72" s="6"/>
      <c r="N72" s="6"/>
      <c r="O72" s="6"/>
      <c r="P72" s="6"/>
      <c r="Q72" s="6"/>
      <c r="R72" s="6"/>
      <c r="S72" s="6"/>
      <c r="T72" s="6"/>
      <c r="U72" s="6"/>
      <c r="V72" s="6"/>
      <c r="W72" s="6"/>
      <c r="X72" s="6"/>
      <c r="Y72" s="6"/>
      <c r="Z72" s="6"/>
    </row>
    <row r="73" spans="1:26" ht="27.75" customHeight="1">
      <c r="A73" s="61" t="s">
        <v>41</v>
      </c>
      <c r="B73" s="63">
        <f t="shared" ref="B73:C74" si="6">B68/$E68</f>
        <v>0.40764341953130867</v>
      </c>
      <c r="C73" s="63">
        <f t="shared" si="6"/>
        <v>0.34887778413286691</v>
      </c>
      <c r="D73" s="63">
        <f t="shared" ref="D73" si="7">D68/$E68</f>
        <v>0.24347879633582434</v>
      </c>
      <c r="E73" s="64">
        <f t="shared" si="5"/>
        <v>0.99999999999999989</v>
      </c>
      <c r="F73" s="6"/>
      <c r="G73" s="6"/>
      <c r="H73" s="6"/>
      <c r="I73" s="6"/>
      <c r="J73" s="6"/>
      <c r="K73" s="6"/>
      <c r="L73" s="6"/>
      <c r="M73" s="6"/>
      <c r="N73" s="6"/>
      <c r="O73" s="6"/>
      <c r="P73" s="6"/>
      <c r="Q73" s="6"/>
      <c r="R73" s="6"/>
      <c r="S73" s="6"/>
      <c r="T73" s="6"/>
      <c r="U73" s="6"/>
      <c r="V73" s="6"/>
      <c r="W73" s="6"/>
      <c r="X73" s="6"/>
      <c r="Y73" s="6"/>
      <c r="Z73" s="6"/>
    </row>
    <row r="74" spans="1:26" ht="27.75" customHeight="1">
      <c r="A74" s="61" t="s">
        <v>42</v>
      </c>
      <c r="B74" s="63">
        <f t="shared" si="6"/>
        <v>0.41462998885337127</v>
      </c>
      <c r="C74" s="63">
        <f t="shared" si="6"/>
        <v>0.35498085766522613</v>
      </c>
      <c r="D74" s="63">
        <f t="shared" ref="D74" si="8">D69/$E69</f>
        <v>0.23038915348140251</v>
      </c>
      <c r="E74" s="64">
        <f t="shared" si="5"/>
        <v>0.99999999999999989</v>
      </c>
      <c r="F74" s="6"/>
      <c r="G74" s="6"/>
      <c r="H74" s="6"/>
      <c r="I74" s="6"/>
      <c r="J74" s="6"/>
      <c r="K74" s="6"/>
      <c r="L74" s="6"/>
      <c r="M74" s="6"/>
      <c r="N74" s="6"/>
      <c r="O74" s="6"/>
      <c r="P74" s="6"/>
      <c r="Q74" s="6"/>
      <c r="R74" s="6"/>
      <c r="S74" s="6"/>
      <c r="T74" s="6"/>
      <c r="U74" s="6"/>
      <c r="V74" s="6"/>
      <c r="W74" s="6"/>
      <c r="X74" s="6"/>
      <c r="Y74" s="6"/>
      <c r="Z74" s="6"/>
    </row>
    <row r="75" spans="1:26" ht="27.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27.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27.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27.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27.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27.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27.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27.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27.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27.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27.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27.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27.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27.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27.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27.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27.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27.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27.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27.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27.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27.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27.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27.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27.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27.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27.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27.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27.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27.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27.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27.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27.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27.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27.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27.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27.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27.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27.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27.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27.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27.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27.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27.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27.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27.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27.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27.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27.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27.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27.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27.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27.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27.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27.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27.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27.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27.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27.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27.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27.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27.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27.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27.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27.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27.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27.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27.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27.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27.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27.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27.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27.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27.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27.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27.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27.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27.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27.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27.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27.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27.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27.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27.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27.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27.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27.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27.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27.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27.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27.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27.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27.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27.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27.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27.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27.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27.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27.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27.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27.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27.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27.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27.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27.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27.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27.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27.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27.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27.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27.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27.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27.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27.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27.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27.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27.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27.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27.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27.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27.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27.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27.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27.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27.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27.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27.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27.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27.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27.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27.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27.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27.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27.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27.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27.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27.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27.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27.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27.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27.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27.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27.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27.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27.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27.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27.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27.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27.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27.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27.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27.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27.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27.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27.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27.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27.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27.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27.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27.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27.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27.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27.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27.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27.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27.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27.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27.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27.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27.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27.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27.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27.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27.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27.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27.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27.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27.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27.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27.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27.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27.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27.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27.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27.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27.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27.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27.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27.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27.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27.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27.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27.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27.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27.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27.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27.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27.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27.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27.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27.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27.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27.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27.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27.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27.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27.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27.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27.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27.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27.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27.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27.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27.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27.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27.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27.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27.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27.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27.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27.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27.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27.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27.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27.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27.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27.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27.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27.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27.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27.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27.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27.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27.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27.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27.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27.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27.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27.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27.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27.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27.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27.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27.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27.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27.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27.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27.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27.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27.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27.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27.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27.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27.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27.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27.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27.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27.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27.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27.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27.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27.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27.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27.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27.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27.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27.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27.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27.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27.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27.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27.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27.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27.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27.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27.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27.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27.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27.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27.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27.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27.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27.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27.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27.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27.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27.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27.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27.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27.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27.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27.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27.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27.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27.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27.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27.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27.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27.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27.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27.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27.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27.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27.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27.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27.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27.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27.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27.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27.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27.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27.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27.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27.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27.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27.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27.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27.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27.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27.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27.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27.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27.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27.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27.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27.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27.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27.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27.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27.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27.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27.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27.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27.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27.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27.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27.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27.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27.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27.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27.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27.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27.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27.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27.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27.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27.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27.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27.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27.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27.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27.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27.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27.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27.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27.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27.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27.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27.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27.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27.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27.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27.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27.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27.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27.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27.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27.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27.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27.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27.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27.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27.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27.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27.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27.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27.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27.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27.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27.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27.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27.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27.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27.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27.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27.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27.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27.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27.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27.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27.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27.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27.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27.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27.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27.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27.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27.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27.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27.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27.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27.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27.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27.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27.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27.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27.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27.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27.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27.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27.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27.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27.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27.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27.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27.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27.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27.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27.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27.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27.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27.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27.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27.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27.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27.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27.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27.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27.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27.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27.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27.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27.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27.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27.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27.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27.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27.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27.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27.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27.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27.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27.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27.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27.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27.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27.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27.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27.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27.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27.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27.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27.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27.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27.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27.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27.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27.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27.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27.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27.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27.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27.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27.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27.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27.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27.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27.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27.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27.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27.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27.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27.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27.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27.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27.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27.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27.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27.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27.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27.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27.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27.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27.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27.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27.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27.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27.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27.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27.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27.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27.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27.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27.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27.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27.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27.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27.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27.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27.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27.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27.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27.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27.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27.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27.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27.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27.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27.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27.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27.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27.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27.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27.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27.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27.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27.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27.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27.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27.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27.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27.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27.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27.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27.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27.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27.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27.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27.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27.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27.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27.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27.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27.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27.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27.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27.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27.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27.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27.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27.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27.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27.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27.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27.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27.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27.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27.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27.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27.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27.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27.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27.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27.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27.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27.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27.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27.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27.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27.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27.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27.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27.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27.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27.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27.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27.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27.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27.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27.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27.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27.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27.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27.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27.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27.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27.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27.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27.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27.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27.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27.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27.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27.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27.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27.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27.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27.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27.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27.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27.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27.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27.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27.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27.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27.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27.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27.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27.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27.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27.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27.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27.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27.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27.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27.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27.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27.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27.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27.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27.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27.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27.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27.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27.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27.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27.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27.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27.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27.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27.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27.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27.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27.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27.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27.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27.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27.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27.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27.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27.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27.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27.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27.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27.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27.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27.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27.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27.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27.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27.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27.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27.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27.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27.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27.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27.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27.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27.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27.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27.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27.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27.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27.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27.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27.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27.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27.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27.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27.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27.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27.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27.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27.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27.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27.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27.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27.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27.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27.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27.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27.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27.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27.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27.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27.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27.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27.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27.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27.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27.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27.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27.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27.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27.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27.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27.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27.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27.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27.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27.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27.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27.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27.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27.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27.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27.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27.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27.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27.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27.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27.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27.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27.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27.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27.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27.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27.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27.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27.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27.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27.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27.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27.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27.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27.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27.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27.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27.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27.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27.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27.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27.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27.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27.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27.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27.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27.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27.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27.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27.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27.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27.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27.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27.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27.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27.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27.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27.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27.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27.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27.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27.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27.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27.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27.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27.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27.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27.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27.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27.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27.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27.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27.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27.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27.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27.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27.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27.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27.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27.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27.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27.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27.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27.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27.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27.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27.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27.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27.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27.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27.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27.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27.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27.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27.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27.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27.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27.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27.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27.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27.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27.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27.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27.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27.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27.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27.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27.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27.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27.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27.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27.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27.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27.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27.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27.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27.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27.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27.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27.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27.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27.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27.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27.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27.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27.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27.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27.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27.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27.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27.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27.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27.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27.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27.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27.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27.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27.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27.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27.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27.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27.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27.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27.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27.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27.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27.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27.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27.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27.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27.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27.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27.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27.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27.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27.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27.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27.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27.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27.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27.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27.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27.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27.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27.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27.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27.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27.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27.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27.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27.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27.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27.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27.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27.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27.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27.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27.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27.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27.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27.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27.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27.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27.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27.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27.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27.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27.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27.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27.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27.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27.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27.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27.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27.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27.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27.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27.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27.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27.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27.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27.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27.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27.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27.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27.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27.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27.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27.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27.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27.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27.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27.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27.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27.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27.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27.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27.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27.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27.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27.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27.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27.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27.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27.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27.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27.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27.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27.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27.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27.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27.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27.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27.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27.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27.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27.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27.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27.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27.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27.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27.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27.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27.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27.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9">
    <mergeCell ref="A47:N47"/>
    <mergeCell ref="A64:J64"/>
    <mergeCell ref="A8:U8"/>
    <mergeCell ref="A9:V9"/>
    <mergeCell ref="A30:U30"/>
    <mergeCell ref="A31:V31"/>
    <mergeCell ref="A44:V44"/>
    <mergeCell ref="A45:S45"/>
    <mergeCell ref="A46:O46"/>
  </mergeCells>
  <conditionalFormatting sqref="E12:P16">
    <cfRule type="colorScale" priority="6">
      <colorScale>
        <cfvo type="min"/>
        <cfvo type="percentile" val="50"/>
        <cfvo type="max"/>
        <color rgb="FFF8696B"/>
        <color rgb="FFFCFCFF"/>
        <color rgb="FF5A8AC6"/>
      </colorScale>
    </cfRule>
  </conditionalFormatting>
  <conditionalFormatting sqref="E43:P43">
    <cfRule type="colorScale" priority="9">
      <colorScale>
        <cfvo type="min"/>
        <cfvo type="percentile" val="50"/>
        <cfvo type="max"/>
        <color rgb="FFF8696B"/>
        <color rgb="FFFCFCFF"/>
        <color rgb="FF5A8AC6"/>
      </colorScale>
    </cfRule>
  </conditionalFormatting>
  <conditionalFormatting sqref="E18:P22">
    <cfRule type="colorScale" priority="5">
      <colorScale>
        <cfvo type="min"/>
        <cfvo type="percentile" val="50"/>
        <cfvo type="max"/>
        <color rgb="FFF8696B"/>
        <color rgb="FFFCFCFF"/>
        <color rgb="FF5A8AC6"/>
      </colorScale>
    </cfRule>
  </conditionalFormatting>
  <conditionalFormatting sqref="E24:P28">
    <cfRule type="colorScale" priority="4">
      <colorScale>
        <cfvo type="min"/>
        <cfvo type="percentile" val="50"/>
        <cfvo type="max"/>
        <color rgb="FFF8696B"/>
        <color rgb="FFFCFCFF"/>
        <color rgb="FF5A8AC6"/>
      </colorScale>
    </cfRule>
  </conditionalFormatting>
  <conditionalFormatting sqref="E34:P42">
    <cfRule type="colorScale" priority="3">
      <colorScale>
        <cfvo type="min"/>
        <cfvo type="percentile" val="50"/>
        <cfvo type="max"/>
        <color rgb="FFF8696B"/>
        <color rgb="FFFCFCFF"/>
        <color rgb="FF5A8AC6"/>
      </colorScale>
    </cfRule>
  </conditionalFormatting>
  <conditionalFormatting sqref="B72:D74">
    <cfRule type="colorScale" priority="2">
      <colorScale>
        <cfvo type="min"/>
        <cfvo type="percentile" val="50"/>
        <cfvo type="max"/>
        <color rgb="FFF8696B"/>
        <color rgb="FFFCFCFF"/>
        <color rgb="FF5A8AC6"/>
      </colorScale>
    </cfRule>
  </conditionalFormatting>
  <conditionalFormatting sqref="B67:D69">
    <cfRule type="colorScale" priority="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5E0B3"/>
  </sheetPr>
  <dimension ref="A1:AF1000"/>
  <sheetViews>
    <sheetView showGridLines="0" topLeftCell="A128" workbookViewId="0">
      <selection activeCell="D164" sqref="D164"/>
    </sheetView>
  </sheetViews>
  <sheetFormatPr defaultColWidth="14.42578125" defaultRowHeight="15" customHeight="1"/>
  <cols>
    <col min="1" max="1" width="13.5703125" customWidth="1"/>
    <col min="2" max="2" width="12.85546875" customWidth="1"/>
    <col min="3" max="3" width="33.140625" customWidth="1"/>
    <col min="4" max="5" width="21.42578125" customWidth="1"/>
    <col min="6" max="17" width="14.28515625" bestFit="1" customWidth="1"/>
    <col min="18" max="18" width="15.28515625" customWidth="1"/>
    <col min="19" max="19" width="8.7109375" customWidth="1"/>
    <col min="20" max="20" width="16.42578125" customWidth="1"/>
    <col min="21" max="32" width="8.7109375" customWidth="1"/>
  </cols>
  <sheetData>
    <row r="1" spans="1:32" ht="14.25" customHeight="1">
      <c r="A1" s="16" t="s">
        <v>81</v>
      </c>
      <c r="B1" s="65"/>
      <c r="C1" s="66"/>
      <c r="D1" s="66"/>
      <c r="E1" s="66"/>
      <c r="F1" s="2"/>
      <c r="G1" s="2"/>
      <c r="H1" s="2"/>
      <c r="I1" s="2"/>
      <c r="J1" s="2"/>
      <c r="K1" s="2"/>
      <c r="L1" s="2"/>
      <c r="M1" s="2"/>
      <c r="N1" s="2"/>
      <c r="O1" s="2"/>
      <c r="P1" s="2"/>
      <c r="Q1" s="2"/>
      <c r="R1" s="2"/>
      <c r="S1" s="66"/>
      <c r="T1" s="66"/>
      <c r="U1" s="66"/>
      <c r="V1" s="66"/>
      <c r="W1" s="66"/>
      <c r="X1" s="66"/>
      <c r="Y1" s="66"/>
      <c r="Z1" s="66"/>
      <c r="AA1" s="66"/>
      <c r="AB1" s="66"/>
      <c r="AC1" s="66"/>
      <c r="AD1" s="66"/>
      <c r="AE1" s="66"/>
      <c r="AF1" s="66"/>
    </row>
    <row r="2" spans="1:32" ht="14.25" customHeight="1">
      <c r="A2" s="33" t="s">
        <v>82</v>
      </c>
      <c r="B2" s="33"/>
      <c r="C2" s="67"/>
      <c r="D2" s="67"/>
      <c r="E2" s="67"/>
      <c r="F2" s="33"/>
      <c r="G2" s="33"/>
      <c r="H2" s="33"/>
      <c r="I2" s="33"/>
      <c r="J2" s="33"/>
      <c r="K2" s="33"/>
      <c r="L2" s="33"/>
      <c r="M2" s="33"/>
      <c r="N2" s="33"/>
      <c r="O2" s="33"/>
      <c r="P2" s="33"/>
      <c r="Q2" s="33"/>
      <c r="R2" s="33"/>
      <c r="S2" s="67"/>
      <c r="T2" s="67"/>
      <c r="U2" s="67"/>
      <c r="V2" s="67"/>
      <c r="W2" s="67"/>
      <c r="X2" s="67"/>
      <c r="Y2" s="67"/>
      <c r="Z2" s="67"/>
      <c r="AA2" s="67"/>
      <c r="AB2" s="67"/>
      <c r="AC2" s="67"/>
      <c r="AD2" s="67"/>
      <c r="AE2" s="67"/>
      <c r="AF2" s="67"/>
    </row>
    <row r="3" spans="1:32" ht="14.25" customHeight="1">
      <c r="A3" s="33" t="s">
        <v>83</v>
      </c>
      <c r="B3" s="33"/>
      <c r="C3" s="67"/>
      <c r="D3" s="67"/>
      <c r="E3" s="67"/>
      <c r="F3" s="33"/>
      <c r="G3" s="33"/>
      <c r="H3" s="33"/>
      <c r="I3" s="33"/>
      <c r="J3" s="33"/>
      <c r="K3" s="33"/>
      <c r="L3" s="33"/>
      <c r="M3" s="33"/>
      <c r="N3" s="33"/>
      <c r="O3" s="33"/>
      <c r="P3" s="33"/>
      <c r="Q3" s="33"/>
      <c r="R3" s="33"/>
      <c r="S3" s="67"/>
      <c r="T3" s="67"/>
      <c r="U3" s="67"/>
      <c r="V3" s="67"/>
      <c r="W3" s="67"/>
      <c r="X3" s="67"/>
      <c r="Y3" s="67"/>
      <c r="Z3" s="67"/>
      <c r="AA3" s="67"/>
      <c r="AB3" s="67"/>
      <c r="AC3" s="67"/>
      <c r="AD3" s="67"/>
      <c r="AE3" s="67"/>
      <c r="AF3" s="67"/>
    </row>
    <row r="4" spans="1:32" ht="57" customHeight="1">
      <c r="A4" s="168" t="s">
        <v>84</v>
      </c>
      <c r="B4" s="155"/>
      <c r="C4" s="155"/>
      <c r="D4" s="155"/>
      <c r="E4" s="155"/>
      <c r="F4" s="155"/>
      <c r="G4" s="155"/>
      <c r="H4" s="155"/>
      <c r="I4" s="155"/>
      <c r="J4" s="155"/>
      <c r="K4" s="155"/>
      <c r="L4" s="155"/>
      <c r="M4" s="155"/>
      <c r="N4" s="155"/>
      <c r="O4" s="155"/>
      <c r="P4" s="155"/>
      <c r="Q4" s="155"/>
      <c r="R4" s="155"/>
      <c r="S4" s="155"/>
      <c r="T4" s="155"/>
      <c r="U4" s="67"/>
      <c r="V4" s="67"/>
      <c r="W4" s="67"/>
      <c r="X4" s="67"/>
      <c r="Y4" s="67"/>
      <c r="Z4" s="67"/>
      <c r="AA4" s="67"/>
      <c r="AB4" s="67"/>
      <c r="AC4" s="67"/>
      <c r="AD4" s="67"/>
      <c r="AE4" s="67"/>
      <c r="AF4" s="67"/>
    </row>
    <row r="5" spans="1:32" ht="14.25" customHeight="1">
      <c r="A5" s="68"/>
      <c r="B5" s="33"/>
      <c r="C5" s="67"/>
      <c r="D5" s="67"/>
      <c r="E5" s="67"/>
      <c r="F5" s="33"/>
      <c r="G5" s="33"/>
      <c r="H5" s="33"/>
      <c r="I5" s="33"/>
      <c r="J5" s="33"/>
      <c r="K5" s="33"/>
      <c r="L5" s="33"/>
      <c r="M5" s="33"/>
      <c r="N5" s="33"/>
      <c r="O5" s="33"/>
      <c r="P5" s="33"/>
      <c r="Q5" s="33"/>
      <c r="R5" s="33"/>
      <c r="S5" s="67"/>
      <c r="T5" s="67"/>
      <c r="U5" s="67"/>
      <c r="V5" s="67"/>
      <c r="W5" s="67"/>
      <c r="X5" s="67"/>
      <c r="Y5" s="67"/>
      <c r="Z5" s="67"/>
      <c r="AA5" s="67"/>
      <c r="AB5" s="67"/>
      <c r="AC5" s="67"/>
      <c r="AD5" s="67"/>
      <c r="AE5" s="67"/>
      <c r="AF5" s="67"/>
    </row>
    <row r="6" spans="1:32" ht="14.25" customHeight="1">
      <c r="A6" s="33" t="s">
        <v>85</v>
      </c>
      <c r="B6" s="33"/>
      <c r="C6" s="67"/>
      <c r="D6" s="67"/>
      <c r="E6" s="67"/>
      <c r="F6" s="33"/>
      <c r="G6" s="33"/>
      <c r="H6" s="33"/>
      <c r="I6" s="33"/>
      <c r="J6" s="33"/>
      <c r="K6" s="33"/>
      <c r="L6" s="33"/>
      <c r="M6" s="33"/>
      <c r="N6" s="33"/>
      <c r="O6" s="33"/>
      <c r="P6" s="33"/>
      <c r="Q6" s="33"/>
      <c r="R6" s="33"/>
      <c r="S6" s="67"/>
      <c r="T6" s="67"/>
      <c r="U6" s="67"/>
      <c r="V6" s="67"/>
      <c r="W6" s="67"/>
      <c r="X6" s="67"/>
      <c r="Y6" s="67"/>
      <c r="Z6" s="67"/>
      <c r="AA6" s="67"/>
      <c r="AB6" s="67"/>
      <c r="AC6" s="67"/>
      <c r="AD6" s="67"/>
      <c r="AE6" s="67"/>
      <c r="AF6" s="67"/>
    </row>
    <row r="7" spans="1:32" ht="14.25" customHeight="1">
      <c r="A7" s="33" t="s">
        <v>86</v>
      </c>
      <c r="B7" s="33"/>
      <c r="C7" s="67"/>
      <c r="D7" s="67"/>
      <c r="E7" s="67"/>
      <c r="F7" s="33"/>
      <c r="G7" s="33"/>
      <c r="H7" s="33"/>
      <c r="I7" s="33"/>
      <c r="J7" s="33"/>
      <c r="K7" s="33"/>
      <c r="L7" s="33"/>
      <c r="M7" s="33"/>
      <c r="N7" s="33"/>
      <c r="O7" s="33"/>
      <c r="P7" s="33"/>
      <c r="Q7" s="33"/>
      <c r="R7" s="33"/>
      <c r="S7" s="67"/>
      <c r="T7" s="67"/>
      <c r="U7" s="67"/>
      <c r="V7" s="67"/>
      <c r="W7" s="67"/>
      <c r="X7" s="67"/>
      <c r="Y7" s="67"/>
      <c r="Z7" s="67"/>
      <c r="AA7" s="67"/>
      <c r="AB7" s="67"/>
      <c r="AC7" s="67"/>
      <c r="AD7" s="67"/>
      <c r="AE7" s="67"/>
      <c r="AF7" s="67"/>
    </row>
    <row r="8" spans="1:32" ht="14.25" customHeight="1">
      <c r="A8" s="33" t="s">
        <v>65</v>
      </c>
      <c r="B8" s="67"/>
      <c r="C8" s="67"/>
      <c r="D8" s="67"/>
      <c r="E8" s="67"/>
      <c r="F8" s="33"/>
      <c r="G8" s="33"/>
      <c r="H8" s="33"/>
      <c r="I8" s="33"/>
      <c r="J8" s="33"/>
      <c r="K8" s="33"/>
      <c r="L8" s="33"/>
      <c r="M8" s="33"/>
      <c r="N8" s="33"/>
      <c r="O8" s="33"/>
      <c r="P8" s="33"/>
      <c r="Q8" s="33"/>
      <c r="R8" s="33"/>
      <c r="S8" s="67"/>
      <c r="T8" s="67"/>
      <c r="U8" s="67"/>
      <c r="V8" s="67"/>
      <c r="W8" s="67"/>
      <c r="X8" s="67"/>
      <c r="Y8" s="67"/>
      <c r="Z8" s="67"/>
      <c r="AA8" s="67"/>
      <c r="AB8" s="67"/>
      <c r="AC8" s="67"/>
      <c r="AD8" s="67"/>
      <c r="AE8" s="67"/>
      <c r="AF8" s="67"/>
    </row>
    <row r="9" spans="1:32" ht="14.25" customHeight="1">
      <c r="F9" s="7"/>
      <c r="G9" s="7"/>
      <c r="H9" s="7"/>
      <c r="I9" s="7"/>
      <c r="J9" s="7"/>
      <c r="K9" s="7"/>
      <c r="L9" s="7"/>
      <c r="M9" s="7"/>
      <c r="N9" s="7"/>
      <c r="O9" s="7"/>
      <c r="P9" s="7"/>
      <c r="Q9" s="7"/>
      <c r="R9" s="7"/>
    </row>
    <row r="10" spans="1:32" ht="60" customHeight="1">
      <c r="A10" s="167" t="s">
        <v>87</v>
      </c>
      <c r="B10" s="164"/>
      <c r="C10" s="164"/>
      <c r="D10" s="164"/>
      <c r="E10" s="164"/>
      <c r="F10" s="164"/>
      <c r="G10" s="164"/>
      <c r="H10" s="164"/>
      <c r="I10" s="164"/>
      <c r="J10" s="164"/>
      <c r="K10" s="164"/>
      <c r="L10" s="164"/>
      <c r="M10" s="164"/>
      <c r="N10" s="164"/>
      <c r="O10" s="164"/>
      <c r="P10" s="164"/>
      <c r="Q10" s="164"/>
      <c r="R10" s="164"/>
      <c r="S10" s="164"/>
      <c r="T10" s="164"/>
      <c r="U10" s="164"/>
      <c r="V10" s="165"/>
      <c r="W10" s="55"/>
      <c r="X10" s="66"/>
      <c r="Y10" s="66"/>
      <c r="Z10" s="66"/>
      <c r="AA10" s="66"/>
      <c r="AB10" s="66"/>
      <c r="AC10" s="66"/>
      <c r="AD10" s="66"/>
      <c r="AE10" s="66"/>
      <c r="AF10" s="66"/>
    </row>
    <row r="11" spans="1:32" ht="14.25" customHeight="1">
      <c r="A11" s="167" t="s">
        <v>88</v>
      </c>
      <c r="B11" s="164"/>
      <c r="C11" s="164"/>
      <c r="D11" s="164"/>
      <c r="E11" s="164"/>
      <c r="F11" s="164"/>
      <c r="G11" s="164"/>
      <c r="H11" s="164"/>
      <c r="I11" s="164"/>
      <c r="J11" s="164"/>
      <c r="K11" s="164"/>
      <c r="L11" s="164"/>
      <c r="M11" s="164"/>
      <c r="N11" s="164"/>
      <c r="O11" s="164"/>
      <c r="P11" s="164"/>
      <c r="Q11" s="164"/>
      <c r="R11" s="164"/>
      <c r="S11" s="164"/>
      <c r="T11" s="164"/>
      <c r="U11" s="164"/>
      <c r="V11" s="164"/>
      <c r="W11" s="165"/>
      <c r="X11" s="66"/>
      <c r="Y11" s="66"/>
      <c r="Z11" s="66"/>
      <c r="AA11" s="66"/>
      <c r="AB11" s="66"/>
      <c r="AC11" s="66"/>
      <c r="AD11" s="66"/>
      <c r="AE11" s="66"/>
      <c r="AF11" s="66"/>
    </row>
    <row r="12" spans="1:32" ht="14.25" customHeight="1">
      <c r="A12" s="46" t="s">
        <v>16</v>
      </c>
      <c r="B12" s="46" t="s">
        <v>68</v>
      </c>
      <c r="C12" s="46" t="s">
        <v>22</v>
      </c>
      <c r="D12" s="46" t="s">
        <v>24</v>
      </c>
      <c r="E12" s="46"/>
      <c r="F12" s="69">
        <v>41456</v>
      </c>
      <c r="G12" s="69">
        <v>41487</v>
      </c>
      <c r="H12" s="69">
        <v>41518</v>
      </c>
      <c r="I12" s="69">
        <v>41548</v>
      </c>
      <c r="J12" s="69">
        <v>41579</v>
      </c>
      <c r="K12" s="69">
        <v>41609</v>
      </c>
      <c r="L12" s="69">
        <v>41640</v>
      </c>
      <c r="M12" s="69">
        <v>41671</v>
      </c>
      <c r="N12" s="69">
        <v>41699</v>
      </c>
      <c r="O12" s="69">
        <v>41730</v>
      </c>
      <c r="P12" s="69">
        <v>41760</v>
      </c>
      <c r="Q12" s="69">
        <v>41791</v>
      </c>
      <c r="R12" s="70" t="s">
        <v>69</v>
      </c>
      <c r="S12" s="48"/>
      <c r="T12" s="48"/>
      <c r="U12" s="48"/>
      <c r="V12" s="48"/>
      <c r="W12" s="48"/>
    </row>
    <row r="13" spans="1:32" ht="14.25" customHeight="1">
      <c r="A13" s="46"/>
      <c r="B13" s="46"/>
      <c r="C13" s="46"/>
      <c r="D13" s="46"/>
      <c r="E13" s="46"/>
      <c r="F13" s="71"/>
      <c r="G13" s="71"/>
      <c r="H13" s="71"/>
      <c r="I13" s="71"/>
      <c r="J13" s="71"/>
      <c r="K13" s="71"/>
      <c r="L13" s="71"/>
      <c r="M13" s="71"/>
      <c r="N13" s="71"/>
      <c r="O13" s="71"/>
      <c r="P13" s="71"/>
      <c r="Q13" s="71"/>
      <c r="R13" s="70"/>
      <c r="S13" s="48"/>
      <c r="T13" s="48"/>
      <c r="U13" s="48"/>
      <c r="V13" s="48"/>
      <c r="W13" s="48"/>
    </row>
    <row r="14" spans="1:32" ht="14.25" customHeight="1">
      <c r="A14" s="46"/>
      <c r="B14" s="46"/>
      <c r="C14" s="46"/>
      <c r="D14" s="46"/>
      <c r="E14" s="46"/>
      <c r="F14" s="71"/>
      <c r="G14" s="71"/>
      <c r="H14" s="71"/>
      <c r="I14" s="71"/>
      <c r="J14" s="71"/>
      <c r="K14" s="71"/>
      <c r="L14" s="71"/>
      <c r="M14" s="71"/>
      <c r="N14" s="71"/>
      <c r="O14" s="71"/>
      <c r="P14" s="71"/>
      <c r="Q14" s="71"/>
      <c r="R14" s="72"/>
      <c r="S14" s="48"/>
      <c r="T14" s="48"/>
      <c r="U14" s="48"/>
      <c r="V14" s="48"/>
      <c r="W14" s="48"/>
    </row>
    <row r="15" spans="1:32" ht="14.25" customHeight="1">
      <c r="A15" s="37" t="s">
        <v>34</v>
      </c>
      <c r="B15" s="37" t="s">
        <v>43</v>
      </c>
      <c r="C15" s="37" t="s">
        <v>44</v>
      </c>
      <c r="D15" s="37" t="s">
        <v>45</v>
      </c>
      <c r="E15" s="73"/>
      <c r="F15" s="50">
        <f>SUMIFS('Data Repository Table'!$I:$I,'Data Repository Table'!$C:$C,'Expenses Analysis'!$A15,'Data Repository Table'!$B:$B,'Expenses Analysis'!$B$15,'Data Repository Table'!$F:$F,'Expenses Analysis'!$C15,'Data Repository Table'!$G:$G,'Expenses Analysis'!$D15,'Data Repository Table'!$D:$D,'Expenses Analysis'!F$12)</f>
        <v>593751.84077137313</v>
      </c>
      <c r="G15" s="50">
        <f>SUMIFS('Data Repository Table'!$I:$I,'Data Repository Table'!$C:$C,'Expenses Analysis'!$A15,'Data Repository Table'!$B:$B,'Expenses Analysis'!$B$15,'Data Repository Table'!$F:$F,'Expenses Analysis'!$C15,'Data Repository Table'!$G:$G,'Expenses Analysis'!$D15,'Data Repository Table'!$D:$D,'Expenses Analysis'!G$12)</f>
        <v>820393.03401412489</v>
      </c>
      <c r="H15" s="50">
        <f>SUMIFS('Data Repository Table'!$I:$I,'Data Repository Table'!$C:$C,'Expenses Analysis'!$A15,'Data Repository Table'!$B:$B,'Expenses Analysis'!$B$15,'Data Repository Table'!$F:$F,'Expenses Analysis'!$C15,'Data Repository Table'!$G:$G,'Expenses Analysis'!$D15,'Data Repository Table'!$D:$D,'Expenses Analysis'!H$12)</f>
        <v>642291.58212862327</v>
      </c>
      <c r="I15" s="50">
        <f>SUMIFS('Data Repository Table'!$I:$I,'Data Repository Table'!$C:$C,'Expenses Analysis'!$A15,'Data Repository Table'!$B:$B,'Expenses Analysis'!$B$15,'Data Repository Table'!$F:$F,'Expenses Analysis'!$C15,'Data Repository Table'!$G:$G,'Expenses Analysis'!$D15,'Data Repository Table'!$D:$D,'Expenses Analysis'!I$12)</f>
        <v>609639.97288837493</v>
      </c>
      <c r="J15" s="50">
        <f>SUMIFS('Data Repository Table'!$I:$I,'Data Repository Table'!$C:$C,'Expenses Analysis'!$A15,'Data Repository Table'!$B:$B,'Expenses Analysis'!$B$15,'Data Repository Table'!$F:$F,'Expenses Analysis'!$C15,'Data Repository Table'!$G:$G,'Expenses Analysis'!$D15,'Data Repository Table'!$D:$D,'Expenses Analysis'!J$12)</f>
        <v>626073.16897124995</v>
      </c>
      <c r="K15" s="50">
        <f>SUMIFS('Data Repository Table'!$I:$I,'Data Repository Table'!$C:$C,'Expenses Analysis'!$A15,'Data Repository Table'!$B:$B,'Expenses Analysis'!$B$15,'Data Repository Table'!$F:$F,'Expenses Analysis'!$C15,'Data Repository Table'!$G:$G,'Expenses Analysis'!$D15,'Data Repository Table'!$D:$D,'Expenses Analysis'!K$12)</f>
        <v>602153.37789750006</v>
      </c>
      <c r="L15" s="50">
        <f>SUMIFS('Data Repository Table'!$I:$I,'Data Repository Table'!$C:$C,'Expenses Analysis'!$A15,'Data Repository Table'!$B:$B,'Expenses Analysis'!$B$15,'Data Repository Table'!$F:$F,'Expenses Analysis'!$C15,'Data Repository Table'!$G:$G,'Expenses Analysis'!$D15,'Data Repository Table'!$D:$D,'Expenses Analysis'!L$12)</f>
        <v>1146143.9846999997</v>
      </c>
      <c r="M15" s="50">
        <f>SUMIFS('Data Repository Table'!$I:$I,'Data Repository Table'!$C:$C,'Expenses Analysis'!$A15,'Data Repository Table'!$B:$B,'Expenses Analysis'!$B$15,'Data Repository Table'!$F:$F,'Expenses Analysis'!$C15,'Data Repository Table'!$G:$G,'Expenses Analysis'!$D15,'Data Repository Table'!$D:$D,'Expenses Analysis'!M$12)</f>
        <v>964931.83751249989</v>
      </c>
      <c r="N15" s="50">
        <f>SUMIFS('Data Repository Table'!$I:$I,'Data Repository Table'!$C:$C,'Expenses Analysis'!$A15,'Data Repository Table'!$B:$B,'Expenses Analysis'!$B$15,'Data Repository Table'!$F:$F,'Expenses Analysis'!$C15,'Data Repository Table'!$G:$G,'Expenses Analysis'!$D15,'Data Repository Table'!$D:$D,'Expenses Analysis'!N$12)</f>
        <v>962733.95790000004</v>
      </c>
      <c r="O15" s="50">
        <f>SUMIFS('Data Repository Table'!$I:$I,'Data Repository Table'!$C:$C,'Expenses Analysis'!$A15,'Data Repository Table'!$B:$B,'Expenses Analysis'!$B$15,'Data Repository Table'!$F:$F,'Expenses Analysis'!$C15,'Data Repository Table'!$G:$G,'Expenses Analysis'!$D15,'Data Repository Table'!$D:$D,'Expenses Analysis'!O$12)</f>
        <v>964825.21760624985</v>
      </c>
      <c r="P15" s="50">
        <f>SUMIFS('Data Repository Table'!$I:$I,'Data Repository Table'!$C:$C,'Expenses Analysis'!$A15,'Data Repository Table'!$B:$B,'Expenses Analysis'!$B$15,'Data Repository Table'!$F:$F,'Expenses Analysis'!$C15,'Data Repository Table'!$G:$G,'Expenses Analysis'!$D15,'Data Repository Table'!$D:$D,'Expenses Analysis'!P$12)</f>
        <v>1024534.78359375</v>
      </c>
      <c r="Q15" s="50">
        <f>SUMIFS('Data Repository Table'!$I:$I,'Data Repository Table'!$C:$C,'Expenses Analysis'!$A15,'Data Repository Table'!$B:$B,'Expenses Analysis'!$B$15,'Data Repository Table'!$F:$F,'Expenses Analysis'!$C15,'Data Repository Table'!$G:$G,'Expenses Analysis'!$D15,'Data Repository Table'!$D:$D,'Expenses Analysis'!Q$12)</f>
        <v>1168045.22566875</v>
      </c>
      <c r="R15" s="62">
        <f t="shared" ref="R15:R22" si="0">SUM(F15:Q15)</f>
        <v>10125517.983652497</v>
      </c>
      <c r="S15" s="6"/>
      <c r="T15" s="6"/>
      <c r="U15" s="6"/>
      <c r="V15" s="6"/>
      <c r="W15" s="6"/>
    </row>
    <row r="16" spans="1:32" ht="14.25" customHeight="1">
      <c r="A16" s="37" t="s">
        <v>34</v>
      </c>
      <c r="B16" s="37" t="s">
        <v>43</v>
      </c>
      <c r="C16" s="37" t="s">
        <v>46</v>
      </c>
      <c r="D16" s="37" t="s">
        <v>47</v>
      </c>
      <c r="E16" s="73"/>
      <c r="F16" s="50">
        <f>SUMIFS('Data Repository Table'!$I:$I,'Data Repository Table'!$C:$C,'Expenses Analysis'!$A16,'Data Repository Table'!$B:$B,'Expenses Analysis'!$B$15,'Data Repository Table'!$F:$F,'Expenses Analysis'!$C16,'Data Repository Table'!$G:$G,'Expenses Analysis'!$D16,'Data Repository Table'!$D:$D,'Expenses Analysis'!F$12)</f>
        <v>276807.38497499918</v>
      </c>
      <c r="G16" s="50">
        <f>SUMIFS('Data Repository Table'!$I:$I,'Data Repository Table'!$C:$C,'Expenses Analysis'!$A16,'Data Repository Table'!$B:$B,'Expenses Analysis'!$B$15,'Data Repository Table'!$F:$F,'Expenses Analysis'!$C16,'Data Repository Table'!$G:$G,'Expenses Analysis'!$D16,'Data Repository Table'!$D:$D,'Expenses Analysis'!G$12)</f>
        <v>382467.614925</v>
      </c>
      <c r="H16" s="50">
        <f>SUMIFS('Data Repository Table'!$I:$I,'Data Repository Table'!$C:$C,'Expenses Analysis'!$A16,'Data Repository Table'!$B:$B,'Expenses Analysis'!$B$15,'Data Repository Table'!$F:$F,'Expenses Analysis'!$C16,'Data Repository Table'!$G:$G,'Expenses Analysis'!$D16,'Data Repository Table'!$D:$D,'Expenses Analysis'!H$12)</f>
        <v>299436.63502499921</v>
      </c>
      <c r="I16" s="50">
        <f>SUMIFS('Data Repository Table'!$I:$I,'Data Repository Table'!$C:$C,'Expenses Analysis'!$A16,'Data Repository Table'!$B:$B,'Expenses Analysis'!$B$15,'Data Repository Table'!$F:$F,'Expenses Analysis'!$C16,'Data Repository Table'!$G:$G,'Expenses Analysis'!$D16,'Data Repository Table'!$D:$D,'Expenses Analysis'!I$12)</f>
        <v>284214.43957499997</v>
      </c>
      <c r="J16" s="50">
        <f>SUMIFS('Data Repository Table'!$I:$I,'Data Repository Table'!$C:$C,'Expenses Analysis'!$A16,'Data Repository Table'!$B:$B,'Expenses Analysis'!$B$15,'Data Repository Table'!$F:$F,'Expenses Analysis'!$C16,'Data Repository Table'!$G:$G,'Expenses Analysis'!$D16,'Data Repository Table'!$D:$D,'Expenses Analysis'!J$12)</f>
        <v>291875.60325000004</v>
      </c>
      <c r="K16" s="50">
        <f>SUMIFS('Data Repository Table'!$I:$I,'Data Repository Table'!$C:$C,'Expenses Analysis'!$A16,'Data Repository Table'!$B:$B,'Expenses Analysis'!$B$15,'Data Repository Table'!$F:$F,'Expenses Analysis'!$C16,'Data Repository Table'!$G:$G,'Expenses Analysis'!$D16,'Data Repository Table'!$D:$D,'Expenses Analysis'!K$12)</f>
        <v>280724.18550000002</v>
      </c>
      <c r="L16" s="50">
        <f>SUMIFS('Data Repository Table'!$I:$I,'Data Repository Table'!$C:$C,'Expenses Analysis'!$A16,'Data Repository Table'!$B:$B,'Expenses Analysis'!$B$15,'Data Repository Table'!$F:$F,'Expenses Analysis'!$C16,'Data Repository Table'!$G:$G,'Expenses Analysis'!$D16,'Data Repository Table'!$D:$D,'Expenses Analysis'!L$12)</f>
        <v>534332.85999999987</v>
      </c>
      <c r="M16" s="50">
        <f>SUMIFS('Data Repository Table'!$I:$I,'Data Repository Table'!$C:$C,'Expenses Analysis'!$A16,'Data Repository Table'!$B:$B,'Expenses Analysis'!$B$15,'Data Repository Table'!$F:$F,'Expenses Analysis'!$C16,'Data Repository Table'!$G:$G,'Expenses Analysis'!$D16,'Data Repository Table'!$D:$D,'Expenses Analysis'!M$12)</f>
        <v>449851.67249999999</v>
      </c>
      <c r="N16" s="50">
        <f>SUMIFS('Data Repository Table'!$I:$I,'Data Repository Table'!$C:$C,'Expenses Analysis'!$A16,'Data Repository Table'!$B:$B,'Expenses Analysis'!$B$15,'Data Repository Table'!$F:$F,'Expenses Analysis'!$C16,'Data Repository Table'!$G:$G,'Expenses Analysis'!$D16,'Data Repository Table'!$D:$D,'Expenses Analysis'!N$12)</f>
        <v>448827.02</v>
      </c>
      <c r="O16" s="50">
        <f>SUMIFS('Data Repository Table'!$I:$I,'Data Repository Table'!$C:$C,'Expenses Analysis'!$A16,'Data Repository Table'!$B:$B,'Expenses Analysis'!$B$15,'Data Repository Table'!$F:$F,'Expenses Analysis'!$C16,'Data Repository Table'!$G:$G,'Expenses Analysis'!$D16,'Data Repository Table'!$D:$D,'Expenses Analysis'!O$12)</f>
        <v>449801.96625</v>
      </c>
      <c r="P16" s="50">
        <f>SUMIFS('Data Repository Table'!$I:$I,'Data Repository Table'!$C:$C,'Expenses Analysis'!$A16,'Data Repository Table'!$B:$B,'Expenses Analysis'!$B$15,'Data Repository Table'!$F:$F,'Expenses Analysis'!$C16,'Data Repository Table'!$G:$G,'Expenses Analysis'!$D16,'Data Repository Table'!$D:$D,'Expenses Analysis'!P$12)</f>
        <v>477638.59375</v>
      </c>
      <c r="Q16" s="50">
        <f>SUMIFS('Data Repository Table'!$I:$I,'Data Repository Table'!$C:$C,'Expenses Analysis'!$A16,'Data Repository Table'!$B:$B,'Expenses Analysis'!$B$15,'Data Repository Table'!$F:$F,'Expenses Analysis'!$C16,'Data Repository Table'!$G:$G,'Expenses Analysis'!$D16,'Data Repository Table'!$D:$D,'Expenses Analysis'!Q$12)</f>
        <v>544543.22875000001</v>
      </c>
      <c r="R16" s="62">
        <f t="shared" si="0"/>
        <v>4720521.2044999981</v>
      </c>
      <c r="S16" s="6"/>
      <c r="T16" s="6"/>
      <c r="U16" s="6"/>
      <c r="V16" s="6"/>
      <c r="W16" s="6"/>
    </row>
    <row r="17" spans="1:32" ht="14.25" customHeight="1">
      <c r="A17" s="37" t="s">
        <v>34</v>
      </c>
      <c r="B17" s="37" t="s">
        <v>43</v>
      </c>
      <c r="C17" s="37" t="s">
        <v>46</v>
      </c>
      <c r="D17" s="37" t="s">
        <v>48</v>
      </c>
      <c r="E17" s="73"/>
      <c r="F17" s="50">
        <f>SUMIFS('Data Repository Table'!$I:$I,'Data Repository Table'!$C:$C,'Expenses Analysis'!$A17,'Data Repository Table'!$B:$B,'Expenses Analysis'!$B$15,'Data Repository Table'!$F:$F,'Expenses Analysis'!$C17,'Data Repository Table'!$G:$G,'Expenses Analysis'!$D17,'Data Repository Table'!$D:$D,'Expenses Analysis'!F$12)</f>
        <v>415211.07746249868</v>
      </c>
      <c r="G17" s="50">
        <f>SUMIFS('Data Repository Table'!$I:$I,'Data Repository Table'!$C:$C,'Expenses Analysis'!$A17,'Data Repository Table'!$B:$B,'Expenses Analysis'!$B$15,'Data Repository Table'!$F:$F,'Expenses Analysis'!$C17,'Data Repository Table'!$G:$G,'Expenses Analysis'!$D17,'Data Repository Table'!$D:$D,'Expenses Analysis'!G$12)</f>
        <v>573701.42238750006</v>
      </c>
      <c r="H17" s="50">
        <f>SUMIFS('Data Repository Table'!$I:$I,'Data Repository Table'!$C:$C,'Expenses Analysis'!$A17,'Data Repository Table'!$B:$B,'Expenses Analysis'!$B$15,'Data Repository Table'!$F:$F,'Expenses Analysis'!$C17,'Data Repository Table'!$G:$G,'Expenses Analysis'!$D17,'Data Repository Table'!$D:$D,'Expenses Analysis'!H$12)</f>
        <v>449154.95253749873</v>
      </c>
      <c r="I17" s="50">
        <f>SUMIFS('Data Repository Table'!$I:$I,'Data Repository Table'!$C:$C,'Expenses Analysis'!$A17,'Data Repository Table'!$B:$B,'Expenses Analysis'!$B$15,'Data Repository Table'!$F:$F,'Expenses Analysis'!$C17,'Data Repository Table'!$G:$G,'Expenses Analysis'!$D17,'Data Repository Table'!$D:$D,'Expenses Analysis'!I$12)</f>
        <v>426321.65936249989</v>
      </c>
      <c r="J17" s="50">
        <f>SUMIFS('Data Repository Table'!$I:$I,'Data Repository Table'!$C:$C,'Expenses Analysis'!$A17,'Data Repository Table'!$B:$B,'Expenses Analysis'!$B$15,'Data Repository Table'!$F:$F,'Expenses Analysis'!$C17,'Data Repository Table'!$G:$G,'Expenses Analysis'!$D17,'Data Repository Table'!$D:$D,'Expenses Analysis'!J$12)</f>
        <v>437813.40487499995</v>
      </c>
      <c r="K17" s="50">
        <f>SUMIFS('Data Repository Table'!$I:$I,'Data Repository Table'!$C:$C,'Expenses Analysis'!$A17,'Data Repository Table'!$B:$B,'Expenses Analysis'!$B$15,'Data Repository Table'!$F:$F,'Expenses Analysis'!$C17,'Data Repository Table'!$G:$G,'Expenses Analysis'!$D17,'Data Repository Table'!$D:$D,'Expenses Analysis'!K$12)</f>
        <v>421086.27824999997</v>
      </c>
      <c r="L17" s="50">
        <f>SUMIFS('Data Repository Table'!$I:$I,'Data Repository Table'!$C:$C,'Expenses Analysis'!$A17,'Data Repository Table'!$B:$B,'Expenses Analysis'!$B$15,'Data Repository Table'!$F:$F,'Expenses Analysis'!$C17,'Data Repository Table'!$G:$G,'Expenses Analysis'!$D17,'Data Repository Table'!$D:$D,'Expenses Analysis'!L$12)</f>
        <v>801499.2899999998</v>
      </c>
      <c r="M17" s="50">
        <f>SUMIFS('Data Repository Table'!$I:$I,'Data Repository Table'!$C:$C,'Expenses Analysis'!$A17,'Data Repository Table'!$B:$B,'Expenses Analysis'!$B$15,'Data Repository Table'!$F:$F,'Expenses Analysis'!$C17,'Data Repository Table'!$G:$G,'Expenses Analysis'!$D17,'Data Repository Table'!$D:$D,'Expenses Analysis'!M$12)</f>
        <v>674777.50874999992</v>
      </c>
      <c r="N17" s="50">
        <f>SUMIFS('Data Repository Table'!$I:$I,'Data Repository Table'!$C:$C,'Expenses Analysis'!$A17,'Data Repository Table'!$B:$B,'Expenses Analysis'!$B$15,'Data Repository Table'!$F:$F,'Expenses Analysis'!$C17,'Data Repository Table'!$G:$G,'Expenses Analysis'!$D17,'Data Repository Table'!$D:$D,'Expenses Analysis'!N$12)</f>
        <v>673240.53</v>
      </c>
      <c r="O17" s="50">
        <f>SUMIFS('Data Repository Table'!$I:$I,'Data Repository Table'!$C:$C,'Expenses Analysis'!$A17,'Data Repository Table'!$B:$B,'Expenses Analysis'!$B$15,'Data Repository Table'!$F:$F,'Expenses Analysis'!$C17,'Data Repository Table'!$G:$G,'Expenses Analysis'!$D17,'Data Repository Table'!$D:$D,'Expenses Analysis'!O$12)</f>
        <v>674702.94937499997</v>
      </c>
      <c r="P17" s="50">
        <f>SUMIFS('Data Repository Table'!$I:$I,'Data Repository Table'!$C:$C,'Expenses Analysis'!$A17,'Data Repository Table'!$B:$B,'Expenses Analysis'!$B$15,'Data Repository Table'!$F:$F,'Expenses Analysis'!$C17,'Data Repository Table'!$G:$G,'Expenses Analysis'!$D17,'Data Repository Table'!$D:$D,'Expenses Analysis'!P$12)</f>
        <v>716457.890625</v>
      </c>
      <c r="Q17" s="50">
        <f>SUMIFS('Data Repository Table'!$I:$I,'Data Repository Table'!$C:$C,'Expenses Analysis'!$A17,'Data Repository Table'!$B:$B,'Expenses Analysis'!$B$15,'Data Repository Table'!$F:$F,'Expenses Analysis'!$C17,'Data Repository Table'!$G:$G,'Expenses Analysis'!$D17,'Data Repository Table'!$D:$D,'Expenses Analysis'!Q$12)</f>
        <v>816814.8431249999</v>
      </c>
      <c r="R17" s="62">
        <f t="shared" si="0"/>
        <v>7080781.8067499967</v>
      </c>
      <c r="S17" s="6"/>
      <c r="T17" s="6"/>
      <c r="U17" s="6"/>
      <c r="V17" s="6"/>
      <c r="W17" s="6"/>
    </row>
    <row r="18" spans="1:32" ht="14.25" customHeight="1">
      <c r="A18" s="37" t="s">
        <v>34</v>
      </c>
      <c r="B18" s="37" t="s">
        <v>43</v>
      </c>
      <c r="C18" s="37" t="s">
        <v>49</v>
      </c>
      <c r="D18" s="37" t="s">
        <v>50</v>
      </c>
      <c r="E18" s="73"/>
      <c r="F18" s="50">
        <f>SUMIFS('Data Repository Table'!$I:$I,'Data Repository Table'!$C:$C,'Expenses Analysis'!$A18,'Data Repository Table'!$B:$B,'Expenses Analysis'!$B$15,'Data Repository Table'!$F:$F,'Expenses Analysis'!$C18,'Data Repository Table'!$G:$G,'Expenses Analysis'!$D18,'Data Repository Table'!$D:$D,'Expenses Analysis'!F$12)</f>
        <v>360688.41072499886</v>
      </c>
      <c r="G18" s="50">
        <f>SUMIFS('Data Repository Table'!$I:$I,'Data Repository Table'!$C:$C,'Expenses Analysis'!$A18,'Data Repository Table'!$B:$B,'Expenses Analysis'!$B$15,'Data Repository Table'!$F:$F,'Expenses Analysis'!$C18,'Data Repository Table'!$G:$G,'Expenses Analysis'!$D18,'Data Repository Table'!$D:$D,'Expenses Analysis'!G$12)</f>
        <v>498366.89217499993</v>
      </c>
      <c r="H18" s="50">
        <f>SUMIFS('Data Repository Table'!$I:$I,'Data Repository Table'!$C:$C,'Expenses Analysis'!$A18,'Data Repository Table'!$B:$B,'Expenses Analysis'!$B$15,'Data Repository Table'!$F:$F,'Expenses Analysis'!$C18,'Data Repository Table'!$G:$G,'Expenses Analysis'!$D18,'Data Repository Table'!$D:$D,'Expenses Analysis'!H$12)</f>
        <v>390175.00927499885</v>
      </c>
      <c r="I18" s="50">
        <f>SUMIFS('Data Repository Table'!$I:$I,'Data Repository Table'!$C:$C,'Expenses Analysis'!$A18,'Data Repository Table'!$B:$B,'Expenses Analysis'!$B$15,'Data Repository Table'!$F:$F,'Expenses Analysis'!$C18,'Data Repository Table'!$G:$G,'Expenses Analysis'!$D18,'Data Repository Table'!$D:$D,'Expenses Analysis'!I$12)</f>
        <v>370340.02732499992</v>
      </c>
      <c r="J18" s="50">
        <f>SUMIFS('Data Repository Table'!$I:$I,'Data Repository Table'!$C:$C,'Expenses Analysis'!$A18,'Data Repository Table'!$B:$B,'Expenses Analysis'!$B$15,'Data Repository Table'!$F:$F,'Expenses Analysis'!$C18,'Data Repository Table'!$G:$G,'Expenses Analysis'!$D18,'Data Repository Table'!$D:$D,'Expenses Analysis'!J$12)</f>
        <v>380322.75574999995</v>
      </c>
      <c r="K18" s="50">
        <f>SUMIFS('Data Repository Table'!$I:$I,'Data Repository Table'!$C:$C,'Expenses Analysis'!$A18,'Data Repository Table'!$B:$B,'Expenses Analysis'!$B$15,'Data Repository Table'!$F:$F,'Expenses Analysis'!$C18,'Data Repository Table'!$G:$G,'Expenses Analysis'!$D18,'Data Repository Table'!$D:$D,'Expenses Analysis'!K$12)</f>
        <v>365792.12049999996</v>
      </c>
      <c r="L18" s="50">
        <f>SUMIFS('Data Repository Table'!$I:$I,'Data Repository Table'!$C:$C,'Expenses Analysis'!$A18,'Data Repository Table'!$B:$B,'Expenses Analysis'!$B$15,'Data Repository Table'!$F:$F,'Expenses Analysis'!$C18,'Data Repository Table'!$G:$G,'Expenses Analysis'!$D18,'Data Repository Table'!$D:$D,'Expenses Analysis'!L$12)</f>
        <v>459526.25959999987</v>
      </c>
      <c r="M18" s="50">
        <f>SUMIFS('Data Repository Table'!$I:$I,'Data Repository Table'!$C:$C,'Expenses Analysis'!$A18,'Data Repository Table'!$B:$B,'Expenses Analysis'!$B$15,'Data Repository Table'!$F:$F,'Expenses Analysis'!$C18,'Data Repository Table'!$G:$G,'Expenses Analysis'!$D18,'Data Repository Table'!$D:$D,'Expenses Analysis'!M$12)</f>
        <v>386872.43834999995</v>
      </c>
      <c r="N18" s="50">
        <f>SUMIFS('Data Repository Table'!$I:$I,'Data Repository Table'!$C:$C,'Expenses Analysis'!$A18,'Data Repository Table'!$B:$B,'Expenses Analysis'!$B$15,'Data Repository Table'!$F:$F,'Expenses Analysis'!$C18,'Data Repository Table'!$G:$G,'Expenses Analysis'!$D18,'Data Repository Table'!$D:$D,'Expenses Analysis'!N$12)</f>
        <v>385991.23719999997</v>
      </c>
      <c r="O18" s="50">
        <f>SUMIFS('Data Repository Table'!$I:$I,'Data Repository Table'!$C:$C,'Expenses Analysis'!$A18,'Data Repository Table'!$B:$B,'Expenses Analysis'!$B$15,'Data Repository Table'!$F:$F,'Expenses Analysis'!$C18,'Data Repository Table'!$G:$G,'Expenses Analysis'!$D18,'Data Repository Table'!$D:$D,'Expenses Analysis'!O$12)</f>
        <v>386829.69097499992</v>
      </c>
      <c r="P18" s="50">
        <f>SUMIFS('Data Repository Table'!$I:$I,'Data Repository Table'!$C:$C,'Expenses Analysis'!$A18,'Data Repository Table'!$B:$B,'Expenses Analysis'!$B$15,'Data Repository Table'!$F:$F,'Expenses Analysis'!$C18,'Data Repository Table'!$G:$G,'Expenses Analysis'!$D18,'Data Repository Table'!$D:$D,'Expenses Analysis'!P$12)</f>
        <v>410769.19062499999</v>
      </c>
      <c r="Q18" s="50">
        <f>SUMIFS('Data Repository Table'!$I:$I,'Data Repository Table'!$C:$C,'Expenses Analysis'!$A18,'Data Repository Table'!$B:$B,'Expenses Analysis'!$B$15,'Data Repository Table'!$F:$F,'Expenses Analysis'!$C18,'Data Repository Table'!$G:$G,'Expenses Analysis'!$D18,'Data Repository Table'!$D:$D,'Expenses Analysis'!Q$12)</f>
        <v>468307.17672499991</v>
      </c>
      <c r="R18" s="62">
        <f t="shared" si="0"/>
        <v>4863981.2092249971</v>
      </c>
      <c r="S18" s="6"/>
      <c r="T18" s="6"/>
      <c r="U18" s="6"/>
      <c r="V18" s="6"/>
      <c r="W18" s="6"/>
    </row>
    <row r="19" spans="1:32" ht="14.25" customHeight="1">
      <c r="A19" s="37" t="s">
        <v>34</v>
      </c>
      <c r="B19" s="37" t="s">
        <v>43</v>
      </c>
      <c r="C19" s="37" t="s">
        <v>49</v>
      </c>
      <c r="D19" s="37" t="s">
        <v>51</v>
      </c>
      <c r="E19" s="73"/>
      <c r="F19" s="50">
        <f>SUMIFS('Data Repository Table'!$I:$I,'Data Repository Table'!$C:$C,'Expenses Analysis'!$A19,'Data Repository Table'!$B:$B,'Expenses Analysis'!$B$15,'Data Repository Table'!$F:$F,'Expenses Analysis'!$C19,'Data Repository Table'!$G:$G,'Expenses Analysis'!$D19,'Data Repository Table'!$D:$D,'Expenses Analysis'!F$12)</f>
        <v>226478.76952499934</v>
      </c>
      <c r="G19" s="50">
        <f>SUMIFS('Data Repository Table'!$I:$I,'Data Repository Table'!$C:$C,'Expenses Analysis'!$A19,'Data Repository Table'!$B:$B,'Expenses Analysis'!$B$15,'Data Repository Table'!$F:$F,'Expenses Analysis'!$C19,'Data Repository Table'!$G:$G,'Expenses Analysis'!$D19,'Data Repository Table'!$D:$D,'Expenses Analysis'!G$12)</f>
        <v>312928.04857500002</v>
      </c>
      <c r="H19" s="50">
        <f>SUMIFS('Data Repository Table'!$I:$I,'Data Repository Table'!$C:$C,'Expenses Analysis'!$A19,'Data Repository Table'!$B:$B,'Expenses Analysis'!$B$15,'Data Repository Table'!$F:$F,'Expenses Analysis'!$C19,'Data Repository Table'!$G:$G,'Expenses Analysis'!$D19,'Data Repository Table'!$D:$D,'Expenses Analysis'!H$12)</f>
        <v>244993.61047499935</v>
      </c>
      <c r="I19" s="50">
        <f>SUMIFS('Data Repository Table'!$I:$I,'Data Repository Table'!$C:$C,'Expenses Analysis'!$A19,'Data Repository Table'!$B:$B,'Expenses Analysis'!$B$15,'Data Repository Table'!$F:$F,'Expenses Analysis'!$C19,'Data Repository Table'!$G:$G,'Expenses Analysis'!$D19,'Data Repository Table'!$D:$D,'Expenses Analysis'!I$12)</f>
        <v>232539.08692499998</v>
      </c>
      <c r="J19" s="50">
        <f>SUMIFS('Data Repository Table'!$I:$I,'Data Repository Table'!$C:$C,'Expenses Analysis'!$A19,'Data Repository Table'!$B:$B,'Expenses Analysis'!$B$15,'Data Repository Table'!$F:$F,'Expenses Analysis'!$C19,'Data Repository Table'!$G:$G,'Expenses Analysis'!$D19,'Data Repository Table'!$D:$D,'Expenses Analysis'!J$12)</f>
        <v>238807.31175000002</v>
      </c>
      <c r="K19" s="50">
        <f>SUMIFS('Data Repository Table'!$I:$I,'Data Repository Table'!$C:$C,'Expenses Analysis'!$A19,'Data Repository Table'!$B:$B,'Expenses Analysis'!$B$15,'Data Repository Table'!$F:$F,'Expenses Analysis'!$C19,'Data Repository Table'!$G:$G,'Expenses Analysis'!$D19,'Data Repository Table'!$D:$D,'Expenses Analysis'!K$12)</f>
        <v>229683.42450000002</v>
      </c>
      <c r="L19" s="50">
        <f>SUMIFS('Data Repository Table'!$I:$I,'Data Repository Table'!$C:$C,'Expenses Analysis'!$A19,'Data Repository Table'!$B:$B,'Expenses Analysis'!$B$15,'Data Repository Table'!$F:$F,'Expenses Analysis'!$C19,'Data Repository Table'!$G:$G,'Expenses Analysis'!$D19,'Data Repository Table'!$D:$D,'Expenses Analysis'!L$12)</f>
        <v>288539.74439999997</v>
      </c>
      <c r="M19" s="50">
        <f>SUMIFS('Data Repository Table'!$I:$I,'Data Repository Table'!$C:$C,'Expenses Analysis'!$A19,'Data Repository Table'!$B:$B,'Expenses Analysis'!$B$15,'Data Repository Table'!$F:$F,'Expenses Analysis'!$C19,'Data Repository Table'!$G:$G,'Expenses Analysis'!$D19,'Data Repository Table'!$D:$D,'Expenses Analysis'!M$12)</f>
        <v>242919.90315</v>
      </c>
      <c r="N19" s="50">
        <f>SUMIFS('Data Repository Table'!$I:$I,'Data Repository Table'!$C:$C,'Expenses Analysis'!$A19,'Data Repository Table'!$B:$B,'Expenses Analysis'!$B$15,'Data Repository Table'!$F:$F,'Expenses Analysis'!$C19,'Data Repository Table'!$G:$G,'Expenses Analysis'!$D19,'Data Repository Table'!$D:$D,'Expenses Analysis'!N$12)</f>
        <v>242366.59080000003</v>
      </c>
      <c r="O19" s="50">
        <f>SUMIFS('Data Repository Table'!$I:$I,'Data Repository Table'!$C:$C,'Expenses Analysis'!$A19,'Data Repository Table'!$B:$B,'Expenses Analysis'!$B$15,'Data Repository Table'!$F:$F,'Expenses Analysis'!$C19,'Data Repository Table'!$G:$G,'Expenses Analysis'!$D19,'Data Repository Table'!$D:$D,'Expenses Analysis'!O$12)</f>
        <v>242893.06177500001</v>
      </c>
      <c r="P19" s="50">
        <f>SUMIFS('Data Repository Table'!$I:$I,'Data Repository Table'!$C:$C,'Expenses Analysis'!$A19,'Data Repository Table'!$B:$B,'Expenses Analysis'!$B$15,'Data Repository Table'!$F:$F,'Expenses Analysis'!$C19,'Data Repository Table'!$G:$G,'Expenses Analysis'!$D19,'Data Repository Table'!$D:$D,'Expenses Analysis'!P$12)</f>
        <v>257924.84062500004</v>
      </c>
      <c r="Q19" s="50">
        <f>SUMIFS('Data Repository Table'!$I:$I,'Data Repository Table'!$C:$C,'Expenses Analysis'!$A19,'Data Repository Table'!$B:$B,'Expenses Analysis'!$B$15,'Data Repository Table'!$F:$F,'Expenses Analysis'!$C19,'Data Repository Table'!$G:$G,'Expenses Analysis'!$D19,'Data Repository Table'!$D:$D,'Expenses Analysis'!Q$12)</f>
        <v>294053.34352500003</v>
      </c>
      <c r="R19" s="62">
        <f t="shared" si="0"/>
        <v>3054127.7360249986</v>
      </c>
      <c r="S19" s="6"/>
      <c r="T19" s="6"/>
      <c r="U19" s="6"/>
      <c r="V19" s="6"/>
      <c r="W19" s="6"/>
    </row>
    <row r="20" spans="1:32" ht="14.25" customHeight="1">
      <c r="A20" s="37" t="s">
        <v>34</v>
      </c>
      <c r="B20" s="37" t="s">
        <v>43</v>
      </c>
      <c r="C20" s="37" t="s">
        <v>49</v>
      </c>
      <c r="D20" s="37" t="s">
        <v>52</v>
      </c>
      <c r="E20" s="73"/>
      <c r="F20" s="50">
        <f>SUMIFS('Data Repository Table'!$I:$I,'Data Repository Table'!$C:$C,'Expenses Analysis'!$A20,'Data Repository Table'!$B:$B,'Expenses Analysis'!$B$15,'Data Repository Table'!$F:$F,'Expenses Analysis'!$C20,'Data Repository Table'!$G:$G,'Expenses Analysis'!$D20,'Data Repository Table'!$D:$D,'Expenses Analysis'!F$12)</f>
        <v>255837.1285374992</v>
      </c>
      <c r="G20" s="50">
        <f>SUMIFS('Data Repository Table'!$I:$I,'Data Repository Table'!$C:$C,'Expenses Analysis'!$A20,'Data Repository Table'!$B:$B,'Expenses Analysis'!$B$15,'Data Repository Table'!$F:$F,'Expenses Analysis'!$C20,'Data Repository Table'!$G:$G,'Expenses Analysis'!$D20,'Data Repository Table'!$D:$D,'Expenses Analysis'!G$12)</f>
        <v>353492.79561249999</v>
      </c>
      <c r="H20" s="50">
        <f>SUMIFS('Data Repository Table'!$I:$I,'Data Repository Table'!$C:$C,'Expenses Analysis'!$A20,'Data Repository Table'!$B:$B,'Expenses Analysis'!$B$15,'Data Repository Table'!$F:$F,'Expenses Analysis'!$C20,'Data Repository Table'!$G:$G,'Expenses Analysis'!$D20,'Data Repository Table'!$D:$D,'Expenses Analysis'!H$12)</f>
        <v>276752.04146249924</v>
      </c>
      <c r="I20" s="50">
        <f>SUMIFS('Data Repository Table'!$I:$I,'Data Repository Table'!$C:$C,'Expenses Analysis'!$A20,'Data Repository Table'!$B:$B,'Expenses Analysis'!$B$15,'Data Repository Table'!$F:$F,'Expenses Analysis'!$C20,'Data Repository Table'!$G:$G,'Expenses Analysis'!$D20,'Data Repository Table'!$D:$D,'Expenses Analysis'!I$12)</f>
        <v>262683.04263749992</v>
      </c>
      <c r="J20" s="50">
        <f>SUMIFS('Data Repository Table'!$I:$I,'Data Repository Table'!$C:$C,'Expenses Analysis'!$A20,'Data Repository Table'!$B:$B,'Expenses Analysis'!$B$15,'Data Repository Table'!$F:$F,'Expenses Analysis'!$C20,'Data Repository Table'!$G:$G,'Expenses Analysis'!$D20,'Data Repository Table'!$D:$D,'Expenses Analysis'!J$12)</f>
        <v>269763.81512500002</v>
      </c>
      <c r="K20" s="50">
        <f>SUMIFS('Data Repository Table'!$I:$I,'Data Repository Table'!$C:$C,'Expenses Analysis'!$A20,'Data Repository Table'!$B:$B,'Expenses Analysis'!$B$15,'Data Repository Table'!$F:$F,'Expenses Analysis'!$C20,'Data Repository Table'!$G:$G,'Expenses Analysis'!$D20,'Data Repository Table'!$D:$D,'Expenses Analysis'!K$12)</f>
        <v>259457.20175000001</v>
      </c>
      <c r="L20" s="50">
        <f>SUMIFS('Data Repository Table'!$I:$I,'Data Repository Table'!$C:$C,'Expenses Analysis'!$A20,'Data Repository Table'!$B:$B,'Expenses Analysis'!$B$15,'Data Repository Table'!$F:$F,'Expenses Analysis'!$C20,'Data Repository Table'!$G:$G,'Expenses Analysis'!$D20,'Data Repository Table'!$D:$D,'Expenses Analysis'!L$12)</f>
        <v>325943.04459999991</v>
      </c>
      <c r="M20" s="50">
        <f>SUMIFS('Data Repository Table'!$I:$I,'Data Repository Table'!$C:$C,'Expenses Analysis'!$A20,'Data Repository Table'!$B:$B,'Expenses Analysis'!$B$15,'Data Repository Table'!$F:$F,'Expenses Analysis'!$C20,'Data Repository Table'!$G:$G,'Expenses Analysis'!$D20,'Data Repository Table'!$D:$D,'Expenses Analysis'!M$12)</f>
        <v>274409.52022499999</v>
      </c>
      <c r="N20" s="50">
        <f>SUMIFS('Data Repository Table'!$I:$I,'Data Repository Table'!$C:$C,'Expenses Analysis'!$A20,'Data Repository Table'!$B:$B,'Expenses Analysis'!$B$15,'Data Repository Table'!$F:$F,'Expenses Analysis'!$C20,'Data Repository Table'!$G:$G,'Expenses Analysis'!$D20,'Data Repository Table'!$D:$D,'Expenses Analysis'!N$12)</f>
        <v>273784.48220000003</v>
      </c>
      <c r="O20" s="50">
        <f>SUMIFS('Data Repository Table'!$I:$I,'Data Repository Table'!$C:$C,'Expenses Analysis'!$A20,'Data Repository Table'!$B:$B,'Expenses Analysis'!$B$15,'Data Repository Table'!$F:$F,'Expenses Analysis'!$C20,'Data Repository Table'!$G:$G,'Expenses Analysis'!$D20,'Data Repository Table'!$D:$D,'Expenses Analysis'!O$12)</f>
        <v>274379.19941249996</v>
      </c>
      <c r="P20" s="50">
        <f>SUMIFS('Data Repository Table'!$I:$I,'Data Repository Table'!$C:$C,'Expenses Analysis'!$A20,'Data Repository Table'!$B:$B,'Expenses Analysis'!$B$15,'Data Repository Table'!$F:$F,'Expenses Analysis'!$C20,'Data Repository Table'!$G:$G,'Expenses Analysis'!$D20,'Data Repository Table'!$D:$D,'Expenses Analysis'!P$12)</f>
        <v>291359.54218749999</v>
      </c>
      <c r="Q20" s="50">
        <f>SUMIFS('Data Repository Table'!$I:$I,'Data Repository Table'!$C:$C,'Expenses Analysis'!$A20,'Data Repository Table'!$B:$B,'Expenses Analysis'!$B$15,'Data Repository Table'!$F:$F,'Expenses Analysis'!$C20,'Data Repository Table'!$G:$G,'Expenses Analysis'!$D20,'Data Repository Table'!$D:$D,'Expenses Analysis'!Q$12)</f>
        <v>332171.36953749997</v>
      </c>
      <c r="R20" s="62">
        <f t="shared" si="0"/>
        <v>3450033.1832874976</v>
      </c>
      <c r="S20" s="6"/>
      <c r="T20" s="6"/>
      <c r="U20" s="6"/>
      <c r="V20" s="6"/>
      <c r="W20" s="6"/>
    </row>
    <row r="21" spans="1:32" ht="14.25" customHeight="1">
      <c r="A21" s="37" t="s">
        <v>34</v>
      </c>
      <c r="B21" s="37" t="s">
        <v>43</v>
      </c>
      <c r="C21" s="37" t="s">
        <v>49</v>
      </c>
      <c r="D21" s="37" t="s">
        <v>53</v>
      </c>
      <c r="E21" s="73"/>
      <c r="F21" s="50">
        <f>SUMIFS('Data Repository Table'!$I:$I,'Data Repository Table'!$C:$C,'Expenses Analysis'!$A21,'Data Repository Table'!$B:$B,'Expenses Analysis'!$B$15,'Data Repository Table'!$F:$F,'Expenses Analysis'!$C21,'Data Repository Table'!$G:$G,'Expenses Analysis'!$D21,'Data Repository Table'!$D:$D,'Expenses Analysis'!F$12)</f>
        <v>176150.15407499947</v>
      </c>
      <c r="G21" s="50">
        <f>SUMIFS('Data Repository Table'!$I:$I,'Data Repository Table'!$C:$C,'Expenses Analysis'!$A21,'Data Repository Table'!$B:$B,'Expenses Analysis'!$B$15,'Data Repository Table'!$F:$F,'Expenses Analysis'!$C21,'Data Repository Table'!$G:$G,'Expenses Analysis'!$D21,'Data Repository Table'!$D:$D,'Expenses Analysis'!G$12)</f>
        <v>243388.48222500001</v>
      </c>
      <c r="H21" s="50">
        <f>SUMIFS('Data Repository Table'!$I:$I,'Data Repository Table'!$C:$C,'Expenses Analysis'!$A21,'Data Repository Table'!$B:$B,'Expenses Analysis'!$B$15,'Data Repository Table'!$F:$F,'Expenses Analysis'!$C21,'Data Repository Table'!$G:$G,'Expenses Analysis'!$D21,'Data Repository Table'!$D:$D,'Expenses Analysis'!H$12)</f>
        <v>190550.58592499947</v>
      </c>
      <c r="I21" s="50">
        <f>SUMIFS('Data Repository Table'!$I:$I,'Data Repository Table'!$C:$C,'Expenses Analysis'!$A21,'Data Repository Table'!$B:$B,'Expenses Analysis'!$B$15,'Data Repository Table'!$F:$F,'Expenses Analysis'!$C21,'Data Repository Table'!$G:$G,'Expenses Analysis'!$D21,'Data Repository Table'!$D:$D,'Expenses Analysis'!I$12)</f>
        <v>180863.73427499997</v>
      </c>
      <c r="J21" s="50">
        <f>SUMIFS('Data Repository Table'!$I:$I,'Data Repository Table'!$C:$C,'Expenses Analysis'!$A21,'Data Repository Table'!$B:$B,'Expenses Analysis'!$B$15,'Data Repository Table'!$F:$F,'Expenses Analysis'!$C21,'Data Repository Table'!$G:$G,'Expenses Analysis'!$D21,'Data Repository Table'!$D:$D,'Expenses Analysis'!J$12)</f>
        <v>185739.02025</v>
      </c>
      <c r="K21" s="50">
        <f>SUMIFS('Data Repository Table'!$I:$I,'Data Repository Table'!$C:$C,'Expenses Analysis'!$A21,'Data Repository Table'!$B:$B,'Expenses Analysis'!$B$15,'Data Repository Table'!$F:$F,'Expenses Analysis'!$C21,'Data Repository Table'!$G:$G,'Expenses Analysis'!$D21,'Data Repository Table'!$D:$D,'Expenses Analysis'!K$12)</f>
        <v>178642.66350000002</v>
      </c>
      <c r="L21" s="50">
        <f>SUMIFS('Data Repository Table'!$I:$I,'Data Repository Table'!$C:$C,'Expenses Analysis'!$A21,'Data Repository Table'!$B:$B,'Expenses Analysis'!$B$15,'Data Repository Table'!$F:$F,'Expenses Analysis'!$C21,'Data Repository Table'!$G:$G,'Expenses Analysis'!$D21,'Data Repository Table'!$D:$D,'Expenses Analysis'!L$12)</f>
        <v>224419.80119999996</v>
      </c>
      <c r="M21" s="50">
        <f>SUMIFS('Data Repository Table'!$I:$I,'Data Repository Table'!$C:$C,'Expenses Analysis'!$A21,'Data Repository Table'!$B:$B,'Expenses Analysis'!$B$15,'Data Repository Table'!$F:$F,'Expenses Analysis'!$C21,'Data Repository Table'!$G:$G,'Expenses Analysis'!$D21,'Data Repository Table'!$D:$D,'Expenses Analysis'!M$12)</f>
        <v>188937.70244999998</v>
      </c>
      <c r="N21" s="50">
        <f>SUMIFS('Data Repository Table'!$I:$I,'Data Repository Table'!$C:$C,'Expenses Analysis'!$A21,'Data Repository Table'!$B:$B,'Expenses Analysis'!$B$15,'Data Repository Table'!$F:$F,'Expenses Analysis'!$C21,'Data Repository Table'!$G:$G,'Expenses Analysis'!$D21,'Data Repository Table'!$D:$D,'Expenses Analysis'!N$12)</f>
        <v>188507.34840000002</v>
      </c>
      <c r="O21" s="50">
        <f>SUMIFS('Data Repository Table'!$I:$I,'Data Repository Table'!$C:$C,'Expenses Analysis'!$A21,'Data Repository Table'!$B:$B,'Expenses Analysis'!$B$15,'Data Repository Table'!$F:$F,'Expenses Analysis'!$C21,'Data Repository Table'!$G:$G,'Expenses Analysis'!$D21,'Data Repository Table'!$D:$D,'Expenses Analysis'!O$12)</f>
        <v>188916.82582500001</v>
      </c>
      <c r="P21" s="50">
        <f>SUMIFS('Data Repository Table'!$I:$I,'Data Repository Table'!$C:$C,'Expenses Analysis'!$A21,'Data Repository Table'!$B:$B,'Expenses Analysis'!$B$15,'Data Repository Table'!$F:$F,'Expenses Analysis'!$C21,'Data Repository Table'!$G:$G,'Expenses Analysis'!$D21,'Data Repository Table'!$D:$D,'Expenses Analysis'!P$12)</f>
        <v>200608.20937500001</v>
      </c>
      <c r="Q21" s="50">
        <f>SUMIFS('Data Repository Table'!$I:$I,'Data Repository Table'!$C:$C,'Expenses Analysis'!$A21,'Data Repository Table'!$B:$B,'Expenses Analysis'!$B$15,'Data Repository Table'!$F:$F,'Expenses Analysis'!$C21,'Data Repository Table'!$G:$G,'Expenses Analysis'!$D21,'Data Repository Table'!$D:$D,'Expenses Analysis'!Q$12)</f>
        <v>228708.15607500001</v>
      </c>
      <c r="R21" s="62">
        <f t="shared" si="0"/>
        <v>2375432.6835749988</v>
      </c>
      <c r="S21" s="6"/>
      <c r="T21" s="6"/>
      <c r="U21" s="6"/>
      <c r="V21" s="6"/>
      <c r="W21" s="6"/>
    </row>
    <row r="22" spans="1:32" ht="14.25" customHeight="1">
      <c r="A22" s="37" t="s">
        <v>34</v>
      </c>
      <c r="B22" s="37" t="s">
        <v>43</v>
      </c>
      <c r="C22" s="37" t="s">
        <v>54</v>
      </c>
      <c r="D22" s="37" t="s">
        <v>55</v>
      </c>
      <c r="E22" s="74"/>
      <c r="F22" s="50">
        <f>SUMIFS('Data Repository Table'!$I:$I,'Data Repository Table'!$C:$C,'Expenses Analysis'!$A22,'Data Repository Table'!$B:$B,'Expenses Analysis'!$B$15,'Data Repository Table'!$F:$F,'Expenses Analysis'!$C22,'Data Repository Table'!$G:$G,'Expenses Analysis'!$D22,'Data Repository Table'!$D:$D,'Expenses Analysis'!F$12)</f>
        <v>1153364.1040624965</v>
      </c>
      <c r="G22" s="50">
        <f>SUMIFS('Data Repository Table'!$I:$I,'Data Repository Table'!$C:$C,'Expenses Analysis'!$A22,'Data Repository Table'!$B:$B,'Expenses Analysis'!$B$15,'Data Repository Table'!$F:$F,'Expenses Analysis'!$C22,'Data Repository Table'!$G:$G,'Expenses Analysis'!$D22,'Data Repository Table'!$D:$D,'Expenses Analysis'!G$12)</f>
        <v>1593615.0621875001</v>
      </c>
      <c r="H22" s="50">
        <f>SUMIFS('Data Repository Table'!$I:$I,'Data Repository Table'!$C:$C,'Expenses Analysis'!$A22,'Data Repository Table'!$B:$B,'Expenses Analysis'!$B$15,'Data Repository Table'!$F:$F,'Expenses Analysis'!$C22,'Data Repository Table'!$G:$G,'Expenses Analysis'!$D22,'Data Repository Table'!$D:$D,'Expenses Analysis'!H$12)</f>
        <v>1247652.6459374966</v>
      </c>
      <c r="I22" s="50">
        <f>SUMIFS('Data Repository Table'!$I:$I,'Data Repository Table'!$C:$C,'Expenses Analysis'!$A22,'Data Repository Table'!$B:$B,'Expenses Analysis'!$B$15,'Data Repository Table'!$F:$F,'Expenses Analysis'!$C22,'Data Repository Table'!$G:$G,'Expenses Analysis'!$D22,'Data Repository Table'!$D:$D,'Expenses Analysis'!I$12)</f>
        <v>1184226.8315625</v>
      </c>
      <c r="J22" s="50">
        <f>SUMIFS('Data Repository Table'!$I:$I,'Data Repository Table'!$C:$C,'Expenses Analysis'!$A22,'Data Repository Table'!$B:$B,'Expenses Analysis'!$B$15,'Data Repository Table'!$F:$F,'Expenses Analysis'!$C22,'Data Repository Table'!$G:$G,'Expenses Analysis'!$D22,'Data Repository Table'!$D:$D,'Expenses Analysis'!J$12)</f>
        <v>1216148.346875</v>
      </c>
      <c r="K22" s="50">
        <f>SUMIFS('Data Repository Table'!$I:$I,'Data Repository Table'!$C:$C,'Expenses Analysis'!$A22,'Data Repository Table'!$B:$B,'Expenses Analysis'!$B$15,'Data Repository Table'!$F:$F,'Expenses Analysis'!$C22,'Data Repository Table'!$G:$G,'Expenses Analysis'!$D22,'Data Repository Table'!$D:$D,'Expenses Analysis'!K$12)</f>
        <v>1169684.1062500002</v>
      </c>
      <c r="L22" s="50">
        <f>SUMIFS('Data Repository Table'!$I:$I,'Data Repository Table'!$C:$C,'Expenses Analysis'!$A22,'Data Repository Table'!$B:$B,'Expenses Analysis'!$B$15,'Data Repository Table'!$F:$F,'Expenses Analysis'!$C22,'Data Repository Table'!$G:$G,'Expenses Analysis'!$D22,'Data Repository Table'!$D:$D,'Expenses Analysis'!L$12)</f>
        <v>1469415.3649999998</v>
      </c>
      <c r="M22" s="50">
        <f>SUMIFS('Data Repository Table'!$I:$I,'Data Repository Table'!$C:$C,'Expenses Analysis'!$A22,'Data Repository Table'!$B:$B,'Expenses Analysis'!$B$15,'Data Repository Table'!$F:$F,'Expenses Analysis'!$C22,'Data Repository Table'!$G:$G,'Expenses Analysis'!$D22,'Data Repository Table'!$D:$D,'Expenses Analysis'!M$12)</f>
        <v>1237092.099375</v>
      </c>
      <c r="N22" s="50">
        <f>SUMIFS('Data Repository Table'!$I:$I,'Data Repository Table'!$C:$C,'Expenses Analysis'!$A22,'Data Repository Table'!$B:$B,'Expenses Analysis'!$B$15,'Data Repository Table'!$F:$F,'Expenses Analysis'!$C22,'Data Repository Table'!$G:$G,'Expenses Analysis'!$D22,'Data Repository Table'!$D:$D,'Expenses Analysis'!N$12)</f>
        <v>1234274.3050000002</v>
      </c>
      <c r="O22" s="50">
        <f>SUMIFS('Data Repository Table'!$I:$I,'Data Repository Table'!$C:$C,'Expenses Analysis'!$A22,'Data Repository Table'!$B:$B,'Expenses Analysis'!$B$15,'Data Repository Table'!$F:$F,'Expenses Analysis'!$C22,'Data Repository Table'!$G:$G,'Expenses Analysis'!$D22,'Data Repository Table'!$D:$D,'Expenses Analysis'!O$12)</f>
        <v>1236955.4071875</v>
      </c>
      <c r="P22" s="50">
        <f>SUMIFS('Data Repository Table'!$I:$I,'Data Repository Table'!$C:$C,'Expenses Analysis'!$A22,'Data Repository Table'!$B:$B,'Expenses Analysis'!$B$15,'Data Repository Table'!$F:$F,'Expenses Analysis'!$C22,'Data Repository Table'!$G:$G,'Expenses Analysis'!$D22,'Data Repository Table'!$D:$D,'Expenses Analysis'!P$12)</f>
        <v>1313506.1328125</v>
      </c>
      <c r="Q22" s="50">
        <f>SUMIFS('Data Repository Table'!$I:$I,'Data Repository Table'!$C:$C,'Expenses Analysis'!$A22,'Data Repository Table'!$B:$B,'Expenses Analysis'!$B$15,'Data Repository Table'!$F:$F,'Expenses Analysis'!$C22,'Data Repository Table'!$G:$G,'Expenses Analysis'!$D22,'Data Repository Table'!$D:$D,'Expenses Analysis'!Q$12)</f>
        <v>1497493.8790625001</v>
      </c>
      <c r="R22" s="62">
        <f t="shared" si="0"/>
        <v>15553428.285312492</v>
      </c>
      <c r="S22" s="6"/>
      <c r="T22" s="6"/>
      <c r="U22" s="6"/>
      <c r="V22" s="6"/>
      <c r="W22" s="6"/>
    </row>
    <row r="23" spans="1:32" ht="14.25" customHeight="1">
      <c r="A23" s="75" t="s">
        <v>69</v>
      </c>
      <c r="B23" s="75"/>
      <c r="C23" s="75"/>
      <c r="D23" s="76" t="s">
        <v>69</v>
      </c>
      <c r="E23" s="75"/>
      <c r="F23" s="77">
        <f t="shared" ref="F23:R23" si="1">SUM(F15:F22)</f>
        <v>3458288.8701338647</v>
      </c>
      <c r="G23" s="77">
        <f t="shared" si="1"/>
        <v>4778353.3521016249</v>
      </c>
      <c r="H23" s="77">
        <f t="shared" si="1"/>
        <v>3741007.0627661142</v>
      </c>
      <c r="I23" s="77">
        <f t="shared" si="1"/>
        <v>3550828.7945508747</v>
      </c>
      <c r="J23" s="77">
        <f t="shared" si="1"/>
        <v>3646543.42684625</v>
      </c>
      <c r="K23" s="77">
        <f t="shared" si="1"/>
        <v>3507223.3581475001</v>
      </c>
      <c r="L23" s="77">
        <f t="shared" si="1"/>
        <v>5249820.3494999986</v>
      </c>
      <c r="M23" s="77">
        <f t="shared" si="1"/>
        <v>4419792.6823125007</v>
      </c>
      <c r="N23" s="77">
        <f t="shared" si="1"/>
        <v>4409725.4715</v>
      </c>
      <c r="O23" s="77">
        <f t="shared" si="1"/>
        <v>4419304.3184062503</v>
      </c>
      <c r="P23" s="77">
        <f t="shared" si="1"/>
        <v>4692799.18359375</v>
      </c>
      <c r="Q23" s="77">
        <f t="shared" si="1"/>
        <v>5350137.2224687496</v>
      </c>
      <c r="R23" s="77">
        <f t="shared" si="1"/>
        <v>51223824.092327476</v>
      </c>
      <c r="S23" s="78"/>
      <c r="T23" s="78"/>
      <c r="U23" s="78"/>
      <c r="V23" s="78"/>
      <c r="W23" s="78"/>
      <c r="X23" s="79"/>
      <c r="Y23" s="79"/>
      <c r="Z23" s="79"/>
      <c r="AA23" s="79"/>
      <c r="AB23" s="79"/>
      <c r="AC23" s="79"/>
      <c r="AD23" s="79"/>
      <c r="AE23" s="79"/>
      <c r="AF23" s="79"/>
    </row>
    <row r="24" spans="1:32" ht="14.25" customHeight="1">
      <c r="A24" s="48"/>
      <c r="B24" s="48"/>
      <c r="C24" s="48"/>
      <c r="D24" s="48"/>
      <c r="E24" s="48"/>
      <c r="F24" s="80"/>
      <c r="G24" s="80"/>
      <c r="H24" s="80"/>
      <c r="I24" s="80"/>
      <c r="J24" s="80"/>
      <c r="K24" s="80"/>
      <c r="L24" s="80"/>
      <c r="M24" s="80"/>
      <c r="N24" s="80"/>
      <c r="O24" s="80"/>
      <c r="P24" s="80"/>
      <c r="Q24" s="80"/>
      <c r="R24" s="70"/>
      <c r="S24" s="51"/>
      <c r="T24" s="51"/>
      <c r="U24" s="51"/>
      <c r="V24" s="51"/>
      <c r="W24" s="51"/>
    </row>
    <row r="25" spans="1:32" ht="14.25" customHeight="1">
      <c r="A25" s="37" t="s">
        <v>41</v>
      </c>
      <c r="B25" s="37" t="s">
        <v>43</v>
      </c>
      <c r="C25" s="37" t="s">
        <v>44</v>
      </c>
      <c r="D25" s="37" t="s">
        <v>45</v>
      </c>
      <c r="E25" s="73"/>
      <c r="F25" s="50">
        <f>SUMIFS('Data Repository Table'!$I:$I,'Data Repository Table'!$C:$C,'Expenses Analysis'!$A25,'Data Repository Table'!$B:$B,'Expenses Analysis'!$B$15,'Data Repository Table'!$F:$F,'Expenses Analysis'!$C25,'Data Repository Table'!$G:$G,'Expenses Analysis'!$D25,'Data Repository Table'!$D:$D,'Expenses Analysis'!F$12)</f>
        <v>2533034.5131168002</v>
      </c>
      <c r="G25" s="50">
        <f>SUMIFS('Data Repository Table'!$I:$I,'Data Repository Table'!$C:$C,'Expenses Analysis'!$A25,'Data Repository Table'!$B:$B,'Expenses Analysis'!$B$15,'Data Repository Table'!$F:$F,'Expenses Analysis'!$C25,'Data Repository Table'!$G:$G,'Expenses Analysis'!$D25,'Data Repository Table'!$D:$D,'Expenses Analysis'!G$12)</f>
        <v>3051574.1625600001</v>
      </c>
      <c r="H25" s="50">
        <f>SUMIFS('Data Repository Table'!$I:$I,'Data Repository Table'!$C:$C,'Expenses Analysis'!$A25,'Data Repository Table'!$B:$B,'Expenses Analysis'!$B$15,'Data Repository Table'!$F:$F,'Expenses Analysis'!$C25,'Data Repository Table'!$G:$G,'Expenses Analysis'!$D25,'Data Repository Table'!$D:$D,'Expenses Analysis'!H$12)</f>
        <v>3084202.7580672004</v>
      </c>
      <c r="I25" s="50">
        <f>SUMIFS('Data Repository Table'!$I:$I,'Data Repository Table'!$C:$C,'Expenses Analysis'!$A25,'Data Repository Table'!$B:$B,'Expenses Analysis'!$B$15,'Data Repository Table'!$F:$F,'Expenses Analysis'!$C25,'Data Repository Table'!$G:$G,'Expenses Analysis'!$D25,'Data Repository Table'!$D:$D,'Expenses Analysis'!I$12)</f>
        <v>4135202.765971201</v>
      </c>
      <c r="J25" s="50">
        <f>SUMIFS('Data Repository Table'!$I:$I,'Data Repository Table'!$C:$C,'Expenses Analysis'!$A25,'Data Repository Table'!$B:$B,'Expenses Analysis'!$B$15,'Data Repository Table'!$F:$F,'Expenses Analysis'!$C25,'Data Repository Table'!$G:$G,'Expenses Analysis'!$D25,'Data Repository Table'!$D:$D,'Expenses Analysis'!J$12)</f>
        <v>4473275.8948415993</v>
      </c>
      <c r="K25" s="50">
        <f>SUMIFS('Data Repository Table'!$I:$I,'Data Repository Table'!$C:$C,'Expenses Analysis'!$A25,'Data Repository Table'!$B:$B,'Expenses Analysis'!$B$15,'Data Repository Table'!$F:$F,'Expenses Analysis'!$C25,'Data Repository Table'!$G:$G,'Expenses Analysis'!$D25,'Data Repository Table'!$D:$D,'Expenses Analysis'!K$12)</f>
        <v>3464957.9260800011</v>
      </c>
      <c r="L25" s="50">
        <f>SUMIFS('Data Repository Table'!$I:$I,'Data Repository Table'!$C:$C,'Expenses Analysis'!$A25,'Data Repository Table'!$B:$B,'Expenses Analysis'!$B$15,'Data Repository Table'!$F:$F,'Expenses Analysis'!$C25,'Data Repository Table'!$G:$G,'Expenses Analysis'!$D25,'Data Repository Table'!$D:$D,'Expenses Analysis'!L$12)</f>
        <v>4049642.8266000003</v>
      </c>
      <c r="M25" s="50">
        <f>SUMIFS('Data Repository Table'!$I:$I,'Data Repository Table'!$C:$C,'Expenses Analysis'!$A25,'Data Repository Table'!$B:$B,'Expenses Analysis'!$B$15,'Data Repository Table'!$F:$F,'Expenses Analysis'!$C25,'Data Repository Table'!$G:$G,'Expenses Analysis'!$D25,'Data Repository Table'!$D:$D,'Expenses Analysis'!M$12)</f>
        <v>4767948.2214000002</v>
      </c>
      <c r="N25" s="50">
        <f>SUMIFS('Data Repository Table'!$I:$I,'Data Repository Table'!$C:$C,'Expenses Analysis'!$A25,'Data Repository Table'!$B:$B,'Expenses Analysis'!$B$15,'Data Repository Table'!$F:$F,'Expenses Analysis'!$C25,'Data Repository Table'!$G:$G,'Expenses Analysis'!$D25,'Data Repository Table'!$D:$D,'Expenses Analysis'!N$12)</f>
        <v>4346722.8083999995</v>
      </c>
      <c r="O25" s="50">
        <f>SUMIFS('Data Repository Table'!$I:$I,'Data Repository Table'!$C:$C,'Expenses Analysis'!$A25,'Data Repository Table'!$B:$B,'Expenses Analysis'!$B$15,'Data Repository Table'!$F:$F,'Expenses Analysis'!$C25,'Data Repository Table'!$G:$G,'Expenses Analysis'!$D25,'Data Repository Table'!$D:$D,'Expenses Analysis'!O$12)</f>
        <v>4671541.1274000006</v>
      </c>
      <c r="P25" s="50">
        <f>SUMIFS('Data Repository Table'!$I:$I,'Data Repository Table'!$C:$C,'Expenses Analysis'!$A25,'Data Repository Table'!$B:$B,'Expenses Analysis'!$B$15,'Data Repository Table'!$F:$F,'Expenses Analysis'!$C25,'Data Repository Table'!$G:$G,'Expenses Analysis'!$D25,'Data Repository Table'!$D:$D,'Expenses Analysis'!P$12)</f>
        <v>5478104.6040000012</v>
      </c>
      <c r="Q25" s="50">
        <f>SUMIFS('Data Repository Table'!$I:$I,'Data Repository Table'!$C:$C,'Expenses Analysis'!$A25,'Data Repository Table'!$B:$B,'Expenses Analysis'!$B$15,'Data Repository Table'!$F:$F,'Expenses Analysis'!$C25,'Data Repository Table'!$G:$G,'Expenses Analysis'!$D25,'Data Repository Table'!$D:$D,'Expenses Analysis'!Q$12)</f>
        <v>2269805.1667200001</v>
      </c>
      <c r="R25" s="62">
        <f t="shared" ref="R25:R32" si="2">SUM(F25:Q25)</f>
        <v>46326012.775156811</v>
      </c>
      <c r="S25" s="6"/>
      <c r="T25" s="6"/>
      <c r="U25" s="6"/>
      <c r="V25" s="6"/>
      <c r="W25" s="6"/>
    </row>
    <row r="26" spans="1:32" ht="14.25" customHeight="1">
      <c r="A26" s="37" t="s">
        <v>41</v>
      </c>
      <c r="B26" s="37" t="s">
        <v>43</v>
      </c>
      <c r="C26" s="37" t="s">
        <v>46</v>
      </c>
      <c r="D26" s="37" t="s">
        <v>47</v>
      </c>
      <c r="E26" s="73"/>
      <c r="F26" s="50">
        <f>SUMIFS('Data Repository Table'!$I:$I,'Data Repository Table'!$C:$C,'Expenses Analysis'!$A26,'Data Repository Table'!$B:$B,'Expenses Analysis'!$B$15,'Data Repository Table'!$F:$F,'Expenses Analysis'!$C26,'Data Repository Table'!$G:$G,'Expenses Analysis'!$D26,'Data Repository Table'!$D:$D,'Expenses Analysis'!F$12)</f>
        <v>1266517.2565584001</v>
      </c>
      <c r="G26" s="50">
        <f>SUMIFS('Data Repository Table'!$I:$I,'Data Repository Table'!$C:$C,'Expenses Analysis'!$A26,'Data Repository Table'!$B:$B,'Expenses Analysis'!$B$15,'Data Repository Table'!$F:$F,'Expenses Analysis'!$C26,'Data Repository Table'!$G:$G,'Expenses Analysis'!$D26,'Data Repository Table'!$D:$D,'Expenses Analysis'!G$12)</f>
        <v>1525787.08128</v>
      </c>
      <c r="H26" s="50">
        <f>SUMIFS('Data Repository Table'!$I:$I,'Data Repository Table'!$C:$C,'Expenses Analysis'!$A26,'Data Repository Table'!$B:$B,'Expenses Analysis'!$B$15,'Data Repository Table'!$F:$F,'Expenses Analysis'!$C26,'Data Repository Table'!$G:$G,'Expenses Analysis'!$D26,'Data Repository Table'!$D:$D,'Expenses Analysis'!H$12)</f>
        <v>1542101.3790336002</v>
      </c>
      <c r="I26" s="50">
        <f>SUMIFS('Data Repository Table'!$I:$I,'Data Repository Table'!$C:$C,'Expenses Analysis'!$A26,'Data Repository Table'!$B:$B,'Expenses Analysis'!$B$15,'Data Repository Table'!$F:$F,'Expenses Analysis'!$C26,'Data Repository Table'!$G:$G,'Expenses Analysis'!$D26,'Data Repository Table'!$D:$D,'Expenses Analysis'!I$12)</f>
        <v>2067601.3829856005</v>
      </c>
      <c r="J26" s="50">
        <f>SUMIFS('Data Repository Table'!$I:$I,'Data Repository Table'!$C:$C,'Expenses Analysis'!$A26,'Data Repository Table'!$B:$B,'Expenses Analysis'!$B$15,'Data Repository Table'!$F:$F,'Expenses Analysis'!$C26,'Data Repository Table'!$G:$G,'Expenses Analysis'!$D26,'Data Repository Table'!$D:$D,'Expenses Analysis'!J$12)</f>
        <v>2236637.9474207996</v>
      </c>
      <c r="K26" s="50">
        <f>SUMIFS('Data Repository Table'!$I:$I,'Data Repository Table'!$C:$C,'Expenses Analysis'!$A26,'Data Repository Table'!$B:$B,'Expenses Analysis'!$B$15,'Data Repository Table'!$F:$F,'Expenses Analysis'!$C26,'Data Repository Table'!$G:$G,'Expenses Analysis'!$D26,'Data Repository Table'!$D:$D,'Expenses Analysis'!K$12)</f>
        <v>1732478.9630400005</v>
      </c>
      <c r="L26" s="50">
        <f>SUMIFS('Data Repository Table'!$I:$I,'Data Repository Table'!$C:$C,'Expenses Analysis'!$A26,'Data Repository Table'!$B:$B,'Expenses Analysis'!$B$15,'Data Repository Table'!$F:$F,'Expenses Analysis'!$C26,'Data Repository Table'!$G:$G,'Expenses Analysis'!$D26,'Data Repository Table'!$D:$D,'Expenses Analysis'!L$12)</f>
        <v>2024821.4133000001</v>
      </c>
      <c r="M26" s="50">
        <f>SUMIFS('Data Repository Table'!$I:$I,'Data Repository Table'!$C:$C,'Expenses Analysis'!$A26,'Data Repository Table'!$B:$B,'Expenses Analysis'!$B$15,'Data Repository Table'!$F:$F,'Expenses Analysis'!$C26,'Data Repository Table'!$G:$G,'Expenses Analysis'!$D26,'Data Repository Table'!$D:$D,'Expenses Analysis'!M$12)</f>
        <v>2383974.1107000001</v>
      </c>
      <c r="N26" s="50">
        <f>SUMIFS('Data Repository Table'!$I:$I,'Data Repository Table'!$C:$C,'Expenses Analysis'!$A26,'Data Repository Table'!$B:$B,'Expenses Analysis'!$B$15,'Data Repository Table'!$F:$F,'Expenses Analysis'!$C26,'Data Repository Table'!$G:$G,'Expenses Analysis'!$D26,'Data Repository Table'!$D:$D,'Expenses Analysis'!N$12)</f>
        <v>2173361.4041999998</v>
      </c>
      <c r="O26" s="50">
        <f>SUMIFS('Data Repository Table'!$I:$I,'Data Repository Table'!$C:$C,'Expenses Analysis'!$A26,'Data Repository Table'!$B:$B,'Expenses Analysis'!$B$15,'Data Repository Table'!$F:$F,'Expenses Analysis'!$C26,'Data Repository Table'!$G:$G,'Expenses Analysis'!$D26,'Data Repository Table'!$D:$D,'Expenses Analysis'!O$12)</f>
        <v>2335770.5637000003</v>
      </c>
      <c r="P26" s="50">
        <f>SUMIFS('Data Repository Table'!$I:$I,'Data Repository Table'!$C:$C,'Expenses Analysis'!$A26,'Data Repository Table'!$B:$B,'Expenses Analysis'!$B$15,'Data Repository Table'!$F:$F,'Expenses Analysis'!$C26,'Data Repository Table'!$G:$G,'Expenses Analysis'!$D26,'Data Repository Table'!$D:$D,'Expenses Analysis'!P$12)</f>
        <v>2739052.3020000006</v>
      </c>
      <c r="Q26" s="50">
        <f>SUMIFS('Data Repository Table'!$I:$I,'Data Repository Table'!$C:$C,'Expenses Analysis'!$A26,'Data Repository Table'!$B:$B,'Expenses Analysis'!$B$15,'Data Repository Table'!$F:$F,'Expenses Analysis'!$C26,'Data Repository Table'!$G:$G,'Expenses Analysis'!$D26,'Data Repository Table'!$D:$D,'Expenses Analysis'!Q$12)</f>
        <v>1134902.58336</v>
      </c>
      <c r="R26" s="62">
        <f t="shared" si="2"/>
        <v>23163006.387578405</v>
      </c>
      <c r="S26" s="6"/>
      <c r="T26" s="6"/>
      <c r="U26" s="6"/>
      <c r="V26" s="6"/>
      <c r="W26" s="6"/>
    </row>
    <row r="27" spans="1:32" ht="14.25" customHeight="1">
      <c r="A27" s="37" t="s">
        <v>41</v>
      </c>
      <c r="B27" s="37" t="s">
        <v>43</v>
      </c>
      <c r="C27" s="37" t="s">
        <v>46</v>
      </c>
      <c r="D27" s="37" t="s">
        <v>48</v>
      </c>
      <c r="E27" s="73"/>
      <c r="F27" s="50">
        <f>SUMIFS('Data Repository Table'!$I:$I,'Data Repository Table'!$C:$C,'Expenses Analysis'!$A27,'Data Repository Table'!$B:$B,'Expenses Analysis'!$B$15,'Data Repository Table'!$F:$F,'Expenses Analysis'!$C27,'Data Repository Table'!$G:$G,'Expenses Analysis'!$D27,'Data Repository Table'!$D:$D,'Expenses Analysis'!F$12)</f>
        <v>1055431.0471320001</v>
      </c>
      <c r="G27" s="50">
        <f>SUMIFS('Data Repository Table'!$I:$I,'Data Repository Table'!$C:$C,'Expenses Analysis'!$A27,'Data Repository Table'!$B:$B,'Expenses Analysis'!$B$15,'Data Repository Table'!$F:$F,'Expenses Analysis'!$C27,'Data Repository Table'!$G:$G,'Expenses Analysis'!$D27,'Data Repository Table'!$D:$D,'Expenses Analysis'!G$12)</f>
        <v>1271489.2344000002</v>
      </c>
      <c r="H27" s="50">
        <f>SUMIFS('Data Repository Table'!$I:$I,'Data Repository Table'!$C:$C,'Expenses Analysis'!$A27,'Data Repository Table'!$B:$B,'Expenses Analysis'!$B$15,'Data Repository Table'!$F:$F,'Expenses Analysis'!$C27,'Data Repository Table'!$G:$G,'Expenses Analysis'!$D27,'Data Repository Table'!$D:$D,'Expenses Analysis'!H$12)</f>
        <v>1285084.4825280001</v>
      </c>
      <c r="I27" s="50">
        <f>SUMIFS('Data Repository Table'!$I:$I,'Data Repository Table'!$C:$C,'Expenses Analysis'!$A27,'Data Repository Table'!$B:$B,'Expenses Analysis'!$B$15,'Data Repository Table'!$F:$F,'Expenses Analysis'!$C27,'Data Repository Table'!$G:$G,'Expenses Analysis'!$D27,'Data Repository Table'!$D:$D,'Expenses Analysis'!I$12)</f>
        <v>1723001.1524880002</v>
      </c>
      <c r="J27" s="50">
        <f>SUMIFS('Data Repository Table'!$I:$I,'Data Repository Table'!$C:$C,'Expenses Analysis'!$A27,'Data Repository Table'!$B:$B,'Expenses Analysis'!$B$15,'Data Repository Table'!$F:$F,'Expenses Analysis'!$C27,'Data Repository Table'!$G:$G,'Expenses Analysis'!$D27,'Data Repository Table'!$D:$D,'Expenses Analysis'!J$12)</f>
        <v>1863864.9561839998</v>
      </c>
      <c r="K27" s="50">
        <f>SUMIFS('Data Repository Table'!$I:$I,'Data Repository Table'!$C:$C,'Expenses Analysis'!$A27,'Data Repository Table'!$B:$B,'Expenses Analysis'!$B$15,'Data Repository Table'!$F:$F,'Expenses Analysis'!$C27,'Data Repository Table'!$G:$G,'Expenses Analysis'!$D27,'Data Repository Table'!$D:$D,'Expenses Analysis'!K$12)</f>
        <v>1443732.4692000004</v>
      </c>
      <c r="L27" s="50">
        <f>SUMIFS('Data Repository Table'!$I:$I,'Data Repository Table'!$C:$C,'Expenses Analysis'!$A27,'Data Repository Table'!$B:$B,'Expenses Analysis'!$B$15,'Data Repository Table'!$F:$F,'Expenses Analysis'!$C27,'Data Repository Table'!$G:$G,'Expenses Analysis'!$D27,'Data Repository Table'!$D:$D,'Expenses Analysis'!L$12)</f>
        <v>1687351.1777500003</v>
      </c>
      <c r="M27" s="50">
        <f>SUMIFS('Data Repository Table'!$I:$I,'Data Repository Table'!$C:$C,'Expenses Analysis'!$A27,'Data Repository Table'!$B:$B,'Expenses Analysis'!$B$15,'Data Repository Table'!$F:$F,'Expenses Analysis'!$C27,'Data Repository Table'!$G:$G,'Expenses Analysis'!$D27,'Data Repository Table'!$D:$D,'Expenses Analysis'!M$12)</f>
        <v>1986645.0922500002</v>
      </c>
      <c r="N27" s="50">
        <f>SUMIFS('Data Repository Table'!$I:$I,'Data Repository Table'!$C:$C,'Expenses Analysis'!$A27,'Data Repository Table'!$B:$B,'Expenses Analysis'!$B$15,'Data Repository Table'!$F:$F,'Expenses Analysis'!$C27,'Data Repository Table'!$G:$G,'Expenses Analysis'!$D27,'Data Repository Table'!$D:$D,'Expenses Analysis'!N$12)</f>
        <v>1811134.5035000001</v>
      </c>
      <c r="O27" s="50">
        <f>SUMIFS('Data Repository Table'!$I:$I,'Data Repository Table'!$C:$C,'Expenses Analysis'!$A27,'Data Repository Table'!$B:$B,'Expenses Analysis'!$B$15,'Data Repository Table'!$F:$F,'Expenses Analysis'!$C27,'Data Repository Table'!$G:$G,'Expenses Analysis'!$D27,'Data Repository Table'!$D:$D,'Expenses Analysis'!O$12)</f>
        <v>1946475.4697500004</v>
      </c>
      <c r="P27" s="50">
        <f>SUMIFS('Data Repository Table'!$I:$I,'Data Repository Table'!$C:$C,'Expenses Analysis'!$A27,'Data Repository Table'!$B:$B,'Expenses Analysis'!$B$15,'Data Repository Table'!$F:$F,'Expenses Analysis'!$C27,'Data Repository Table'!$G:$G,'Expenses Analysis'!$D27,'Data Repository Table'!$D:$D,'Expenses Analysis'!P$12)</f>
        <v>2282543.5850000004</v>
      </c>
      <c r="Q27" s="50">
        <f>SUMIFS('Data Repository Table'!$I:$I,'Data Repository Table'!$C:$C,'Expenses Analysis'!$A27,'Data Repository Table'!$B:$B,'Expenses Analysis'!$B$15,'Data Repository Table'!$F:$F,'Expenses Analysis'!$C27,'Data Repository Table'!$G:$G,'Expenses Analysis'!$D27,'Data Repository Table'!$D:$D,'Expenses Analysis'!Q$12)</f>
        <v>945752.15280000004</v>
      </c>
      <c r="R27" s="62">
        <f t="shared" si="2"/>
        <v>19302505.322982002</v>
      </c>
      <c r="S27" s="6"/>
      <c r="T27" s="6"/>
      <c r="U27" s="6"/>
      <c r="V27" s="6"/>
      <c r="W27" s="6"/>
    </row>
    <row r="28" spans="1:32" ht="14.25" customHeight="1">
      <c r="A28" s="37" t="s">
        <v>41</v>
      </c>
      <c r="B28" s="37" t="s">
        <v>43</v>
      </c>
      <c r="C28" s="37" t="s">
        <v>49</v>
      </c>
      <c r="D28" s="37" t="s">
        <v>50</v>
      </c>
      <c r="E28" s="73"/>
      <c r="F28" s="50">
        <f>SUMIFS('Data Repository Table'!$I:$I,'Data Repository Table'!$C:$C,'Expenses Analysis'!$A28,'Data Repository Table'!$B:$B,'Expenses Analysis'!$B$15,'Data Repository Table'!$F:$F,'Expenses Analysis'!$C28,'Data Repository Table'!$G:$G,'Expenses Analysis'!$D28,'Data Repository Table'!$D:$D,'Expenses Analysis'!F$12)</f>
        <v>996326.908492608</v>
      </c>
      <c r="G28" s="50">
        <f>SUMIFS('Data Repository Table'!$I:$I,'Data Repository Table'!$C:$C,'Expenses Analysis'!$A28,'Data Repository Table'!$B:$B,'Expenses Analysis'!$B$15,'Data Repository Table'!$F:$F,'Expenses Analysis'!$C28,'Data Repository Table'!$G:$G,'Expenses Analysis'!$D28,'Data Repository Table'!$D:$D,'Expenses Analysis'!G$12)</f>
        <v>1200285.8372736</v>
      </c>
      <c r="H28" s="50">
        <f>SUMIFS('Data Repository Table'!$I:$I,'Data Repository Table'!$C:$C,'Expenses Analysis'!$A28,'Data Repository Table'!$B:$B,'Expenses Analysis'!$B$15,'Data Repository Table'!$F:$F,'Expenses Analysis'!$C28,'Data Repository Table'!$G:$G,'Expenses Analysis'!$D28,'Data Repository Table'!$D:$D,'Expenses Analysis'!H$12)</f>
        <v>1213119.7515064322</v>
      </c>
      <c r="I28" s="50">
        <f>SUMIFS('Data Repository Table'!$I:$I,'Data Repository Table'!$C:$C,'Expenses Analysis'!$A28,'Data Repository Table'!$B:$B,'Expenses Analysis'!$B$15,'Data Repository Table'!$F:$F,'Expenses Analysis'!$C28,'Data Repository Table'!$G:$G,'Expenses Analysis'!$D28,'Data Repository Table'!$D:$D,'Expenses Analysis'!I$12)</f>
        <v>1626513.0879486722</v>
      </c>
      <c r="J28" s="50">
        <f>SUMIFS('Data Repository Table'!$I:$I,'Data Repository Table'!$C:$C,'Expenses Analysis'!$A28,'Data Repository Table'!$B:$B,'Expenses Analysis'!$B$15,'Data Repository Table'!$F:$F,'Expenses Analysis'!$C28,'Data Repository Table'!$G:$G,'Expenses Analysis'!$D28,'Data Repository Table'!$D:$D,'Expenses Analysis'!J$12)</f>
        <v>1759488.5186376958</v>
      </c>
      <c r="K28" s="50">
        <f>SUMIFS('Data Repository Table'!$I:$I,'Data Repository Table'!$C:$C,'Expenses Analysis'!$A28,'Data Repository Table'!$B:$B,'Expenses Analysis'!$B$15,'Data Repository Table'!$F:$F,'Expenses Analysis'!$C28,'Data Repository Table'!$G:$G,'Expenses Analysis'!$D28,'Data Repository Table'!$D:$D,'Expenses Analysis'!K$12)</f>
        <v>1362883.4509248002</v>
      </c>
      <c r="L28" s="50">
        <f>SUMIFS('Data Repository Table'!$I:$I,'Data Repository Table'!$C:$C,'Expenses Analysis'!$A28,'Data Repository Table'!$B:$B,'Expenses Analysis'!$B$15,'Data Repository Table'!$F:$F,'Expenses Analysis'!$C28,'Data Repository Table'!$G:$G,'Expenses Analysis'!$D28,'Data Repository Table'!$D:$D,'Expenses Analysis'!L$12)</f>
        <v>1592859.5117959999</v>
      </c>
      <c r="M28" s="50">
        <f>SUMIFS('Data Repository Table'!$I:$I,'Data Repository Table'!$C:$C,'Expenses Analysis'!$A28,'Data Repository Table'!$B:$B,'Expenses Analysis'!$B$15,'Data Repository Table'!$F:$F,'Expenses Analysis'!$C28,'Data Repository Table'!$G:$G,'Expenses Analysis'!$D28,'Data Repository Table'!$D:$D,'Expenses Analysis'!M$12)</f>
        <v>1875392.9670840001</v>
      </c>
      <c r="N28" s="50">
        <f>SUMIFS('Data Repository Table'!$I:$I,'Data Repository Table'!$C:$C,'Expenses Analysis'!$A28,'Data Repository Table'!$B:$B,'Expenses Analysis'!$B$15,'Data Repository Table'!$F:$F,'Expenses Analysis'!$C28,'Data Repository Table'!$G:$G,'Expenses Analysis'!$D28,'Data Repository Table'!$D:$D,'Expenses Analysis'!N$12)</f>
        <v>1709710.9713039999</v>
      </c>
      <c r="O28" s="50">
        <f>SUMIFS('Data Repository Table'!$I:$I,'Data Repository Table'!$C:$C,'Expenses Analysis'!$A28,'Data Repository Table'!$B:$B,'Expenses Analysis'!$B$15,'Data Repository Table'!$F:$F,'Expenses Analysis'!$C28,'Data Repository Table'!$G:$G,'Expenses Analysis'!$D28,'Data Repository Table'!$D:$D,'Expenses Analysis'!O$12)</f>
        <v>1837472.8434440002</v>
      </c>
      <c r="P28" s="50">
        <f>SUMIFS('Data Repository Table'!$I:$I,'Data Repository Table'!$C:$C,'Expenses Analysis'!$A28,'Data Repository Table'!$B:$B,'Expenses Analysis'!$B$15,'Data Repository Table'!$F:$F,'Expenses Analysis'!$C28,'Data Repository Table'!$G:$G,'Expenses Analysis'!$D28,'Data Repository Table'!$D:$D,'Expenses Analysis'!P$12)</f>
        <v>2154721.1442400003</v>
      </c>
      <c r="Q28" s="50">
        <f>SUMIFS('Data Repository Table'!$I:$I,'Data Repository Table'!$C:$C,'Expenses Analysis'!$A28,'Data Repository Table'!$B:$B,'Expenses Analysis'!$B$15,'Data Repository Table'!$F:$F,'Expenses Analysis'!$C28,'Data Repository Table'!$G:$G,'Expenses Analysis'!$D28,'Data Repository Table'!$D:$D,'Expenses Analysis'!Q$12)</f>
        <v>892790.0322432</v>
      </c>
      <c r="R28" s="62">
        <f t="shared" si="2"/>
        <v>18221565.024895009</v>
      </c>
      <c r="S28" s="6"/>
      <c r="T28" s="6"/>
      <c r="U28" s="6"/>
      <c r="V28" s="6"/>
      <c r="W28" s="6"/>
    </row>
    <row r="29" spans="1:32" ht="14.25" customHeight="1">
      <c r="A29" s="37" t="s">
        <v>41</v>
      </c>
      <c r="B29" s="37" t="s">
        <v>43</v>
      </c>
      <c r="C29" s="37" t="s">
        <v>49</v>
      </c>
      <c r="D29" s="37" t="s">
        <v>51</v>
      </c>
      <c r="E29" s="73"/>
      <c r="F29" s="50">
        <f>SUMIFS('Data Repository Table'!$I:$I,'Data Repository Table'!$C:$C,'Expenses Analysis'!$A29,'Data Repository Table'!$B:$B,'Expenses Analysis'!$B$15,'Data Repository Table'!$F:$F,'Expenses Analysis'!$C29,'Data Repository Table'!$G:$G,'Expenses Analysis'!$D29,'Data Repository Table'!$D:$D,'Expenses Analysis'!F$12)</f>
        <v>869931.04490880016</v>
      </c>
      <c r="G29" s="50">
        <f>SUMIFS('Data Repository Table'!$I:$I,'Data Repository Table'!$C:$C,'Expenses Analysis'!$A29,'Data Repository Table'!$B:$B,'Expenses Analysis'!$B$15,'Data Repository Table'!$F:$F,'Expenses Analysis'!$C29,'Data Repository Table'!$G:$G,'Expenses Analysis'!$D29,'Data Repository Table'!$D:$D,'Expenses Analysis'!G$12)</f>
        <v>1048015.3689600001</v>
      </c>
      <c r="H29" s="50">
        <f>SUMIFS('Data Repository Table'!$I:$I,'Data Repository Table'!$C:$C,'Expenses Analysis'!$A29,'Data Repository Table'!$B:$B,'Expenses Analysis'!$B$15,'Data Repository Table'!$F:$F,'Expenses Analysis'!$C29,'Data Repository Table'!$G:$G,'Expenses Analysis'!$D29,'Data Repository Table'!$D:$D,'Expenses Analysis'!H$12)</f>
        <v>1059221.1492352001</v>
      </c>
      <c r="I29" s="50">
        <f>SUMIFS('Data Repository Table'!$I:$I,'Data Repository Table'!$C:$C,'Expenses Analysis'!$A29,'Data Repository Table'!$B:$B,'Expenses Analysis'!$B$15,'Data Repository Table'!$F:$F,'Expenses Analysis'!$C29,'Data Repository Table'!$G:$G,'Expenses Analysis'!$D29,'Data Repository Table'!$D:$D,'Expenses Analysis'!I$12)</f>
        <v>1420170.6468992003</v>
      </c>
      <c r="J29" s="50">
        <f>SUMIFS('Data Repository Table'!$I:$I,'Data Repository Table'!$C:$C,'Expenses Analysis'!$A29,'Data Repository Table'!$B:$B,'Expenses Analysis'!$B$15,'Data Repository Table'!$F:$F,'Expenses Analysis'!$C29,'Data Repository Table'!$G:$G,'Expenses Analysis'!$D29,'Data Repository Table'!$D:$D,'Expenses Analysis'!J$12)</f>
        <v>1536276.5699455999</v>
      </c>
      <c r="K29" s="50">
        <f>SUMIFS('Data Repository Table'!$I:$I,'Data Repository Table'!$C:$C,'Expenses Analysis'!$A29,'Data Repository Table'!$B:$B,'Expenses Analysis'!$B$15,'Data Repository Table'!$F:$F,'Expenses Analysis'!$C29,'Data Repository Table'!$G:$G,'Expenses Analysis'!$D29,'Data Repository Table'!$D:$D,'Expenses Analysis'!K$12)</f>
        <v>785390.46324480022</v>
      </c>
      <c r="L29" s="50">
        <f>SUMIFS('Data Repository Table'!$I:$I,'Data Repository Table'!$C:$C,'Expenses Analysis'!$A29,'Data Repository Table'!$B:$B,'Expenses Analysis'!$B$15,'Data Repository Table'!$F:$F,'Expenses Analysis'!$C29,'Data Repository Table'!$G:$G,'Expenses Analysis'!$D29,'Data Repository Table'!$D:$D,'Expenses Analysis'!L$12)</f>
        <v>734335.23255680013</v>
      </c>
      <c r="M29" s="50">
        <f>SUMIFS('Data Repository Table'!$I:$I,'Data Repository Table'!$C:$C,'Expenses Analysis'!$A29,'Data Repository Table'!$B:$B,'Expenses Analysis'!$B$15,'Data Repository Table'!$F:$F,'Expenses Analysis'!$C29,'Data Repository Table'!$G:$G,'Expenses Analysis'!$D29,'Data Repository Table'!$D:$D,'Expenses Analysis'!M$12)</f>
        <v>864587.94414720009</v>
      </c>
      <c r="N29" s="50">
        <f>SUMIFS('Data Repository Table'!$I:$I,'Data Repository Table'!$C:$C,'Expenses Analysis'!$A29,'Data Repository Table'!$B:$B,'Expenses Analysis'!$B$15,'Data Repository Table'!$F:$F,'Expenses Analysis'!$C29,'Data Repository Table'!$G:$G,'Expenses Analysis'!$D29,'Data Repository Table'!$D:$D,'Expenses Analysis'!N$12)</f>
        <v>788205.73592320003</v>
      </c>
      <c r="O29" s="50">
        <f>SUMIFS('Data Repository Table'!$I:$I,'Data Repository Table'!$C:$C,'Expenses Analysis'!$A29,'Data Repository Table'!$B:$B,'Expenses Analysis'!$B$15,'Data Repository Table'!$F:$F,'Expenses Analysis'!$C29,'Data Repository Table'!$G:$G,'Expenses Analysis'!$D29,'Data Repository Table'!$D:$D,'Expenses Analysis'!O$12)</f>
        <v>847106.12443520024</v>
      </c>
      <c r="P29" s="50">
        <f>SUMIFS('Data Repository Table'!$I:$I,'Data Repository Table'!$C:$C,'Expenses Analysis'!$A29,'Data Repository Table'!$B:$B,'Expenses Analysis'!$B$15,'Data Repository Table'!$F:$F,'Expenses Analysis'!$C29,'Data Repository Table'!$G:$G,'Expenses Analysis'!$D29,'Data Repository Table'!$D:$D,'Expenses Analysis'!P$12)</f>
        <v>993362.96819200017</v>
      </c>
      <c r="Q29" s="50">
        <f>SUMIFS('Data Repository Table'!$I:$I,'Data Repository Table'!$C:$C,'Expenses Analysis'!$A29,'Data Repository Table'!$B:$B,'Expenses Analysis'!$B$15,'Data Repository Table'!$F:$F,'Expenses Analysis'!$C29,'Data Repository Table'!$G:$G,'Expenses Analysis'!$D29,'Data Repository Table'!$D:$D,'Expenses Analysis'!Q$12)</f>
        <v>514489.17112320004</v>
      </c>
      <c r="R29" s="62">
        <f t="shared" si="2"/>
        <v>11461092.4195712</v>
      </c>
      <c r="S29" s="6"/>
      <c r="T29" s="6"/>
      <c r="U29" s="6"/>
      <c r="V29" s="6"/>
      <c r="W29" s="6"/>
    </row>
    <row r="30" spans="1:32" ht="14.25" customHeight="1">
      <c r="A30" s="37" t="s">
        <v>41</v>
      </c>
      <c r="B30" s="37" t="s">
        <v>43</v>
      </c>
      <c r="C30" s="37" t="s">
        <v>49</v>
      </c>
      <c r="D30" s="37" t="s">
        <v>52</v>
      </c>
      <c r="E30" s="73"/>
      <c r="F30" s="50">
        <f>SUMIFS('Data Repository Table'!$I:$I,'Data Repository Table'!$C:$C,'Expenses Analysis'!$A30,'Data Repository Table'!$B:$B,'Expenses Analysis'!$B$15,'Data Repository Table'!$F:$F,'Expenses Analysis'!$C30,'Data Repository Table'!$G:$G,'Expenses Analysis'!$D30,'Data Repository Table'!$D:$D,'Expenses Analysis'!F$12)</f>
        <v>921103.45931519999</v>
      </c>
      <c r="G30" s="50">
        <f>SUMIFS('Data Repository Table'!$I:$I,'Data Repository Table'!$C:$C,'Expenses Analysis'!$A30,'Data Repository Table'!$B:$B,'Expenses Analysis'!$B$15,'Data Repository Table'!$F:$F,'Expenses Analysis'!$C30,'Data Repository Table'!$G:$G,'Expenses Analysis'!$D30,'Data Repository Table'!$D:$D,'Expenses Analysis'!G$12)</f>
        <v>1109663.3318399999</v>
      </c>
      <c r="H30" s="50">
        <f>SUMIFS('Data Repository Table'!$I:$I,'Data Repository Table'!$C:$C,'Expenses Analysis'!$A30,'Data Repository Table'!$B:$B,'Expenses Analysis'!$B$15,'Data Repository Table'!$F:$F,'Expenses Analysis'!$C30,'Data Repository Table'!$G:$G,'Expenses Analysis'!$D30,'Data Repository Table'!$D:$D,'Expenses Analysis'!H$12)</f>
        <v>1121528.2756608</v>
      </c>
      <c r="I30" s="50">
        <f>SUMIFS('Data Repository Table'!$I:$I,'Data Repository Table'!$C:$C,'Expenses Analysis'!$A30,'Data Repository Table'!$B:$B,'Expenses Analysis'!$B$15,'Data Repository Table'!$F:$F,'Expenses Analysis'!$C30,'Data Repository Table'!$G:$G,'Expenses Analysis'!$D30,'Data Repository Table'!$D:$D,'Expenses Analysis'!I$12)</f>
        <v>1503710.0967168</v>
      </c>
      <c r="J30" s="50">
        <f>SUMIFS('Data Repository Table'!$I:$I,'Data Repository Table'!$C:$C,'Expenses Analysis'!$A30,'Data Repository Table'!$B:$B,'Expenses Analysis'!$B$15,'Data Repository Table'!$F:$F,'Expenses Analysis'!$C30,'Data Repository Table'!$G:$G,'Expenses Analysis'!$D30,'Data Repository Table'!$D:$D,'Expenses Analysis'!J$12)</f>
        <v>1626645.7799423998</v>
      </c>
      <c r="K30" s="50">
        <f>SUMIFS('Data Repository Table'!$I:$I,'Data Repository Table'!$C:$C,'Expenses Analysis'!$A30,'Data Repository Table'!$B:$B,'Expenses Analysis'!$B$15,'Data Repository Table'!$F:$F,'Expenses Analysis'!$C30,'Data Repository Table'!$G:$G,'Expenses Analysis'!$D30,'Data Repository Table'!$D:$D,'Expenses Analysis'!K$12)</f>
        <v>831589.90225920011</v>
      </c>
      <c r="L30" s="50">
        <f>SUMIFS('Data Repository Table'!$I:$I,'Data Repository Table'!$C:$C,'Expenses Analysis'!$A30,'Data Repository Table'!$B:$B,'Expenses Analysis'!$B$15,'Data Repository Table'!$F:$F,'Expenses Analysis'!$C30,'Data Repository Table'!$G:$G,'Expenses Analysis'!$D30,'Data Repository Table'!$D:$D,'Expenses Analysis'!L$12)</f>
        <v>777531.42270720005</v>
      </c>
      <c r="M30" s="50">
        <f>SUMIFS('Data Repository Table'!$I:$I,'Data Repository Table'!$C:$C,'Expenses Analysis'!$A30,'Data Repository Table'!$B:$B,'Expenses Analysis'!$B$15,'Data Repository Table'!$F:$F,'Expenses Analysis'!$C30,'Data Repository Table'!$G:$G,'Expenses Analysis'!$D30,'Data Repository Table'!$D:$D,'Expenses Analysis'!M$12)</f>
        <v>915446.05850879999</v>
      </c>
      <c r="N30" s="50">
        <f>SUMIFS('Data Repository Table'!$I:$I,'Data Repository Table'!$C:$C,'Expenses Analysis'!$A30,'Data Repository Table'!$B:$B,'Expenses Analysis'!$B$15,'Data Repository Table'!$F:$F,'Expenses Analysis'!$C30,'Data Repository Table'!$G:$G,'Expenses Analysis'!$D30,'Data Repository Table'!$D:$D,'Expenses Analysis'!N$12)</f>
        <v>834570.77921279997</v>
      </c>
      <c r="O30" s="50">
        <f>SUMIFS('Data Repository Table'!$I:$I,'Data Repository Table'!$C:$C,'Expenses Analysis'!$A30,'Data Repository Table'!$B:$B,'Expenses Analysis'!$B$15,'Data Repository Table'!$F:$F,'Expenses Analysis'!$C30,'Data Repository Table'!$G:$G,'Expenses Analysis'!$D30,'Data Repository Table'!$D:$D,'Expenses Analysis'!O$12)</f>
        <v>896935.89646080008</v>
      </c>
      <c r="P30" s="50">
        <f>SUMIFS('Data Repository Table'!$I:$I,'Data Repository Table'!$C:$C,'Expenses Analysis'!$A30,'Data Repository Table'!$B:$B,'Expenses Analysis'!$B$15,'Data Repository Table'!$F:$F,'Expenses Analysis'!$C30,'Data Repository Table'!$G:$G,'Expenses Analysis'!$D30,'Data Repository Table'!$D:$D,'Expenses Analysis'!P$12)</f>
        <v>1051796.083968</v>
      </c>
      <c r="Q30" s="50">
        <f>SUMIFS('Data Repository Table'!$I:$I,'Data Repository Table'!$C:$C,'Expenses Analysis'!$A30,'Data Repository Table'!$B:$B,'Expenses Analysis'!$B$15,'Data Repository Table'!$F:$F,'Expenses Analysis'!$C30,'Data Repository Table'!$G:$G,'Expenses Analysis'!$D30,'Data Repository Table'!$D:$D,'Expenses Analysis'!Q$12)</f>
        <v>544753.24001279997</v>
      </c>
      <c r="R30" s="62">
        <f t="shared" si="2"/>
        <v>12135274.3266048</v>
      </c>
      <c r="S30" s="6"/>
      <c r="T30" s="6"/>
      <c r="U30" s="6"/>
      <c r="V30" s="6"/>
      <c r="W30" s="6"/>
    </row>
    <row r="31" spans="1:32" ht="14.25" customHeight="1">
      <c r="A31" s="37" t="s">
        <v>41</v>
      </c>
      <c r="B31" s="37" t="s">
        <v>43</v>
      </c>
      <c r="C31" s="37" t="s">
        <v>49</v>
      </c>
      <c r="D31" s="37" t="s">
        <v>53</v>
      </c>
      <c r="E31" s="73"/>
      <c r="F31" s="50">
        <f>SUMIFS('Data Repository Table'!$I:$I,'Data Repository Table'!$C:$C,'Expenses Analysis'!$A31,'Data Repository Table'!$B:$B,'Expenses Analysis'!$B$15,'Data Repository Table'!$F:$F,'Expenses Analysis'!$C31,'Data Repository Table'!$G:$G,'Expenses Analysis'!$D31,'Data Repository Table'!$D:$D,'Expenses Analysis'!F$12)</f>
        <v>498931.04046240001</v>
      </c>
      <c r="G31" s="50">
        <f>SUMIFS('Data Repository Table'!$I:$I,'Data Repository Table'!$C:$C,'Expenses Analysis'!$A31,'Data Repository Table'!$B:$B,'Expenses Analysis'!$B$15,'Data Repository Table'!$F:$F,'Expenses Analysis'!$C31,'Data Repository Table'!$G:$G,'Expenses Analysis'!$D31,'Data Repository Table'!$D:$D,'Expenses Analysis'!G$12)</f>
        <v>601067.63808000006</v>
      </c>
      <c r="H31" s="50">
        <f>SUMIFS('Data Repository Table'!$I:$I,'Data Repository Table'!$C:$C,'Expenses Analysis'!$A31,'Data Repository Table'!$B:$B,'Expenses Analysis'!$B$15,'Data Repository Table'!$F:$F,'Expenses Analysis'!$C31,'Data Repository Table'!$G:$G,'Expenses Analysis'!$D31,'Data Repository Table'!$D:$D,'Expenses Analysis'!H$12)</f>
        <v>607494.48264960002</v>
      </c>
      <c r="I31" s="50">
        <f>SUMIFS('Data Repository Table'!$I:$I,'Data Repository Table'!$C:$C,'Expenses Analysis'!$A31,'Data Repository Table'!$B:$B,'Expenses Analysis'!$B$15,'Data Repository Table'!$F:$F,'Expenses Analysis'!$C31,'Data Repository Table'!$G:$G,'Expenses Analysis'!$D31,'Data Repository Table'!$D:$D,'Expenses Analysis'!I$12)</f>
        <v>814509.63572160015</v>
      </c>
      <c r="J31" s="50">
        <f>SUMIFS('Data Repository Table'!$I:$I,'Data Repository Table'!$C:$C,'Expenses Analysis'!$A31,'Data Repository Table'!$B:$B,'Expenses Analysis'!$B$15,'Data Repository Table'!$F:$F,'Expenses Analysis'!$C31,'Data Repository Table'!$G:$G,'Expenses Analysis'!$D31,'Data Repository Table'!$D:$D,'Expenses Analysis'!J$12)</f>
        <v>881099.79746879986</v>
      </c>
      <c r="K31" s="50">
        <f>SUMIFS('Data Repository Table'!$I:$I,'Data Repository Table'!$C:$C,'Expenses Analysis'!$A31,'Data Repository Table'!$B:$B,'Expenses Analysis'!$B$15,'Data Repository Table'!$F:$F,'Expenses Analysis'!$C31,'Data Repository Table'!$G:$G,'Expenses Analysis'!$D31,'Data Repository Table'!$D:$D,'Expenses Analysis'!K$12)</f>
        <v>450444.53039040015</v>
      </c>
      <c r="L31" s="50">
        <f>SUMIFS('Data Repository Table'!$I:$I,'Data Repository Table'!$C:$C,'Expenses Analysis'!$A31,'Data Repository Table'!$B:$B,'Expenses Analysis'!$B$15,'Data Repository Table'!$F:$F,'Expenses Analysis'!$C31,'Data Repository Table'!$G:$G,'Expenses Analysis'!$D31,'Data Repository Table'!$D:$D,'Expenses Analysis'!L$12)</f>
        <v>421162.85396640003</v>
      </c>
      <c r="M31" s="50">
        <f>SUMIFS('Data Repository Table'!$I:$I,'Data Repository Table'!$C:$C,'Expenses Analysis'!$A31,'Data Repository Table'!$B:$B,'Expenses Analysis'!$B$15,'Data Repository Table'!$F:$F,'Expenses Analysis'!$C31,'Data Repository Table'!$G:$G,'Expenses Analysis'!$D31,'Data Repository Table'!$D:$D,'Expenses Analysis'!M$12)</f>
        <v>495866.61502560001</v>
      </c>
      <c r="N31" s="50">
        <f>SUMIFS('Data Repository Table'!$I:$I,'Data Repository Table'!$C:$C,'Expenses Analysis'!$A31,'Data Repository Table'!$B:$B,'Expenses Analysis'!$B$15,'Data Repository Table'!$F:$F,'Expenses Analysis'!$C31,'Data Repository Table'!$G:$G,'Expenses Analysis'!$D31,'Data Repository Table'!$D:$D,'Expenses Analysis'!N$12)</f>
        <v>452059.1720736</v>
      </c>
      <c r="O31" s="50">
        <f>SUMIFS('Data Repository Table'!$I:$I,'Data Repository Table'!$C:$C,'Expenses Analysis'!$A31,'Data Repository Table'!$B:$B,'Expenses Analysis'!$B$15,'Data Repository Table'!$F:$F,'Expenses Analysis'!$C31,'Data Repository Table'!$G:$G,'Expenses Analysis'!$D31,'Data Repository Table'!$D:$D,'Expenses Analysis'!O$12)</f>
        <v>485840.2772496001</v>
      </c>
      <c r="P31" s="50">
        <f>SUMIFS('Data Repository Table'!$I:$I,'Data Repository Table'!$C:$C,'Expenses Analysis'!$A31,'Data Repository Table'!$B:$B,'Expenses Analysis'!$B$15,'Data Repository Table'!$F:$F,'Expenses Analysis'!$C31,'Data Repository Table'!$G:$G,'Expenses Analysis'!$D31,'Data Repository Table'!$D:$D,'Expenses Analysis'!P$12)</f>
        <v>569722.87881600007</v>
      </c>
      <c r="Q31" s="50">
        <f>SUMIFS('Data Repository Table'!$I:$I,'Data Repository Table'!$C:$C,'Expenses Analysis'!$A31,'Data Repository Table'!$B:$B,'Expenses Analysis'!$B$15,'Data Repository Table'!$F:$F,'Expenses Analysis'!$C31,'Data Repository Table'!$G:$G,'Expenses Analysis'!$D31,'Data Repository Table'!$D:$D,'Expenses Analysis'!Q$12)</f>
        <v>295074.67167360004</v>
      </c>
      <c r="R31" s="62">
        <f t="shared" si="2"/>
        <v>6573273.5935776001</v>
      </c>
      <c r="S31" s="6"/>
      <c r="T31" s="6"/>
      <c r="U31" s="6"/>
      <c r="V31" s="6"/>
      <c r="W31" s="6"/>
    </row>
    <row r="32" spans="1:32" ht="14.25" customHeight="1">
      <c r="A32" s="37" t="s">
        <v>41</v>
      </c>
      <c r="B32" s="37" t="s">
        <v>43</v>
      </c>
      <c r="C32" s="37" t="s">
        <v>54</v>
      </c>
      <c r="D32" s="37" t="s">
        <v>55</v>
      </c>
      <c r="E32" s="74"/>
      <c r="F32" s="50">
        <f>SUMIFS('Data Repository Table'!$I:$I,'Data Repository Table'!$C:$C,'Expenses Analysis'!$A32,'Data Repository Table'!$B:$B,'Expenses Analysis'!$B$15,'Data Repository Table'!$F:$F,'Expenses Analysis'!$C32,'Data Repository Table'!$G:$G,'Expenses Analysis'!$D32,'Data Repository Table'!$D:$D,'Expenses Analysis'!F$12)</f>
        <v>3198275.9004000002</v>
      </c>
      <c r="G32" s="50">
        <f>SUMIFS('Data Repository Table'!$I:$I,'Data Repository Table'!$C:$C,'Expenses Analysis'!$A32,'Data Repository Table'!$B:$B,'Expenses Analysis'!$B$15,'Data Repository Table'!$F:$F,'Expenses Analysis'!$C32,'Data Repository Table'!$G:$G,'Expenses Analysis'!$D32,'Data Repository Table'!$D:$D,'Expenses Analysis'!G$12)</f>
        <v>3852997.68</v>
      </c>
      <c r="H32" s="50">
        <f>SUMIFS('Data Repository Table'!$I:$I,'Data Repository Table'!$C:$C,'Expenses Analysis'!$A32,'Data Repository Table'!$B:$B,'Expenses Analysis'!$B$15,'Data Repository Table'!$F:$F,'Expenses Analysis'!$C32,'Data Repository Table'!$G:$G,'Expenses Analysis'!$D32,'Data Repository Table'!$D:$D,'Expenses Analysis'!H$12)</f>
        <v>3894195.4016000004</v>
      </c>
      <c r="I32" s="50">
        <f>SUMIFS('Data Repository Table'!$I:$I,'Data Repository Table'!$C:$C,'Expenses Analysis'!$A32,'Data Repository Table'!$B:$B,'Expenses Analysis'!$B$15,'Data Repository Table'!$F:$F,'Expenses Analysis'!$C32,'Data Repository Table'!$G:$G,'Expenses Analysis'!$D32,'Data Repository Table'!$D:$D,'Expenses Analysis'!I$12)</f>
        <v>5221215.6136000007</v>
      </c>
      <c r="J32" s="50">
        <f>SUMIFS('Data Repository Table'!$I:$I,'Data Repository Table'!$C:$C,'Expenses Analysis'!$A32,'Data Repository Table'!$B:$B,'Expenses Analysis'!$B$15,'Data Repository Table'!$F:$F,'Expenses Analysis'!$C32,'Data Repository Table'!$G:$G,'Expenses Analysis'!$D32,'Data Repository Table'!$D:$D,'Expenses Analysis'!J$12)</f>
        <v>5648075.6247999994</v>
      </c>
      <c r="K32" s="50">
        <f>SUMIFS('Data Repository Table'!$I:$I,'Data Repository Table'!$C:$C,'Expenses Analysis'!$A32,'Data Repository Table'!$B:$B,'Expenses Analysis'!$B$15,'Data Repository Table'!$F:$F,'Expenses Analysis'!$C32,'Data Repository Table'!$G:$G,'Expenses Analysis'!$D32,'Data Repository Table'!$D:$D,'Expenses Analysis'!K$12)</f>
        <v>2887464.9384000008</v>
      </c>
      <c r="L32" s="50">
        <f>SUMIFS('Data Repository Table'!$I:$I,'Data Repository Table'!$C:$C,'Expenses Analysis'!$A32,'Data Repository Table'!$B:$B,'Expenses Analysis'!$B$15,'Data Repository Table'!$F:$F,'Expenses Analysis'!$C32,'Data Repository Table'!$G:$G,'Expenses Analysis'!$D32,'Data Repository Table'!$D:$D,'Expenses Analysis'!L$12)</f>
        <v>2699761.8844000003</v>
      </c>
      <c r="M32" s="50">
        <f>SUMIFS('Data Repository Table'!$I:$I,'Data Repository Table'!$C:$C,'Expenses Analysis'!$A32,'Data Repository Table'!$B:$B,'Expenses Analysis'!$B$15,'Data Repository Table'!$F:$F,'Expenses Analysis'!$C32,'Data Repository Table'!$G:$G,'Expenses Analysis'!$D32,'Data Repository Table'!$D:$D,'Expenses Analysis'!M$12)</f>
        <v>3178632.1476000003</v>
      </c>
      <c r="N32" s="50">
        <f>SUMIFS('Data Repository Table'!$I:$I,'Data Repository Table'!$C:$C,'Expenses Analysis'!$A32,'Data Repository Table'!$B:$B,'Expenses Analysis'!$B$15,'Data Repository Table'!$F:$F,'Expenses Analysis'!$C32,'Data Repository Table'!$G:$G,'Expenses Analysis'!$D32,'Data Repository Table'!$D:$D,'Expenses Analysis'!N$12)</f>
        <v>2897815.2056</v>
      </c>
      <c r="O32" s="50">
        <f>SUMIFS('Data Repository Table'!$I:$I,'Data Repository Table'!$C:$C,'Expenses Analysis'!$A32,'Data Repository Table'!$B:$B,'Expenses Analysis'!$B$15,'Data Repository Table'!$F:$F,'Expenses Analysis'!$C32,'Data Repository Table'!$G:$G,'Expenses Analysis'!$D32,'Data Repository Table'!$D:$D,'Expenses Analysis'!O$12)</f>
        <v>3114360.7516000005</v>
      </c>
      <c r="P32" s="50">
        <f>SUMIFS('Data Repository Table'!$I:$I,'Data Repository Table'!$C:$C,'Expenses Analysis'!$A32,'Data Repository Table'!$B:$B,'Expenses Analysis'!$B$15,'Data Repository Table'!$F:$F,'Expenses Analysis'!$C32,'Data Repository Table'!$G:$G,'Expenses Analysis'!$D32,'Data Repository Table'!$D:$D,'Expenses Analysis'!P$12)</f>
        <v>3652069.7360000005</v>
      </c>
      <c r="Q32" s="50">
        <f>SUMIFS('Data Repository Table'!$I:$I,'Data Repository Table'!$C:$C,'Expenses Analysis'!$A32,'Data Repository Table'!$B:$B,'Expenses Analysis'!$B$15,'Data Repository Table'!$F:$F,'Expenses Analysis'!$C32,'Data Repository Table'!$G:$G,'Expenses Analysis'!$D32,'Data Repository Table'!$D:$D,'Expenses Analysis'!Q$12)</f>
        <v>1891504.3056000001</v>
      </c>
      <c r="R32" s="62">
        <f t="shared" si="2"/>
        <v>42136369.189600006</v>
      </c>
      <c r="S32" s="6"/>
      <c r="T32" s="6"/>
      <c r="U32" s="6"/>
      <c r="V32" s="6"/>
      <c r="W32" s="6"/>
    </row>
    <row r="33" spans="1:32" ht="14.25" customHeight="1">
      <c r="A33" s="75"/>
      <c r="B33" s="75"/>
      <c r="C33" s="75"/>
      <c r="D33" s="76" t="s">
        <v>69</v>
      </c>
      <c r="E33" s="75"/>
      <c r="F33" s="77">
        <f t="shared" ref="F33:R33" si="3">SUM(F25:F32)</f>
        <v>11339551.170386208</v>
      </c>
      <c r="G33" s="77">
        <f t="shared" si="3"/>
        <v>13660880.3343936</v>
      </c>
      <c r="H33" s="77">
        <f t="shared" si="3"/>
        <v>13806947.680280834</v>
      </c>
      <c r="I33" s="77">
        <f t="shared" si="3"/>
        <v>18511924.382331077</v>
      </c>
      <c r="J33" s="77">
        <f t="shared" si="3"/>
        <v>20025365.089240894</v>
      </c>
      <c r="K33" s="77">
        <f t="shared" si="3"/>
        <v>12958942.643539203</v>
      </c>
      <c r="L33" s="77">
        <f t="shared" si="3"/>
        <v>13987466.323076401</v>
      </c>
      <c r="M33" s="77">
        <f t="shared" si="3"/>
        <v>16468493.156715602</v>
      </c>
      <c r="N33" s="77">
        <f t="shared" si="3"/>
        <v>15013580.580213603</v>
      </c>
      <c r="O33" s="77">
        <f t="shared" si="3"/>
        <v>16135503.054039603</v>
      </c>
      <c r="P33" s="77">
        <f t="shared" si="3"/>
        <v>18921373.302216005</v>
      </c>
      <c r="Q33" s="77">
        <f t="shared" si="3"/>
        <v>8489071.3235327993</v>
      </c>
      <c r="R33" s="77">
        <f t="shared" si="3"/>
        <v>179319099.03996587</v>
      </c>
      <c r="S33" s="78"/>
      <c r="T33" s="78"/>
      <c r="U33" s="78"/>
      <c r="V33" s="78"/>
      <c r="W33" s="78"/>
      <c r="X33" s="79"/>
      <c r="Y33" s="79"/>
      <c r="Z33" s="79"/>
      <c r="AA33" s="79"/>
      <c r="AB33" s="79"/>
      <c r="AC33" s="79"/>
      <c r="AD33" s="79"/>
      <c r="AE33" s="79"/>
      <c r="AF33" s="79"/>
    </row>
    <row r="34" spans="1:32" ht="14.25" customHeight="1">
      <c r="A34" s="48"/>
      <c r="B34" s="48"/>
      <c r="C34" s="48"/>
      <c r="D34" s="48"/>
      <c r="E34" s="48"/>
      <c r="F34" s="80"/>
      <c r="G34" s="80"/>
      <c r="H34" s="80"/>
      <c r="I34" s="80"/>
      <c r="J34" s="80"/>
      <c r="K34" s="80"/>
      <c r="L34" s="80"/>
      <c r="M34" s="80"/>
      <c r="N34" s="80"/>
      <c r="O34" s="80"/>
      <c r="P34" s="80"/>
      <c r="Q34" s="80"/>
      <c r="R34" s="70" t="s">
        <v>69</v>
      </c>
      <c r="S34" s="51"/>
      <c r="T34" s="51"/>
      <c r="U34" s="51"/>
      <c r="V34" s="51"/>
      <c r="W34" s="51"/>
    </row>
    <row r="35" spans="1:32" ht="14.25" customHeight="1">
      <c r="A35" s="37" t="s">
        <v>42</v>
      </c>
      <c r="B35" s="37" t="s">
        <v>43</v>
      </c>
      <c r="C35" s="37" t="s">
        <v>44</v>
      </c>
      <c r="D35" s="37" t="s">
        <v>45</v>
      </c>
      <c r="E35" s="73"/>
      <c r="F35" s="50">
        <f>SUMIFS('Data Repository Table'!$I:$I,'Data Repository Table'!$C:$C,'Expenses Analysis'!$A35,'Data Repository Table'!$B:$B,'Expenses Analysis'!$B$15,'Data Repository Table'!$F:$F,'Expenses Analysis'!$C35,'Data Repository Table'!$G:$G,'Expenses Analysis'!$D35,'Data Repository Table'!$D:$D,'Expenses Analysis'!F$12)</f>
        <v>1625596.3356633</v>
      </c>
      <c r="G35" s="50">
        <f>SUMIFS('Data Repository Table'!$I:$I,'Data Repository Table'!$C:$C,'Expenses Analysis'!$A35,'Data Repository Table'!$B:$B,'Expenses Analysis'!$B$15,'Data Repository Table'!$F:$F,'Expenses Analysis'!$C35,'Data Repository Table'!$G:$G,'Expenses Analysis'!$D35,'Data Repository Table'!$D:$D,'Expenses Analysis'!G$12)</f>
        <v>1295067.8472731998</v>
      </c>
      <c r="H35" s="50">
        <f>SUMIFS('Data Repository Table'!$I:$I,'Data Repository Table'!$C:$C,'Expenses Analysis'!$A35,'Data Repository Table'!$B:$B,'Expenses Analysis'!$B$15,'Data Repository Table'!$F:$F,'Expenses Analysis'!$C35,'Data Repository Table'!$G:$G,'Expenses Analysis'!$D35,'Data Repository Table'!$D:$D,'Expenses Analysis'!H$12)</f>
        <v>1750624.8818057997</v>
      </c>
      <c r="I35" s="50">
        <f>SUMIFS('Data Repository Table'!$I:$I,'Data Repository Table'!$C:$C,'Expenses Analysis'!$A35,'Data Repository Table'!$B:$B,'Expenses Analysis'!$B$15,'Data Repository Table'!$F:$F,'Expenses Analysis'!$C35,'Data Repository Table'!$G:$G,'Expenses Analysis'!$D35,'Data Repository Table'!$D:$D,'Expenses Analysis'!I$12)</f>
        <v>1472529.3869285996</v>
      </c>
      <c r="J35" s="50">
        <f>SUMIFS('Data Repository Table'!$I:$I,'Data Repository Table'!$C:$C,'Expenses Analysis'!$A35,'Data Repository Table'!$B:$B,'Expenses Analysis'!$B$15,'Data Repository Table'!$F:$F,'Expenses Analysis'!$C35,'Data Repository Table'!$G:$G,'Expenses Analysis'!$D35,'Data Repository Table'!$D:$D,'Expenses Analysis'!J$12)</f>
        <v>1252200.4923928501</v>
      </c>
      <c r="K35" s="50">
        <f>SUMIFS('Data Repository Table'!$I:$I,'Data Repository Table'!$C:$C,'Expenses Analysis'!$A35,'Data Repository Table'!$B:$B,'Expenses Analysis'!$B$15,'Data Repository Table'!$F:$F,'Expenses Analysis'!$C35,'Data Repository Table'!$G:$G,'Expenses Analysis'!$D35,'Data Repository Table'!$D:$D,'Expenses Analysis'!K$12)</f>
        <v>1406782.6738875001</v>
      </c>
      <c r="L35" s="50">
        <f>SUMIFS('Data Repository Table'!$I:$I,'Data Repository Table'!$C:$C,'Expenses Analysis'!$A35,'Data Repository Table'!$B:$B,'Expenses Analysis'!$B$15,'Data Repository Table'!$F:$F,'Expenses Analysis'!$C35,'Data Repository Table'!$G:$G,'Expenses Analysis'!$D35,'Data Repository Table'!$D:$D,'Expenses Analysis'!L$12)</f>
        <v>1877449.5046125001</v>
      </c>
      <c r="M35" s="50">
        <f>SUMIFS('Data Repository Table'!$I:$I,'Data Repository Table'!$C:$C,'Expenses Analysis'!$A35,'Data Repository Table'!$B:$B,'Expenses Analysis'!$B$15,'Data Repository Table'!$F:$F,'Expenses Analysis'!$C35,'Data Repository Table'!$G:$G,'Expenses Analysis'!$D35,'Data Repository Table'!$D:$D,'Expenses Analysis'!M$12)</f>
        <v>1912219.1750437501</v>
      </c>
      <c r="N35" s="50">
        <f>SUMIFS('Data Repository Table'!$I:$I,'Data Repository Table'!$C:$C,'Expenses Analysis'!$A35,'Data Repository Table'!$B:$B,'Expenses Analysis'!$B$15,'Data Repository Table'!$F:$F,'Expenses Analysis'!$C35,'Data Repository Table'!$G:$G,'Expenses Analysis'!$D35,'Data Repository Table'!$D:$D,'Expenses Analysis'!N$12)</f>
        <v>2266625.1980531253</v>
      </c>
      <c r="O35" s="50">
        <f>SUMIFS('Data Repository Table'!$I:$I,'Data Repository Table'!$C:$C,'Expenses Analysis'!$A35,'Data Repository Table'!$B:$B,'Expenses Analysis'!$B$15,'Data Repository Table'!$F:$F,'Expenses Analysis'!$C35,'Data Repository Table'!$G:$G,'Expenses Analysis'!$D35,'Data Repository Table'!$D:$D,'Expenses Analysis'!O$12)</f>
        <v>2234200.5744250002</v>
      </c>
      <c r="P35" s="50">
        <f>SUMIFS('Data Repository Table'!$I:$I,'Data Repository Table'!$C:$C,'Expenses Analysis'!$A35,'Data Repository Table'!$B:$B,'Expenses Analysis'!$B$15,'Data Repository Table'!$F:$F,'Expenses Analysis'!$C35,'Data Repository Table'!$G:$G,'Expenses Analysis'!$D35,'Data Repository Table'!$D:$D,'Expenses Analysis'!P$12)</f>
        <v>2593715.6428375002</v>
      </c>
      <c r="Q35" s="50">
        <f>SUMIFS('Data Repository Table'!$I:$I,'Data Repository Table'!$C:$C,'Expenses Analysis'!$A35,'Data Repository Table'!$B:$B,'Expenses Analysis'!$B$15,'Data Repository Table'!$F:$F,'Expenses Analysis'!$C35,'Data Repository Table'!$G:$G,'Expenses Analysis'!$D35,'Data Repository Table'!$D:$D,'Expenses Analysis'!Q$12)</f>
        <v>2274807.7859325004</v>
      </c>
      <c r="R35" s="62">
        <f t="shared" ref="R35:R42" si="4">SUM(F35:Q35)</f>
        <v>21961819.498855624</v>
      </c>
      <c r="S35" s="6"/>
      <c r="T35" s="6"/>
      <c r="U35" s="6"/>
      <c r="V35" s="6"/>
      <c r="W35" s="6"/>
    </row>
    <row r="36" spans="1:32" ht="14.25" customHeight="1">
      <c r="A36" s="37" t="s">
        <v>42</v>
      </c>
      <c r="B36" s="37" t="s">
        <v>43</v>
      </c>
      <c r="C36" s="37" t="s">
        <v>46</v>
      </c>
      <c r="D36" s="37" t="s">
        <v>47</v>
      </c>
      <c r="E36" s="73"/>
      <c r="F36" s="50">
        <f>SUMIFS('Data Repository Table'!$I:$I,'Data Repository Table'!$C:$C,'Expenses Analysis'!$A36,'Data Repository Table'!$B:$B,'Expenses Analysis'!$B$15,'Data Repository Table'!$F:$F,'Expenses Analysis'!$C36,'Data Repository Table'!$G:$G,'Expenses Analysis'!$D36,'Data Repository Table'!$D:$D,'Expenses Analysis'!F$12)</f>
        <v>895736.75638589996</v>
      </c>
      <c r="G36" s="50">
        <f>SUMIFS('Data Repository Table'!$I:$I,'Data Repository Table'!$C:$C,'Expenses Analysis'!$A36,'Data Repository Table'!$B:$B,'Expenses Analysis'!$B$15,'Data Repository Table'!$F:$F,'Expenses Analysis'!$C36,'Data Repository Table'!$G:$G,'Expenses Analysis'!$D36,'Data Repository Table'!$D:$D,'Expenses Analysis'!G$12)</f>
        <v>713608.81380359991</v>
      </c>
      <c r="H36" s="50">
        <f>SUMIFS('Data Repository Table'!$I:$I,'Data Repository Table'!$C:$C,'Expenses Analysis'!$A36,'Data Repository Table'!$B:$B,'Expenses Analysis'!$B$15,'Data Repository Table'!$F:$F,'Expenses Analysis'!$C36,'Data Repository Table'!$G:$G,'Expenses Analysis'!$D36,'Data Repository Table'!$D:$D,'Expenses Analysis'!H$12)</f>
        <v>964630.03691340005</v>
      </c>
      <c r="I36" s="50">
        <f>SUMIFS('Data Repository Table'!$I:$I,'Data Repository Table'!$C:$C,'Expenses Analysis'!$A36,'Data Repository Table'!$B:$B,'Expenses Analysis'!$B$15,'Data Repository Table'!$F:$F,'Expenses Analysis'!$C36,'Data Repository Table'!$G:$G,'Expenses Analysis'!$D36,'Data Repository Table'!$D:$D,'Expenses Analysis'!I$12)</f>
        <v>811393.74381779996</v>
      </c>
      <c r="J36" s="50">
        <f>SUMIFS('Data Repository Table'!$I:$I,'Data Repository Table'!$C:$C,'Expenses Analysis'!$A36,'Data Repository Table'!$B:$B,'Expenses Analysis'!$B$15,'Data Repository Table'!$F:$F,'Expenses Analysis'!$C36,'Data Repository Table'!$G:$G,'Expenses Analysis'!$D36,'Data Repository Table'!$D:$D,'Expenses Analysis'!J$12)</f>
        <v>689988.02642055007</v>
      </c>
      <c r="K36" s="50">
        <f>SUMIFS('Data Repository Table'!$I:$I,'Data Repository Table'!$C:$C,'Expenses Analysis'!$A36,'Data Repository Table'!$B:$B,'Expenses Analysis'!$B$15,'Data Repository Table'!$F:$F,'Expenses Analysis'!$C36,'Data Repository Table'!$G:$G,'Expenses Analysis'!$D36,'Data Repository Table'!$D:$D,'Expenses Analysis'!K$12)</f>
        <v>775165.96316250006</v>
      </c>
      <c r="L36" s="50">
        <f>SUMIFS('Data Repository Table'!$I:$I,'Data Repository Table'!$C:$C,'Expenses Analysis'!$A36,'Data Repository Table'!$B:$B,'Expenses Analysis'!$B$15,'Data Repository Table'!$F:$F,'Expenses Analysis'!$C36,'Data Repository Table'!$G:$G,'Expenses Analysis'!$D36,'Data Repository Table'!$D:$D,'Expenses Analysis'!L$12)</f>
        <v>1034512.9923375</v>
      </c>
      <c r="M36" s="50">
        <f>SUMIFS('Data Repository Table'!$I:$I,'Data Repository Table'!$C:$C,'Expenses Analysis'!$A36,'Data Repository Table'!$B:$B,'Expenses Analysis'!$B$15,'Data Repository Table'!$F:$F,'Expenses Analysis'!$C36,'Data Repository Table'!$G:$G,'Expenses Analysis'!$D36,'Data Repository Table'!$D:$D,'Expenses Analysis'!M$12)</f>
        <v>888365.66788124992</v>
      </c>
      <c r="N36" s="50">
        <f>SUMIFS('Data Repository Table'!$I:$I,'Data Repository Table'!$C:$C,'Expenses Analysis'!$A36,'Data Repository Table'!$B:$B,'Expenses Analysis'!$B$15,'Data Repository Table'!$F:$F,'Expenses Analysis'!$C36,'Data Repository Table'!$G:$G,'Expenses Analysis'!$D36,'Data Repository Table'!$D:$D,'Expenses Analysis'!N$12)</f>
        <v>1248956.7417843752</v>
      </c>
      <c r="O36" s="50">
        <f>SUMIFS('Data Repository Table'!$I:$I,'Data Repository Table'!$C:$C,'Expenses Analysis'!$A36,'Data Repository Table'!$B:$B,'Expenses Analysis'!$B$15,'Data Repository Table'!$F:$F,'Expenses Analysis'!$C36,'Data Repository Table'!$G:$G,'Expenses Analysis'!$D36,'Data Repository Table'!$D:$D,'Expenses Analysis'!O$12)</f>
        <v>680069.70427499991</v>
      </c>
      <c r="P36" s="50">
        <f>SUMIFS('Data Repository Table'!$I:$I,'Data Repository Table'!$C:$C,'Expenses Analysis'!$A36,'Data Repository Table'!$B:$B,'Expenses Analysis'!$B$15,'Data Repository Table'!$F:$F,'Expenses Analysis'!$C36,'Data Repository Table'!$G:$G,'Expenses Analysis'!$D36,'Data Repository Table'!$D:$D,'Expenses Analysis'!P$12)</f>
        <v>878169.84401249979</v>
      </c>
      <c r="Q36" s="50">
        <f>SUMIFS('Data Repository Table'!$I:$I,'Data Repository Table'!$C:$C,'Expenses Analysis'!$A36,'Data Repository Table'!$B:$B,'Expenses Analysis'!$B$15,'Data Repository Table'!$F:$F,'Expenses Analysis'!$C36,'Data Repository Table'!$G:$G,'Expenses Analysis'!$D36,'Data Repository Table'!$D:$D,'Expenses Analysis'!Q$12)</f>
        <v>1253465.5146975003</v>
      </c>
      <c r="R36" s="62">
        <f t="shared" si="4"/>
        <v>10834063.805491872</v>
      </c>
      <c r="S36" s="6"/>
      <c r="T36" s="6"/>
      <c r="U36" s="6"/>
      <c r="V36" s="6"/>
      <c r="W36" s="6"/>
    </row>
    <row r="37" spans="1:32" ht="14.25" customHeight="1">
      <c r="A37" s="37" t="s">
        <v>42</v>
      </c>
      <c r="B37" s="37" t="s">
        <v>43</v>
      </c>
      <c r="C37" s="37" t="s">
        <v>46</v>
      </c>
      <c r="D37" s="37" t="s">
        <v>48</v>
      </c>
      <c r="E37" s="73"/>
      <c r="F37" s="50">
        <f>SUMIFS('Data Repository Table'!$I:$I,'Data Repository Table'!$C:$C,'Expenses Analysis'!$A37,'Data Repository Table'!$B:$B,'Expenses Analysis'!$B$15,'Data Repository Table'!$F:$F,'Expenses Analysis'!$C37,'Data Repository Table'!$G:$G,'Expenses Analysis'!$D37,'Data Repository Table'!$D:$D,'Expenses Analysis'!F$12)</f>
        <v>829385.88554250007</v>
      </c>
      <c r="G37" s="50">
        <f>SUMIFS('Data Repository Table'!$I:$I,'Data Repository Table'!$C:$C,'Expenses Analysis'!$A37,'Data Repository Table'!$B:$B,'Expenses Analysis'!$B$15,'Data Repository Table'!$F:$F,'Expenses Analysis'!$C37,'Data Repository Table'!$G:$G,'Expenses Analysis'!$D37,'Data Repository Table'!$D:$D,'Expenses Analysis'!G$12)</f>
        <v>660748.90166999993</v>
      </c>
      <c r="H37" s="50">
        <f>SUMIFS('Data Repository Table'!$I:$I,'Data Repository Table'!$C:$C,'Expenses Analysis'!$A37,'Data Repository Table'!$B:$B,'Expenses Analysis'!$B$15,'Data Repository Table'!$F:$F,'Expenses Analysis'!$C37,'Data Repository Table'!$G:$G,'Expenses Analysis'!$D37,'Data Repository Table'!$D:$D,'Expenses Analysis'!H$12)</f>
        <v>893175.96010499995</v>
      </c>
      <c r="I37" s="50">
        <f>SUMIFS('Data Repository Table'!$I:$I,'Data Repository Table'!$C:$C,'Expenses Analysis'!$A37,'Data Repository Table'!$B:$B,'Expenses Analysis'!$B$15,'Data Repository Table'!$F:$F,'Expenses Analysis'!$C37,'Data Repository Table'!$G:$G,'Expenses Analysis'!$D37,'Data Repository Table'!$D:$D,'Expenses Analysis'!I$12)</f>
        <v>751290.50353499991</v>
      </c>
      <c r="J37" s="50">
        <f>SUMIFS('Data Repository Table'!$I:$I,'Data Repository Table'!$C:$C,'Expenses Analysis'!$A37,'Data Repository Table'!$B:$B,'Expenses Analysis'!$B$15,'Data Repository Table'!$F:$F,'Expenses Analysis'!$C37,'Data Repository Table'!$G:$G,'Expenses Analysis'!$D37,'Data Repository Table'!$D:$D,'Expenses Analysis'!J$12)</f>
        <v>638877.80224125006</v>
      </c>
      <c r="K37" s="50">
        <f>SUMIFS('Data Repository Table'!$I:$I,'Data Repository Table'!$C:$C,'Expenses Analysis'!$A37,'Data Repository Table'!$B:$B,'Expenses Analysis'!$B$15,'Data Repository Table'!$F:$F,'Expenses Analysis'!$C37,'Data Repository Table'!$G:$G,'Expenses Analysis'!$D37,'Data Repository Table'!$D:$D,'Expenses Analysis'!K$12)</f>
        <v>717746.26218750002</v>
      </c>
      <c r="L37" s="50">
        <f>SUMIFS('Data Repository Table'!$I:$I,'Data Repository Table'!$C:$C,'Expenses Analysis'!$A37,'Data Repository Table'!$B:$B,'Expenses Analysis'!$B$15,'Data Repository Table'!$F:$F,'Expenses Analysis'!$C37,'Data Repository Table'!$G:$G,'Expenses Analysis'!$D37,'Data Repository Table'!$D:$D,'Expenses Analysis'!L$12)</f>
        <v>957882.40031249996</v>
      </c>
      <c r="M37" s="50">
        <f>SUMIFS('Data Repository Table'!$I:$I,'Data Repository Table'!$C:$C,'Expenses Analysis'!$A37,'Data Repository Table'!$B:$B,'Expenses Analysis'!$B$15,'Data Repository Table'!$F:$F,'Expenses Analysis'!$C37,'Data Repository Table'!$G:$G,'Expenses Analysis'!$D37,'Data Repository Table'!$D:$D,'Expenses Analysis'!M$12)</f>
        <v>822560.80359374988</v>
      </c>
      <c r="N37" s="50">
        <f>SUMIFS('Data Repository Table'!$I:$I,'Data Repository Table'!$C:$C,'Expenses Analysis'!$A37,'Data Repository Table'!$B:$B,'Expenses Analysis'!$B$15,'Data Repository Table'!$F:$F,'Expenses Analysis'!$C37,'Data Repository Table'!$G:$G,'Expenses Analysis'!$D37,'Data Repository Table'!$D:$D,'Expenses Analysis'!N$12)</f>
        <v>1156441.4275781249</v>
      </c>
      <c r="O37" s="50">
        <f>SUMIFS('Data Repository Table'!$I:$I,'Data Repository Table'!$C:$C,'Expenses Analysis'!$A37,'Data Repository Table'!$B:$B,'Expenses Analysis'!$B$15,'Data Repository Table'!$F:$F,'Expenses Analysis'!$C37,'Data Repository Table'!$G:$G,'Expenses Analysis'!$D37,'Data Repository Table'!$D:$D,'Expenses Analysis'!O$12)</f>
        <v>629694.17062500003</v>
      </c>
      <c r="P37" s="50">
        <f>SUMIFS('Data Repository Table'!$I:$I,'Data Repository Table'!$C:$C,'Expenses Analysis'!$A37,'Data Repository Table'!$B:$B,'Expenses Analysis'!$B$15,'Data Repository Table'!$F:$F,'Expenses Analysis'!$C37,'Data Repository Table'!$G:$G,'Expenses Analysis'!$D37,'Data Repository Table'!$D:$D,'Expenses Analysis'!P$12)</f>
        <v>813120.22593749978</v>
      </c>
      <c r="Q37" s="50">
        <f>SUMIFS('Data Repository Table'!$I:$I,'Data Repository Table'!$C:$C,'Expenses Analysis'!$A37,'Data Repository Table'!$B:$B,'Expenses Analysis'!$B$15,'Data Repository Table'!$F:$F,'Expenses Analysis'!$C37,'Data Repository Table'!$G:$G,'Expenses Analysis'!$D37,'Data Repository Table'!$D:$D,'Expenses Analysis'!Q$12)</f>
        <v>1160616.2173125001</v>
      </c>
      <c r="R37" s="62">
        <f t="shared" si="4"/>
        <v>10031540.560640626</v>
      </c>
      <c r="S37" s="6"/>
      <c r="T37" s="6"/>
      <c r="U37" s="6"/>
      <c r="V37" s="6"/>
      <c r="W37" s="6"/>
    </row>
    <row r="38" spans="1:32" ht="14.25" customHeight="1">
      <c r="A38" s="37" t="s">
        <v>42</v>
      </c>
      <c r="B38" s="37" t="s">
        <v>43</v>
      </c>
      <c r="C38" s="37" t="s">
        <v>49</v>
      </c>
      <c r="D38" s="37" t="s">
        <v>50</v>
      </c>
      <c r="E38" s="73"/>
      <c r="F38" s="50">
        <f>SUMIFS('Data Repository Table'!$I:$I,'Data Repository Table'!$C:$C,'Expenses Analysis'!$A38,'Data Repository Table'!$B:$B,'Expenses Analysis'!$B$15,'Data Repository Table'!$F:$F,'Expenses Analysis'!$C38,'Data Repository Table'!$G:$G,'Expenses Analysis'!$D38,'Data Repository Table'!$D:$D,'Expenses Analysis'!F$12)</f>
        <v>716589.40510871995</v>
      </c>
      <c r="G38" s="50">
        <f>SUMIFS('Data Repository Table'!$I:$I,'Data Repository Table'!$C:$C,'Expenses Analysis'!$A38,'Data Repository Table'!$B:$B,'Expenses Analysis'!$B$15,'Data Repository Table'!$F:$F,'Expenses Analysis'!$C38,'Data Repository Table'!$G:$G,'Expenses Analysis'!$D38,'Data Repository Table'!$D:$D,'Expenses Analysis'!G$12)</f>
        <v>570887.05104287993</v>
      </c>
      <c r="H38" s="50">
        <f>SUMIFS('Data Repository Table'!$I:$I,'Data Repository Table'!$C:$C,'Expenses Analysis'!$A38,'Data Repository Table'!$B:$B,'Expenses Analysis'!$B$15,'Data Repository Table'!$F:$F,'Expenses Analysis'!$C38,'Data Repository Table'!$G:$G,'Expenses Analysis'!$D38,'Data Repository Table'!$D:$D,'Expenses Analysis'!H$12)</f>
        <v>771704.02953071985</v>
      </c>
      <c r="I38" s="50">
        <f>SUMIFS('Data Repository Table'!$I:$I,'Data Repository Table'!$C:$C,'Expenses Analysis'!$A38,'Data Repository Table'!$B:$B,'Expenses Analysis'!$B$15,'Data Repository Table'!$F:$F,'Expenses Analysis'!$C38,'Data Repository Table'!$G:$G,'Expenses Analysis'!$D38,'Data Repository Table'!$D:$D,'Expenses Analysis'!I$12)</f>
        <v>649114.99505423987</v>
      </c>
      <c r="J38" s="50">
        <f>SUMIFS('Data Repository Table'!$I:$I,'Data Repository Table'!$C:$C,'Expenses Analysis'!$A38,'Data Repository Table'!$B:$B,'Expenses Analysis'!$B$15,'Data Repository Table'!$F:$F,'Expenses Analysis'!$C38,'Data Repository Table'!$G:$G,'Expenses Analysis'!$D38,'Data Repository Table'!$D:$D,'Expenses Analysis'!J$12)</f>
        <v>551990.42113644001</v>
      </c>
      <c r="K38" s="50">
        <f>SUMIFS('Data Repository Table'!$I:$I,'Data Repository Table'!$C:$C,'Expenses Analysis'!$A38,'Data Repository Table'!$B:$B,'Expenses Analysis'!$B$15,'Data Repository Table'!$F:$F,'Expenses Analysis'!$C38,'Data Repository Table'!$G:$G,'Expenses Analysis'!$D38,'Data Repository Table'!$D:$D,'Expenses Analysis'!K$12)</f>
        <v>620132.77052999998</v>
      </c>
      <c r="L38" s="50">
        <f>SUMIFS('Data Repository Table'!$I:$I,'Data Repository Table'!$C:$C,'Expenses Analysis'!$A38,'Data Repository Table'!$B:$B,'Expenses Analysis'!$B$15,'Data Repository Table'!$F:$F,'Expenses Analysis'!$C38,'Data Repository Table'!$G:$G,'Expenses Analysis'!$D38,'Data Repository Table'!$D:$D,'Expenses Analysis'!L$12)</f>
        <v>827610.39387000003</v>
      </c>
      <c r="M38" s="50">
        <f>SUMIFS('Data Repository Table'!$I:$I,'Data Repository Table'!$C:$C,'Expenses Analysis'!$A38,'Data Repository Table'!$B:$B,'Expenses Analysis'!$B$15,'Data Repository Table'!$F:$F,'Expenses Analysis'!$C38,'Data Repository Table'!$G:$G,'Expenses Analysis'!$D38,'Data Repository Table'!$D:$D,'Expenses Analysis'!M$12)</f>
        <v>710692.53430499986</v>
      </c>
      <c r="N38" s="50">
        <f>SUMIFS('Data Repository Table'!$I:$I,'Data Repository Table'!$C:$C,'Expenses Analysis'!$A38,'Data Repository Table'!$B:$B,'Expenses Analysis'!$B$15,'Data Repository Table'!$F:$F,'Expenses Analysis'!$C38,'Data Repository Table'!$G:$G,'Expenses Analysis'!$D38,'Data Repository Table'!$D:$D,'Expenses Analysis'!N$12)</f>
        <v>999165.39342749992</v>
      </c>
      <c r="O38" s="50">
        <f>SUMIFS('Data Repository Table'!$I:$I,'Data Repository Table'!$C:$C,'Expenses Analysis'!$A38,'Data Repository Table'!$B:$B,'Expenses Analysis'!$B$15,'Data Repository Table'!$F:$F,'Expenses Analysis'!$C38,'Data Repository Table'!$G:$G,'Expenses Analysis'!$D38,'Data Repository Table'!$D:$D,'Expenses Analysis'!O$12)</f>
        <v>544055.76341999997</v>
      </c>
      <c r="P38" s="50">
        <f>SUMIFS('Data Repository Table'!$I:$I,'Data Repository Table'!$C:$C,'Expenses Analysis'!$A38,'Data Repository Table'!$B:$B,'Expenses Analysis'!$B$15,'Data Repository Table'!$F:$F,'Expenses Analysis'!$C38,'Data Repository Table'!$G:$G,'Expenses Analysis'!$D38,'Data Repository Table'!$D:$D,'Expenses Analysis'!P$12)</f>
        <v>702535.87520999974</v>
      </c>
      <c r="Q38" s="50">
        <f>SUMIFS('Data Repository Table'!$I:$I,'Data Repository Table'!$C:$C,'Expenses Analysis'!$A38,'Data Repository Table'!$B:$B,'Expenses Analysis'!$B$15,'Data Repository Table'!$F:$F,'Expenses Analysis'!$C38,'Data Repository Table'!$G:$G,'Expenses Analysis'!$D38,'Data Repository Table'!$D:$D,'Expenses Analysis'!Q$12)</f>
        <v>1002772.411758</v>
      </c>
      <c r="R38" s="62">
        <f t="shared" si="4"/>
        <v>8667251.0443934985</v>
      </c>
      <c r="S38" s="6"/>
      <c r="T38" s="6"/>
      <c r="U38" s="6"/>
      <c r="V38" s="6"/>
      <c r="W38" s="6"/>
    </row>
    <row r="39" spans="1:32" ht="14.25" customHeight="1">
      <c r="A39" s="37" t="s">
        <v>42</v>
      </c>
      <c r="B39" s="37" t="s">
        <v>43</v>
      </c>
      <c r="C39" s="37" t="s">
        <v>49</v>
      </c>
      <c r="D39" s="37" t="s">
        <v>51</v>
      </c>
      <c r="E39" s="73"/>
      <c r="F39" s="50">
        <f>SUMIFS('Data Repository Table'!$I:$I,'Data Repository Table'!$C:$C,'Expenses Analysis'!$A39,'Data Repository Table'!$B:$B,'Expenses Analysis'!$B$15,'Data Repository Table'!$F:$F,'Expenses Analysis'!$C39,'Data Repository Table'!$G:$G,'Expenses Analysis'!$D39,'Data Repository Table'!$D:$D,'Expenses Analysis'!F$12)</f>
        <v>251329.05622500001</v>
      </c>
      <c r="G39" s="50">
        <f>SUMIFS('Data Repository Table'!$I:$I,'Data Repository Table'!$C:$C,'Expenses Analysis'!$A39,'Data Repository Table'!$B:$B,'Expenses Analysis'!$B$15,'Data Repository Table'!$F:$F,'Expenses Analysis'!$C39,'Data Repository Table'!$G:$G,'Expenses Analysis'!$D39,'Data Repository Table'!$D:$D,'Expenses Analysis'!G$12)</f>
        <v>200226.9399</v>
      </c>
      <c r="H39" s="50">
        <f>SUMIFS('Data Repository Table'!$I:$I,'Data Repository Table'!$C:$C,'Expenses Analysis'!$A39,'Data Repository Table'!$B:$B,'Expenses Analysis'!$B$15,'Data Repository Table'!$F:$F,'Expenses Analysis'!$C39,'Data Repository Table'!$G:$G,'Expenses Analysis'!$D39,'Data Repository Table'!$D:$D,'Expenses Analysis'!H$12)</f>
        <v>270659.38184999995</v>
      </c>
      <c r="I39" s="50">
        <f>SUMIFS('Data Repository Table'!$I:$I,'Data Repository Table'!$C:$C,'Expenses Analysis'!$A39,'Data Repository Table'!$B:$B,'Expenses Analysis'!$B$15,'Data Repository Table'!$F:$F,'Expenses Analysis'!$C39,'Data Repository Table'!$G:$G,'Expenses Analysis'!$D39,'Data Repository Table'!$D:$D,'Expenses Analysis'!I$12)</f>
        <v>227663.78894999996</v>
      </c>
      <c r="J39" s="50">
        <f>SUMIFS('Data Repository Table'!$I:$I,'Data Repository Table'!$C:$C,'Expenses Analysis'!$A39,'Data Repository Table'!$B:$B,'Expenses Analysis'!$B$15,'Data Repository Table'!$F:$F,'Expenses Analysis'!$C39,'Data Repository Table'!$G:$G,'Expenses Analysis'!$D39,'Data Repository Table'!$D:$D,'Expenses Analysis'!J$12)</f>
        <v>193599.33401250001</v>
      </c>
      <c r="K39" s="50">
        <f>SUMIFS('Data Repository Table'!$I:$I,'Data Repository Table'!$C:$C,'Expenses Analysis'!$A39,'Data Repository Table'!$B:$B,'Expenses Analysis'!$B$15,'Data Repository Table'!$F:$F,'Expenses Analysis'!$C39,'Data Repository Table'!$G:$G,'Expenses Analysis'!$D39,'Data Repository Table'!$D:$D,'Expenses Analysis'!K$12)</f>
        <v>143549.25243750002</v>
      </c>
      <c r="L39" s="50">
        <f>SUMIFS('Data Repository Table'!$I:$I,'Data Repository Table'!$C:$C,'Expenses Analysis'!$A39,'Data Repository Table'!$B:$B,'Expenses Analysis'!$B$15,'Data Repository Table'!$F:$F,'Expenses Analysis'!$C39,'Data Repository Table'!$G:$G,'Expenses Analysis'!$D39,'Data Repository Table'!$D:$D,'Expenses Analysis'!L$12)</f>
        <v>153261.18405000001</v>
      </c>
      <c r="M39" s="50">
        <f>SUMIFS('Data Repository Table'!$I:$I,'Data Repository Table'!$C:$C,'Expenses Analysis'!$A39,'Data Repository Table'!$B:$B,'Expenses Analysis'!$B$15,'Data Repository Table'!$F:$F,'Expenses Analysis'!$C39,'Data Repository Table'!$G:$G,'Expenses Analysis'!$D39,'Data Repository Table'!$D:$D,'Expenses Analysis'!M$12)</f>
        <v>131609.72857499999</v>
      </c>
      <c r="N39" s="50">
        <f>SUMIFS('Data Repository Table'!$I:$I,'Data Repository Table'!$C:$C,'Expenses Analysis'!$A39,'Data Repository Table'!$B:$B,'Expenses Analysis'!$B$15,'Data Repository Table'!$F:$F,'Expenses Analysis'!$C39,'Data Repository Table'!$G:$G,'Expenses Analysis'!$D39,'Data Repository Table'!$D:$D,'Expenses Analysis'!N$12)</f>
        <v>185030.62841250002</v>
      </c>
      <c r="O39" s="50">
        <f>SUMIFS('Data Repository Table'!$I:$I,'Data Repository Table'!$C:$C,'Expenses Analysis'!$A39,'Data Repository Table'!$B:$B,'Expenses Analysis'!$B$15,'Data Repository Table'!$F:$F,'Expenses Analysis'!$C39,'Data Repository Table'!$G:$G,'Expenses Analysis'!$D39,'Data Repository Table'!$D:$D,'Expenses Analysis'!O$12)</f>
        <v>100751.0673</v>
      </c>
      <c r="P39" s="50">
        <f>SUMIFS('Data Repository Table'!$I:$I,'Data Repository Table'!$C:$C,'Expenses Analysis'!$A39,'Data Repository Table'!$B:$B,'Expenses Analysis'!$B$15,'Data Repository Table'!$F:$F,'Expenses Analysis'!$C39,'Data Repository Table'!$G:$G,'Expenses Analysis'!$D39,'Data Repository Table'!$D:$D,'Expenses Analysis'!P$12)</f>
        <v>130099.23614999997</v>
      </c>
      <c r="Q39" s="50">
        <f>SUMIFS('Data Repository Table'!$I:$I,'Data Repository Table'!$C:$C,'Expenses Analysis'!$A39,'Data Repository Table'!$B:$B,'Expenses Analysis'!$B$15,'Data Repository Table'!$F:$F,'Expenses Analysis'!$C39,'Data Repository Table'!$G:$G,'Expenses Analysis'!$D39,'Data Repository Table'!$D:$D,'Expenses Analysis'!Q$12)</f>
        <v>232123.24346250005</v>
      </c>
      <c r="R39" s="62">
        <f t="shared" si="4"/>
        <v>2219902.8413250004</v>
      </c>
      <c r="S39" s="6"/>
      <c r="T39" s="6"/>
      <c r="U39" s="6"/>
      <c r="V39" s="6"/>
      <c r="W39" s="6"/>
    </row>
    <row r="40" spans="1:32" ht="14.25" customHeight="1">
      <c r="A40" s="37" t="s">
        <v>42</v>
      </c>
      <c r="B40" s="37" t="s">
        <v>43</v>
      </c>
      <c r="C40" s="37" t="s">
        <v>49</v>
      </c>
      <c r="D40" s="37" t="s">
        <v>52</v>
      </c>
      <c r="E40" s="73"/>
      <c r="F40" s="50">
        <f>SUMIFS('Data Repository Table'!$I:$I,'Data Repository Table'!$C:$C,'Expenses Analysis'!$A40,'Data Repository Table'!$B:$B,'Expenses Analysis'!$B$15,'Data Repository Table'!$F:$F,'Expenses Analysis'!$C40,'Data Repository Table'!$G:$G,'Expenses Analysis'!$D40,'Data Repository Table'!$D:$D,'Expenses Analysis'!F$12)</f>
        <v>623296.05943799997</v>
      </c>
      <c r="G40" s="50">
        <f>SUMIFS('Data Repository Table'!$I:$I,'Data Repository Table'!$C:$C,'Expenses Analysis'!$A40,'Data Repository Table'!$B:$B,'Expenses Analysis'!$B$15,'Data Repository Table'!$F:$F,'Expenses Analysis'!$C40,'Data Repository Table'!$G:$G,'Expenses Analysis'!$D40,'Data Repository Table'!$D:$D,'Expenses Analysis'!G$12)</f>
        <v>496562.81095199991</v>
      </c>
      <c r="H40" s="50">
        <f>SUMIFS('Data Repository Table'!$I:$I,'Data Repository Table'!$C:$C,'Expenses Analysis'!$A40,'Data Repository Table'!$B:$B,'Expenses Analysis'!$B$15,'Data Repository Table'!$F:$F,'Expenses Analysis'!$C40,'Data Repository Table'!$G:$G,'Expenses Analysis'!$D40,'Data Repository Table'!$D:$D,'Expenses Analysis'!H$12)</f>
        <v>671235.2669879999</v>
      </c>
      <c r="I40" s="50">
        <f>SUMIFS('Data Repository Table'!$I:$I,'Data Repository Table'!$C:$C,'Expenses Analysis'!$A40,'Data Repository Table'!$B:$B,'Expenses Analysis'!$B$15,'Data Repository Table'!$F:$F,'Expenses Analysis'!$C40,'Data Repository Table'!$G:$G,'Expenses Analysis'!$D40,'Data Repository Table'!$D:$D,'Expenses Analysis'!I$12)</f>
        <v>564606.19659599988</v>
      </c>
      <c r="J40" s="50">
        <f>SUMIFS('Data Repository Table'!$I:$I,'Data Repository Table'!$C:$C,'Expenses Analysis'!$A40,'Data Repository Table'!$B:$B,'Expenses Analysis'!$B$15,'Data Repository Table'!$F:$F,'Expenses Analysis'!$C40,'Data Repository Table'!$G:$G,'Expenses Analysis'!$D40,'Data Repository Table'!$D:$D,'Expenses Analysis'!J$12)</f>
        <v>480126.34835100005</v>
      </c>
      <c r="K40" s="50">
        <f>SUMIFS('Data Repository Table'!$I:$I,'Data Repository Table'!$C:$C,'Expenses Analysis'!$A40,'Data Repository Table'!$B:$B,'Expenses Analysis'!$B$15,'Data Repository Table'!$F:$F,'Expenses Analysis'!$C40,'Data Repository Table'!$G:$G,'Expenses Analysis'!$D40,'Data Repository Table'!$D:$D,'Expenses Analysis'!K$12)</f>
        <v>356002.146045</v>
      </c>
      <c r="L40" s="50">
        <f>SUMIFS('Data Repository Table'!$I:$I,'Data Repository Table'!$C:$C,'Expenses Analysis'!$A40,'Data Repository Table'!$B:$B,'Expenses Analysis'!$B$15,'Data Repository Table'!$F:$F,'Expenses Analysis'!$C40,'Data Repository Table'!$G:$G,'Expenses Analysis'!$D40,'Data Repository Table'!$D:$D,'Expenses Analysis'!L$12)</f>
        <v>380087.73644399998</v>
      </c>
      <c r="M40" s="50">
        <f>SUMIFS('Data Repository Table'!$I:$I,'Data Repository Table'!$C:$C,'Expenses Analysis'!$A40,'Data Repository Table'!$B:$B,'Expenses Analysis'!$B$15,'Data Repository Table'!$F:$F,'Expenses Analysis'!$C40,'Data Repository Table'!$G:$G,'Expenses Analysis'!$D40,'Data Repository Table'!$D:$D,'Expenses Analysis'!M$12)</f>
        <v>326392.12686599995</v>
      </c>
      <c r="N40" s="50">
        <f>SUMIFS('Data Repository Table'!$I:$I,'Data Repository Table'!$C:$C,'Expenses Analysis'!$A40,'Data Repository Table'!$B:$B,'Expenses Analysis'!$B$15,'Data Repository Table'!$F:$F,'Expenses Analysis'!$C40,'Data Repository Table'!$G:$G,'Expenses Analysis'!$D40,'Data Repository Table'!$D:$D,'Expenses Analysis'!N$12)</f>
        <v>458875.95846300002</v>
      </c>
      <c r="O40" s="50">
        <f>SUMIFS('Data Repository Table'!$I:$I,'Data Repository Table'!$C:$C,'Expenses Analysis'!$A40,'Data Repository Table'!$B:$B,'Expenses Analysis'!$B$15,'Data Repository Table'!$F:$F,'Expenses Analysis'!$C40,'Data Repository Table'!$G:$G,'Expenses Analysis'!$D40,'Data Repository Table'!$D:$D,'Expenses Analysis'!O$12)</f>
        <v>249862.64690399999</v>
      </c>
      <c r="P40" s="50">
        <f>SUMIFS('Data Repository Table'!$I:$I,'Data Repository Table'!$C:$C,'Expenses Analysis'!$A40,'Data Repository Table'!$B:$B,'Expenses Analysis'!$B$15,'Data Repository Table'!$F:$F,'Expenses Analysis'!$C40,'Data Repository Table'!$G:$G,'Expenses Analysis'!$D40,'Data Repository Table'!$D:$D,'Expenses Analysis'!P$12)</f>
        <v>322646.10565199988</v>
      </c>
      <c r="Q40" s="50">
        <f>SUMIFS('Data Repository Table'!$I:$I,'Data Repository Table'!$C:$C,'Expenses Analysis'!$A40,'Data Repository Table'!$B:$B,'Expenses Analysis'!$B$15,'Data Repository Table'!$F:$F,'Expenses Analysis'!$C40,'Data Repository Table'!$G:$G,'Expenses Analysis'!$D40,'Data Repository Table'!$D:$D,'Expenses Analysis'!Q$12)</f>
        <v>575665.6437870001</v>
      </c>
      <c r="R40" s="62">
        <f t="shared" si="4"/>
        <v>5505359.0464859996</v>
      </c>
      <c r="S40" s="6"/>
      <c r="T40" s="6"/>
      <c r="U40" s="6"/>
      <c r="V40" s="6"/>
      <c r="W40" s="6"/>
    </row>
    <row r="41" spans="1:32" ht="14.25" customHeight="1">
      <c r="A41" s="37" t="s">
        <v>42</v>
      </c>
      <c r="B41" s="37" t="s">
        <v>43</v>
      </c>
      <c r="C41" s="37" t="s">
        <v>49</v>
      </c>
      <c r="D41" s="37" t="s">
        <v>53</v>
      </c>
      <c r="E41" s="73"/>
      <c r="F41" s="50">
        <f>SUMIFS('Data Repository Table'!$I:$I,'Data Repository Table'!$C:$C,'Expenses Analysis'!$A41,'Data Repository Table'!$B:$B,'Expenses Analysis'!$B$15,'Data Repository Table'!$F:$F,'Expenses Analysis'!$C41,'Data Repository Table'!$G:$G,'Expenses Analysis'!$D41,'Data Repository Table'!$D:$D,'Expenses Analysis'!F$12)</f>
        <v>211116.407229</v>
      </c>
      <c r="G41" s="50">
        <f>SUMIFS('Data Repository Table'!$I:$I,'Data Repository Table'!$C:$C,'Expenses Analysis'!$A41,'Data Repository Table'!$B:$B,'Expenses Analysis'!$B$15,'Data Repository Table'!$F:$F,'Expenses Analysis'!$C41,'Data Repository Table'!$G:$G,'Expenses Analysis'!$D41,'Data Repository Table'!$D:$D,'Expenses Analysis'!G$12)</f>
        <v>168190.62951599999</v>
      </c>
      <c r="H41" s="50">
        <f>SUMIFS('Data Repository Table'!$I:$I,'Data Repository Table'!$C:$C,'Expenses Analysis'!$A41,'Data Repository Table'!$B:$B,'Expenses Analysis'!$B$15,'Data Repository Table'!$F:$F,'Expenses Analysis'!$C41,'Data Repository Table'!$G:$G,'Expenses Analysis'!$D41,'Data Repository Table'!$D:$D,'Expenses Analysis'!H$12)</f>
        <v>227353.88075399998</v>
      </c>
      <c r="I41" s="50">
        <f>SUMIFS('Data Repository Table'!$I:$I,'Data Repository Table'!$C:$C,'Expenses Analysis'!$A41,'Data Repository Table'!$B:$B,'Expenses Analysis'!$B$15,'Data Repository Table'!$F:$F,'Expenses Analysis'!$C41,'Data Repository Table'!$G:$G,'Expenses Analysis'!$D41,'Data Repository Table'!$D:$D,'Expenses Analysis'!I$12)</f>
        <v>191237.58271799999</v>
      </c>
      <c r="J41" s="50">
        <f>SUMIFS('Data Repository Table'!$I:$I,'Data Repository Table'!$C:$C,'Expenses Analysis'!$A41,'Data Repository Table'!$B:$B,'Expenses Analysis'!$B$15,'Data Repository Table'!$F:$F,'Expenses Analysis'!$C41,'Data Repository Table'!$G:$G,'Expenses Analysis'!$D41,'Data Repository Table'!$D:$D,'Expenses Analysis'!J$12)</f>
        <v>162623.44057050001</v>
      </c>
      <c r="K41" s="50">
        <f>SUMIFS('Data Repository Table'!$I:$I,'Data Repository Table'!$C:$C,'Expenses Analysis'!$A41,'Data Repository Table'!$B:$B,'Expenses Analysis'!$B$15,'Data Repository Table'!$F:$F,'Expenses Analysis'!$C41,'Data Repository Table'!$G:$G,'Expenses Analysis'!$D41,'Data Repository Table'!$D:$D,'Expenses Analysis'!K$12)</f>
        <v>120581.37204750002</v>
      </c>
      <c r="L41" s="50">
        <f>SUMIFS('Data Repository Table'!$I:$I,'Data Repository Table'!$C:$C,'Expenses Analysis'!$A41,'Data Repository Table'!$B:$B,'Expenses Analysis'!$B$15,'Data Repository Table'!$F:$F,'Expenses Analysis'!$C41,'Data Repository Table'!$G:$G,'Expenses Analysis'!$D41,'Data Repository Table'!$D:$D,'Expenses Analysis'!L$12)</f>
        <v>128739.394602</v>
      </c>
      <c r="M41" s="50">
        <f>SUMIFS('Data Repository Table'!$I:$I,'Data Repository Table'!$C:$C,'Expenses Analysis'!$A41,'Data Repository Table'!$B:$B,'Expenses Analysis'!$B$15,'Data Repository Table'!$F:$F,'Expenses Analysis'!$C41,'Data Repository Table'!$G:$G,'Expenses Analysis'!$D41,'Data Repository Table'!$D:$D,'Expenses Analysis'!M$12)</f>
        <v>110552.17200299999</v>
      </c>
      <c r="N41" s="50">
        <f>SUMIFS('Data Repository Table'!$I:$I,'Data Repository Table'!$C:$C,'Expenses Analysis'!$A41,'Data Repository Table'!$B:$B,'Expenses Analysis'!$B$15,'Data Repository Table'!$F:$F,'Expenses Analysis'!$C41,'Data Repository Table'!$G:$G,'Expenses Analysis'!$D41,'Data Repository Table'!$D:$D,'Expenses Analysis'!N$12)</f>
        <v>155425.7278665</v>
      </c>
      <c r="O41" s="50">
        <f>SUMIFS('Data Repository Table'!$I:$I,'Data Repository Table'!$C:$C,'Expenses Analysis'!$A41,'Data Repository Table'!$B:$B,'Expenses Analysis'!$B$15,'Data Repository Table'!$F:$F,'Expenses Analysis'!$C41,'Data Repository Table'!$G:$G,'Expenses Analysis'!$D41,'Data Repository Table'!$D:$D,'Expenses Analysis'!O$12)</f>
        <v>84630.896531999999</v>
      </c>
      <c r="P41" s="50">
        <f>SUMIFS('Data Repository Table'!$I:$I,'Data Repository Table'!$C:$C,'Expenses Analysis'!$A41,'Data Repository Table'!$B:$B,'Expenses Analysis'!$B$15,'Data Repository Table'!$F:$F,'Expenses Analysis'!$C41,'Data Repository Table'!$G:$G,'Expenses Analysis'!$D41,'Data Repository Table'!$D:$D,'Expenses Analysis'!P$12)</f>
        <v>109283.35836599997</v>
      </c>
      <c r="Q41" s="50">
        <f>SUMIFS('Data Repository Table'!$I:$I,'Data Repository Table'!$C:$C,'Expenses Analysis'!$A41,'Data Repository Table'!$B:$B,'Expenses Analysis'!$B$15,'Data Repository Table'!$F:$F,'Expenses Analysis'!$C41,'Data Repository Table'!$G:$G,'Expenses Analysis'!$D41,'Data Repository Table'!$D:$D,'Expenses Analysis'!Q$12)</f>
        <v>194983.52450850004</v>
      </c>
      <c r="R41" s="62">
        <f t="shared" si="4"/>
        <v>1864718.386713</v>
      </c>
      <c r="S41" s="6"/>
      <c r="T41" s="6"/>
      <c r="U41" s="6"/>
      <c r="V41" s="6"/>
      <c r="W41" s="6"/>
    </row>
    <row r="42" spans="1:32" ht="14.25" customHeight="1">
      <c r="A42" s="37" t="s">
        <v>42</v>
      </c>
      <c r="B42" s="37" t="s">
        <v>43</v>
      </c>
      <c r="C42" s="37" t="s">
        <v>54</v>
      </c>
      <c r="D42" s="37" t="s">
        <v>55</v>
      </c>
      <c r="E42" s="74"/>
      <c r="F42" s="50">
        <f>SUMIFS('Data Repository Table'!$I:$I,'Data Repository Table'!$C:$C,'Expenses Analysis'!$A42,'Data Repository Table'!$B:$B,'Expenses Analysis'!$B$15,'Data Repository Table'!$F:$F,'Expenses Analysis'!$C42,'Data Repository Table'!$G:$G,'Expenses Analysis'!$D42,'Data Repository Table'!$D:$D,'Expenses Analysis'!F$12)</f>
        <v>3015948.6746999999</v>
      </c>
      <c r="G42" s="50">
        <f>SUMIFS('Data Repository Table'!$I:$I,'Data Repository Table'!$C:$C,'Expenses Analysis'!$A42,'Data Repository Table'!$B:$B,'Expenses Analysis'!$B$15,'Data Repository Table'!$F:$F,'Expenses Analysis'!$C42,'Data Repository Table'!$G:$G,'Expenses Analysis'!$D42,'Data Repository Table'!$D:$D,'Expenses Analysis'!G$12)</f>
        <v>2402723.2787999995</v>
      </c>
      <c r="H42" s="50">
        <f>SUMIFS('Data Repository Table'!$I:$I,'Data Repository Table'!$C:$C,'Expenses Analysis'!$A42,'Data Repository Table'!$B:$B,'Expenses Analysis'!$B$15,'Data Repository Table'!$F:$F,'Expenses Analysis'!$C42,'Data Repository Table'!$G:$G,'Expenses Analysis'!$D42,'Data Repository Table'!$D:$D,'Expenses Analysis'!H$12)</f>
        <v>3247912.5821999996</v>
      </c>
      <c r="I42" s="50">
        <f>SUMIFS('Data Repository Table'!$I:$I,'Data Repository Table'!$C:$C,'Expenses Analysis'!$A42,'Data Repository Table'!$B:$B,'Expenses Analysis'!$B$15,'Data Repository Table'!$F:$F,'Expenses Analysis'!$C42,'Data Repository Table'!$G:$G,'Expenses Analysis'!$D42,'Data Repository Table'!$D:$D,'Expenses Analysis'!I$12)</f>
        <v>2731965.4673999995</v>
      </c>
      <c r="J42" s="50">
        <f>SUMIFS('Data Repository Table'!$I:$I,'Data Repository Table'!$C:$C,'Expenses Analysis'!$A42,'Data Repository Table'!$B:$B,'Expenses Analysis'!$B$15,'Data Repository Table'!$F:$F,'Expenses Analysis'!$C42,'Data Repository Table'!$G:$G,'Expenses Analysis'!$D42,'Data Repository Table'!$D:$D,'Expenses Analysis'!J$12)</f>
        <v>2323192.0081500001</v>
      </c>
      <c r="K42" s="50">
        <f>SUMIFS('Data Repository Table'!$I:$I,'Data Repository Table'!$C:$C,'Expenses Analysis'!$A42,'Data Repository Table'!$B:$B,'Expenses Analysis'!$B$15,'Data Repository Table'!$F:$F,'Expenses Analysis'!$C42,'Data Repository Table'!$G:$G,'Expenses Analysis'!$D42,'Data Repository Table'!$D:$D,'Expenses Analysis'!K$12)</f>
        <v>1722591.0292499999</v>
      </c>
      <c r="L42" s="50">
        <f>SUMIFS('Data Repository Table'!$I:$I,'Data Repository Table'!$C:$C,'Expenses Analysis'!$A42,'Data Repository Table'!$B:$B,'Expenses Analysis'!$B$15,'Data Repository Table'!$F:$F,'Expenses Analysis'!$C42,'Data Repository Table'!$G:$G,'Expenses Analysis'!$D42,'Data Repository Table'!$D:$D,'Expenses Analysis'!L$12)</f>
        <v>1839134.2085999998</v>
      </c>
      <c r="M42" s="50">
        <f>SUMIFS('Data Repository Table'!$I:$I,'Data Repository Table'!$C:$C,'Expenses Analysis'!$A42,'Data Repository Table'!$B:$B,'Expenses Analysis'!$B$15,'Data Repository Table'!$F:$F,'Expenses Analysis'!$C42,'Data Repository Table'!$G:$G,'Expenses Analysis'!$D42,'Data Repository Table'!$D:$D,'Expenses Analysis'!M$12)</f>
        <v>2579316.7429</v>
      </c>
      <c r="N42" s="50">
        <f>SUMIFS('Data Repository Table'!$I:$I,'Data Repository Table'!$C:$C,'Expenses Analysis'!$A42,'Data Repository Table'!$B:$B,'Expenses Analysis'!$B$15,'Data Repository Table'!$F:$F,'Expenses Analysis'!$C42,'Data Repository Table'!$G:$G,'Expenses Analysis'!$D42,'Data Repository Table'!$D:$D,'Expenses Analysis'!N$12)</f>
        <v>2220367.5409499998</v>
      </c>
      <c r="O42" s="50">
        <f>SUMIFS('Data Repository Table'!$I:$I,'Data Repository Table'!$C:$C,'Expenses Analysis'!$A42,'Data Repository Table'!$B:$B,'Expenses Analysis'!$B$15,'Data Repository Table'!$F:$F,'Expenses Analysis'!$C42,'Data Repository Table'!$G:$G,'Expenses Analysis'!$D42,'Data Repository Table'!$D:$D,'Expenses Analysis'!O$12)</f>
        <v>2209012.8075999999</v>
      </c>
      <c r="P42" s="50">
        <f>SUMIFS('Data Repository Table'!$I:$I,'Data Repository Table'!$C:$C,'Expenses Analysis'!$A42,'Data Repository Table'!$B:$B,'Expenses Analysis'!$B$15,'Data Repository Table'!$F:$F,'Expenses Analysis'!$C42,'Data Repository Table'!$G:$G,'Expenses Analysis'!$D42,'Data Repository Table'!$D:$D,'Expenses Analysis'!P$12)</f>
        <v>2561190.8338000001</v>
      </c>
      <c r="Q42" s="50">
        <f>SUMIFS('Data Repository Table'!$I:$I,'Data Repository Table'!$C:$C,'Expenses Analysis'!$A42,'Data Repository Table'!$B:$B,'Expenses Analysis'!$B$15,'Data Repository Table'!$F:$F,'Expenses Analysis'!$C42,'Data Repository Table'!$G:$G,'Expenses Analysis'!$D42,'Data Repository Table'!$D:$D,'Expenses Analysis'!Q$12)</f>
        <v>2785478.9215500001</v>
      </c>
      <c r="R42" s="62">
        <f t="shared" si="4"/>
        <v>29638834.095899999</v>
      </c>
      <c r="S42" s="6"/>
      <c r="T42" s="6"/>
      <c r="U42" s="6"/>
      <c r="V42" s="6"/>
      <c r="W42" s="6"/>
    </row>
    <row r="43" spans="1:32" ht="14.25" customHeight="1">
      <c r="A43" s="78"/>
      <c r="B43" s="78"/>
      <c r="C43" s="78"/>
      <c r="D43" s="76" t="s">
        <v>69</v>
      </c>
      <c r="E43" s="78"/>
      <c r="F43" s="77">
        <f t="shared" ref="F43:R43" si="5">SUM(F35:F42)</f>
        <v>8168998.5802924205</v>
      </c>
      <c r="G43" s="77">
        <f t="shared" si="5"/>
        <v>6508016.2729576789</v>
      </c>
      <c r="H43" s="77">
        <f t="shared" si="5"/>
        <v>8797296.0201469176</v>
      </c>
      <c r="I43" s="77">
        <f t="shared" si="5"/>
        <v>7399801.6649996387</v>
      </c>
      <c r="J43" s="77">
        <f t="shared" si="5"/>
        <v>6292597.87327509</v>
      </c>
      <c r="K43" s="77">
        <f t="shared" si="5"/>
        <v>5862551.4695474999</v>
      </c>
      <c r="L43" s="77">
        <f t="shared" si="5"/>
        <v>7198677.8148285002</v>
      </c>
      <c r="M43" s="77">
        <f t="shared" si="5"/>
        <v>7481708.9511677492</v>
      </c>
      <c r="N43" s="77">
        <f t="shared" si="5"/>
        <v>8690888.6165351253</v>
      </c>
      <c r="O43" s="77">
        <f t="shared" si="5"/>
        <v>6732277.631081</v>
      </c>
      <c r="P43" s="77">
        <f t="shared" si="5"/>
        <v>8110761.1219654996</v>
      </c>
      <c r="Q43" s="77">
        <f t="shared" si="5"/>
        <v>9479913.2630085014</v>
      </c>
      <c r="R43" s="77">
        <f t="shared" si="5"/>
        <v>90723489.279805601</v>
      </c>
      <c r="S43" s="78"/>
      <c r="T43" s="78"/>
      <c r="U43" s="78"/>
      <c r="V43" s="78"/>
      <c r="W43" s="78"/>
      <c r="X43" s="79"/>
      <c r="Y43" s="79"/>
      <c r="Z43" s="79"/>
      <c r="AA43" s="79"/>
      <c r="AB43" s="79"/>
      <c r="AC43" s="79"/>
      <c r="AD43" s="79"/>
      <c r="AE43" s="79"/>
      <c r="AF43" s="79"/>
    </row>
    <row r="44" spans="1:32" ht="62.25" customHeight="1">
      <c r="A44" s="167" t="s">
        <v>89</v>
      </c>
      <c r="B44" s="164"/>
      <c r="C44" s="164"/>
      <c r="D44" s="164"/>
      <c r="E44" s="164"/>
      <c r="F44" s="164"/>
      <c r="G44" s="164"/>
      <c r="H44" s="164"/>
      <c r="I44" s="164"/>
      <c r="J44" s="164"/>
      <c r="K44" s="164"/>
      <c r="L44" s="164"/>
      <c r="M44" s="164"/>
      <c r="N44" s="164"/>
      <c r="O44" s="164"/>
      <c r="P44" s="164"/>
      <c r="Q44" s="164"/>
      <c r="R44" s="164"/>
      <c r="S44" s="164"/>
      <c r="T44" s="164"/>
      <c r="U44" s="164"/>
      <c r="V44" s="165"/>
      <c r="W44" s="55"/>
      <c r="X44" s="66"/>
      <c r="Y44" s="66"/>
      <c r="Z44" s="66"/>
      <c r="AA44" s="66"/>
      <c r="AB44" s="66"/>
      <c r="AC44" s="66"/>
      <c r="AD44" s="66"/>
      <c r="AE44" s="66"/>
      <c r="AF44" s="66"/>
    </row>
    <row r="45" spans="1:32" ht="44.25" customHeight="1">
      <c r="A45" s="167" t="s">
        <v>90</v>
      </c>
      <c r="B45" s="164"/>
      <c r="C45" s="164"/>
      <c r="D45" s="164"/>
      <c r="E45" s="164"/>
      <c r="F45" s="164"/>
      <c r="G45" s="164"/>
      <c r="H45" s="164"/>
      <c r="I45" s="164"/>
      <c r="J45" s="164"/>
      <c r="K45" s="164"/>
      <c r="L45" s="164"/>
      <c r="M45" s="164"/>
      <c r="N45" s="164"/>
      <c r="O45" s="164"/>
      <c r="P45" s="164"/>
      <c r="Q45" s="164"/>
      <c r="R45" s="164"/>
      <c r="S45" s="164"/>
      <c r="T45" s="164"/>
      <c r="U45" s="164"/>
      <c r="V45" s="164"/>
      <c r="W45" s="165"/>
      <c r="X45" s="66"/>
      <c r="Y45" s="66"/>
      <c r="Z45" s="66"/>
      <c r="AA45" s="66"/>
      <c r="AB45" s="66"/>
      <c r="AC45" s="66"/>
      <c r="AD45" s="66"/>
      <c r="AE45" s="66"/>
      <c r="AF45" s="66"/>
    </row>
    <row r="46" spans="1:32" ht="14.25" customHeight="1">
      <c r="A46" s="46" t="s">
        <v>16</v>
      </c>
      <c r="B46" s="46" t="s">
        <v>68</v>
      </c>
      <c r="C46" s="46" t="s">
        <v>22</v>
      </c>
      <c r="D46" s="46" t="s">
        <v>24</v>
      </c>
      <c r="E46" s="51"/>
      <c r="F46" s="69">
        <v>41456</v>
      </c>
      <c r="G46" s="69">
        <v>41487</v>
      </c>
      <c r="H46" s="69">
        <v>41518</v>
      </c>
      <c r="I46" s="69">
        <v>41548</v>
      </c>
      <c r="J46" s="69">
        <v>41579</v>
      </c>
      <c r="K46" s="69">
        <v>41609</v>
      </c>
      <c r="L46" s="69">
        <v>41640</v>
      </c>
      <c r="M46" s="69">
        <v>41671</v>
      </c>
      <c r="N46" s="69">
        <v>41699</v>
      </c>
      <c r="O46" s="69">
        <v>41730</v>
      </c>
      <c r="P46" s="69">
        <v>41760</v>
      </c>
      <c r="Q46" s="69">
        <v>41791</v>
      </c>
      <c r="R46" s="81"/>
      <c r="S46" s="51"/>
      <c r="T46" s="51"/>
      <c r="U46" s="51"/>
      <c r="V46" s="51"/>
      <c r="W46" s="51"/>
    </row>
    <row r="47" spans="1:32" ht="14.25" customHeight="1">
      <c r="A47" s="46"/>
      <c r="B47" s="46"/>
      <c r="C47" s="46"/>
      <c r="D47" s="51"/>
      <c r="E47" s="51"/>
      <c r="F47" s="81"/>
      <c r="G47" s="81"/>
      <c r="H47" s="81"/>
      <c r="I47" s="81"/>
      <c r="J47" s="81"/>
      <c r="K47" s="81"/>
      <c r="L47" s="81"/>
      <c r="M47" s="81"/>
      <c r="N47" s="81"/>
      <c r="O47" s="81"/>
      <c r="P47" s="81"/>
      <c r="Q47" s="81"/>
      <c r="R47" s="70" t="s">
        <v>69</v>
      </c>
      <c r="S47" s="51"/>
      <c r="T47" s="51"/>
      <c r="U47" s="51"/>
      <c r="V47" s="51"/>
      <c r="W47" s="51"/>
    </row>
    <row r="48" spans="1:32" ht="14.25" customHeight="1">
      <c r="A48" s="37" t="s">
        <v>91</v>
      </c>
      <c r="B48" s="37" t="s">
        <v>43</v>
      </c>
      <c r="C48" s="37" t="s">
        <v>44</v>
      </c>
      <c r="D48" s="37" t="s">
        <v>45</v>
      </c>
      <c r="E48" s="6"/>
      <c r="F48" s="62">
        <f>SUMIFS('Data Repository Table'!$I:$I,'Data Repository Table'!$B:$B,'Expenses Analysis'!$B$48,'Data Repository Table'!$F:$F,'Expenses Analysis'!$C48,'Data Repository Table'!$G:$G,'Expenses Analysis'!$D48,'Data Repository Table'!$D:$D,'Expenses Analysis'!F$46)</f>
        <v>4752382.6895514736</v>
      </c>
      <c r="G48" s="62">
        <f>SUMIFS('Data Repository Table'!$I:$I,'Data Repository Table'!$B:$B,'Expenses Analysis'!$B$48,'Data Repository Table'!$F:$F,'Expenses Analysis'!$C48,'Data Repository Table'!$G:$G,'Expenses Analysis'!$D48,'Data Repository Table'!$D:$D,'Expenses Analysis'!G$46)</f>
        <v>5167035.0438473243</v>
      </c>
      <c r="H48" s="62">
        <f>SUMIFS('Data Repository Table'!$I:$I,'Data Repository Table'!$B:$B,'Expenses Analysis'!$B$48,'Data Repository Table'!$F:$F,'Expenses Analysis'!$C48,'Data Repository Table'!$G:$G,'Expenses Analysis'!$D48,'Data Repository Table'!$D:$D,'Expenses Analysis'!H$46)</f>
        <v>5477119.2220016234</v>
      </c>
      <c r="I48" s="62">
        <f>SUMIFS('Data Repository Table'!$I:$I,'Data Repository Table'!$B:$B,'Expenses Analysis'!$B$48,'Data Repository Table'!$F:$F,'Expenses Analysis'!$C48,'Data Repository Table'!$G:$G,'Expenses Analysis'!$D48,'Data Repository Table'!$D:$D,'Expenses Analysis'!I$46)</f>
        <v>6217372.1257881755</v>
      </c>
      <c r="J48" s="62">
        <f>SUMIFS('Data Repository Table'!$I:$I,'Data Repository Table'!$B:$B,'Expenses Analysis'!$B$48,'Data Repository Table'!$F:$F,'Expenses Analysis'!$C48,'Data Repository Table'!$G:$G,'Expenses Analysis'!$D48,'Data Repository Table'!$D:$D,'Expenses Analysis'!J$46)</f>
        <v>6351549.5562056992</v>
      </c>
      <c r="K48" s="62">
        <f>SUMIFS('Data Repository Table'!$I:$I,'Data Repository Table'!$B:$B,'Expenses Analysis'!$B$48,'Data Repository Table'!$F:$F,'Expenses Analysis'!$C48,'Data Repository Table'!$G:$G,'Expenses Analysis'!$D48,'Data Repository Table'!$D:$D,'Expenses Analysis'!K$46)</f>
        <v>5473893.9778650012</v>
      </c>
      <c r="L48" s="62">
        <f>SUMIFS('Data Repository Table'!$I:$I,'Data Repository Table'!$B:$B,'Expenses Analysis'!$B$48,'Data Repository Table'!$F:$F,'Expenses Analysis'!$C48,'Data Repository Table'!$G:$G,'Expenses Analysis'!$D48,'Data Repository Table'!$D:$D,'Expenses Analysis'!L$46)</f>
        <v>7073236.3159125</v>
      </c>
      <c r="M48" s="62">
        <f>SUMIFS('Data Repository Table'!$I:$I,'Data Repository Table'!$B:$B,'Expenses Analysis'!$B$48,'Data Repository Table'!$F:$F,'Expenses Analysis'!$C48,'Data Repository Table'!$G:$G,'Expenses Analysis'!$D48,'Data Repository Table'!$D:$D,'Expenses Analysis'!M$46)</f>
        <v>7645099.2339562494</v>
      </c>
      <c r="N48" s="62">
        <f>SUMIFS('Data Repository Table'!$I:$I,'Data Repository Table'!$B:$B,'Expenses Analysis'!$B$48,'Data Repository Table'!$F:$F,'Expenses Analysis'!$C48,'Data Repository Table'!$G:$G,'Expenses Analysis'!$D48,'Data Repository Table'!$D:$D,'Expenses Analysis'!N$46)</f>
        <v>7576081.9643531246</v>
      </c>
      <c r="O48" s="62">
        <f>SUMIFS('Data Repository Table'!$I:$I,'Data Repository Table'!$B:$B,'Expenses Analysis'!$B$48,'Data Repository Table'!$F:$F,'Expenses Analysis'!$C48,'Data Repository Table'!$G:$G,'Expenses Analysis'!$D48,'Data Repository Table'!$D:$D,'Expenses Analysis'!O$46)</f>
        <v>7870566.9194312505</v>
      </c>
      <c r="P48" s="62">
        <f>SUMIFS('Data Repository Table'!$I:$I,'Data Repository Table'!$B:$B,'Expenses Analysis'!$B$48,'Data Repository Table'!$F:$F,'Expenses Analysis'!$C48,'Data Repository Table'!$G:$G,'Expenses Analysis'!$D48,'Data Repository Table'!$D:$D,'Expenses Analysis'!P$46)</f>
        <v>9096355.030431252</v>
      </c>
      <c r="Q48" s="62">
        <f>SUMIFS('Data Repository Table'!$I:$I,'Data Repository Table'!$B:$B,'Expenses Analysis'!$B$48,'Data Repository Table'!$F:$F,'Expenses Analysis'!$C48,'Data Repository Table'!$G:$G,'Expenses Analysis'!$D48,'Data Repository Table'!$D:$D,'Expenses Analysis'!Q$46)</f>
        <v>5712658.1783212498</v>
      </c>
      <c r="R48" s="62">
        <f t="shared" ref="R48:R56" si="6">SUM(F48:Q48)</f>
        <v>78413350.257664919</v>
      </c>
      <c r="S48" s="6"/>
      <c r="T48" s="6"/>
      <c r="U48" s="6"/>
      <c r="V48" s="6"/>
      <c r="W48" s="6"/>
    </row>
    <row r="49" spans="1:32" ht="14.25" customHeight="1">
      <c r="A49" s="37" t="s">
        <v>91</v>
      </c>
      <c r="B49" s="37" t="s">
        <v>43</v>
      </c>
      <c r="C49" s="37" t="s">
        <v>46</v>
      </c>
      <c r="D49" s="37" t="s">
        <v>47</v>
      </c>
      <c r="E49" s="6"/>
      <c r="F49" s="62">
        <f>SUMIFS('Data Repository Table'!$I:$I,'Data Repository Table'!$B:$B,'Expenses Analysis'!$B$48,'Data Repository Table'!$F:$F,'Expenses Analysis'!$C49,'Data Repository Table'!$G:$G,'Expenses Analysis'!$D49,'Data Repository Table'!$D:$D,'Expenses Analysis'!F$46)</f>
        <v>2439061.3979192991</v>
      </c>
      <c r="G49" s="62">
        <f>SUMIFS('Data Repository Table'!$I:$I,'Data Repository Table'!$B:$B,'Expenses Analysis'!$B$48,'Data Repository Table'!$F:$F,'Expenses Analysis'!$C49,'Data Repository Table'!$G:$G,'Expenses Analysis'!$D49,'Data Repository Table'!$D:$D,'Expenses Analysis'!G$46)</f>
        <v>2621863.5100085996</v>
      </c>
      <c r="H49" s="62">
        <f>SUMIFS('Data Repository Table'!$I:$I,'Data Repository Table'!$B:$B,'Expenses Analysis'!$B$48,'Data Repository Table'!$F:$F,'Expenses Analysis'!$C49,'Data Repository Table'!$G:$G,'Expenses Analysis'!$D49,'Data Repository Table'!$D:$D,'Expenses Analysis'!H$46)</f>
        <v>2806168.0509719998</v>
      </c>
      <c r="I49" s="62">
        <f>SUMIFS('Data Repository Table'!$I:$I,'Data Repository Table'!$B:$B,'Expenses Analysis'!$B$48,'Data Repository Table'!$F:$F,'Expenses Analysis'!$C49,'Data Repository Table'!$G:$G,'Expenses Analysis'!$D49,'Data Repository Table'!$D:$D,'Expenses Analysis'!I$46)</f>
        <v>3163209.5663784007</v>
      </c>
      <c r="J49" s="62">
        <f>SUMIFS('Data Repository Table'!$I:$I,'Data Repository Table'!$B:$B,'Expenses Analysis'!$B$48,'Data Repository Table'!$F:$F,'Expenses Analysis'!$C49,'Data Repository Table'!$G:$G,'Expenses Analysis'!$D49,'Data Repository Table'!$D:$D,'Expenses Analysis'!J$46)</f>
        <v>3218501.5770913498</v>
      </c>
      <c r="K49" s="62">
        <f>SUMIFS('Data Repository Table'!$I:$I,'Data Repository Table'!$B:$B,'Expenses Analysis'!$B$48,'Data Repository Table'!$F:$F,'Expenses Analysis'!$C49,'Data Repository Table'!$G:$G,'Expenses Analysis'!$D49,'Data Repository Table'!$D:$D,'Expenses Analysis'!K$46)</f>
        <v>2788369.1117025004</v>
      </c>
      <c r="L49" s="62">
        <f>SUMIFS('Data Repository Table'!$I:$I,'Data Repository Table'!$B:$B,'Expenses Analysis'!$B$48,'Data Repository Table'!$F:$F,'Expenses Analysis'!$C49,'Data Repository Table'!$G:$G,'Expenses Analysis'!$D49,'Data Repository Table'!$D:$D,'Expenses Analysis'!L$46)</f>
        <v>3593667.2656375002</v>
      </c>
      <c r="M49" s="62">
        <f>SUMIFS('Data Repository Table'!$I:$I,'Data Repository Table'!$B:$B,'Expenses Analysis'!$B$48,'Data Repository Table'!$F:$F,'Expenses Analysis'!$C49,'Data Repository Table'!$G:$G,'Expenses Analysis'!$D49,'Data Repository Table'!$D:$D,'Expenses Analysis'!M$46)</f>
        <v>3722191.4510812499</v>
      </c>
      <c r="N49" s="62">
        <f>SUMIFS('Data Repository Table'!$I:$I,'Data Repository Table'!$B:$B,'Expenses Analysis'!$B$48,'Data Repository Table'!$F:$F,'Expenses Analysis'!$C49,'Data Repository Table'!$G:$G,'Expenses Analysis'!$D49,'Data Repository Table'!$D:$D,'Expenses Analysis'!N$46)</f>
        <v>3871145.1659843749</v>
      </c>
      <c r="O49" s="62">
        <f>SUMIFS('Data Repository Table'!$I:$I,'Data Repository Table'!$B:$B,'Expenses Analysis'!$B$48,'Data Repository Table'!$F:$F,'Expenses Analysis'!$C49,'Data Repository Table'!$G:$G,'Expenses Analysis'!$D49,'Data Repository Table'!$D:$D,'Expenses Analysis'!O$46)</f>
        <v>3465642.2342250003</v>
      </c>
      <c r="P49" s="62">
        <f>SUMIFS('Data Repository Table'!$I:$I,'Data Repository Table'!$B:$B,'Expenses Analysis'!$B$48,'Data Repository Table'!$F:$F,'Expenses Analysis'!$C49,'Data Repository Table'!$G:$G,'Expenses Analysis'!$D49,'Data Repository Table'!$D:$D,'Expenses Analysis'!P$46)</f>
        <v>4094860.7397625004</v>
      </c>
      <c r="Q49" s="62">
        <f>SUMIFS('Data Repository Table'!$I:$I,'Data Repository Table'!$B:$B,'Expenses Analysis'!$B$48,'Data Repository Table'!$F:$F,'Expenses Analysis'!$C49,'Data Repository Table'!$G:$G,'Expenses Analysis'!$D49,'Data Repository Table'!$D:$D,'Expenses Analysis'!Q$46)</f>
        <v>2932911.3268075003</v>
      </c>
      <c r="R49" s="62">
        <f t="shared" si="6"/>
        <v>38717591.397570275</v>
      </c>
      <c r="S49" s="6"/>
      <c r="T49" s="82"/>
      <c r="U49" s="6"/>
      <c r="V49" s="6"/>
      <c r="W49" s="6"/>
    </row>
    <row r="50" spans="1:32" ht="14.25" customHeight="1">
      <c r="A50" s="37" t="s">
        <v>91</v>
      </c>
      <c r="B50" s="37" t="s">
        <v>43</v>
      </c>
      <c r="C50" s="37" t="s">
        <v>46</v>
      </c>
      <c r="D50" s="37" t="s">
        <v>48</v>
      </c>
      <c r="E50" s="6"/>
      <c r="F50" s="62">
        <f>SUMIFS('Data Repository Table'!$I:$I,'Data Repository Table'!$B:$B,'Expenses Analysis'!$B$48,'Data Repository Table'!$F:$F,'Expenses Analysis'!$C50,'Data Repository Table'!$G:$G,'Expenses Analysis'!$D50,'Data Repository Table'!$D:$D,'Expenses Analysis'!F$46)</f>
        <v>2300028.0101369992</v>
      </c>
      <c r="G50" s="62">
        <f>SUMIFS('Data Repository Table'!$I:$I,'Data Repository Table'!$B:$B,'Expenses Analysis'!$B$48,'Data Repository Table'!$F:$F,'Expenses Analysis'!$C50,'Data Repository Table'!$G:$G,'Expenses Analysis'!$D50,'Data Repository Table'!$D:$D,'Expenses Analysis'!G$46)</f>
        <v>2505939.5584575003</v>
      </c>
      <c r="H50" s="62">
        <f>SUMIFS('Data Repository Table'!$I:$I,'Data Repository Table'!$B:$B,'Expenses Analysis'!$B$48,'Data Repository Table'!$F:$F,'Expenses Analysis'!$C50,'Data Repository Table'!$G:$G,'Expenses Analysis'!$D50,'Data Repository Table'!$D:$D,'Expenses Analysis'!H$46)</f>
        <v>2627415.3951704986</v>
      </c>
      <c r="I50" s="62">
        <f>SUMIFS('Data Repository Table'!$I:$I,'Data Repository Table'!$B:$B,'Expenses Analysis'!$B$48,'Data Repository Table'!$F:$F,'Expenses Analysis'!$C50,'Data Repository Table'!$G:$G,'Expenses Analysis'!$D50,'Data Repository Table'!$D:$D,'Expenses Analysis'!I$46)</f>
        <v>2900613.3153855</v>
      </c>
      <c r="J50" s="62">
        <f>SUMIFS('Data Repository Table'!$I:$I,'Data Repository Table'!$B:$B,'Expenses Analysis'!$B$48,'Data Repository Table'!$F:$F,'Expenses Analysis'!$C50,'Data Repository Table'!$G:$G,'Expenses Analysis'!$D50,'Data Repository Table'!$D:$D,'Expenses Analysis'!J$46)</f>
        <v>2940556.1633002497</v>
      </c>
      <c r="K50" s="62">
        <f>SUMIFS('Data Repository Table'!$I:$I,'Data Repository Table'!$B:$B,'Expenses Analysis'!$B$48,'Data Repository Table'!$F:$F,'Expenses Analysis'!$C50,'Data Repository Table'!$G:$G,'Expenses Analysis'!$D50,'Data Repository Table'!$D:$D,'Expenses Analysis'!K$46)</f>
        <v>2582565.0096375002</v>
      </c>
      <c r="L50" s="62">
        <f>SUMIFS('Data Repository Table'!$I:$I,'Data Repository Table'!$B:$B,'Expenses Analysis'!$B$48,'Data Repository Table'!$F:$F,'Expenses Analysis'!$C50,'Data Repository Table'!$G:$G,'Expenses Analysis'!$D50,'Data Repository Table'!$D:$D,'Expenses Analysis'!L$46)</f>
        <v>3446732.8680624999</v>
      </c>
      <c r="M50" s="62">
        <f>SUMIFS('Data Repository Table'!$I:$I,'Data Repository Table'!$B:$B,'Expenses Analysis'!$B$48,'Data Repository Table'!$F:$F,'Expenses Analysis'!$C50,'Data Repository Table'!$G:$G,'Expenses Analysis'!$D50,'Data Repository Table'!$D:$D,'Expenses Analysis'!M$46)</f>
        <v>3483983.4045937499</v>
      </c>
      <c r="N50" s="62">
        <f>SUMIFS('Data Repository Table'!$I:$I,'Data Repository Table'!$B:$B,'Expenses Analysis'!$B$48,'Data Repository Table'!$F:$F,'Expenses Analysis'!$C50,'Data Repository Table'!$G:$G,'Expenses Analysis'!$D50,'Data Repository Table'!$D:$D,'Expenses Analysis'!N$46)</f>
        <v>3640816.4610781251</v>
      </c>
      <c r="O50" s="62">
        <f>SUMIFS('Data Repository Table'!$I:$I,'Data Repository Table'!$B:$B,'Expenses Analysis'!$B$48,'Data Repository Table'!$F:$F,'Expenses Analysis'!$C50,'Data Repository Table'!$G:$G,'Expenses Analysis'!$D50,'Data Repository Table'!$D:$D,'Expenses Analysis'!O$46)</f>
        <v>3250872.5897500003</v>
      </c>
      <c r="P50" s="62">
        <f>SUMIFS('Data Repository Table'!$I:$I,'Data Repository Table'!$B:$B,'Expenses Analysis'!$B$48,'Data Repository Table'!$F:$F,'Expenses Analysis'!$C50,'Data Repository Table'!$G:$G,'Expenses Analysis'!$D50,'Data Repository Table'!$D:$D,'Expenses Analysis'!P$46)</f>
        <v>3812121.7015625001</v>
      </c>
      <c r="Q50" s="62">
        <f>SUMIFS('Data Repository Table'!$I:$I,'Data Repository Table'!$B:$B,'Expenses Analysis'!$B$48,'Data Repository Table'!$F:$F,'Expenses Analysis'!$C50,'Data Repository Table'!$G:$G,'Expenses Analysis'!$D50,'Data Repository Table'!$D:$D,'Expenses Analysis'!Q$46)</f>
        <v>2923183.2132374998</v>
      </c>
      <c r="R50" s="62">
        <f t="shared" si="6"/>
        <v>36414827.690372624</v>
      </c>
      <c r="S50" s="6"/>
      <c r="T50" s="6"/>
      <c r="U50" s="6"/>
      <c r="V50" s="6"/>
      <c r="W50" s="6"/>
    </row>
    <row r="51" spans="1:32" ht="14.25" customHeight="1">
      <c r="A51" s="37" t="s">
        <v>91</v>
      </c>
      <c r="B51" s="37" t="s">
        <v>43</v>
      </c>
      <c r="C51" s="37" t="s">
        <v>49</v>
      </c>
      <c r="D51" s="37" t="s">
        <v>50</v>
      </c>
      <c r="E51" s="6"/>
      <c r="F51" s="62">
        <f>SUMIFS('Data Repository Table'!$I:$I,'Data Repository Table'!$B:$B,'Expenses Analysis'!$B$48,'Data Repository Table'!$F:$F,'Expenses Analysis'!$C51,'Data Repository Table'!$G:$G,'Expenses Analysis'!$D51,'Data Repository Table'!$D:$D,'Expenses Analysis'!F$46)</f>
        <v>2073604.724326327</v>
      </c>
      <c r="G51" s="62">
        <f>SUMIFS('Data Repository Table'!$I:$I,'Data Repository Table'!$B:$B,'Expenses Analysis'!$B$48,'Data Repository Table'!$F:$F,'Expenses Analysis'!$C51,'Data Repository Table'!$G:$G,'Expenses Analysis'!$D51,'Data Repository Table'!$D:$D,'Expenses Analysis'!G$46)</f>
        <v>2269539.7804914797</v>
      </c>
      <c r="H51" s="62">
        <f>SUMIFS('Data Repository Table'!$I:$I,'Data Repository Table'!$B:$B,'Expenses Analysis'!$B$48,'Data Repository Table'!$F:$F,'Expenses Analysis'!$C51,'Data Repository Table'!$G:$G,'Expenses Analysis'!$D51,'Data Repository Table'!$D:$D,'Expenses Analysis'!H$46)</f>
        <v>2374998.790312151</v>
      </c>
      <c r="I51" s="62">
        <f>SUMIFS('Data Repository Table'!$I:$I,'Data Repository Table'!$B:$B,'Expenses Analysis'!$B$48,'Data Repository Table'!$F:$F,'Expenses Analysis'!$C51,'Data Repository Table'!$G:$G,'Expenses Analysis'!$D51,'Data Repository Table'!$D:$D,'Expenses Analysis'!I$46)</f>
        <v>2645968.110327912</v>
      </c>
      <c r="J51" s="62">
        <f>SUMIFS('Data Repository Table'!$I:$I,'Data Repository Table'!$B:$B,'Expenses Analysis'!$B$48,'Data Repository Table'!$F:$F,'Expenses Analysis'!$C51,'Data Repository Table'!$G:$G,'Expenses Analysis'!$D51,'Data Repository Table'!$D:$D,'Expenses Analysis'!J$46)</f>
        <v>2691801.6955241356</v>
      </c>
      <c r="K51" s="62">
        <f>SUMIFS('Data Repository Table'!$I:$I,'Data Repository Table'!$B:$B,'Expenses Analysis'!$B$48,'Data Repository Table'!$F:$F,'Expenses Analysis'!$C51,'Data Repository Table'!$G:$G,'Expenses Analysis'!$D51,'Data Repository Table'!$D:$D,'Expenses Analysis'!K$46)</f>
        <v>2348808.3419548003</v>
      </c>
      <c r="L51" s="62">
        <f>SUMIFS('Data Repository Table'!$I:$I,'Data Repository Table'!$B:$B,'Expenses Analysis'!$B$48,'Data Repository Table'!$F:$F,'Expenses Analysis'!$C51,'Data Repository Table'!$G:$G,'Expenses Analysis'!$D51,'Data Repository Table'!$D:$D,'Expenses Analysis'!L$46)</f>
        <v>2879996.1652659997</v>
      </c>
      <c r="M51" s="62">
        <f>SUMIFS('Data Repository Table'!$I:$I,'Data Repository Table'!$B:$B,'Expenses Analysis'!$B$48,'Data Repository Table'!$F:$F,'Expenses Analysis'!$C51,'Data Repository Table'!$G:$G,'Expenses Analysis'!$D51,'Data Repository Table'!$D:$D,'Expenses Analysis'!M$46)</f>
        <v>2972957.9397390001</v>
      </c>
      <c r="N51" s="62">
        <f>SUMIFS('Data Repository Table'!$I:$I,'Data Repository Table'!$B:$B,'Expenses Analysis'!$B$48,'Data Repository Table'!$F:$F,'Expenses Analysis'!$C51,'Data Repository Table'!$G:$G,'Expenses Analysis'!$D51,'Data Repository Table'!$D:$D,'Expenses Analysis'!N$46)</f>
        <v>3094867.6019314998</v>
      </c>
      <c r="O51" s="62">
        <f>SUMIFS('Data Repository Table'!$I:$I,'Data Repository Table'!$B:$B,'Expenses Analysis'!$B$48,'Data Repository Table'!$F:$F,'Expenses Analysis'!$C51,'Data Repository Table'!$G:$G,'Expenses Analysis'!$D51,'Data Repository Table'!$D:$D,'Expenses Analysis'!O$46)</f>
        <v>2768358.2978389999</v>
      </c>
      <c r="P51" s="62">
        <f>SUMIFS('Data Repository Table'!$I:$I,'Data Repository Table'!$B:$B,'Expenses Analysis'!$B$48,'Data Repository Table'!$F:$F,'Expenses Analysis'!$C51,'Data Repository Table'!$G:$G,'Expenses Analysis'!$D51,'Data Repository Table'!$D:$D,'Expenses Analysis'!P$46)</f>
        <v>3268026.2100749998</v>
      </c>
      <c r="Q51" s="62">
        <f>SUMIFS('Data Repository Table'!$I:$I,'Data Repository Table'!$B:$B,'Expenses Analysis'!$B$48,'Data Repository Table'!$F:$F,'Expenses Analysis'!$C51,'Data Repository Table'!$G:$G,'Expenses Analysis'!$D51,'Data Repository Table'!$D:$D,'Expenses Analysis'!Q$46)</f>
        <v>2363869.6207261998</v>
      </c>
      <c r="R51" s="62">
        <f t="shared" si="6"/>
        <v>31752797.278513506</v>
      </c>
      <c r="S51" s="6"/>
      <c r="T51" s="6"/>
      <c r="U51" s="6"/>
      <c r="V51" s="6"/>
      <c r="W51" s="6"/>
    </row>
    <row r="52" spans="1:32" ht="14.25" customHeight="1">
      <c r="A52" s="37" t="s">
        <v>91</v>
      </c>
      <c r="B52" s="37" t="s">
        <v>43</v>
      </c>
      <c r="C52" s="37" t="s">
        <v>49</v>
      </c>
      <c r="D52" s="37" t="s">
        <v>51</v>
      </c>
      <c r="E52" s="6"/>
      <c r="F52" s="62">
        <f>SUMIFS('Data Repository Table'!$I:$I,'Data Repository Table'!$B:$B,'Expenses Analysis'!$B$48,'Data Repository Table'!$F:$F,'Expenses Analysis'!$C52,'Data Repository Table'!$G:$G,'Expenses Analysis'!$D52,'Data Repository Table'!$D:$D,'Expenses Analysis'!F$46)</f>
        <v>1347738.8706587995</v>
      </c>
      <c r="G52" s="62">
        <f>SUMIFS('Data Repository Table'!$I:$I,'Data Repository Table'!$B:$B,'Expenses Analysis'!$B$48,'Data Repository Table'!$F:$F,'Expenses Analysis'!$C52,'Data Repository Table'!$G:$G,'Expenses Analysis'!$D52,'Data Repository Table'!$D:$D,'Expenses Analysis'!G$46)</f>
        <v>1561170.3574350001</v>
      </c>
      <c r="H52" s="62">
        <f>SUMIFS('Data Repository Table'!$I:$I,'Data Repository Table'!$B:$B,'Expenses Analysis'!$B$48,'Data Repository Table'!$F:$F,'Expenses Analysis'!$C52,'Data Repository Table'!$G:$G,'Expenses Analysis'!$D52,'Data Repository Table'!$D:$D,'Expenses Analysis'!H$46)</f>
        <v>1574874.1415601994</v>
      </c>
      <c r="I52" s="62">
        <f>SUMIFS('Data Repository Table'!$I:$I,'Data Repository Table'!$B:$B,'Expenses Analysis'!$B$48,'Data Repository Table'!$F:$F,'Expenses Analysis'!$C52,'Data Repository Table'!$G:$G,'Expenses Analysis'!$D52,'Data Repository Table'!$D:$D,'Expenses Analysis'!I$46)</f>
        <v>1880373.5227742002</v>
      </c>
      <c r="J52" s="62">
        <f>SUMIFS('Data Repository Table'!$I:$I,'Data Repository Table'!$B:$B,'Expenses Analysis'!$B$48,'Data Repository Table'!$F:$F,'Expenses Analysis'!$C52,'Data Repository Table'!$G:$G,'Expenses Analysis'!$D52,'Data Repository Table'!$D:$D,'Expenses Analysis'!J$46)</f>
        <v>1968683.2157081</v>
      </c>
      <c r="K52" s="62">
        <f>SUMIFS('Data Repository Table'!$I:$I,'Data Repository Table'!$B:$B,'Expenses Analysis'!$B$48,'Data Repository Table'!$F:$F,'Expenses Analysis'!$C52,'Data Repository Table'!$G:$G,'Expenses Analysis'!$D52,'Data Repository Table'!$D:$D,'Expenses Analysis'!K$46)</f>
        <v>1158623.1401823002</v>
      </c>
      <c r="L52" s="62">
        <f>SUMIFS('Data Repository Table'!$I:$I,'Data Repository Table'!$B:$B,'Expenses Analysis'!$B$48,'Data Repository Table'!$F:$F,'Expenses Analysis'!$C52,'Data Repository Table'!$G:$G,'Expenses Analysis'!$D52,'Data Repository Table'!$D:$D,'Expenses Analysis'!L$46)</f>
        <v>1176136.1610068001</v>
      </c>
      <c r="M52" s="62">
        <f>SUMIFS('Data Repository Table'!$I:$I,'Data Repository Table'!$B:$B,'Expenses Analysis'!$B$48,'Data Repository Table'!$F:$F,'Expenses Analysis'!$C52,'Data Repository Table'!$G:$G,'Expenses Analysis'!$D52,'Data Repository Table'!$D:$D,'Expenses Analysis'!M$46)</f>
        <v>1239117.5758722001</v>
      </c>
      <c r="N52" s="62">
        <f>SUMIFS('Data Repository Table'!$I:$I,'Data Repository Table'!$B:$B,'Expenses Analysis'!$B$48,'Data Repository Table'!$F:$F,'Expenses Analysis'!$C52,'Data Repository Table'!$G:$G,'Expenses Analysis'!$D52,'Data Repository Table'!$D:$D,'Expenses Analysis'!N$46)</f>
        <v>1215602.9551357001</v>
      </c>
      <c r="O52" s="62">
        <f>SUMIFS('Data Repository Table'!$I:$I,'Data Repository Table'!$B:$B,'Expenses Analysis'!$B$48,'Data Repository Table'!$F:$F,'Expenses Analysis'!$C52,'Data Repository Table'!$G:$G,'Expenses Analysis'!$D52,'Data Repository Table'!$D:$D,'Expenses Analysis'!O$46)</f>
        <v>1190750.2535102002</v>
      </c>
      <c r="P52" s="62">
        <f>SUMIFS('Data Repository Table'!$I:$I,'Data Repository Table'!$B:$B,'Expenses Analysis'!$B$48,'Data Repository Table'!$F:$F,'Expenses Analysis'!$C52,'Data Repository Table'!$G:$G,'Expenses Analysis'!$D52,'Data Repository Table'!$D:$D,'Expenses Analysis'!P$46)</f>
        <v>1381387.0449670001</v>
      </c>
      <c r="Q52" s="62">
        <f>SUMIFS('Data Repository Table'!$I:$I,'Data Repository Table'!$B:$B,'Expenses Analysis'!$B$48,'Data Repository Table'!$F:$F,'Expenses Analysis'!$C52,'Data Repository Table'!$G:$G,'Expenses Analysis'!$D52,'Data Repository Table'!$D:$D,'Expenses Analysis'!Q$46)</f>
        <v>1040665.7581107001</v>
      </c>
      <c r="R52" s="62">
        <f t="shared" si="6"/>
        <v>16735122.996921198</v>
      </c>
      <c r="S52" s="6"/>
      <c r="T52" s="6"/>
      <c r="U52" s="6"/>
      <c r="V52" s="6"/>
      <c r="W52" s="6"/>
    </row>
    <row r="53" spans="1:32" ht="14.25" customHeight="1">
      <c r="A53" s="37" t="s">
        <v>91</v>
      </c>
      <c r="B53" s="37" t="s">
        <v>43</v>
      </c>
      <c r="C53" s="37" t="s">
        <v>49</v>
      </c>
      <c r="D53" s="37" t="s">
        <v>52</v>
      </c>
      <c r="E53" s="6"/>
      <c r="F53" s="62">
        <f>SUMIFS('Data Repository Table'!$I:$I,'Data Repository Table'!$B:$B,'Expenses Analysis'!$B$48,'Data Repository Table'!$F:$F,'Expenses Analysis'!$C53,'Data Repository Table'!$G:$G,'Expenses Analysis'!$D53,'Data Repository Table'!$D:$D,'Expenses Analysis'!F$46)</f>
        <v>1800236.6472906992</v>
      </c>
      <c r="G53" s="62">
        <f>SUMIFS('Data Repository Table'!$I:$I,'Data Repository Table'!$B:$B,'Expenses Analysis'!$B$48,'Data Repository Table'!$F:$F,'Expenses Analysis'!$C53,'Data Repository Table'!$G:$G,'Expenses Analysis'!$D53,'Data Repository Table'!$D:$D,'Expenses Analysis'!G$46)</f>
        <v>1959718.9384044998</v>
      </c>
      <c r="H53" s="62">
        <f>SUMIFS('Data Repository Table'!$I:$I,'Data Repository Table'!$B:$B,'Expenses Analysis'!$B$48,'Data Repository Table'!$F:$F,'Expenses Analysis'!$C53,'Data Repository Table'!$G:$G,'Expenses Analysis'!$D53,'Data Repository Table'!$D:$D,'Expenses Analysis'!H$46)</f>
        <v>2069515.5841112991</v>
      </c>
      <c r="I53" s="62">
        <f>SUMIFS('Data Repository Table'!$I:$I,'Data Repository Table'!$B:$B,'Expenses Analysis'!$B$48,'Data Repository Table'!$F:$F,'Expenses Analysis'!$C53,'Data Repository Table'!$G:$G,'Expenses Analysis'!$D53,'Data Repository Table'!$D:$D,'Expenses Analysis'!I$46)</f>
        <v>2330999.3359503001</v>
      </c>
      <c r="J53" s="62">
        <f>SUMIFS('Data Repository Table'!$I:$I,'Data Repository Table'!$B:$B,'Expenses Analysis'!$B$48,'Data Repository Table'!$F:$F,'Expenses Analysis'!$C53,'Data Repository Table'!$G:$G,'Expenses Analysis'!$D53,'Data Repository Table'!$D:$D,'Expenses Analysis'!J$46)</f>
        <v>2376535.9434183999</v>
      </c>
      <c r="K53" s="62">
        <f>SUMIFS('Data Repository Table'!$I:$I,'Data Repository Table'!$B:$B,'Expenses Analysis'!$B$48,'Data Repository Table'!$F:$F,'Expenses Analysis'!$C53,'Data Repository Table'!$G:$G,'Expenses Analysis'!$D53,'Data Repository Table'!$D:$D,'Expenses Analysis'!K$46)</f>
        <v>1447049.2500542002</v>
      </c>
      <c r="L53" s="62">
        <f>SUMIFS('Data Repository Table'!$I:$I,'Data Repository Table'!$B:$B,'Expenses Analysis'!$B$48,'Data Repository Table'!$F:$F,'Expenses Analysis'!$C53,'Data Repository Table'!$G:$G,'Expenses Analysis'!$D53,'Data Repository Table'!$D:$D,'Expenses Analysis'!L$46)</f>
        <v>1483562.2037511999</v>
      </c>
      <c r="M53" s="62">
        <f>SUMIFS('Data Repository Table'!$I:$I,'Data Repository Table'!$B:$B,'Expenses Analysis'!$B$48,'Data Repository Table'!$F:$F,'Expenses Analysis'!$C53,'Data Repository Table'!$G:$G,'Expenses Analysis'!$D53,'Data Repository Table'!$D:$D,'Expenses Analysis'!M$46)</f>
        <v>1516247.7055998</v>
      </c>
      <c r="N53" s="62">
        <f>SUMIFS('Data Repository Table'!$I:$I,'Data Repository Table'!$B:$B,'Expenses Analysis'!$B$48,'Data Repository Table'!$F:$F,'Expenses Analysis'!$C53,'Data Repository Table'!$G:$G,'Expenses Analysis'!$D53,'Data Repository Table'!$D:$D,'Expenses Analysis'!N$46)</f>
        <v>1567231.2198758</v>
      </c>
      <c r="O53" s="62">
        <f>SUMIFS('Data Repository Table'!$I:$I,'Data Repository Table'!$B:$B,'Expenses Analysis'!$B$48,'Data Repository Table'!$F:$F,'Expenses Analysis'!$C53,'Data Repository Table'!$G:$G,'Expenses Analysis'!$D53,'Data Repository Table'!$D:$D,'Expenses Analysis'!O$46)</f>
        <v>1421177.7427773001</v>
      </c>
      <c r="P53" s="62">
        <f>SUMIFS('Data Repository Table'!$I:$I,'Data Repository Table'!$B:$B,'Expenses Analysis'!$B$48,'Data Repository Table'!$F:$F,'Expenses Analysis'!$C53,'Data Repository Table'!$G:$G,'Expenses Analysis'!$D53,'Data Repository Table'!$D:$D,'Expenses Analysis'!P$46)</f>
        <v>1665801.7318074999</v>
      </c>
      <c r="Q53" s="62">
        <f>SUMIFS('Data Repository Table'!$I:$I,'Data Repository Table'!$B:$B,'Expenses Analysis'!$B$48,'Data Repository Table'!$F:$F,'Expenses Analysis'!$C53,'Data Repository Table'!$G:$G,'Expenses Analysis'!$D53,'Data Repository Table'!$D:$D,'Expenses Analysis'!Q$46)</f>
        <v>1452590.2533372999</v>
      </c>
      <c r="R53" s="62">
        <f t="shared" si="6"/>
        <v>21090666.556378298</v>
      </c>
      <c r="S53" s="6"/>
      <c r="T53" s="6"/>
      <c r="U53" s="6"/>
      <c r="V53" s="6"/>
      <c r="W53" s="6"/>
    </row>
    <row r="54" spans="1:32" ht="14.25" customHeight="1">
      <c r="A54" s="37" t="s">
        <v>91</v>
      </c>
      <c r="B54" s="37" t="s">
        <v>43</v>
      </c>
      <c r="C54" s="37" t="s">
        <v>49</v>
      </c>
      <c r="D54" s="37" t="s">
        <v>53</v>
      </c>
      <c r="E54" s="6"/>
      <c r="F54" s="62">
        <f>SUMIFS('Data Repository Table'!$I:$I,'Data Repository Table'!$B:$B,'Expenses Analysis'!$B$48,'Data Repository Table'!$F:$F,'Expenses Analysis'!$C54,'Data Repository Table'!$G:$G,'Expenses Analysis'!$D54,'Data Repository Table'!$D:$D,'Expenses Analysis'!F$46)</f>
        <v>886197.60176639946</v>
      </c>
      <c r="G54" s="62">
        <f>SUMIFS('Data Repository Table'!$I:$I,'Data Repository Table'!$B:$B,'Expenses Analysis'!$B$48,'Data Repository Table'!$F:$F,'Expenses Analysis'!$C54,'Data Repository Table'!$G:$G,'Expenses Analysis'!$D54,'Data Repository Table'!$D:$D,'Expenses Analysis'!G$46)</f>
        <v>1012646.749821</v>
      </c>
      <c r="H54" s="62">
        <f>SUMIFS('Data Repository Table'!$I:$I,'Data Repository Table'!$B:$B,'Expenses Analysis'!$B$48,'Data Repository Table'!$F:$F,'Expenses Analysis'!$C54,'Data Repository Table'!$G:$G,'Expenses Analysis'!$D54,'Data Repository Table'!$D:$D,'Expenses Analysis'!H$46)</f>
        <v>1025398.9493285995</v>
      </c>
      <c r="I54" s="62">
        <f>SUMIFS('Data Repository Table'!$I:$I,'Data Repository Table'!$B:$B,'Expenses Analysis'!$B$48,'Data Repository Table'!$F:$F,'Expenses Analysis'!$C54,'Data Repository Table'!$G:$G,'Expenses Analysis'!$D54,'Data Repository Table'!$D:$D,'Expenses Analysis'!I$46)</f>
        <v>1186610.9527146001</v>
      </c>
      <c r="J54" s="62">
        <f>SUMIFS('Data Repository Table'!$I:$I,'Data Repository Table'!$B:$B,'Expenses Analysis'!$B$48,'Data Repository Table'!$F:$F,'Expenses Analysis'!$C54,'Data Repository Table'!$G:$G,'Expenses Analysis'!$D54,'Data Repository Table'!$D:$D,'Expenses Analysis'!J$46)</f>
        <v>1229462.2582892999</v>
      </c>
      <c r="K54" s="62">
        <f>SUMIFS('Data Repository Table'!$I:$I,'Data Repository Table'!$B:$B,'Expenses Analysis'!$B$48,'Data Repository Table'!$F:$F,'Expenses Analysis'!$C54,'Data Repository Table'!$G:$G,'Expenses Analysis'!$D54,'Data Repository Table'!$D:$D,'Expenses Analysis'!K$46)</f>
        <v>749668.56593790022</v>
      </c>
      <c r="L54" s="62">
        <f>SUMIFS('Data Repository Table'!$I:$I,'Data Repository Table'!$B:$B,'Expenses Analysis'!$B$48,'Data Repository Table'!$F:$F,'Expenses Analysis'!$C54,'Data Repository Table'!$G:$G,'Expenses Analysis'!$D54,'Data Repository Table'!$D:$D,'Expenses Analysis'!L$46)</f>
        <v>774322.04976840003</v>
      </c>
      <c r="M54" s="62">
        <f>SUMIFS('Data Repository Table'!$I:$I,'Data Repository Table'!$B:$B,'Expenses Analysis'!$B$48,'Data Repository Table'!$F:$F,'Expenses Analysis'!$C54,'Data Repository Table'!$G:$G,'Expenses Analysis'!$D54,'Data Repository Table'!$D:$D,'Expenses Analysis'!M$46)</f>
        <v>795356.48947859998</v>
      </c>
      <c r="N54" s="62">
        <f>SUMIFS('Data Repository Table'!$I:$I,'Data Repository Table'!$B:$B,'Expenses Analysis'!$B$48,'Data Repository Table'!$F:$F,'Expenses Analysis'!$C54,'Data Repository Table'!$G:$G,'Expenses Analysis'!$D54,'Data Repository Table'!$D:$D,'Expenses Analysis'!N$46)</f>
        <v>795992.24834010005</v>
      </c>
      <c r="O54" s="62">
        <f>SUMIFS('Data Repository Table'!$I:$I,'Data Repository Table'!$B:$B,'Expenses Analysis'!$B$48,'Data Repository Table'!$F:$F,'Expenses Analysis'!$C54,'Data Repository Table'!$G:$G,'Expenses Analysis'!$D54,'Data Repository Table'!$D:$D,'Expenses Analysis'!O$46)</f>
        <v>759387.99960660015</v>
      </c>
      <c r="P54" s="62">
        <f>SUMIFS('Data Repository Table'!$I:$I,'Data Repository Table'!$B:$B,'Expenses Analysis'!$B$48,'Data Repository Table'!$F:$F,'Expenses Analysis'!$C54,'Data Repository Table'!$G:$G,'Expenses Analysis'!$D54,'Data Repository Table'!$D:$D,'Expenses Analysis'!P$46)</f>
        <v>879614.44655700005</v>
      </c>
      <c r="Q54" s="62">
        <f>SUMIFS('Data Repository Table'!$I:$I,'Data Repository Table'!$B:$B,'Expenses Analysis'!$B$48,'Data Repository Table'!$F:$F,'Expenses Analysis'!$C54,'Data Repository Table'!$G:$G,'Expenses Analysis'!$D54,'Data Repository Table'!$D:$D,'Expenses Analysis'!Q$46)</f>
        <v>718766.35225710005</v>
      </c>
      <c r="R54" s="62">
        <f t="shared" si="6"/>
        <v>10813424.6638656</v>
      </c>
      <c r="S54" s="6"/>
      <c r="T54" s="6"/>
      <c r="U54" s="6"/>
      <c r="V54" s="6"/>
      <c r="W54" s="6"/>
    </row>
    <row r="55" spans="1:32" ht="14.25" customHeight="1">
      <c r="A55" s="37" t="s">
        <v>91</v>
      </c>
      <c r="B55" s="37" t="s">
        <v>43</v>
      </c>
      <c r="C55" s="37" t="s">
        <v>54</v>
      </c>
      <c r="D55" s="37" t="s">
        <v>55</v>
      </c>
      <c r="E55" s="6"/>
      <c r="F55" s="62">
        <f>SUMIFS('Data Repository Table'!$I:$I,'Data Repository Table'!$B:$B,'Expenses Analysis'!$B$48,'Data Repository Table'!$F:$F,'Expenses Analysis'!$C55,'Data Repository Table'!$G:$G,'Expenses Analysis'!$D55,'Data Repository Table'!$D:$D,'Expenses Analysis'!F$46)</f>
        <v>7367588.6791624967</v>
      </c>
      <c r="G55" s="62">
        <f>SUMIFS('Data Repository Table'!$I:$I,'Data Repository Table'!$B:$B,'Expenses Analysis'!$B$48,'Data Repository Table'!$F:$F,'Expenses Analysis'!$C55,'Data Repository Table'!$G:$G,'Expenses Analysis'!$D55,'Data Repository Table'!$D:$D,'Expenses Analysis'!G$46)</f>
        <v>7849336.0209874995</v>
      </c>
      <c r="H55" s="62">
        <f>SUMIFS('Data Repository Table'!$I:$I,'Data Repository Table'!$B:$B,'Expenses Analysis'!$B$48,'Data Repository Table'!$F:$F,'Expenses Analysis'!$C55,'Data Repository Table'!$G:$G,'Expenses Analysis'!$D55,'Data Repository Table'!$D:$D,'Expenses Analysis'!H$46)</f>
        <v>8389760.6297374964</v>
      </c>
      <c r="I55" s="62">
        <f>SUMIFS('Data Repository Table'!$I:$I,'Data Repository Table'!$B:$B,'Expenses Analysis'!$B$48,'Data Repository Table'!$F:$F,'Expenses Analysis'!$C55,'Data Repository Table'!$G:$G,'Expenses Analysis'!$D55,'Data Repository Table'!$D:$D,'Expenses Analysis'!I$46)</f>
        <v>9137407.9125625007</v>
      </c>
      <c r="J55" s="62">
        <f>SUMIFS('Data Repository Table'!$I:$I,'Data Repository Table'!$B:$B,'Expenses Analysis'!$B$48,'Data Repository Table'!$F:$F,'Expenses Analysis'!$C55,'Data Repository Table'!$G:$G,'Expenses Analysis'!$D55,'Data Repository Table'!$D:$D,'Expenses Analysis'!J$46)</f>
        <v>9187415.9798249993</v>
      </c>
      <c r="K55" s="62">
        <f>SUMIFS('Data Repository Table'!$I:$I,'Data Repository Table'!$B:$B,'Expenses Analysis'!$B$48,'Data Repository Table'!$F:$F,'Expenses Analysis'!$C55,'Data Repository Table'!$G:$G,'Expenses Analysis'!$D55,'Data Repository Table'!$D:$D,'Expenses Analysis'!K$46)</f>
        <v>5779740.0739000011</v>
      </c>
      <c r="L55" s="62">
        <f>SUMIFS('Data Repository Table'!$I:$I,'Data Repository Table'!$B:$B,'Expenses Analysis'!$B$48,'Data Repository Table'!$F:$F,'Expenses Analysis'!$C55,'Data Repository Table'!$G:$G,'Expenses Analysis'!$D55,'Data Repository Table'!$D:$D,'Expenses Analysis'!L$46)</f>
        <v>6008311.4579999996</v>
      </c>
      <c r="M55" s="62">
        <f>SUMIFS('Data Repository Table'!$I:$I,'Data Repository Table'!$B:$B,'Expenses Analysis'!$B$48,'Data Repository Table'!$F:$F,'Expenses Analysis'!$C55,'Data Repository Table'!$G:$G,'Expenses Analysis'!$D55,'Data Repository Table'!$D:$D,'Expenses Analysis'!M$46)</f>
        <v>6995040.989875</v>
      </c>
      <c r="N55" s="62">
        <f>SUMIFS('Data Repository Table'!$I:$I,'Data Repository Table'!$B:$B,'Expenses Analysis'!$B$48,'Data Repository Table'!$F:$F,'Expenses Analysis'!$C55,'Data Repository Table'!$G:$G,'Expenses Analysis'!$D55,'Data Repository Table'!$D:$D,'Expenses Analysis'!N$46)</f>
        <v>6352457.05155</v>
      </c>
      <c r="O55" s="62">
        <f>SUMIFS('Data Repository Table'!$I:$I,'Data Repository Table'!$B:$B,'Expenses Analysis'!$B$48,'Data Repository Table'!$F:$F,'Expenses Analysis'!$C55,'Data Repository Table'!$G:$G,'Expenses Analysis'!$D55,'Data Repository Table'!$D:$D,'Expenses Analysis'!O$46)</f>
        <v>6560328.9663875001</v>
      </c>
      <c r="P55" s="62">
        <f>SUMIFS('Data Repository Table'!$I:$I,'Data Repository Table'!$B:$B,'Expenses Analysis'!$B$48,'Data Repository Table'!$F:$F,'Expenses Analysis'!$C55,'Data Repository Table'!$G:$G,'Expenses Analysis'!$D55,'Data Repository Table'!$D:$D,'Expenses Analysis'!P$46)</f>
        <v>7526766.7026125006</v>
      </c>
      <c r="Q55" s="62">
        <f>SUMIFS('Data Repository Table'!$I:$I,'Data Repository Table'!$B:$B,'Expenses Analysis'!$B$48,'Data Repository Table'!$F:$F,'Expenses Analysis'!$C55,'Data Repository Table'!$G:$G,'Expenses Analysis'!$D55,'Data Repository Table'!$D:$D,'Expenses Analysis'!Q$46)</f>
        <v>6174477.1062125005</v>
      </c>
      <c r="R55" s="62">
        <f t="shared" si="6"/>
        <v>87328631.570812494</v>
      </c>
      <c r="S55" s="6"/>
      <c r="T55" s="6"/>
      <c r="U55" s="6"/>
      <c r="V55" s="6"/>
      <c r="W55" s="6"/>
    </row>
    <row r="56" spans="1:32" ht="14.25" customHeight="1">
      <c r="A56" s="76" t="s">
        <v>69</v>
      </c>
      <c r="B56" s="76" t="s">
        <v>69</v>
      </c>
      <c r="C56" s="76" t="s">
        <v>69</v>
      </c>
      <c r="D56" s="76" t="s">
        <v>69</v>
      </c>
      <c r="E56" s="78"/>
      <c r="F56" s="77">
        <f t="shared" ref="F56:Q56" si="7">SUM(F48:F55)</f>
        <v>22966838.620812498</v>
      </c>
      <c r="G56" s="77">
        <f t="shared" si="7"/>
        <v>24947249.959452901</v>
      </c>
      <c r="H56" s="77">
        <f t="shared" si="7"/>
        <v>26345250.763193868</v>
      </c>
      <c r="I56" s="77">
        <f t="shared" si="7"/>
        <v>29462554.841881588</v>
      </c>
      <c r="J56" s="77">
        <f t="shared" si="7"/>
        <v>29964506.389362231</v>
      </c>
      <c r="K56" s="77">
        <f t="shared" si="7"/>
        <v>22328717.471234206</v>
      </c>
      <c r="L56" s="77">
        <f t="shared" si="7"/>
        <v>26435964.487404898</v>
      </c>
      <c r="M56" s="77">
        <f t="shared" si="7"/>
        <v>28369994.790195849</v>
      </c>
      <c r="N56" s="77">
        <f t="shared" si="7"/>
        <v>28114194.668248728</v>
      </c>
      <c r="O56" s="77">
        <f t="shared" si="7"/>
        <v>27287085.003526852</v>
      </c>
      <c r="P56" s="77">
        <f t="shared" si="7"/>
        <v>31724933.607775252</v>
      </c>
      <c r="Q56" s="77">
        <f t="shared" si="7"/>
        <v>23319121.809010051</v>
      </c>
      <c r="R56" s="77">
        <f t="shared" si="6"/>
        <v>321266412.41209894</v>
      </c>
      <c r="S56" s="78"/>
      <c r="T56" s="78"/>
      <c r="U56" s="78"/>
      <c r="V56" s="78"/>
      <c r="W56" s="78"/>
      <c r="X56" s="79"/>
      <c r="Y56" s="79"/>
      <c r="Z56" s="79"/>
      <c r="AA56" s="79"/>
      <c r="AB56" s="79"/>
      <c r="AC56" s="79"/>
      <c r="AD56" s="79"/>
      <c r="AE56" s="79"/>
      <c r="AF56" s="79"/>
    </row>
    <row r="57" spans="1:32" ht="14.25" customHeight="1">
      <c r="A57" s="83"/>
      <c r="T57" s="84"/>
      <c r="U57" s="84"/>
      <c r="V57" s="84"/>
      <c r="W57" s="84"/>
    </row>
    <row r="58" spans="1:32" ht="14.25" customHeight="1">
      <c r="A58" s="83"/>
      <c r="T58" s="84"/>
      <c r="U58" s="84"/>
      <c r="V58" s="84"/>
      <c r="W58" s="84"/>
    </row>
    <row r="59" spans="1:32" ht="14.25" customHeight="1">
      <c r="A59" s="83"/>
      <c r="T59" s="84"/>
      <c r="U59" s="84"/>
      <c r="V59" s="84"/>
      <c r="W59" s="84"/>
    </row>
    <row r="60" spans="1:32" ht="14.25" customHeight="1">
      <c r="A60" s="83"/>
      <c r="T60" s="84"/>
      <c r="U60" s="84"/>
      <c r="V60" s="84"/>
      <c r="W60" s="84"/>
    </row>
    <row r="61" spans="1:32" ht="14.25" customHeight="1">
      <c r="A61" s="83"/>
      <c r="T61" s="84"/>
      <c r="U61" s="84"/>
      <c r="V61" s="84"/>
      <c r="W61" s="84"/>
    </row>
    <row r="62" spans="1:32" ht="14.25" customHeight="1">
      <c r="A62" s="6"/>
      <c r="B62" s="6"/>
      <c r="C62" s="6"/>
      <c r="D62" s="6"/>
      <c r="E62" s="6"/>
      <c r="F62" s="7"/>
      <c r="G62" s="7"/>
      <c r="H62" s="7"/>
      <c r="I62" s="7"/>
      <c r="J62" s="7"/>
      <c r="K62" s="7"/>
      <c r="L62" s="7"/>
      <c r="M62" s="7"/>
      <c r="N62" s="7"/>
      <c r="O62" s="7"/>
      <c r="P62" s="7"/>
      <c r="Q62" s="7"/>
      <c r="R62" s="7"/>
      <c r="S62" s="6"/>
      <c r="T62" s="6"/>
      <c r="U62" s="6"/>
      <c r="V62" s="6"/>
      <c r="W62" s="6"/>
    </row>
    <row r="63" spans="1:32" ht="14.25" customHeight="1">
      <c r="A63" s="6"/>
      <c r="B63" s="6"/>
      <c r="C63" s="6"/>
      <c r="D63" s="6"/>
      <c r="E63" s="6"/>
      <c r="F63" s="7"/>
      <c r="G63" s="7"/>
      <c r="H63" s="7"/>
      <c r="I63" s="7"/>
      <c r="J63" s="7"/>
      <c r="K63" s="7"/>
      <c r="L63" s="7"/>
      <c r="M63" s="7"/>
      <c r="N63" s="7"/>
      <c r="O63" s="7"/>
      <c r="P63" s="7"/>
      <c r="Q63" s="7"/>
      <c r="R63" s="7"/>
      <c r="S63" s="6"/>
      <c r="T63" s="6"/>
      <c r="U63" s="6"/>
      <c r="V63" s="6"/>
      <c r="W63" s="6"/>
    </row>
    <row r="64" spans="1:32" ht="14.25" customHeight="1">
      <c r="A64" s="6"/>
      <c r="B64" s="6"/>
      <c r="C64" s="6"/>
      <c r="D64" s="6"/>
      <c r="E64" s="6"/>
      <c r="F64" s="7"/>
      <c r="G64" s="7"/>
      <c r="H64" s="7"/>
      <c r="I64" s="7"/>
      <c r="J64" s="7"/>
      <c r="K64" s="7"/>
      <c r="L64" s="7"/>
      <c r="M64" s="7"/>
      <c r="N64" s="7"/>
      <c r="O64" s="7"/>
      <c r="P64" s="7"/>
      <c r="Q64" s="7"/>
      <c r="R64" s="7"/>
      <c r="S64" s="6"/>
      <c r="T64" s="6"/>
      <c r="U64" s="6"/>
      <c r="V64" s="6"/>
      <c r="W64" s="6"/>
    </row>
    <row r="65" spans="1:32" ht="14.25" customHeight="1">
      <c r="A65" s="6"/>
      <c r="B65" s="6"/>
      <c r="C65" s="6"/>
      <c r="D65" s="6"/>
      <c r="E65" s="6"/>
      <c r="F65" s="7"/>
      <c r="G65" s="7"/>
      <c r="H65" s="7"/>
      <c r="I65" s="7"/>
      <c r="J65" s="7"/>
      <c r="K65" s="7"/>
      <c r="L65" s="7"/>
      <c r="M65" s="7"/>
      <c r="N65" s="7"/>
      <c r="O65" s="7"/>
      <c r="P65" s="7"/>
      <c r="Q65" s="7"/>
      <c r="R65" s="7"/>
      <c r="S65" s="6"/>
      <c r="T65" s="6"/>
      <c r="U65" s="6"/>
      <c r="V65" s="6"/>
      <c r="W65" s="6"/>
    </row>
    <row r="66" spans="1:32" ht="14.25" customHeight="1">
      <c r="A66" s="6"/>
      <c r="B66" s="6"/>
      <c r="C66" s="6"/>
      <c r="D66" s="6"/>
      <c r="E66" s="6"/>
      <c r="F66" s="7"/>
      <c r="G66" s="7"/>
      <c r="H66" s="7"/>
      <c r="I66" s="7"/>
      <c r="J66" s="7"/>
      <c r="K66" s="7"/>
      <c r="L66" s="7"/>
      <c r="M66" s="7"/>
      <c r="N66" s="7"/>
      <c r="O66" s="7"/>
      <c r="P66" s="7"/>
      <c r="Q66" s="7"/>
      <c r="R66" s="7"/>
      <c r="S66" s="6"/>
      <c r="T66" s="6"/>
      <c r="U66" s="6"/>
      <c r="V66" s="6"/>
      <c r="W66" s="6"/>
    </row>
    <row r="67" spans="1:32" ht="14.25" customHeight="1">
      <c r="A67" s="6"/>
      <c r="B67" s="6"/>
      <c r="C67" s="6"/>
      <c r="D67" s="6"/>
      <c r="E67" s="6"/>
      <c r="F67" s="7"/>
      <c r="G67" s="7"/>
      <c r="H67" s="7"/>
      <c r="I67" s="7"/>
      <c r="J67" s="7"/>
      <c r="K67" s="7"/>
      <c r="L67" s="7"/>
      <c r="M67" s="7"/>
      <c r="N67" s="7"/>
      <c r="O67" s="7"/>
      <c r="P67" s="7"/>
      <c r="Q67" s="7"/>
      <c r="R67" s="7"/>
      <c r="S67" s="6"/>
      <c r="T67" s="6"/>
      <c r="U67" s="6"/>
      <c r="V67" s="6"/>
      <c r="W67" s="6"/>
    </row>
    <row r="68" spans="1:32" ht="14.25" customHeight="1">
      <c r="A68" s="6"/>
      <c r="B68" s="6"/>
      <c r="C68" s="6"/>
      <c r="D68" s="6"/>
      <c r="E68" s="6"/>
      <c r="F68" s="7"/>
      <c r="G68" s="7"/>
      <c r="H68" s="7"/>
      <c r="I68" s="7"/>
      <c r="J68" s="7"/>
      <c r="K68" s="7"/>
      <c r="L68" s="7"/>
      <c r="M68" s="7"/>
      <c r="N68" s="7"/>
      <c r="O68" s="7"/>
      <c r="P68" s="7"/>
      <c r="Q68" s="7"/>
      <c r="R68" s="7"/>
      <c r="S68" s="6"/>
      <c r="T68" s="6"/>
      <c r="U68" s="6"/>
      <c r="V68" s="6"/>
      <c r="W68" s="6"/>
    </row>
    <row r="69" spans="1:32" ht="14.25" customHeight="1">
      <c r="A69" s="6"/>
      <c r="B69" s="6"/>
      <c r="C69" s="6"/>
      <c r="D69" s="6"/>
      <c r="E69" s="6"/>
      <c r="F69" s="7"/>
      <c r="G69" s="7"/>
      <c r="H69" s="7"/>
      <c r="I69" s="7"/>
      <c r="J69" s="7"/>
      <c r="K69" s="7"/>
      <c r="L69" s="7"/>
      <c r="M69" s="7"/>
      <c r="N69" s="7"/>
      <c r="O69" s="7"/>
      <c r="P69" s="7"/>
      <c r="Q69" s="7"/>
      <c r="R69" s="7"/>
      <c r="S69" s="6"/>
      <c r="T69" s="6"/>
      <c r="U69" s="6"/>
      <c r="V69" s="6"/>
      <c r="W69" s="6"/>
    </row>
    <row r="70" spans="1:32" ht="14.25" customHeight="1">
      <c r="A70" s="6"/>
      <c r="B70" s="6"/>
      <c r="C70" s="6"/>
      <c r="D70" s="6"/>
      <c r="E70" s="6"/>
      <c r="F70" s="7"/>
      <c r="G70" s="7"/>
      <c r="H70" s="7"/>
      <c r="I70" s="7"/>
      <c r="J70" s="7"/>
      <c r="K70" s="7"/>
      <c r="L70" s="7"/>
      <c r="M70" s="7"/>
      <c r="N70" s="7"/>
      <c r="O70" s="7"/>
      <c r="P70" s="7"/>
      <c r="Q70" s="7"/>
      <c r="R70" s="7"/>
      <c r="S70" s="6"/>
      <c r="T70" s="6"/>
      <c r="U70" s="6"/>
      <c r="V70" s="6"/>
      <c r="W70" s="6"/>
    </row>
    <row r="71" spans="1:32" ht="14.25" customHeight="1">
      <c r="A71" s="6"/>
      <c r="B71" s="6"/>
      <c r="C71" s="6"/>
      <c r="D71" s="6"/>
      <c r="E71" s="6"/>
      <c r="F71" s="7"/>
      <c r="G71" s="7"/>
      <c r="H71" s="7"/>
      <c r="I71" s="7"/>
      <c r="J71" s="7"/>
      <c r="K71" s="7"/>
      <c r="L71" s="7"/>
      <c r="M71" s="7"/>
      <c r="N71" s="7"/>
      <c r="O71" s="7"/>
      <c r="P71" s="7"/>
      <c r="Q71" s="7"/>
      <c r="R71" s="7"/>
      <c r="S71" s="6"/>
      <c r="T71" s="6"/>
      <c r="U71" s="6"/>
      <c r="V71" s="6"/>
      <c r="W71" s="6"/>
    </row>
    <row r="72" spans="1:32" ht="14.25" customHeight="1">
      <c r="A72" s="6"/>
      <c r="B72" s="6"/>
      <c r="C72" s="6"/>
      <c r="D72" s="6"/>
      <c r="E72" s="6"/>
      <c r="F72" s="7"/>
      <c r="G72" s="7"/>
      <c r="H72" s="7"/>
      <c r="I72" s="7"/>
      <c r="J72" s="7"/>
      <c r="K72" s="7"/>
      <c r="L72" s="7"/>
      <c r="M72" s="7"/>
      <c r="N72" s="7"/>
      <c r="O72" s="7"/>
      <c r="P72" s="7"/>
      <c r="Q72" s="7"/>
      <c r="R72" s="7"/>
      <c r="S72" s="6"/>
      <c r="T72" s="6"/>
      <c r="U72" s="6"/>
      <c r="V72" s="6"/>
      <c r="W72" s="6"/>
    </row>
    <row r="73" spans="1:32" ht="14.25" customHeight="1">
      <c r="A73" s="6"/>
      <c r="B73" s="6"/>
      <c r="C73" s="6"/>
      <c r="D73" s="6"/>
      <c r="E73" s="6"/>
      <c r="F73" s="7"/>
      <c r="G73" s="7"/>
      <c r="H73" s="7"/>
      <c r="I73" s="7"/>
      <c r="J73" s="7"/>
      <c r="K73" s="7"/>
      <c r="L73" s="7"/>
      <c r="M73" s="7"/>
      <c r="N73" s="7"/>
      <c r="O73" s="7"/>
      <c r="P73" s="7"/>
      <c r="Q73" s="7"/>
      <c r="R73" s="7"/>
      <c r="S73" s="6"/>
      <c r="T73" s="6"/>
      <c r="U73" s="6"/>
      <c r="V73" s="6"/>
      <c r="W73" s="6"/>
    </row>
    <row r="74" spans="1:32" ht="14.25" customHeight="1">
      <c r="A74" s="6"/>
      <c r="B74" s="6"/>
      <c r="C74" s="6"/>
      <c r="D74" s="6"/>
      <c r="E74" s="6"/>
      <c r="F74" s="7"/>
      <c r="G74" s="7"/>
      <c r="H74" s="7"/>
      <c r="I74" s="7"/>
      <c r="J74" s="7"/>
      <c r="K74" s="7"/>
      <c r="L74" s="7"/>
      <c r="M74" s="7"/>
      <c r="N74" s="7"/>
      <c r="O74" s="7"/>
      <c r="P74" s="7"/>
      <c r="Q74" s="7"/>
      <c r="R74" s="7"/>
      <c r="S74" s="6"/>
      <c r="T74" s="6"/>
      <c r="U74" s="6"/>
      <c r="V74" s="6"/>
      <c r="W74" s="6"/>
    </row>
    <row r="75" spans="1:32" ht="20.25" customHeight="1">
      <c r="A75" s="167" t="s">
        <v>92</v>
      </c>
      <c r="B75" s="164"/>
      <c r="C75" s="164"/>
      <c r="D75" s="164"/>
      <c r="E75" s="164"/>
      <c r="F75" s="164"/>
      <c r="G75" s="164"/>
      <c r="H75" s="164"/>
      <c r="I75" s="164"/>
      <c r="J75" s="164"/>
      <c r="K75" s="164"/>
      <c r="L75" s="164"/>
      <c r="M75" s="164"/>
      <c r="N75" s="164"/>
      <c r="O75" s="164"/>
      <c r="P75" s="164"/>
      <c r="Q75" s="164"/>
      <c r="R75" s="164"/>
      <c r="S75" s="164"/>
      <c r="T75" s="164"/>
      <c r="U75" s="164"/>
      <c r="V75" s="165"/>
      <c r="W75" s="55"/>
      <c r="X75" s="66"/>
      <c r="Y75" s="66"/>
      <c r="Z75" s="66"/>
      <c r="AA75" s="66"/>
      <c r="AB75" s="66"/>
      <c r="AC75" s="66"/>
      <c r="AD75" s="66"/>
      <c r="AE75" s="66"/>
      <c r="AF75" s="66"/>
    </row>
    <row r="76" spans="1:32" ht="20.25" customHeight="1">
      <c r="A76" s="167" t="s">
        <v>93</v>
      </c>
      <c r="B76" s="164"/>
      <c r="C76" s="164"/>
      <c r="D76" s="164"/>
      <c r="E76" s="164"/>
      <c r="F76" s="164"/>
      <c r="G76" s="164"/>
      <c r="H76" s="164"/>
      <c r="I76" s="164"/>
      <c r="J76" s="164"/>
      <c r="K76" s="164"/>
      <c r="L76" s="164"/>
      <c r="M76" s="164"/>
      <c r="N76" s="164"/>
      <c r="O76" s="164"/>
      <c r="P76" s="164"/>
      <c r="Q76" s="164"/>
      <c r="R76" s="164"/>
      <c r="S76" s="164"/>
      <c r="T76" s="164"/>
      <c r="U76" s="164"/>
      <c r="V76" s="165"/>
      <c r="W76" s="55"/>
      <c r="X76" s="66"/>
      <c r="Y76" s="66"/>
      <c r="Z76" s="66"/>
      <c r="AA76" s="66"/>
      <c r="AB76" s="66"/>
      <c r="AC76" s="66"/>
      <c r="AD76" s="66"/>
      <c r="AE76" s="66"/>
      <c r="AF76" s="66"/>
    </row>
    <row r="77" spans="1:32" ht="20.25" customHeight="1">
      <c r="A77" s="167" t="s">
        <v>94</v>
      </c>
      <c r="B77" s="164"/>
      <c r="C77" s="164"/>
      <c r="D77" s="164"/>
      <c r="E77" s="164"/>
      <c r="F77" s="164"/>
      <c r="G77" s="164"/>
      <c r="H77" s="164"/>
      <c r="I77" s="164"/>
      <c r="J77" s="164"/>
      <c r="K77" s="164"/>
      <c r="L77" s="164"/>
      <c r="M77" s="164"/>
      <c r="N77" s="164"/>
      <c r="O77" s="164"/>
      <c r="P77" s="164"/>
      <c r="Q77" s="164"/>
      <c r="R77" s="164"/>
      <c r="S77" s="164"/>
      <c r="T77" s="165"/>
      <c r="U77" s="85"/>
      <c r="V77" s="85"/>
      <c r="W77" s="55"/>
      <c r="X77" s="66"/>
      <c r="Y77" s="66"/>
      <c r="Z77" s="66"/>
      <c r="AA77" s="66"/>
      <c r="AB77" s="66"/>
      <c r="AC77" s="66"/>
      <c r="AD77" s="66"/>
      <c r="AE77" s="66"/>
      <c r="AF77" s="66"/>
    </row>
    <row r="78" spans="1:32" ht="20.25" customHeight="1">
      <c r="A78" s="167" t="s">
        <v>95</v>
      </c>
      <c r="B78" s="164"/>
      <c r="C78" s="164"/>
      <c r="D78" s="164"/>
      <c r="E78" s="164"/>
      <c r="F78" s="164"/>
      <c r="G78" s="164"/>
      <c r="H78" s="164"/>
      <c r="I78" s="164"/>
      <c r="J78" s="164"/>
      <c r="K78" s="164"/>
      <c r="L78" s="164"/>
      <c r="M78" s="164"/>
      <c r="N78" s="164"/>
      <c r="O78" s="164"/>
      <c r="P78" s="164"/>
      <c r="Q78" s="164"/>
      <c r="R78" s="164"/>
      <c r="S78" s="164"/>
      <c r="T78" s="164"/>
      <c r="U78" s="164"/>
      <c r="V78" s="164"/>
      <c r="W78" s="165"/>
      <c r="X78" s="66"/>
      <c r="Y78" s="66"/>
      <c r="Z78" s="66"/>
      <c r="AA78" s="66"/>
      <c r="AB78" s="66"/>
      <c r="AC78" s="66"/>
      <c r="AD78" s="66"/>
      <c r="AE78" s="66"/>
      <c r="AF78" s="66"/>
    </row>
    <row r="79" spans="1:32" ht="31.5" customHeight="1">
      <c r="A79" s="167" t="s">
        <v>96</v>
      </c>
      <c r="B79" s="164"/>
      <c r="C79" s="164"/>
      <c r="D79" s="164"/>
      <c r="E79" s="164"/>
      <c r="F79" s="164"/>
      <c r="G79" s="164"/>
      <c r="H79" s="164"/>
      <c r="I79" s="164"/>
      <c r="J79" s="164"/>
      <c r="K79" s="164"/>
      <c r="L79" s="164"/>
      <c r="M79" s="164"/>
      <c r="N79" s="164"/>
      <c r="O79" s="164"/>
      <c r="P79" s="164"/>
      <c r="Q79" s="164"/>
      <c r="R79" s="164"/>
      <c r="S79" s="164"/>
      <c r="T79" s="164"/>
      <c r="U79" s="164"/>
      <c r="V79" s="164"/>
      <c r="W79" s="165"/>
      <c r="X79" s="66"/>
      <c r="Y79" s="66"/>
      <c r="Z79" s="66"/>
      <c r="AA79" s="66"/>
      <c r="AB79" s="66"/>
      <c r="AC79" s="66"/>
      <c r="AD79" s="66"/>
      <c r="AE79" s="66"/>
      <c r="AF79" s="66"/>
    </row>
    <row r="80" spans="1:32" ht="14.25" customHeight="1">
      <c r="A80" s="6"/>
      <c r="B80" s="6"/>
      <c r="C80" s="6"/>
      <c r="D80" s="6"/>
      <c r="E80" s="6"/>
      <c r="F80" s="7"/>
      <c r="G80" s="7"/>
      <c r="H80" s="7"/>
      <c r="I80" s="7"/>
      <c r="J80" s="7"/>
      <c r="K80" s="7"/>
      <c r="L80" s="7"/>
      <c r="M80" s="7"/>
      <c r="N80" s="7"/>
      <c r="O80" s="7"/>
      <c r="P80" s="7"/>
      <c r="Q80" s="7"/>
      <c r="R80" s="7"/>
      <c r="S80" s="6"/>
      <c r="T80" s="6"/>
      <c r="U80" s="6"/>
      <c r="V80" s="6"/>
      <c r="W80" s="6"/>
    </row>
    <row r="81" spans="1:23" ht="14.25" customHeight="1">
      <c r="A81" s="46" t="s">
        <v>16</v>
      </c>
      <c r="B81" s="46" t="s">
        <v>68</v>
      </c>
      <c r="C81" s="46" t="s">
        <v>22</v>
      </c>
      <c r="D81" s="46" t="s">
        <v>24</v>
      </c>
      <c r="E81" s="46"/>
      <c r="F81" s="69">
        <v>41456</v>
      </c>
      <c r="G81" s="69">
        <v>41487</v>
      </c>
      <c r="H81" s="69">
        <v>41518</v>
      </c>
      <c r="I81" s="69">
        <v>41548</v>
      </c>
      <c r="J81" s="69">
        <v>41579</v>
      </c>
      <c r="K81" s="69">
        <v>41609</v>
      </c>
      <c r="L81" s="69">
        <v>41640</v>
      </c>
      <c r="M81" s="69">
        <v>41671</v>
      </c>
      <c r="N81" s="69">
        <v>41699</v>
      </c>
      <c r="O81" s="69">
        <v>41730</v>
      </c>
      <c r="P81" s="69">
        <v>41760</v>
      </c>
      <c r="Q81" s="69">
        <v>41791</v>
      </c>
      <c r="R81" s="70" t="s">
        <v>69</v>
      </c>
      <c r="S81" s="6"/>
      <c r="T81" s="6"/>
      <c r="U81" s="6"/>
      <c r="V81" s="6"/>
      <c r="W81" s="6"/>
    </row>
    <row r="82" spans="1:23" ht="14.25" customHeight="1">
      <c r="A82" s="75" t="s">
        <v>34</v>
      </c>
      <c r="B82" s="75" t="s">
        <v>43</v>
      </c>
      <c r="C82" s="75"/>
      <c r="D82" s="76" t="s">
        <v>69</v>
      </c>
      <c r="E82" s="75"/>
      <c r="F82" s="77">
        <f>SUMIFS('Data Repository Table'!$I$1:$I$505,'Data Repository Table'!$C$1:$C$505,'Expenses Analysis'!$A82,'Data Repository Table'!$B$1:$B$505,'Expenses Analysis'!$B$82,'Data Repository Table'!$D$1:$D$505,'Expenses Analysis'!F$81)</f>
        <v>3458288.8701338647</v>
      </c>
      <c r="G82" s="77">
        <f>SUMIFS('Data Repository Table'!$I$1:$I$505,'Data Repository Table'!$C$1:$C$505,'Expenses Analysis'!$A82,'Data Repository Table'!$B$1:$B$505,'Expenses Analysis'!$B$82,'Data Repository Table'!$D$1:$D$505,'Expenses Analysis'!G$81)</f>
        <v>4778353.3521016249</v>
      </c>
      <c r="H82" s="77">
        <f>SUMIFS('Data Repository Table'!$I$1:$I$505,'Data Repository Table'!$C$1:$C$505,'Expenses Analysis'!$A82,'Data Repository Table'!$B$1:$B$505,'Expenses Analysis'!$B$82,'Data Repository Table'!$D$1:$D$505,'Expenses Analysis'!H$81)</f>
        <v>3741007.0627661142</v>
      </c>
      <c r="I82" s="77">
        <f>SUMIFS('Data Repository Table'!$I$1:$I$505,'Data Repository Table'!$C$1:$C$505,'Expenses Analysis'!$A82,'Data Repository Table'!$B$1:$B$505,'Expenses Analysis'!$B$82,'Data Repository Table'!$D$1:$D$505,'Expenses Analysis'!I$81)</f>
        <v>3550828.7945508747</v>
      </c>
      <c r="J82" s="77">
        <f>SUMIFS('Data Repository Table'!$I$1:$I$505,'Data Repository Table'!$C$1:$C$505,'Expenses Analysis'!$A82,'Data Repository Table'!$B$1:$B$505,'Expenses Analysis'!$B$82,'Data Repository Table'!$D$1:$D$505,'Expenses Analysis'!J$81)</f>
        <v>3646543.42684625</v>
      </c>
      <c r="K82" s="77">
        <f>SUMIFS('Data Repository Table'!$I$1:$I$505,'Data Repository Table'!$C$1:$C$505,'Expenses Analysis'!$A82,'Data Repository Table'!$B$1:$B$505,'Expenses Analysis'!$B$82,'Data Repository Table'!$D$1:$D$505,'Expenses Analysis'!K$81)</f>
        <v>3507223.3581475001</v>
      </c>
      <c r="L82" s="77">
        <f>SUMIFS('Data Repository Table'!$I$1:$I$505,'Data Repository Table'!$C$1:$C$505,'Expenses Analysis'!$A82,'Data Repository Table'!$B$1:$B$505,'Expenses Analysis'!$B$82,'Data Repository Table'!$D$1:$D$505,'Expenses Analysis'!L$81)</f>
        <v>5249820.3494999986</v>
      </c>
      <c r="M82" s="77">
        <f>SUMIFS('Data Repository Table'!$I$1:$I$505,'Data Repository Table'!$C$1:$C$505,'Expenses Analysis'!$A82,'Data Repository Table'!$B$1:$B$505,'Expenses Analysis'!$B$82,'Data Repository Table'!$D$1:$D$505,'Expenses Analysis'!M$81)</f>
        <v>4419792.6823125007</v>
      </c>
      <c r="N82" s="77">
        <f>SUMIFS('Data Repository Table'!$I$1:$I$505,'Data Repository Table'!$C$1:$C$505,'Expenses Analysis'!$A82,'Data Repository Table'!$B$1:$B$505,'Expenses Analysis'!$B$82,'Data Repository Table'!$D$1:$D$505,'Expenses Analysis'!N$81)</f>
        <v>4409725.4715</v>
      </c>
      <c r="O82" s="77">
        <f>SUMIFS('Data Repository Table'!$I$1:$I$505,'Data Repository Table'!$C$1:$C$505,'Expenses Analysis'!$A82,'Data Repository Table'!$B$1:$B$505,'Expenses Analysis'!$B$82,'Data Repository Table'!$D$1:$D$505,'Expenses Analysis'!O$81)</f>
        <v>4419304.3184062503</v>
      </c>
      <c r="P82" s="77">
        <f>SUMIFS('Data Repository Table'!$I$1:$I$505,'Data Repository Table'!$C$1:$C$505,'Expenses Analysis'!$A82,'Data Repository Table'!$B$1:$B$505,'Expenses Analysis'!$B$82,'Data Repository Table'!$D$1:$D$505,'Expenses Analysis'!P$81)</f>
        <v>4692799.18359375</v>
      </c>
      <c r="Q82" s="77">
        <f>SUMIFS('Data Repository Table'!$I$1:$I$505,'Data Repository Table'!$C$1:$C$505,'Expenses Analysis'!$A82,'Data Repository Table'!$B$1:$B$505,'Expenses Analysis'!$B$82,'Data Repository Table'!$D$1:$D$505,'Expenses Analysis'!Q$81)</f>
        <v>5350137.2224687496</v>
      </c>
      <c r="R82" s="77">
        <v>51223824.092327476</v>
      </c>
      <c r="S82" s="6"/>
      <c r="T82" s="6"/>
      <c r="U82" s="6"/>
      <c r="V82" s="6"/>
      <c r="W82" s="6"/>
    </row>
    <row r="83" spans="1:23" ht="14.25" customHeight="1">
      <c r="A83" s="75" t="s">
        <v>41</v>
      </c>
      <c r="B83" s="75"/>
      <c r="C83" s="75"/>
      <c r="D83" s="76" t="s">
        <v>69</v>
      </c>
      <c r="E83" s="75"/>
      <c r="F83" s="77">
        <f>SUMIFS('Data Repository Table'!$I$1:$I$505,'Data Repository Table'!$C$1:$C$505,'Expenses Analysis'!$A83,'Data Repository Table'!$B$1:$B$505,'Expenses Analysis'!$B$82,'Data Repository Table'!$D$1:$D$505,'Expenses Analysis'!F$81)</f>
        <v>11339551.170386208</v>
      </c>
      <c r="G83" s="77">
        <f>SUMIFS('Data Repository Table'!$I$1:$I$505,'Data Repository Table'!$C$1:$C$505,'Expenses Analysis'!$A83,'Data Repository Table'!$B$1:$B$505,'Expenses Analysis'!$B$82,'Data Repository Table'!$D$1:$D$505,'Expenses Analysis'!G$81)</f>
        <v>13660880.3343936</v>
      </c>
      <c r="H83" s="77">
        <f>SUMIFS('Data Repository Table'!$I$1:$I$505,'Data Repository Table'!$C$1:$C$505,'Expenses Analysis'!$A83,'Data Repository Table'!$B$1:$B$505,'Expenses Analysis'!$B$82,'Data Repository Table'!$D$1:$D$505,'Expenses Analysis'!H$81)</f>
        <v>13806947.680280834</v>
      </c>
      <c r="I83" s="77">
        <f>SUMIFS('Data Repository Table'!$I$1:$I$505,'Data Repository Table'!$C$1:$C$505,'Expenses Analysis'!$A83,'Data Repository Table'!$B$1:$B$505,'Expenses Analysis'!$B$82,'Data Repository Table'!$D$1:$D$505,'Expenses Analysis'!I$81)</f>
        <v>18511924.382331077</v>
      </c>
      <c r="J83" s="77">
        <f>SUMIFS('Data Repository Table'!$I$1:$I$505,'Data Repository Table'!$C$1:$C$505,'Expenses Analysis'!$A83,'Data Repository Table'!$B$1:$B$505,'Expenses Analysis'!$B$82,'Data Repository Table'!$D$1:$D$505,'Expenses Analysis'!J$81)</f>
        <v>20025365.089240894</v>
      </c>
      <c r="K83" s="77">
        <f>SUMIFS('Data Repository Table'!$I$1:$I$505,'Data Repository Table'!$C$1:$C$505,'Expenses Analysis'!$A83,'Data Repository Table'!$B$1:$B$505,'Expenses Analysis'!$B$82,'Data Repository Table'!$D$1:$D$505,'Expenses Analysis'!K$81)</f>
        <v>12958942.643539203</v>
      </c>
      <c r="L83" s="77">
        <f>SUMIFS('Data Repository Table'!$I$1:$I$505,'Data Repository Table'!$C$1:$C$505,'Expenses Analysis'!$A83,'Data Repository Table'!$B$1:$B$505,'Expenses Analysis'!$B$82,'Data Repository Table'!$D$1:$D$505,'Expenses Analysis'!L$81)</f>
        <v>13987466.323076401</v>
      </c>
      <c r="M83" s="77">
        <f>SUMIFS('Data Repository Table'!$I$1:$I$505,'Data Repository Table'!$C$1:$C$505,'Expenses Analysis'!$A83,'Data Repository Table'!$B$1:$B$505,'Expenses Analysis'!$B$82,'Data Repository Table'!$D$1:$D$505,'Expenses Analysis'!M$81)</f>
        <v>16468493.156715602</v>
      </c>
      <c r="N83" s="77">
        <f>SUMIFS('Data Repository Table'!$I$1:$I$505,'Data Repository Table'!$C$1:$C$505,'Expenses Analysis'!$A83,'Data Repository Table'!$B$1:$B$505,'Expenses Analysis'!$B$82,'Data Repository Table'!$D$1:$D$505,'Expenses Analysis'!N$81)</f>
        <v>15013580.580213603</v>
      </c>
      <c r="O83" s="77">
        <f>SUMIFS('Data Repository Table'!$I$1:$I$505,'Data Repository Table'!$C$1:$C$505,'Expenses Analysis'!$A83,'Data Repository Table'!$B$1:$B$505,'Expenses Analysis'!$B$82,'Data Repository Table'!$D$1:$D$505,'Expenses Analysis'!O$81)</f>
        <v>16135503.054039603</v>
      </c>
      <c r="P83" s="77">
        <f>SUMIFS('Data Repository Table'!$I$1:$I$505,'Data Repository Table'!$C$1:$C$505,'Expenses Analysis'!$A83,'Data Repository Table'!$B$1:$B$505,'Expenses Analysis'!$B$82,'Data Repository Table'!$D$1:$D$505,'Expenses Analysis'!P$81)</f>
        <v>18921373.302216005</v>
      </c>
      <c r="Q83" s="77">
        <f>SUMIFS('Data Repository Table'!$I$1:$I$505,'Data Repository Table'!$C$1:$C$505,'Expenses Analysis'!$A83,'Data Repository Table'!$B$1:$B$505,'Expenses Analysis'!$B$82,'Data Repository Table'!$D$1:$D$505,'Expenses Analysis'!Q$81)</f>
        <v>8489071.3235327993</v>
      </c>
      <c r="R83" s="77">
        <v>179319099.03996587</v>
      </c>
      <c r="S83" s="6"/>
      <c r="T83" s="6"/>
      <c r="U83" s="6"/>
      <c r="V83" s="6"/>
      <c r="W83" s="6"/>
    </row>
    <row r="84" spans="1:23" ht="14.25" customHeight="1">
      <c r="A84" s="75" t="s">
        <v>42</v>
      </c>
      <c r="B84" s="75"/>
      <c r="C84" s="75"/>
      <c r="D84" s="76" t="s">
        <v>69</v>
      </c>
      <c r="E84" s="75"/>
      <c r="F84" s="77">
        <f>SUMIFS('Data Repository Table'!$I$1:$I$505,'Data Repository Table'!$C$1:$C$505,'Expenses Analysis'!$A84,'Data Repository Table'!$B$1:$B$505,'Expenses Analysis'!$B$82,'Data Repository Table'!$D$1:$D$505,'Expenses Analysis'!F$81)</f>
        <v>8168998.5802924205</v>
      </c>
      <c r="G84" s="77">
        <f>SUMIFS('Data Repository Table'!$I$1:$I$505,'Data Repository Table'!$C$1:$C$505,'Expenses Analysis'!$A84,'Data Repository Table'!$B$1:$B$505,'Expenses Analysis'!$B$82,'Data Repository Table'!$D$1:$D$505,'Expenses Analysis'!G$81)</f>
        <v>6508016.2729576789</v>
      </c>
      <c r="H84" s="77">
        <f>SUMIFS('Data Repository Table'!$I$1:$I$505,'Data Repository Table'!$C$1:$C$505,'Expenses Analysis'!$A84,'Data Repository Table'!$B$1:$B$505,'Expenses Analysis'!$B$82,'Data Repository Table'!$D$1:$D$505,'Expenses Analysis'!H$81)</f>
        <v>8797296.0201469176</v>
      </c>
      <c r="I84" s="77">
        <f>SUMIFS('Data Repository Table'!$I$1:$I$505,'Data Repository Table'!$C$1:$C$505,'Expenses Analysis'!$A84,'Data Repository Table'!$B$1:$B$505,'Expenses Analysis'!$B$82,'Data Repository Table'!$D$1:$D$505,'Expenses Analysis'!I$81)</f>
        <v>7399801.6649996387</v>
      </c>
      <c r="J84" s="77">
        <f>SUMIFS('Data Repository Table'!$I$1:$I$505,'Data Repository Table'!$C$1:$C$505,'Expenses Analysis'!$A84,'Data Repository Table'!$B$1:$B$505,'Expenses Analysis'!$B$82,'Data Repository Table'!$D$1:$D$505,'Expenses Analysis'!J$81)</f>
        <v>6292597.87327509</v>
      </c>
      <c r="K84" s="77">
        <f>SUMIFS('Data Repository Table'!$I$1:$I$505,'Data Repository Table'!$C$1:$C$505,'Expenses Analysis'!$A84,'Data Repository Table'!$B$1:$B$505,'Expenses Analysis'!$B$82,'Data Repository Table'!$D$1:$D$505,'Expenses Analysis'!K$81)</f>
        <v>5862551.4695474999</v>
      </c>
      <c r="L84" s="77">
        <f>SUMIFS('Data Repository Table'!$I$1:$I$505,'Data Repository Table'!$C$1:$C$505,'Expenses Analysis'!$A84,'Data Repository Table'!$B$1:$B$505,'Expenses Analysis'!$B$82,'Data Repository Table'!$D$1:$D$505,'Expenses Analysis'!L$81)</f>
        <v>7198677.8148285002</v>
      </c>
      <c r="M84" s="77">
        <f>SUMIFS('Data Repository Table'!$I$1:$I$505,'Data Repository Table'!$C$1:$C$505,'Expenses Analysis'!$A84,'Data Repository Table'!$B$1:$B$505,'Expenses Analysis'!$B$82,'Data Repository Table'!$D$1:$D$505,'Expenses Analysis'!M$81)</f>
        <v>7481708.9511677492</v>
      </c>
      <c r="N84" s="77">
        <f>SUMIFS('Data Repository Table'!$I$1:$I$505,'Data Repository Table'!$C$1:$C$505,'Expenses Analysis'!$A84,'Data Repository Table'!$B$1:$B$505,'Expenses Analysis'!$B$82,'Data Repository Table'!$D$1:$D$505,'Expenses Analysis'!N$81)</f>
        <v>8690888.6165351253</v>
      </c>
      <c r="O84" s="77">
        <f>SUMIFS('Data Repository Table'!$I$1:$I$505,'Data Repository Table'!$C$1:$C$505,'Expenses Analysis'!$A84,'Data Repository Table'!$B$1:$B$505,'Expenses Analysis'!$B$82,'Data Repository Table'!$D$1:$D$505,'Expenses Analysis'!O$81)</f>
        <v>6732277.631081</v>
      </c>
      <c r="P84" s="77">
        <f>SUMIFS('Data Repository Table'!$I$1:$I$505,'Data Repository Table'!$C$1:$C$505,'Expenses Analysis'!$A84,'Data Repository Table'!$B$1:$B$505,'Expenses Analysis'!$B$82,'Data Repository Table'!$D$1:$D$505,'Expenses Analysis'!P$81)</f>
        <v>8110761.1219654996</v>
      </c>
      <c r="Q84" s="77">
        <f>SUMIFS('Data Repository Table'!$I$1:$I$505,'Data Repository Table'!$C$1:$C$505,'Expenses Analysis'!$A84,'Data Repository Table'!$B$1:$B$505,'Expenses Analysis'!$B$82,'Data Repository Table'!$D$1:$D$505,'Expenses Analysis'!Q$81)</f>
        <v>9479913.2630085014</v>
      </c>
      <c r="R84" s="77">
        <v>90723489.279805601</v>
      </c>
      <c r="S84" s="6"/>
      <c r="T84" s="6"/>
      <c r="U84" s="6"/>
      <c r="V84" s="6"/>
      <c r="W84" s="6"/>
    </row>
    <row r="85" spans="1:23" ht="14.25" customHeight="1">
      <c r="A85" s="75" t="s">
        <v>97</v>
      </c>
      <c r="B85" s="75"/>
      <c r="C85" s="75"/>
      <c r="D85" s="76" t="s">
        <v>69</v>
      </c>
      <c r="E85" s="75"/>
      <c r="F85" s="77">
        <f>SUM(F82:F84)</f>
        <v>22966838.620812491</v>
      </c>
      <c r="G85" s="77">
        <f t="shared" ref="G85:Q85" si="8">SUM(G82:G84)</f>
        <v>24947249.959452905</v>
      </c>
      <c r="H85" s="77">
        <f t="shared" si="8"/>
        <v>26345250.763193864</v>
      </c>
      <c r="I85" s="77">
        <f t="shared" si="8"/>
        <v>29462554.841881588</v>
      </c>
      <c r="J85" s="77">
        <f t="shared" si="8"/>
        <v>29964506.389362235</v>
      </c>
      <c r="K85" s="77">
        <f t="shared" si="8"/>
        <v>22328717.471234202</v>
      </c>
      <c r="L85" s="77">
        <f t="shared" si="8"/>
        <v>26435964.487404898</v>
      </c>
      <c r="M85" s="77">
        <f t="shared" si="8"/>
        <v>28369994.790195853</v>
      </c>
      <c r="N85" s="77">
        <f t="shared" si="8"/>
        <v>28114194.668248728</v>
      </c>
      <c r="O85" s="77">
        <f t="shared" si="8"/>
        <v>27287085.003526852</v>
      </c>
      <c r="P85" s="77">
        <f t="shared" si="8"/>
        <v>31724933.607775256</v>
      </c>
      <c r="Q85" s="77">
        <f t="shared" si="8"/>
        <v>23319121.809010051</v>
      </c>
      <c r="R85" s="77">
        <v>321266412.41209894</v>
      </c>
      <c r="S85" s="6"/>
      <c r="T85" s="6"/>
      <c r="U85" s="6"/>
      <c r="V85" s="6"/>
      <c r="W85" s="6"/>
    </row>
    <row r="86" spans="1:23" ht="14.25" customHeight="1">
      <c r="A86" s="6"/>
      <c r="B86" s="6"/>
      <c r="C86" s="6"/>
      <c r="D86" s="6"/>
      <c r="E86" s="6"/>
      <c r="F86" s="7"/>
      <c r="G86" s="7"/>
      <c r="H86" s="7"/>
      <c r="I86" s="7"/>
      <c r="J86" s="7"/>
      <c r="K86" s="7"/>
      <c r="L86" s="7"/>
      <c r="M86" s="7"/>
      <c r="N86" s="7"/>
      <c r="O86" s="7"/>
      <c r="P86" s="7"/>
      <c r="Q86" s="7"/>
      <c r="R86" s="7"/>
      <c r="S86" s="6"/>
      <c r="T86" s="6"/>
      <c r="U86" s="6"/>
      <c r="V86" s="6"/>
      <c r="W86" s="6"/>
    </row>
    <row r="87" spans="1:23" ht="14.25" customHeight="1">
      <c r="A87" s="6"/>
      <c r="B87" s="6"/>
      <c r="C87" s="6"/>
      <c r="D87" s="6"/>
      <c r="E87" s="6"/>
      <c r="F87" s="7"/>
      <c r="G87" s="7"/>
      <c r="H87" s="7"/>
      <c r="I87" s="7"/>
      <c r="J87" s="7"/>
      <c r="K87" s="7"/>
      <c r="L87" s="7"/>
      <c r="M87" s="7"/>
      <c r="N87" s="7"/>
      <c r="O87" s="7"/>
      <c r="P87" s="7"/>
      <c r="Q87" s="7"/>
      <c r="R87" s="7"/>
      <c r="S87" s="6"/>
      <c r="T87" s="6"/>
      <c r="U87" s="6"/>
      <c r="V87" s="6"/>
      <c r="W87" s="6"/>
    </row>
    <row r="88" spans="1:23" ht="14.25" customHeight="1">
      <c r="A88" s="6"/>
      <c r="B88" s="6"/>
      <c r="C88" s="6"/>
      <c r="D88" s="6"/>
      <c r="E88" s="6"/>
      <c r="F88" s="7"/>
      <c r="G88" s="7"/>
      <c r="H88" s="7"/>
      <c r="I88" s="7"/>
      <c r="J88" s="7"/>
      <c r="K88" s="7"/>
      <c r="L88" s="7"/>
      <c r="M88" s="7"/>
      <c r="N88" s="7"/>
      <c r="O88" s="7"/>
      <c r="P88" s="7"/>
      <c r="Q88" s="7"/>
      <c r="R88" s="7"/>
      <c r="S88" s="6"/>
      <c r="T88" s="6"/>
      <c r="U88" s="6"/>
      <c r="V88" s="6"/>
      <c r="W88" s="6"/>
    </row>
    <row r="89" spans="1:23" ht="14.25" customHeight="1">
      <c r="A89" s="6"/>
      <c r="B89" s="6"/>
      <c r="C89" s="6"/>
      <c r="D89" s="6"/>
      <c r="E89" s="6"/>
      <c r="F89" s="7"/>
      <c r="G89" s="7"/>
      <c r="H89" s="7"/>
      <c r="I89" s="7"/>
      <c r="J89" s="7"/>
      <c r="K89" s="7"/>
      <c r="L89" s="7"/>
      <c r="M89" s="7"/>
      <c r="N89" s="7"/>
      <c r="O89" s="7"/>
      <c r="P89" s="7"/>
      <c r="Q89" s="7"/>
      <c r="R89" s="7"/>
      <c r="S89" s="6"/>
      <c r="T89" s="6"/>
      <c r="U89" s="6"/>
      <c r="V89" s="6"/>
      <c r="W89" s="6"/>
    </row>
    <row r="90" spans="1:23" ht="14.25" customHeight="1">
      <c r="A90" s="6"/>
      <c r="B90" s="6"/>
      <c r="C90" s="6"/>
      <c r="D90" s="6"/>
      <c r="E90" s="6"/>
      <c r="F90" s="7"/>
      <c r="G90" s="7"/>
      <c r="H90" s="7"/>
      <c r="I90" s="7"/>
      <c r="J90" s="7"/>
      <c r="K90" s="7"/>
      <c r="L90" s="7"/>
      <c r="M90" s="7"/>
      <c r="N90" s="7"/>
      <c r="O90" s="7"/>
      <c r="P90" s="7"/>
      <c r="Q90" s="7"/>
      <c r="R90" s="7"/>
      <c r="S90" s="6"/>
      <c r="T90" s="6"/>
      <c r="U90" s="6"/>
      <c r="V90" s="6"/>
      <c r="W90" s="6"/>
    </row>
    <row r="91" spans="1:23" ht="14.25" customHeight="1">
      <c r="A91" s="6"/>
      <c r="B91" s="6"/>
      <c r="C91" s="6"/>
      <c r="D91" s="6"/>
      <c r="E91" s="6"/>
      <c r="F91" s="7"/>
      <c r="G91" s="7"/>
      <c r="H91" s="7"/>
      <c r="I91" s="7"/>
      <c r="J91" s="7"/>
      <c r="K91" s="7"/>
      <c r="L91" s="7"/>
      <c r="M91" s="7"/>
      <c r="N91" s="7"/>
      <c r="O91" s="7"/>
      <c r="P91" s="7"/>
      <c r="Q91" s="7"/>
      <c r="R91" s="7"/>
      <c r="S91" s="6"/>
      <c r="T91" s="6"/>
      <c r="U91" s="6"/>
      <c r="V91" s="6"/>
      <c r="W91" s="6"/>
    </row>
    <row r="92" spans="1:23" ht="14.25" customHeight="1">
      <c r="A92" s="6"/>
      <c r="B92" s="6"/>
      <c r="C92" s="6"/>
      <c r="D92" s="6"/>
      <c r="E92" s="6"/>
      <c r="F92" s="7"/>
      <c r="G92" s="7"/>
      <c r="H92" s="7"/>
      <c r="I92" s="7"/>
      <c r="J92" s="7"/>
      <c r="K92" s="7"/>
      <c r="L92" s="7"/>
      <c r="M92" s="7"/>
      <c r="N92" s="7"/>
      <c r="O92" s="7"/>
      <c r="P92" s="7"/>
      <c r="Q92" s="7"/>
      <c r="R92" s="7"/>
      <c r="S92" s="6"/>
      <c r="T92" s="6"/>
      <c r="U92" s="6"/>
      <c r="V92" s="6"/>
      <c r="W92" s="6"/>
    </row>
    <row r="93" spans="1:23" ht="14.25" customHeight="1">
      <c r="A93" s="6"/>
      <c r="B93" s="6"/>
      <c r="C93" s="6"/>
      <c r="D93" s="6"/>
      <c r="E93" s="6"/>
      <c r="F93" s="7"/>
      <c r="G93" s="7"/>
      <c r="H93" s="7"/>
      <c r="I93" s="7"/>
      <c r="J93" s="7"/>
      <c r="K93" s="7"/>
      <c r="L93" s="7"/>
      <c r="M93" s="7"/>
      <c r="N93" s="7"/>
      <c r="O93" s="7"/>
      <c r="P93" s="7"/>
      <c r="Q93" s="7"/>
      <c r="R93" s="7"/>
      <c r="S93" s="6"/>
      <c r="T93" s="6"/>
      <c r="U93" s="6"/>
      <c r="V93" s="6"/>
      <c r="W93" s="6"/>
    </row>
    <row r="94" spans="1:23" ht="14.25" customHeight="1">
      <c r="A94" s="6"/>
      <c r="B94" s="6"/>
      <c r="C94" s="6"/>
      <c r="D94" s="6"/>
      <c r="E94" s="6"/>
      <c r="F94" s="7"/>
      <c r="G94" s="7"/>
      <c r="H94" s="7"/>
      <c r="I94" s="7"/>
      <c r="J94" s="7"/>
      <c r="K94" s="7"/>
      <c r="L94" s="7"/>
      <c r="M94" s="7"/>
      <c r="N94" s="7"/>
      <c r="O94" s="7"/>
      <c r="P94" s="7"/>
      <c r="Q94" s="7"/>
      <c r="R94" s="7"/>
      <c r="S94" s="6"/>
      <c r="T94" s="6"/>
      <c r="U94" s="6"/>
      <c r="V94" s="6"/>
      <c r="W94" s="6"/>
    </row>
    <row r="95" spans="1:23" ht="14.25" customHeight="1">
      <c r="A95" s="6"/>
      <c r="B95" s="6"/>
      <c r="C95" s="6"/>
      <c r="D95" s="6"/>
      <c r="E95" s="6"/>
      <c r="F95" s="7"/>
      <c r="G95" s="7"/>
      <c r="H95" s="7"/>
      <c r="I95" s="7"/>
      <c r="J95" s="7"/>
      <c r="K95" s="7"/>
      <c r="L95" s="7"/>
      <c r="M95" s="7"/>
      <c r="N95" s="7"/>
      <c r="O95" s="7"/>
      <c r="P95" s="7"/>
      <c r="Q95" s="7"/>
      <c r="R95" s="7"/>
      <c r="S95" s="6"/>
      <c r="T95" s="6"/>
      <c r="U95" s="6"/>
      <c r="V95" s="6"/>
      <c r="W95" s="6"/>
    </row>
    <row r="96" spans="1:23" ht="14.25" customHeight="1">
      <c r="A96" s="6"/>
      <c r="B96" s="6"/>
      <c r="C96" s="6"/>
      <c r="D96" s="6"/>
      <c r="E96" s="6"/>
      <c r="F96" s="7"/>
      <c r="G96" s="7"/>
      <c r="H96" s="7"/>
      <c r="I96" s="7"/>
      <c r="J96" s="7"/>
      <c r="K96" s="7"/>
      <c r="L96" s="7"/>
      <c r="M96" s="7"/>
      <c r="N96" s="7"/>
      <c r="O96" s="7"/>
      <c r="P96" s="7"/>
      <c r="Q96" s="7"/>
      <c r="R96" s="7"/>
      <c r="S96" s="6"/>
      <c r="T96" s="6"/>
      <c r="U96" s="6"/>
      <c r="V96" s="6"/>
      <c r="W96" s="6"/>
    </row>
    <row r="97" spans="1:32" ht="14.25" customHeight="1">
      <c r="A97" s="6"/>
      <c r="B97" s="6"/>
      <c r="C97" s="6"/>
      <c r="D97" s="6"/>
      <c r="E97" s="6"/>
      <c r="F97" s="7"/>
      <c r="G97" s="7"/>
      <c r="H97" s="7"/>
      <c r="I97" s="7"/>
      <c r="J97" s="7"/>
      <c r="K97" s="7"/>
      <c r="L97" s="7"/>
      <c r="M97" s="7"/>
      <c r="N97" s="7"/>
      <c r="O97" s="7"/>
      <c r="P97" s="7"/>
      <c r="Q97" s="7"/>
      <c r="R97" s="7"/>
      <c r="S97" s="6"/>
      <c r="T97" s="6"/>
      <c r="U97" s="6"/>
      <c r="V97" s="6"/>
      <c r="W97" s="6"/>
    </row>
    <row r="98" spans="1:32" ht="14.25" customHeight="1">
      <c r="A98" s="6"/>
      <c r="B98" s="6"/>
      <c r="C98" s="6"/>
      <c r="D98" s="6"/>
      <c r="E98" s="6"/>
      <c r="F98" s="7"/>
      <c r="G98" s="7"/>
      <c r="H98" s="7"/>
      <c r="I98" s="7"/>
      <c r="J98" s="7"/>
      <c r="K98" s="7"/>
      <c r="L98" s="7"/>
      <c r="M98" s="7"/>
      <c r="N98" s="7"/>
      <c r="O98" s="7"/>
      <c r="P98" s="7"/>
      <c r="Q98" s="7"/>
      <c r="R98" s="7"/>
      <c r="S98" s="6"/>
      <c r="T98" s="6"/>
      <c r="U98" s="6"/>
      <c r="V98" s="6"/>
      <c r="W98" s="6"/>
    </row>
    <row r="99" spans="1:32" ht="14.25" customHeight="1">
      <c r="A99" s="6"/>
      <c r="B99" s="6"/>
      <c r="C99" s="6"/>
      <c r="D99" s="6"/>
      <c r="E99" s="6"/>
      <c r="F99" s="7"/>
      <c r="G99" s="7"/>
      <c r="H99" s="7"/>
      <c r="I99" s="7"/>
      <c r="J99" s="7"/>
      <c r="K99" s="7"/>
      <c r="L99" s="7"/>
      <c r="M99" s="7"/>
      <c r="N99" s="7"/>
      <c r="O99" s="7"/>
      <c r="P99" s="7"/>
      <c r="Q99" s="7"/>
      <c r="R99" s="7"/>
      <c r="S99" s="6"/>
      <c r="T99" s="6"/>
      <c r="U99" s="6"/>
      <c r="V99" s="6"/>
      <c r="W99" s="6"/>
    </row>
    <row r="100" spans="1:32" ht="14.25" customHeight="1">
      <c r="A100" s="6"/>
      <c r="B100" s="6"/>
      <c r="C100" s="6"/>
      <c r="D100" s="6"/>
      <c r="E100" s="6"/>
      <c r="F100" s="7"/>
      <c r="G100" s="7"/>
      <c r="H100" s="7"/>
      <c r="I100" s="7"/>
      <c r="J100" s="7"/>
      <c r="K100" s="7"/>
      <c r="L100" s="7"/>
      <c r="M100" s="7"/>
      <c r="N100" s="7"/>
      <c r="O100" s="7"/>
      <c r="P100" s="7"/>
      <c r="Q100" s="7"/>
      <c r="R100" s="7"/>
      <c r="S100" s="6"/>
      <c r="T100" s="6"/>
      <c r="U100" s="6"/>
      <c r="V100" s="6"/>
      <c r="W100" s="6"/>
    </row>
    <row r="101" spans="1:32" ht="14.25" customHeight="1">
      <c r="A101" s="6"/>
      <c r="B101" s="6"/>
      <c r="C101" s="6"/>
      <c r="D101" s="6"/>
      <c r="E101" s="6"/>
      <c r="F101" s="7"/>
      <c r="G101" s="7"/>
      <c r="H101" s="7"/>
      <c r="I101" s="7"/>
      <c r="J101" s="7"/>
      <c r="K101" s="7"/>
      <c r="L101" s="7"/>
      <c r="M101" s="7"/>
      <c r="N101" s="7"/>
      <c r="O101" s="7"/>
      <c r="P101" s="7"/>
      <c r="Q101" s="7"/>
      <c r="R101" s="7"/>
      <c r="S101" s="6"/>
      <c r="T101" s="6"/>
      <c r="U101" s="6"/>
      <c r="V101" s="6"/>
      <c r="W101" s="6"/>
    </row>
    <row r="102" spans="1:32" ht="14.25" customHeight="1">
      <c r="A102" s="6"/>
      <c r="B102" s="6"/>
      <c r="C102" s="6"/>
      <c r="D102" s="6"/>
      <c r="E102" s="6"/>
      <c r="F102" s="7"/>
      <c r="G102" s="7"/>
      <c r="H102" s="7"/>
      <c r="I102" s="7"/>
      <c r="J102" s="7"/>
      <c r="K102" s="7"/>
      <c r="L102" s="7"/>
      <c r="M102" s="7"/>
      <c r="N102" s="7"/>
      <c r="O102" s="7"/>
      <c r="P102" s="7"/>
      <c r="Q102" s="7"/>
      <c r="R102" s="7"/>
      <c r="S102" s="6"/>
      <c r="T102" s="6"/>
      <c r="U102" s="6"/>
      <c r="V102" s="6"/>
      <c r="W102" s="6"/>
    </row>
    <row r="103" spans="1:32" ht="14.25" customHeight="1">
      <c r="A103" s="6"/>
      <c r="B103" s="6"/>
      <c r="C103" s="6"/>
      <c r="D103" s="6"/>
      <c r="E103" s="6"/>
      <c r="F103" s="7"/>
      <c r="G103" s="7"/>
      <c r="H103" s="7"/>
      <c r="I103" s="7"/>
      <c r="J103" s="7"/>
      <c r="K103" s="7"/>
      <c r="L103" s="7"/>
      <c r="M103" s="7"/>
      <c r="N103" s="7"/>
      <c r="O103" s="7"/>
      <c r="P103" s="7"/>
      <c r="Q103" s="7"/>
      <c r="R103" s="7"/>
      <c r="S103" s="6"/>
      <c r="T103" s="6"/>
      <c r="U103" s="6"/>
      <c r="V103" s="6"/>
      <c r="W103" s="6"/>
    </row>
    <row r="104" spans="1:32" ht="14.25" customHeight="1">
      <c r="A104" s="6"/>
      <c r="B104" s="6"/>
      <c r="C104" s="6"/>
      <c r="D104" s="6"/>
      <c r="E104" s="6"/>
      <c r="F104" s="7"/>
      <c r="G104" s="7"/>
      <c r="H104" s="7"/>
      <c r="I104" s="7"/>
      <c r="J104" s="7"/>
      <c r="K104" s="7"/>
      <c r="L104" s="7"/>
      <c r="M104" s="7"/>
      <c r="N104" s="7"/>
      <c r="O104" s="7"/>
      <c r="P104" s="7"/>
      <c r="Q104" s="7"/>
      <c r="R104" s="7"/>
      <c r="S104" s="6"/>
      <c r="T104" s="6"/>
      <c r="U104" s="6"/>
      <c r="V104" s="6"/>
      <c r="W104" s="6"/>
    </row>
    <row r="105" spans="1:32" ht="48" customHeight="1">
      <c r="A105" s="167" t="s">
        <v>98</v>
      </c>
      <c r="B105" s="164"/>
      <c r="C105" s="164"/>
      <c r="D105" s="164"/>
      <c r="E105" s="164"/>
      <c r="F105" s="164"/>
      <c r="G105" s="164"/>
      <c r="H105" s="164"/>
      <c r="I105" s="164"/>
      <c r="J105" s="164"/>
      <c r="K105" s="164"/>
      <c r="L105" s="164"/>
      <c r="M105" s="164"/>
      <c r="N105" s="164"/>
      <c r="O105" s="164"/>
      <c r="P105" s="164"/>
      <c r="Q105" s="164"/>
      <c r="R105" s="164"/>
      <c r="S105" s="164"/>
      <c r="T105" s="164"/>
      <c r="U105" s="164"/>
      <c r="V105" s="165"/>
      <c r="W105" s="55"/>
      <c r="X105" s="66"/>
      <c r="Y105" s="66"/>
      <c r="Z105" s="66"/>
      <c r="AA105" s="66"/>
      <c r="AB105" s="66"/>
      <c r="AC105" s="66"/>
      <c r="AD105" s="66"/>
      <c r="AE105" s="66"/>
      <c r="AF105" s="66"/>
    </row>
    <row r="106" spans="1:32" ht="54" customHeight="1">
      <c r="A106" s="167" t="s">
        <v>99</v>
      </c>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c r="AE106" s="164"/>
      <c r="AF106" s="165"/>
    </row>
    <row r="107" spans="1:32" ht="14.25" customHeight="1">
      <c r="A107" s="6"/>
      <c r="B107" s="6"/>
      <c r="C107" s="6"/>
      <c r="D107" s="6"/>
      <c r="E107" s="6"/>
      <c r="F107" s="7"/>
      <c r="G107" s="7"/>
      <c r="H107" s="7"/>
      <c r="I107" s="7"/>
      <c r="J107" s="7"/>
      <c r="K107" s="7"/>
      <c r="L107" s="7"/>
      <c r="M107" s="7"/>
      <c r="N107" s="7"/>
      <c r="O107" s="7"/>
      <c r="P107" s="7"/>
      <c r="Q107" s="7"/>
      <c r="R107" s="7"/>
      <c r="S107" s="6"/>
      <c r="T107" s="6"/>
      <c r="U107" s="6"/>
      <c r="V107" s="6"/>
      <c r="W107" s="6"/>
    </row>
    <row r="108" spans="1:32" ht="14.25" customHeight="1">
      <c r="A108" s="6"/>
      <c r="B108" s="6"/>
      <c r="C108" s="6"/>
      <c r="D108" s="6"/>
      <c r="E108" s="6"/>
      <c r="F108" s="7"/>
      <c r="G108" s="7"/>
      <c r="H108" s="7"/>
      <c r="I108" s="7"/>
      <c r="J108" s="7"/>
      <c r="K108" s="7"/>
      <c r="L108" s="7"/>
      <c r="M108" s="7"/>
      <c r="N108" s="7"/>
      <c r="O108" s="7"/>
      <c r="P108" s="7"/>
      <c r="Q108" s="7"/>
      <c r="R108" s="7"/>
      <c r="S108" s="6"/>
      <c r="T108" s="6"/>
      <c r="U108" s="6"/>
      <c r="V108" s="6"/>
      <c r="W108" s="6"/>
    </row>
    <row r="109" spans="1:32" ht="14.25" customHeight="1">
      <c r="A109" s="6"/>
      <c r="B109" s="6"/>
      <c r="C109" s="6"/>
      <c r="D109" s="6"/>
      <c r="E109" s="6"/>
      <c r="F109" s="7"/>
      <c r="G109" s="7"/>
      <c r="H109" s="7"/>
      <c r="I109" s="7"/>
      <c r="J109" s="7"/>
      <c r="K109" s="7"/>
      <c r="L109" s="7"/>
      <c r="M109" s="7"/>
      <c r="N109" s="7"/>
      <c r="O109" s="7"/>
      <c r="P109" s="7"/>
      <c r="Q109" s="7"/>
      <c r="R109" s="7"/>
      <c r="S109" s="6"/>
      <c r="T109" s="6"/>
      <c r="U109" s="6"/>
      <c r="V109" s="6"/>
      <c r="W109" s="6"/>
    </row>
    <row r="110" spans="1:32" ht="14.25" customHeight="1">
      <c r="A110" s="6"/>
      <c r="B110" s="6"/>
      <c r="C110" s="6"/>
      <c r="D110" s="6"/>
      <c r="E110" s="6"/>
      <c r="F110" s="7"/>
      <c r="G110" s="7"/>
      <c r="H110" s="7"/>
      <c r="I110" s="7"/>
      <c r="J110" s="7"/>
      <c r="K110" s="7"/>
      <c r="L110" s="7"/>
      <c r="M110" s="7"/>
      <c r="N110" s="7"/>
      <c r="O110" s="7"/>
      <c r="P110" s="7"/>
      <c r="Q110" s="7"/>
      <c r="R110" s="7"/>
      <c r="S110" s="6"/>
      <c r="T110" s="6"/>
      <c r="U110" s="6"/>
      <c r="V110" s="6"/>
      <c r="W110" s="6"/>
    </row>
    <row r="111" spans="1:32" ht="14.25" customHeight="1">
      <c r="A111" s="6"/>
      <c r="B111" s="6"/>
      <c r="C111" s="6"/>
      <c r="D111" s="6"/>
      <c r="E111" s="6"/>
      <c r="F111" s="7"/>
      <c r="G111" s="7"/>
      <c r="H111" s="7"/>
      <c r="I111" s="7"/>
      <c r="J111" s="7"/>
      <c r="K111" s="7"/>
      <c r="L111" s="7"/>
      <c r="M111" s="7"/>
      <c r="N111" s="7"/>
      <c r="O111" s="7"/>
      <c r="P111" s="7"/>
      <c r="Q111" s="7"/>
      <c r="R111" s="7"/>
      <c r="S111" s="6"/>
      <c r="T111" s="6"/>
      <c r="U111" s="6"/>
      <c r="V111" s="6"/>
      <c r="W111" s="6"/>
    </row>
    <row r="112" spans="1:32" ht="14.25" customHeight="1">
      <c r="A112" s="6"/>
      <c r="B112" s="6"/>
      <c r="C112" s="6"/>
      <c r="D112" s="6"/>
      <c r="E112" s="6"/>
      <c r="F112" s="7"/>
      <c r="G112" s="7"/>
      <c r="H112" s="7"/>
      <c r="I112" s="7"/>
      <c r="J112" s="7"/>
      <c r="K112" s="7"/>
      <c r="L112" s="7"/>
      <c r="M112" s="7"/>
      <c r="N112" s="7"/>
      <c r="O112" s="7"/>
      <c r="P112" s="7"/>
      <c r="Q112" s="7"/>
      <c r="R112" s="7"/>
      <c r="S112" s="6"/>
      <c r="T112" s="6"/>
      <c r="U112" s="6"/>
      <c r="V112" s="6"/>
      <c r="W112" s="6"/>
    </row>
    <row r="113" spans="1:32" ht="14.25" customHeight="1">
      <c r="A113" s="6"/>
      <c r="B113" s="6"/>
      <c r="C113" s="6"/>
      <c r="D113" s="6"/>
      <c r="E113" s="6"/>
      <c r="F113" s="7"/>
      <c r="G113" s="7"/>
      <c r="H113" s="7"/>
      <c r="I113" s="7"/>
      <c r="J113" s="7"/>
      <c r="K113" s="7"/>
      <c r="L113" s="7"/>
      <c r="M113" s="7"/>
      <c r="N113" s="7"/>
      <c r="O113" s="7"/>
      <c r="P113" s="7"/>
      <c r="Q113" s="7"/>
      <c r="R113" s="7"/>
      <c r="S113" s="6"/>
      <c r="T113" s="6"/>
      <c r="U113" s="6"/>
      <c r="V113" s="6"/>
      <c r="W113" s="6"/>
    </row>
    <row r="114" spans="1:32" ht="14.25" customHeight="1">
      <c r="A114" s="6"/>
      <c r="B114" s="6"/>
      <c r="C114" s="6"/>
      <c r="D114" s="6"/>
      <c r="E114" s="6"/>
      <c r="F114" s="7"/>
      <c r="G114" s="7"/>
      <c r="H114" s="7"/>
      <c r="I114" s="7"/>
      <c r="J114" s="7"/>
      <c r="K114" s="7"/>
      <c r="L114" s="7"/>
      <c r="M114" s="7"/>
      <c r="N114" s="7"/>
      <c r="O114" s="7"/>
      <c r="P114" s="7"/>
      <c r="Q114" s="7"/>
      <c r="R114" s="7"/>
      <c r="S114" s="6"/>
      <c r="T114" s="6"/>
      <c r="U114" s="6"/>
      <c r="V114" s="6"/>
      <c r="W114" s="6"/>
    </row>
    <row r="115" spans="1:32" ht="14.25" customHeight="1">
      <c r="A115" s="6"/>
      <c r="B115" s="6"/>
      <c r="C115" s="6"/>
      <c r="D115" s="6"/>
      <c r="E115" s="6"/>
      <c r="F115" s="7"/>
      <c r="G115" s="7"/>
      <c r="H115" s="7"/>
      <c r="I115" s="7"/>
      <c r="J115" s="7"/>
      <c r="K115" s="7"/>
      <c r="L115" s="7"/>
      <c r="M115" s="7"/>
      <c r="N115" s="7"/>
      <c r="O115" s="7"/>
      <c r="P115" s="7"/>
      <c r="Q115" s="7"/>
      <c r="R115" s="7"/>
      <c r="S115" s="6"/>
      <c r="T115" s="6"/>
      <c r="U115" s="6"/>
      <c r="V115" s="6"/>
      <c r="W115" s="6"/>
    </row>
    <row r="116" spans="1:32" ht="14.25" customHeight="1">
      <c r="A116" s="6"/>
      <c r="B116" s="6"/>
      <c r="C116" s="6"/>
      <c r="D116" s="6"/>
      <c r="E116" s="6"/>
      <c r="F116" s="7"/>
      <c r="G116" s="7"/>
      <c r="H116" s="7"/>
      <c r="I116" s="7"/>
      <c r="J116" s="7"/>
      <c r="K116" s="7"/>
      <c r="L116" s="7"/>
      <c r="M116" s="7"/>
      <c r="N116" s="7"/>
      <c r="O116" s="7"/>
      <c r="P116" s="7"/>
      <c r="Q116" s="7"/>
      <c r="R116" s="7"/>
      <c r="S116" s="6"/>
      <c r="T116" s="6"/>
      <c r="U116" s="6"/>
      <c r="V116" s="6"/>
      <c r="W116" s="6"/>
    </row>
    <row r="117" spans="1:32" ht="14.25" customHeight="1">
      <c r="A117" s="6"/>
      <c r="B117" s="6"/>
      <c r="C117" s="6"/>
      <c r="D117" s="6"/>
      <c r="E117" s="6"/>
      <c r="F117" s="7"/>
      <c r="G117" s="7"/>
      <c r="H117" s="7"/>
      <c r="I117" s="7"/>
      <c r="J117" s="7"/>
      <c r="K117" s="7"/>
      <c r="L117" s="7"/>
      <c r="M117" s="7"/>
      <c r="N117" s="7"/>
      <c r="O117" s="7"/>
      <c r="P117" s="7"/>
      <c r="Q117" s="7"/>
      <c r="R117" s="7"/>
      <c r="S117" s="6"/>
      <c r="T117" s="6"/>
      <c r="U117" s="6"/>
      <c r="V117" s="6"/>
      <c r="W117" s="6"/>
    </row>
    <row r="118" spans="1:32" ht="14.25" customHeight="1">
      <c r="A118" s="6"/>
      <c r="B118" s="6"/>
      <c r="C118" s="6"/>
      <c r="D118" s="6"/>
      <c r="E118" s="6"/>
      <c r="F118" s="7"/>
      <c r="G118" s="7"/>
      <c r="H118" s="7"/>
      <c r="I118" s="7"/>
      <c r="J118" s="7"/>
      <c r="K118" s="7"/>
      <c r="L118" s="7"/>
      <c r="M118" s="7"/>
      <c r="N118" s="7"/>
      <c r="O118" s="7"/>
      <c r="P118" s="7"/>
      <c r="Q118" s="7"/>
      <c r="R118" s="7"/>
      <c r="S118" s="6"/>
      <c r="T118" s="6"/>
      <c r="U118" s="6"/>
      <c r="V118" s="6"/>
      <c r="W118" s="6"/>
    </row>
    <row r="119" spans="1:32" ht="14.25" customHeight="1">
      <c r="A119" s="6"/>
      <c r="B119" s="6"/>
      <c r="C119" s="6"/>
      <c r="D119" s="6"/>
      <c r="E119" s="6"/>
      <c r="F119" s="7"/>
      <c r="G119" s="7"/>
      <c r="H119" s="7"/>
      <c r="I119" s="7"/>
      <c r="J119" s="7"/>
      <c r="K119" s="7"/>
      <c r="L119" s="7"/>
      <c r="M119" s="7"/>
      <c r="N119" s="7"/>
      <c r="O119" s="7"/>
      <c r="P119" s="7"/>
      <c r="Q119" s="7"/>
      <c r="R119" s="7"/>
      <c r="S119" s="6"/>
      <c r="T119" s="6"/>
      <c r="U119" s="6"/>
      <c r="V119" s="6"/>
      <c r="W119" s="6"/>
    </row>
    <row r="120" spans="1:32" ht="14.25" customHeight="1">
      <c r="A120" s="6"/>
      <c r="B120" s="6"/>
      <c r="C120" s="6"/>
      <c r="D120" s="6"/>
      <c r="E120" s="6"/>
      <c r="F120" s="7"/>
      <c r="G120" s="7"/>
      <c r="H120" s="7"/>
      <c r="I120" s="7"/>
      <c r="J120" s="7"/>
      <c r="K120" s="7"/>
      <c r="L120" s="7"/>
      <c r="M120" s="7"/>
      <c r="N120" s="7"/>
      <c r="O120" s="7"/>
      <c r="P120" s="7"/>
      <c r="Q120" s="7"/>
      <c r="R120" s="7"/>
      <c r="S120" s="6"/>
      <c r="T120" s="6"/>
      <c r="U120" s="6"/>
      <c r="V120" s="6"/>
      <c r="W120" s="6"/>
    </row>
    <row r="121" spans="1:32" ht="14.25" customHeight="1">
      <c r="A121" s="6"/>
      <c r="B121" s="6"/>
      <c r="C121" s="6"/>
      <c r="D121" s="6"/>
      <c r="E121" s="6"/>
      <c r="F121" s="7"/>
      <c r="G121" s="7"/>
      <c r="H121" s="7"/>
      <c r="I121" s="7"/>
      <c r="J121" s="7"/>
      <c r="K121" s="7"/>
      <c r="L121" s="7"/>
      <c r="M121" s="7"/>
      <c r="N121" s="7"/>
      <c r="O121" s="7"/>
      <c r="P121" s="7"/>
      <c r="Q121" s="7"/>
      <c r="R121" s="7"/>
      <c r="S121" s="6"/>
      <c r="T121" s="6"/>
      <c r="U121" s="6"/>
      <c r="V121" s="6"/>
      <c r="W121" s="6"/>
    </row>
    <row r="122" spans="1:32" ht="14.25" customHeight="1">
      <c r="A122" s="6"/>
      <c r="B122" s="6"/>
      <c r="C122" s="6"/>
      <c r="D122" s="6"/>
      <c r="E122" s="6"/>
      <c r="F122" s="7"/>
      <c r="G122" s="7"/>
      <c r="H122" s="7"/>
      <c r="I122" s="7"/>
      <c r="J122" s="7"/>
      <c r="K122" s="7"/>
      <c r="L122" s="7"/>
      <c r="M122" s="7"/>
      <c r="N122" s="7"/>
      <c r="O122" s="7"/>
      <c r="P122" s="7"/>
      <c r="Q122" s="7"/>
      <c r="R122" s="7"/>
      <c r="S122" s="6"/>
      <c r="T122" s="6"/>
      <c r="U122" s="6"/>
      <c r="V122" s="6"/>
      <c r="W122" s="6"/>
    </row>
    <row r="123" spans="1:32" ht="14.25" customHeight="1">
      <c r="A123" s="6"/>
      <c r="B123" s="6"/>
      <c r="C123" s="6"/>
      <c r="D123" s="6"/>
      <c r="E123" s="6"/>
      <c r="F123" s="7"/>
      <c r="G123" s="7"/>
      <c r="H123" s="7"/>
      <c r="I123" s="7"/>
      <c r="J123" s="7"/>
      <c r="K123" s="7"/>
      <c r="L123" s="7"/>
      <c r="M123" s="7"/>
      <c r="N123" s="7"/>
      <c r="O123" s="7"/>
      <c r="P123" s="7"/>
      <c r="Q123" s="7"/>
      <c r="R123" s="7"/>
      <c r="S123" s="6"/>
      <c r="T123" s="6"/>
      <c r="U123" s="6"/>
      <c r="V123" s="6"/>
      <c r="W123" s="6"/>
    </row>
    <row r="124" spans="1:32" ht="26.25" customHeight="1">
      <c r="A124" s="167" t="s">
        <v>100</v>
      </c>
      <c r="B124" s="164"/>
      <c r="C124" s="164"/>
      <c r="D124" s="164"/>
      <c r="E124" s="164"/>
      <c r="F124" s="164"/>
      <c r="G124" s="164"/>
      <c r="H124" s="164"/>
      <c r="I124" s="164"/>
      <c r="J124" s="164"/>
      <c r="K124" s="164"/>
      <c r="L124" s="164"/>
      <c r="M124" s="164"/>
      <c r="N124" s="164"/>
      <c r="O124" s="164"/>
      <c r="P124" s="164"/>
      <c r="Q124" s="164"/>
      <c r="R124" s="164"/>
      <c r="S124" s="164"/>
      <c r="T124" s="164"/>
      <c r="U124" s="164"/>
      <c r="V124" s="165"/>
      <c r="W124" s="55"/>
      <c r="X124" s="66"/>
      <c r="Y124" s="66"/>
      <c r="Z124" s="66"/>
      <c r="AA124" s="66"/>
      <c r="AB124" s="66"/>
      <c r="AC124" s="66"/>
      <c r="AD124" s="66"/>
      <c r="AE124" s="66"/>
      <c r="AF124" s="66"/>
    </row>
    <row r="125" spans="1:32" ht="21" customHeight="1">
      <c r="A125" s="167" t="s">
        <v>101</v>
      </c>
      <c r="B125" s="164"/>
      <c r="C125" s="164"/>
      <c r="D125" s="164"/>
      <c r="E125" s="164"/>
      <c r="F125" s="164"/>
      <c r="G125" s="164"/>
      <c r="H125" s="164"/>
      <c r="I125" s="164"/>
      <c r="J125" s="164"/>
      <c r="K125" s="164"/>
      <c r="L125" s="164"/>
      <c r="M125" s="164"/>
      <c r="N125" s="164"/>
      <c r="O125" s="164"/>
      <c r="P125" s="164"/>
      <c r="Q125" s="164"/>
      <c r="R125" s="164"/>
      <c r="S125" s="164"/>
      <c r="T125" s="164"/>
      <c r="U125" s="164"/>
      <c r="V125" s="165"/>
      <c r="W125" s="55"/>
      <c r="X125" s="66"/>
      <c r="Y125" s="66"/>
      <c r="Z125" s="66"/>
      <c r="AA125" s="66"/>
      <c r="AB125" s="66"/>
      <c r="AC125" s="66"/>
      <c r="AD125" s="66"/>
      <c r="AE125" s="66"/>
      <c r="AF125" s="66"/>
    </row>
    <row r="126" spans="1:32" ht="21.75" customHeight="1">
      <c r="A126" s="167" t="s">
        <v>102</v>
      </c>
      <c r="B126" s="164"/>
      <c r="C126" s="164"/>
      <c r="D126" s="164"/>
      <c r="E126" s="164"/>
      <c r="F126" s="164"/>
      <c r="G126" s="164"/>
      <c r="H126" s="164"/>
      <c r="I126" s="164"/>
      <c r="J126" s="164"/>
      <c r="K126" s="164"/>
      <c r="L126" s="164"/>
      <c r="M126" s="164"/>
      <c r="N126" s="164"/>
      <c r="O126" s="164"/>
      <c r="P126" s="164"/>
      <c r="Q126" s="164"/>
      <c r="R126" s="164"/>
      <c r="S126" s="164"/>
      <c r="T126" s="164"/>
      <c r="U126" s="164"/>
      <c r="V126" s="165"/>
      <c r="W126" s="55"/>
      <c r="X126" s="66"/>
      <c r="Y126" s="66"/>
      <c r="Z126" s="66"/>
      <c r="AA126" s="66"/>
      <c r="AB126" s="66"/>
      <c r="AC126" s="66"/>
      <c r="AD126" s="66"/>
      <c r="AE126" s="66"/>
      <c r="AF126" s="66"/>
    </row>
    <row r="127" spans="1:32" ht="18.75" customHeight="1">
      <c r="A127" s="167" t="s">
        <v>103</v>
      </c>
      <c r="B127" s="164"/>
      <c r="C127" s="164"/>
      <c r="D127" s="164"/>
      <c r="E127" s="164"/>
      <c r="F127" s="164"/>
      <c r="G127" s="164"/>
      <c r="H127" s="164"/>
      <c r="I127" s="164"/>
      <c r="J127" s="164"/>
      <c r="K127" s="164"/>
      <c r="L127" s="164"/>
      <c r="M127" s="164"/>
      <c r="N127" s="164"/>
      <c r="O127" s="164"/>
      <c r="P127" s="164"/>
      <c r="Q127" s="164"/>
      <c r="R127" s="164"/>
      <c r="S127" s="164"/>
      <c r="T127" s="164"/>
      <c r="U127" s="164"/>
      <c r="V127" s="165"/>
      <c r="W127" s="55"/>
      <c r="X127" s="66"/>
      <c r="Y127" s="66"/>
      <c r="Z127" s="66"/>
      <c r="AA127" s="66"/>
      <c r="AB127" s="66"/>
      <c r="AC127" s="66"/>
      <c r="AD127" s="66"/>
      <c r="AE127" s="66"/>
      <c r="AF127" s="66"/>
    </row>
    <row r="128" spans="1:32" ht="18" customHeight="1">
      <c r="A128" s="167" t="s">
        <v>104</v>
      </c>
      <c r="B128" s="164"/>
      <c r="C128" s="164"/>
      <c r="D128" s="164"/>
      <c r="E128" s="164"/>
      <c r="F128" s="164"/>
      <c r="G128" s="164"/>
      <c r="H128" s="164"/>
      <c r="I128" s="164"/>
      <c r="J128" s="164"/>
      <c r="K128" s="164"/>
      <c r="L128" s="164"/>
      <c r="M128" s="164"/>
      <c r="N128" s="164"/>
      <c r="O128" s="164"/>
      <c r="P128" s="164"/>
      <c r="Q128" s="164"/>
      <c r="R128" s="164"/>
      <c r="S128" s="164"/>
      <c r="T128" s="164"/>
      <c r="U128" s="164"/>
      <c r="V128" s="165"/>
      <c r="W128" s="55"/>
      <c r="X128" s="66"/>
      <c r="Y128" s="66"/>
      <c r="Z128" s="66"/>
      <c r="AA128" s="66"/>
      <c r="AB128" s="66"/>
      <c r="AC128" s="66"/>
      <c r="AD128" s="66"/>
      <c r="AE128" s="66"/>
      <c r="AF128" s="66"/>
    </row>
    <row r="129" spans="1:32" ht="18" customHeight="1">
      <c r="A129" s="167" t="s">
        <v>105</v>
      </c>
      <c r="B129" s="164"/>
      <c r="C129" s="164"/>
      <c r="D129" s="164"/>
      <c r="E129" s="164"/>
      <c r="F129" s="164"/>
      <c r="G129" s="164"/>
      <c r="H129" s="164"/>
      <c r="I129" s="164"/>
      <c r="J129" s="164"/>
      <c r="K129" s="164"/>
      <c r="L129" s="164"/>
      <c r="M129" s="164"/>
      <c r="N129" s="164"/>
      <c r="O129" s="164"/>
      <c r="P129" s="164"/>
      <c r="Q129" s="164"/>
      <c r="R129" s="164"/>
      <c r="S129" s="164"/>
      <c r="T129" s="164"/>
      <c r="U129" s="164"/>
      <c r="V129" s="165"/>
      <c r="W129" s="55"/>
      <c r="X129" s="66"/>
      <c r="Y129" s="66"/>
      <c r="Z129" s="66"/>
      <c r="AA129" s="66"/>
      <c r="AB129" s="66"/>
      <c r="AC129" s="66"/>
      <c r="AD129" s="66"/>
      <c r="AE129" s="66"/>
      <c r="AF129" s="66"/>
    </row>
    <row r="130" spans="1:32" ht="54" customHeight="1">
      <c r="A130" s="167" t="s">
        <v>106</v>
      </c>
      <c r="B130" s="164"/>
      <c r="C130" s="164"/>
      <c r="D130" s="164"/>
      <c r="E130" s="164"/>
      <c r="F130" s="164"/>
      <c r="G130" s="164"/>
      <c r="H130" s="164"/>
      <c r="I130" s="164"/>
      <c r="J130" s="164"/>
      <c r="K130" s="164"/>
      <c r="L130" s="164"/>
      <c r="M130" s="164"/>
      <c r="N130" s="164"/>
      <c r="O130" s="165"/>
      <c r="P130" s="55"/>
      <c r="Q130" s="55"/>
      <c r="R130" s="55"/>
      <c r="S130" s="86"/>
      <c r="T130" s="86"/>
      <c r="U130" s="86"/>
      <c r="V130" s="86"/>
      <c r="W130" s="86"/>
      <c r="X130" s="86"/>
      <c r="Y130" s="86"/>
      <c r="Z130" s="86"/>
      <c r="AA130" s="86"/>
      <c r="AB130" s="86"/>
      <c r="AC130" s="86"/>
      <c r="AD130" s="86"/>
      <c r="AE130" s="86"/>
      <c r="AF130" s="86"/>
    </row>
    <row r="131" spans="1:32" ht="14.25" customHeight="1">
      <c r="A131" s="7"/>
      <c r="B131" s="7"/>
      <c r="C131" s="7"/>
      <c r="D131" s="7"/>
      <c r="E131" s="7"/>
      <c r="F131" s="7"/>
      <c r="G131" s="7"/>
      <c r="H131" s="7"/>
      <c r="I131" s="7"/>
      <c r="J131" s="7"/>
      <c r="K131" s="7"/>
      <c r="L131" s="7"/>
      <c r="M131" s="7"/>
      <c r="N131" s="7"/>
      <c r="O131" s="7"/>
      <c r="P131" s="7"/>
      <c r="Q131" s="7"/>
      <c r="R131" s="7"/>
    </row>
    <row r="132" spans="1:32" ht="14.25" customHeight="1">
      <c r="A132" s="46" t="s">
        <v>12</v>
      </c>
      <c r="B132" s="46" t="s">
        <v>16</v>
      </c>
      <c r="C132" s="46" t="s">
        <v>68</v>
      </c>
      <c r="D132" s="46" t="s">
        <v>22</v>
      </c>
      <c r="E132" s="46" t="s">
        <v>24</v>
      </c>
      <c r="F132" s="69">
        <v>41456</v>
      </c>
      <c r="G132" s="69">
        <v>41487</v>
      </c>
      <c r="H132" s="69">
        <v>41518</v>
      </c>
      <c r="I132" s="69">
        <v>41548</v>
      </c>
      <c r="J132" s="69">
        <v>41579</v>
      </c>
      <c r="K132" s="69">
        <v>41609</v>
      </c>
      <c r="L132" s="69">
        <v>41640</v>
      </c>
      <c r="M132" s="69">
        <v>41671</v>
      </c>
      <c r="N132" s="69">
        <v>41699</v>
      </c>
      <c r="O132" s="69">
        <v>41730</v>
      </c>
      <c r="P132" s="69">
        <v>41760</v>
      </c>
      <c r="Q132" s="69">
        <v>41791</v>
      </c>
      <c r="R132" s="81"/>
      <c r="S132" s="72"/>
      <c r="T132" s="72"/>
      <c r="U132" s="72"/>
      <c r="V132" s="72"/>
      <c r="W132" s="72"/>
      <c r="X132" s="72"/>
      <c r="Y132" s="72"/>
      <c r="Z132" s="72"/>
      <c r="AA132" s="72"/>
      <c r="AB132" s="72"/>
      <c r="AC132" s="72"/>
      <c r="AD132" s="72"/>
      <c r="AE132" s="72"/>
      <c r="AF132" s="72"/>
    </row>
    <row r="133" spans="1:32" ht="14.25" customHeight="1">
      <c r="A133" s="37" t="s">
        <v>32</v>
      </c>
      <c r="B133" s="37" t="s">
        <v>34</v>
      </c>
      <c r="C133" s="37" t="s">
        <v>43</v>
      </c>
      <c r="D133" s="37" t="s">
        <v>44</v>
      </c>
      <c r="E133" s="37" t="s">
        <v>45</v>
      </c>
      <c r="F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Analysis'!F$132)</f>
        <v>593751.84077137313</v>
      </c>
      <c r="G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Analysis'!G$132)</f>
        <v>820393.03401412489</v>
      </c>
      <c r="H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Analysis'!H$132)</f>
        <v>642291.58212862327</v>
      </c>
      <c r="I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Analysis'!I$132)</f>
        <v>609639.97288837493</v>
      </c>
      <c r="J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Analysis'!J$132)</f>
        <v>626073.16897124995</v>
      </c>
      <c r="K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Analysis'!K$132)</f>
        <v>602153.37789750006</v>
      </c>
      <c r="L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Analysis'!L$132)</f>
        <v>1146143.9846999997</v>
      </c>
      <c r="M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Analysis'!M$132)</f>
        <v>964931.83751249989</v>
      </c>
      <c r="N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Analysis'!N$132)</f>
        <v>962733.95790000004</v>
      </c>
      <c r="O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Analysis'!O$132)</f>
        <v>964825.21760624985</v>
      </c>
      <c r="P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Analysis'!P$132)</f>
        <v>1024534.78359375</v>
      </c>
      <c r="Q133" s="62">
        <f>SUMIFS('Data Repository Table'!$I$1:$I$505,'Data Repository Table'!$A$1:$A$505,'Expenses Analysis'!$A133,'Data Repository Table'!$C$1:$C$505,'Expenses Analysis'!$B133,'Data Repository Table'!$B$1:$B$505,'Expenses Analysis'!$C133,'Data Repository Table'!$F$1:$F$505,'Expenses Analysis'!$D133,'Data Repository Table'!$G$1:$G$505,'Expenses Analysis'!$E133,'Data Repository Table'!$D$1:$D$505,'Expenses Analysis'!Q$132)</f>
        <v>1168045.22566875</v>
      </c>
      <c r="R133" s="7"/>
    </row>
    <row r="134" spans="1:32" ht="14.25" customHeight="1">
      <c r="A134" s="37" t="s">
        <v>56</v>
      </c>
      <c r="B134" s="37" t="s">
        <v>34</v>
      </c>
      <c r="C134" s="37" t="s">
        <v>57</v>
      </c>
      <c r="D134" s="37" t="s">
        <v>57</v>
      </c>
      <c r="E134" s="37" t="s">
        <v>57</v>
      </c>
      <c r="F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Analysis'!F$132)</f>
        <v>181.933291</v>
      </c>
      <c r="G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Analysis'!G$132)</f>
        <v>187.44394299999999</v>
      </c>
      <c r="H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Analysis'!H$132)</f>
        <v>184.77365699999999</v>
      </c>
      <c r="I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Analysis'!I$132)</f>
        <v>191.54109299999999</v>
      </c>
      <c r="J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Analysis'!J$132)</f>
        <v>98.096062000000003</v>
      </c>
      <c r="K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Analysis'!K$132)</f>
        <v>185.30685299999999</v>
      </c>
      <c r="L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Analysis'!L$132)</f>
        <v>186.90143900000001</v>
      </c>
      <c r="M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Analysis'!M$132)</f>
        <v>158.58676500000001</v>
      </c>
      <c r="N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Analysis'!N$132)</f>
        <v>191.40367599999999</v>
      </c>
      <c r="O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Analysis'!O$132)</f>
        <v>171.057864</v>
      </c>
      <c r="P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Analysis'!P$132)</f>
        <v>169.28699900000001</v>
      </c>
      <c r="Q134" s="188">
        <f>SUMIFS('Data Repository Table'!$I$1:$I$505,'Data Repository Table'!$A$1:$A$505,'Expenses Analysis'!$A134,'Data Repository Table'!$C$1:$C$505,'Expenses Analysis'!$B134,'Data Repository Table'!$B$1:$B$505,'Expenses Analysis'!$C134,'Data Repository Table'!$F$1:$F$505,'Expenses Analysis'!$D134,'Data Repository Table'!$G$1:$G$505,'Expenses Analysis'!$E134,'Data Repository Table'!$D$1:$D$505,'Expenses Analysis'!Q$132)</f>
        <v>142.50871699999999</v>
      </c>
      <c r="R134" s="7"/>
    </row>
    <row r="135" spans="1:32" ht="14.25" customHeight="1">
      <c r="A135" s="37" t="s">
        <v>32</v>
      </c>
      <c r="B135" s="37" t="s">
        <v>41</v>
      </c>
      <c r="C135" s="37" t="s">
        <v>43</v>
      </c>
      <c r="D135" s="37" t="s">
        <v>44</v>
      </c>
      <c r="E135" s="37" t="s">
        <v>45</v>
      </c>
      <c r="F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Analysis'!F$132)</f>
        <v>2533034.5131168002</v>
      </c>
      <c r="G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Analysis'!G$132)</f>
        <v>3051574.1625600001</v>
      </c>
      <c r="H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Analysis'!H$132)</f>
        <v>3084202.7580672004</v>
      </c>
      <c r="I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Analysis'!I$132)</f>
        <v>4135202.765971201</v>
      </c>
      <c r="J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Analysis'!J$132)</f>
        <v>4473275.8948415993</v>
      </c>
      <c r="K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Analysis'!K$132)</f>
        <v>3464957.9260800011</v>
      </c>
      <c r="L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Analysis'!L$132)</f>
        <v>4049642.8266000003</v>
      </c>
      <c r="M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Analysis'!M$132)</f>
        <v>4767948.2214000002</v>
      </c>
      <c r="N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Analysis'!N$132)</f>
        <v>4346722.8083999995</v>
      </c>
      <c r="O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Analysis'!O$132)</f>
        <v>4671541.1274000006</v>
      </c>
      <c r="P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Analysis'!P$132)</f>
        <v>5478104.6040000012</v>
      </c>
      <c r="Q135" s="62">
        <f>SUMIFS('Data Repository Table'!$I$1:$I$505,'Data Repository Table'!$A$1:$A$505,'Expenses Analysis'!$A135,'Data Repository Table'!$C$1:$C$505,'Expenses Analysis'!$B135,'Data Repository Table'!$B$1:$B$505,'Expenses Analysis'!$C135,'Data Repository Table'!$F$1:$F$505,'Expenses Analysis'!$D135,'Data Repository Table'!$G$1:$G$505,'Expenses Analysis'!$E135,'Data Repository Table'!$D$1:$D$505,'Expenses Analysis'!Q$132)</f>
        <v>2269805.1667200001</v>
      </c>
      <c r="R135" s="7"/>
    </row>
    <row r="136" spans="1:32" ht="14.25" customHeight="1">
      <c r="A136" s="37" t="s">
        <v>56</v>
      </c>
      <c r="B136" s="37" t="s">
        <v>41</v>
      </c>
      <c r="C136" s="37" t="s">
        <v>57</v>
      </c>
      <c r="D136" s="37" t="s">
        <v>57</v>
      </c>
      <c r="E136" s="37" t="s">
        <v>57</v>
      </c>
      <c r="F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Analysis'!F$132)</f>
        <v>214.968999</v>
      </c>
      <c r="G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Analysis'!G$132)</f>
        <v>228.199051</v>
      </c>
      <c r="H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Analysis'!H$132)</f>
        <v>216.53646700000002</v>
      </c>
      <c r="I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Analysis'!I$132)</f>
        <v>236.760276</v>
      </c>
      <c r="J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Analysis'!J$132)</f>
        <v>232.052864</v>
      </c>
      <c r="K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Analysis'!K$132)</f>
        <v>240.21016</v>
      </c>
      <c r="L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Analysis'!L$132)</f>
        <v>288.160549</v>
      </c>
      <c r="M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Analysis'!M$132)</f>
        <v>306.884524</v>
      </c>
      <c r="N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Analysis'!N$132)</f>
        <v>367.65100600000005</v>
      </c>
      <c r="O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Analysis'!O$132)</f>
        <v>351.99016599999999</v>
      </c>
      <c r="P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Analysis'!P$132)</f>
        <v>362.822</v>
      </c>
      <c r="Q136" s="188">
        <f>SUMIFS('Data Repository Table'!$I$1:$I$505,'Data Repository Table'!$A$1:$A$505,'Expenses Analysis'!$A136,'Data Repository Table'!$C$1:$C$505,'Expenses Analysis'!$B136,'Data Repository Table'!$B$1:$B$505,'Expenses Analysis'!$C136,'Data Repository Table'!$F$1:$F$505,'Expenses Analysis'!$D136,'Data Repository Table'!$G$1:$G$505,'Expenses Analysis'!$E136,'Data Repository Table'!$D$1:$D$505,'Expenses Analysis'!Q$132)</f>
        <v>260.31229999999999</v>
      </c>
      <c r="R136" s="7"/>
    </row>
    <row r="137" spans="1:32" ht="14.25" customHeight="1">
      <c r="A137" s="37" t="s">
        <v>32</v>
      </c>
      <c r="B137" s="37" t="s">
        <v>42</v>
      </c>
      <c r="C137" s="37" t="s">
        <v>43</v>
      </c>
      <c r="D137" s="37" t="s">
        <v>44</v>
      </c>
      <c r="E137" s="37" t="s">
        <v>45</v>
      </c>
      <c r="F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Analysis'!F$132)</f>
        <v>1625596.3356633</v>
      </c>
      <c r="G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Analysis'!G$132)</f>
        <v>1295067.8472731998</v>
      </c>
      <c r="H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Analysis'!H$132)</f>
        <v>1750624.8818057997</v>
      </c>
      <c r="I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Analysis'!I$132)</f>
        <v>1472529.3869285996</v>
      </c>
      <c r="J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Analysis'!J$132)</f>
        <v>1252200.4923928501</v>
      </c>
      <c r="K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Analysis'!K$132)</f>
        <v>1406782.6738875001</v>
      </c>
      <c r="L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Analysis'!L$132)</f>
        <v>1877449.5046125001</v>
      </c>
      <c r="M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Analysis'!M$132)</f>
        <v>1912219.1750437501</v>
      </c>
      <c r="N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Analysis'!N$132)</f>
        <v>2266625.1980531253</v>
      </c>
      <c r="O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Analysis'!O$132)</f>
        <v>2234200.5744250002</v>
      </c>
      <c r="P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Analysis'!P$132)</f>
        <v>2593715.6428375002</v>
      </c>
      <c r="Q137" s="62">
        <f>SUMIFS('Data Repository Table'!$I$1:$I$505,'Data Repository Table'!$A$1:$A$505,'Expenses Analysis'!$A137,'Data Repository Table'!$C$1:$C$505,'Expenses Analysis'!$B137,'Data Repository Table'!$B$1:$B$505,'Expenses Analysis'!$C137,'Data Repository Table'!$F$1:$F$505,'Expenses Analysis'!$D137,'Data Repository Table'!$G$1:$G$505,'Expenses Analysis'!$E137,'Data Repository Table'!$D$1:$D$505,'Expenses Analysis'!Q$132)</f>
        <v>2274807.7859325004</v>
      </c>
      <c r="R137" s="7"/>
    </row>
    <row r="138" spans="1:32" ht="14.25" customHeight="1">
      <c r="A138" s="37" t="s">
        <v>56</v>
      </c>
      <c r="B138" s="37" t="s">
        <v>42</v>
      </c>
      <c r="C138" s="37" t="s">
        <v>57</v>
      </c>
      <c r="D138" s="37" t="s">
        <v>57</v>
      </c>
      <c r="E138" s="37" t="s">
        <v>57</v>
      </c>
      <c r="F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Analysis'!F$132)</f>
        <v>250.24199099999998</v>
      </c>
      <c r="G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Analysis'!G$132)</f>
        <v>206.740703</v>
      </c>
      <c r="H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Analysis'!H$132)</f>
        <v>201.23546099999996</v>
      </c>
      <c r="I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Analysis'!I$132)</f>
        <v>174.36956599999999</v>
      </c>
      <c r="J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Analysis'!J$132)</f>
        <v>204.09105</v>
      </c>
      <c r="K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Analysis'!K$132)</f>
        <v>146.35666599999999</v>
      </c>
      <c r="L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Analysis'!L$132)</f>
        <v>204.20249700000002</v>
      </c>
      <c r="M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Analysis'!M$132)</f>
        <v>217.43019900000002</v>
      </c>
      <c r="N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Analysis'!N$132)</f>
        <v>230.98220000000001</v>
      </c>
      <c r="O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Analysis'!O$132)</f>
        <v>236.441136</v>
      </c>
      <c r="P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Analysis'!P$132)</f>
        <v>241.40736899999999</v>
      </c>
      <c r="Q138" s="188">
        <f>SUMIFS('Data Repository Table'!$I$1:$I$505,'Data Repository Table'!$A$1:$A$505,'Expenses Analysis'!$A138,'Data Repository Table'!$C$1:$C$505,'Expenses Analysis'!$B138,'Data Repository Table'!$B$1:$B$505,'Expenses Analysis'!$C138,'Data Repository Table'!$F$1:$F$505,'Expenses Analysis'!$D138,'Data Repository Table'!$G$1:$G$505,'Expenses Analysis'!$E138,'Data Repository Table'!$D$1:$D$505,'Expenses Analysis'!Q$132)</f>
        <v>220.380334</v>
      </c>
      <c r="R138" s="7"/>
    </row>
    <row r="139" spans="1:32" ht="14.25" customHeight="1">
      <c r="A139" s="37"/>
      <c r="B139" s="37"/>
      <c r="C139" s="37"/>
      <c r="D139" s="37"/>
      <c r="E139" s="37"/>
      <c r="F139" s="87"/>
      <c r="G139" s="87"/>
      <c r="H139" s="87"/>
      <c r="I139" s="87"/>
      <c r="J139" s="87"/>
      <c r="K139" s="87"/>
      <c r="L139" s="87"/>
      <c r="M139" s="87"/>
      <c r="N139" s="87"/>
      <c r="O139" s="87"/>
      <c r="P139" s="87"/>
      <c r="Q139" s="87"/>
      <c r="R139" s="7"/>
    </row>
    <row r="140" spans="1:32" ht="14.25" customHeight="1">
      <c r="A140" s="37"/>
      <c r="B140" s="37"/>
      <c r="C140" s="37"/>
      <c r="D140" s="37"/>
      <c r="E140" s="37"/>
      <c r="F140" s="87"/>
      <c r="G140" s="87"/>
      <c r="H140" s="87"/>
      <c r="I140" s="87"/>
      <c r="J140" s="87"/>
      <c r="K140" s="87"/>
      <c r="L140" s="87"/>
      <c r="M140" s="87"/>
      <c r="N140" s="87"/>
      <c r="O140" s="87"/>
      <c r="P140" s="87"/>
      <c r="Q140" s="87"/>
      <c r="R140" s="7"/>
    </row>
    <row r="141" spans="1:32" ht="14.25" customHeight="1">
      <c r="A141" s="37"/>
      <c r="B141" s="88"/>
      <c r="C141" s="89"/>
      <c r="D141" s="37"/>
      <c r="E141" s="37"/>
      <c r="F141" s="166" t="s">
        <v>107</v>
      </c>
      <c r="G141" s="164"/>
      <c r="H141" s="164"/>
      <c r="I141" s="165"/>
      <c r="J141" s="90"/>
      <c r="K141" s="166" t="s">
        <v>108</v>
      </c>
      <c r="L141" s="164"/>
      <c r="M141" s="164"/>
      <c r="N141" s="165"/>
      <c r="O141" s="90"/>
      <c r="P141" s="166" t="s">
        <v>109</v>
      </c>
      <c r="Q141" s="164"/>
      <c r="R141" s="164"/>
      <c r="S141" s="165"/>
    </row>
    <row r="142" spans="1:32" ht="14.25" customHeight="1">
      <c r="A142" s="37"/>
      <c r="B142" s="37"/>
      <c r="C142" s="37"/>
      <c r="D142" s="37"/>
      <c r="E142" s="37"/>
      <c r="F142" s="48"/>
      <c r="G142" s="48"/>
      <c r="H142" s="48"/>
      <c r="I142" s="48"/>
      <c r="J142" s="87"/>
      <c r="K142" s="48"/>
      <c r="L142" s="48"/>
      <c r="M142" s="48"/>
      <c r="N142" s="48"/>
      <c r="O142" s="87"/>
      <c r="P142" s="48"/>
      <c r="Q142" s="48"/>
      <c r="R142" s="48"/>
      <c r="S142" s="48"/>
    </row>
    <row r="143" spans="1:32" ht="14.25" customHeight="1">
      <c r="A143" s="37"/>
      <c r="B143" s="37"/>
      <c r="C143" s="37"/>
      <c r="D143" s="37"/>
      <c r="E143" s="37"/>
      <c r="F143" s="48"/>
      <c r="G143" s="48"/>
      <c r="H143" s="48"/>
      <c r="I143" s="48"/>
      <c r="J143" s="87"/>
      <c r="K143" s="48"/>
      <c r="L143" s="48"/>
      <c r="M143" s="48"/>
      <c r="N143" s="48"/>
      <c r="O143" s="87"/>
      <c r="P143" s="48"/>
      <c r="Q143" s="48"/>
      <c r="R143" s="48"/>
      <c r="S143" s="48"/>
    </row>
    <row r="144" spans="1:32" ht="14.25" customHeight="1">
      <c r="A144" s="37"/>
      <c r="B144" s="37"/>
      <c r="C144" s="37"/>
      <c r="D144" s="37"/>
      <c r="E144" s="37"/>
      <c r="F144" s="48"/>
      <c r="G144" s="48"/>
      <c r="H144" s="48"/>
      <c r="I144" s="48"/>
      <c r="J144" s="87"/>
      <c r="K144" s="48"/>
      <c r="L144" s="48"/>
      <c r="M144" s="48"/>
      <c r="N144" s="48"/>
      <c r="O144" s="87"/>
      <c r="P144" s="48"/>
      <c r="Q144" s="48"/>
      <c r="R144" s="48"/>
      <c r="S144" s="48"/>
    </row>
    <row r="145" spans="1:19" ht="14.25" customHeight="1">
      <c r="A145" s="37"/>
      <c r="B145" s="37"/>
      <c r="C145" s="37"/>
      <c r="D145" s="37"/>
      <c r="E145" s="37"/>
      <c r="F145" s="48"/>
      <c r="G145" s="48"/>
      <c r="H145" s="48"/>
      <c r="I145" s="48"/>
      <c r="J145" s="87"/>
      <c r="K145" s="48"/>
      <c r="L145" s="48"/>
      <c r="M145" s="48"/>
      <c r="N145" s="48"/>
      <c r="O145" s="87"/>
      <c r="P145" s="48"/>
      <c r="Q145" s="48"/>
      <c r="R145" s="48"/>
      <c r="S145" s="48"/>
    </row>
    <row r="146" spans="1:19" ht="14.25" customHeight="1">
      <c r="A146" s="37"/>
      <c r="B146" s="37"/>
      <c r="C146" s="37"/>
      <c r="D146" s="37"/>
      <c r="E146" s="37"/>
      <c r="F146" s="48"/>
      <c r="G146" s="48"/>
      <c r="H146" s="48"/>
      <c r="I146" s="48"/>
      <c r="J146" s="87"/>
      <c r="K146" s="48"/>
      <c r="L146" s="48"/>
      <c r="M146" s="48"/>
      <c r="N146" s="48"/>
      <c r="O146" s="87"/>
      <c r="P146" s="48"/>
      <c r="Q146" s="48"/>
      <c r="R146" s="48"/>
      <c r="S146" s="48"/>
    </row>
    <row r="147" spans="1:19" ht="14.25" customHeight="1">
      <c r="A147" s="37"/>
      <c r="B147" s="37"/>
      <c r="C147" s="37"/>
      <c r="D147" s="37"/>
      <c r="E147" s="37"/>
      <c r="F147" s="48"/>
      <c r="G147" s="48"/>
      <c r="H147" s="48"/>
      <c r="I147" s="48"/>
      <c r="J147" s="87"/>
      <c r="K147" s="48"/>
      <c r="L147" s="48"/>
      <c r="M147" s="48"/>
      <c r="N147" s="48"/>
      <c r="O147" s="87"/>
      <c r="P147" s="48"/>
      <c r="Q147" s="48"/>
      <c r="R147" s="48"/>
      <c r="S147" s="48"/>
    </row>
    <row r="148" spans="1:19" ht="14.25" customHeight="1">
      <c r="A148" s="37"/>
      <c r="B148" s="37"/>
      <c r="C148" s="37"/>
      <c r="D148" s="37"/>
      <c r="E148" s="37"/>
      <c r="F148" s="48"/>
      <c r="G148" s="48"/>
      <c r="H148" s="48"/>
      <c r="I148" s="48"/>
      <c r="J148" s="87"/>
      <c r="K148" s="48"/>
      <c r="L148" s="48"/>
      <c r="M148" s="48"/>
      <c r="N148" s="48"/>
      <c r="O148" s="87"/>
      <c r="P148" s="48"/>
      <c r="Q148" s="48"/>
      <c r="R148" s="48"/>
      <c r="S148" s="48"/>
    </row>
    <row r="149" spans="1:19" ht="14.25" customHeight="1">
      <c r="A149" s="37"/>
      <c r="B149" s="37"/>
      <c r="C149" s="37"/>
      <c r="D149" s="37"/>
      <c r="E149" s="37"/>
      <c r="F149" s="48"/>
      <c r="G149" s="48"/>
      <c r="H149" s="48"/>
      <c r="I149" s="48"/>
      <c r="J149" s="87"/>
      <c r="K149" s="48"/>
      <c r="L149" s="48"/>
      <c r="M149" s="48"/>
      <c r="N149" s="48"/>
      <c r="O149" s="87"/>
      <c r="P149" s="48"/>
      <c r="Q149" s="48"/>
      <c r="R149" s="48"/>
      <c r="S149" s="48"/>
    </row>
    <row r="150" spans="1:19" ht="14.25" customHeight="1">
      <c r="A150" s="37"/>
      <c r="B150" s="37"/>
      <c r="C150" s="37"/>
      <c r="D150" s="37"/>
      <c r="E150" s="37"/>
      <c r="F150" s="48"/>
      <c r="G150" s="48"/>
      <c r="H150" s="48"/>
      <c r="I150" s="48"/>
      <c r="J150" s="87"/>
      <c r="K150" s="48"/>
      <c r="L150" s="48"/>
      <c r="M150" s="48"/>
      <c r="N150" s="48"/>
      <c r="O150" s="87"/>
      <c r="P150" s="48"/>
      <c r="Q150" s="48"/>
      <c r="R150" s="48"/>
      <c r="S150" s="48"/>
    </row>
    <row r="151" spans="1:19" ht="14.25" customHeight="1">
      <c r="A151" s="37"/>
      <c r="B151" s="37"/>
      <c r="C151" s="37"/>
      <c r="D151" s="37"/>
      <c r="E151" s="37"/>
      <c r="F151" s="48"/>
      <c r="G151" s="48"/>
      <c r="H151" s="48"/>
      <c r="I151" s="48"/>
      <c r="J151" s="87"/>
      <c r="K151" s="48"/>
      <c r="L151" s="48"/>
      <c r="M151" s="48"/>
      <c r="N151" s="48"/>
      <c r="O151" s="87"/>
      <c r="P151" s="48"/>
      <c r="Q151" s="48"/>
      <c r="R151" s="48"/>
      <c r="S151" s="48"/>
    </row>
    <row r="152" spans="1:19" ht="14.25" customHeight="1">
      <c r="A152" s="37"/>
      <c r="B152" s="37"/>
      <c r="C152" s="37"/>
      <c r="D152" s="37"/>
      <c r="E152" s="37"/>
      <c r="F152" s="48"/>
      <c r="G152" s="48"/>
      <c r="H152" s="48"/>
      <c r="I152" s="48"/>
      <c r="J152" s="87"/>
      <c r="K152" s="48"/>
      <c r="L152" s="48"/>
      <c r="M152" s="48"/>
      <c r="N152" s="48"/>
      <c r="O152" s="87"/>
      <c r="P152" s="48"/>
      <c r="Q152" s="48"/>
      <c r="R152" s="48"/>
      <c r="S152" s="48"/>
    </row>
    <row r="153" spans="1:19" ht="14.25" customHeight="1">
      <c r="A153" s="37"/>
      <c r="B153" s="37"/>
      <c r="C153" s="37"/>
      <c r="D153" s="37"/>
      <c r="E153" s="37"/>
      <c r="F153" s="48"/>
      <c r="G153" s="48"/>
      <c r="H153" s="48"/>
      <c r="I153" s="48"/>
      <c r="J153" s="87"/>
      <c r="K153" s="48"/>
      <c r="L153" s="48"/>
      <c r="M153" s="48"/>
      <c r="N153" s="48"/>
      <c r="O153" s="87"/>
      <c r="P153" s="48"/>
      <c r="Q153" s="48"/>
      <c r="R153" s="48"/>
      <c r="S153" s="48"/>
    </row>
    <row r="154" spans="1:19" ht="14.25" customHeight="1">
      <c r="A154" s="37"/>
      <c r="B154" s="37"/>
      <c r="C154" s="37"/>
      <c r="D154" s="37"/>
      <c r="E154" s="37"/>
      <c r="F154" s="48"/>
      <c r="G154" s="48"/>
      <c r="H154" s="48"/>
      <c r="I154" s="48"/>
      <c r="J154" s="87"/>
      <c r="K154" s="48"/>
      <c r="L154" s="48"/>
      <c r="M154" s="48"/>
      <c r="N154" s="48"/>
      <c r="O154" s="87"/>
      <c r="P154" s="48"/>
      <c r="Q154" s="48"/>
      <c r="R154" s="48"/>
      <c r="S154" s="48"/>
    </row>
    <row r="155" spans="1:19" ht="14.25" customHeight="1">
      <c r="A155" s="37"/>
      <c r="B155" s="37"/>
      <c r="C155" s="37"/>
      <c r="D155" s="37"/>
      <c r="E155" s="37"/>
      <c r="F155" s="48"/>
      <c r="G155" s="48"/>
      <c r="H155" s="48"/>
      <c r="I155" s="48"/>
      <c r="J155" s="87"/>
      <c r="K155" s="48"/>
      <c r="L155" s="48"/>
      <c r="M155" s="48"/>
      <c r="N155" s="48"/>
      <c r="O155" s="87"/>
      <c r="P155" s="48"/>
      <c r="Q155" s="48"/>
      <c r="R155" s="48"/>
      <c r="S155" s="48"/>
    </row>
    <row r="156" spans="1:19" ht="14.25" customHeight="1">
      <c r="A156" s="37"/>
      <c r="B156" s="37"/>
      <c r="C156" s="37"/>
      <c r="D156" s="37"/>
      <c r="E156" s="37"/>
      <c r="F156" s="48"/>
      <c r="G156" s="48"/>
      <c r="H156" s="48"/>
      <c r="I156" s="48"/>
      <c r="J156" s="87"/>
      <c r="K156" s="48"/>
      <c r="L156" s="48"/>
      <c r="M156" s="48"/>
      <c r="N156" s="48"/>
      <c r="O156" s="87"/>
      <c r="P156" s="48"/>
      <c r="Q156" s="48"/>
      <c r="R156" s="48"/>
      <c r="S156" s="48"/>
    </row>
    <row r="157" spans="1:19" ht="14.25" customHeight="1">
      <c r="A157" s="37"/>
      <c r="B157" s="37"/>
      <c r="C157" s="37"/>
      <c r="D157" s="37"/>
      <c r="E157" s="37"/>
      <c r="F157" s="48"/>
      <c r="G157" s="48"/>
      <c r="H157" s="48"/>
      <c r="I157" s="48"/>
      <c r="J157" s="87"/>
      <c r="K157" s="48"/>
      <c r="L157" s="48"/>
      <c r="M157" s="48"/>
      <c r="N157" s="48"/>
      <c r="O157" s="87"/>
      <c r="P157" s="48"/>
      <c r="Q157" s="48"/>
      <c r="R157" s="48"/>
      <c r="S157" s="48"/>
    </row>
    <row r="158" spans="1:19" ht="14.25" customHeight="1">
      <c r="A158" s="37"/>
      <c r="B158" s="37"/>
      <c r="C158" s="37"/>
      <c r="D158" s="37"/>
      <c r="E158" s="37"/>
      <c r="F158" s="48"/>
      <c r="G158" s="48"/>
      <c r="H158" s="48"/>
      <c r="I158" s="48"/>
      <c r="J158" s="87"/>
      <c r="K158" s="48"/>
      <c r="L158" s="48"/>
      <c r="M158" s="48"/>
      <c r="N158" s="48"/>
      <c r="O158" s="87"/>
      <c r="P158" s="48"/>
      <c r="Q158" s="48"/>
      <c r="R158" s="48"/>
      <c r="S158" s="48"/>
    </row>
    <row r="159" spans="1:19" ht="14.25" customHeight="1">
      <c r="F159" s="72"/>
      <c r="G159" s="72"/>
      <c r="H159" s="72"/>
      <c r="I159" s="72"/>
      <c r="J159" s="7"/>
      <c r="K159" s="72"/>
      <c r="L159" s="72"/>
      <c r="M159" s="72"/>
      <c r="N159" s="72"/>
      <c r="O159" s="7"/>
      <c r="P159" s="72"/>
      <c r="Q159" s="72"/>
      <c r="R159" s="72"/>
      <c r="S159" s="72"/>
    </row>
    <row r="160" spans="1:19" ht="14.25" customHeight="1">
      <c r="F160" s="72"/>
      <c r="G160" s="72"/>
      <c r="H160" s="72"/>
      <c r="I160" s="72"/>
      <c r="J160" s="7"/>
      <c r="K160" s="72"/>
      <c r="L160" s="72"/>
      <c r="M160" s="72"/>
      <c r="N160" s="72"/>
      <c r="O160" s="7"/>
      <c r="P160" s="72"/>
      <c r="Q160" s="72"/>
      <c r="R160" s="72"/>
      <c r="S160" s="72"/>
    </row>
    <row r="161" spans="1:19" ht="14.25" customHeight="1">
      <c r="A161" s="37"/>
      <c r="B161" s="88"/>
      <c r="C161" s="89"/>
      <c r="D161" s="37"/>
      <c r="F161" s="166" t="s">
        <v>110</v>
      </c>
      <c r="G161" s="164"/>
      <c r="H161" s="164"/>
      <c r="I161" s="165"/>
      <c r="J161" s="91"/>
      <c r="K161" s="166" t="s">
        <v>111</v>
      </c>
      <c r="L161" s="164"/>
      <c r="M161" s="164"/>
      <c r="N161" s="165"/>
      <c r="O161" s="91"/>
      <c r="P161" s="166" t="s">
        <v>112</v>
      </c>
      <c r="Q161" s="164"/>
      <c r="R161" s="164"/>
      <c r="S161" s="165"/>
    </row>
    <row r="162" spans="1:19" ht="14.25" customHeight="1">
      <c r="A162" s="37"/>
      <c r="B162" s="37"/>
      <c r="C162" s="37"/>
      <c r="D162" s="37"/>
      <c r="F162" s="48"/>
      <c r="G162" s="48"/>
      <c r="H162" s="48"/>
      <c r="I162" s="48"/>
      <c r="J162" s="7"/>
      <c r="K162" s="48"/>
      <c r="L162" s="48"/>
      <c r="M162" s="48"/>
      <c r="N162" s="48"/>
      <c r="O162" s="7"/>
      <c r="P162" s="48"/>
      <c r="Q162" s="48"/>
      <c r="R162" s="48"/>
      <c r="S162" s="48"/>
    </row>
    <row r="163" spans="1:19" ht="14.25" customHeight="1">
      <c r="A163" s="37"/>
      <c r="B163" s="37"/>
      <c r="C163" s="37"/>
      <c r="D163" s="37"/>
      <c r="F163" s="48"/>
      <c r="G163" s="48"/>
      <c r="H163" s="48"/>
      <c r="I163" s="48"/>
      <c r="J163" s="7"/>
      <c r="K163" s="48"/>
      <c r="L163" s="48"/>
      <c r="M163" s="48"/>
      <c r="N163" s="48"/>
      <c r="O163" s="7"/>
      <c r="P163" s="48"/>
      <c r="Q163" s="48"/>
      <c r="R163" s="48"/>
      <c r="S163" s="48"/>
    </row>
    <row r="164" spans="1:19" ht="14.25" customHeight="1">
      <c r="A164" s="37"/>
      <c r="B164" s="37"/>
      <c r="C164" s="37"/>
      <c r="D164" s="37"/>
      <c r="F164" s="48"/>
      <c r="G164" s="48"/>
      <c r="H164" s="48"/>
      <c r="I164" s="48"/>
      <c r="J164" s="7"/>
      <c r="K164" s="48"/>
      <c r="L164" s="48"/>
      <c r="M164" s="48"/>
      <c r="N164" s="48"/>
      <c r="O164" s="7"/>
      <c r="P164" s="48"/>
      <c r="Q164" s="48"/>
      <c r="R164" s="48"/>
      <c r="S164" s="48"/>
    </row>
    <row r="165" spans="1:19" ht="14.25" customHeight="1">
      <c r="A165" s="37"/>
      <c r="B165" s="37"/>
      <c r="C165" s="37"/>
      <c r="D165" s="37"/>
      <c r="F165" s="48"/>
      <c r="G165" s="48"/>
      <c r="H165" s="48"/>
      <c r="I165" s="48"/>
      <c r="J165" s="7"/>
      <c r="K165" s="48"/>
      <c r="L165" s="48"/>
      <c r="M165" s="48"/>
      <c r="N165" s="48"/>
      <c r="O165" s="7"/>
      <c r="P165" s="48"/>
      <c r="Q165" s="48"/>
      <c r="R165" s="48"/>
      <c r="S165" s="48"/>
    </row>
    <row r="166" spans="1:19" ht="14.25" customHeight="1">
      <c r="A166" s="37"/>
      <c r="B166" s="37"/>
      <c r="C166" s="37"/>
      <c r="D166" s="37"/>
      <c r="F166" s="48"/>
      <c r="G166" s="48"/>
      <c r="H166" s="48"/>
      <c r="I166" s="48"/>
      <c r="J166" s="7"/>
      <c r="K166" s="48"/>
      <c r="L166" s="48"/>
      <c r="M166" s="48"/>
      <c r="N166" s="48"/>
      <c r="O166" s="7"/>
      <c r="P166" s="48"/>
      <c r="Q166" s="48"/>
      <c r="R166" s="48"/>
      <c r="S166" s="48"/>
    </row>
    <row r="167" spans="1:19" ht="14.25" customHeight="1">
      <c r="A167" s="37"/>
      <c r="B167" s="37"/>
      <c r="C167" s="37"/>
      <c r="D167" s="37"/>
      <c r="F167" s="48"/>
      <c r="G167" s="48"/>
      <c r="H167" s="48"/>
      <c r="I167" s="48"/>
      <c r="J167" s="7"/>
      <c r="K167" s="48"/>
      <c r="L167" s="48"/>
      <c r="M167" s="48"/>
      <c r="N167" s="48"/>
      <c r="O167" s="7"/>
      <c r="P167" s="48"/>
      <c r="Q167" s="48"/>
      <c r="R167" s="48"/>
      <c r="S167" s="48"/>
    </row>
    <row r="168" spans="1:19" ht="14.25" customHeight="1">
      <c r="A168" s="37"/>
      <c r="B168" s="37"/>
      <c r="C168" s="37"/>
      <c r="D168" s="37"/>
      <c r="F168" s="48"/>
      <c r="G168" s="48"/>
      <c r="H168" s="48"/>
      <c r="I168" s="48"/>
      <c r="J168" s="7"/>
      <c r="K168" s="48"/>
      <c r="L168" s="48"/>
      <c r="M168" s="48"/>
      <c r="N168" s="48"/>
      <c r="O168" s="7"/>
      <c r="P168" s="48"/>
      <c r="Q168" s="48"/>
      <c r="R168" s="48"/>
      <c r="S168" s="48"/>
    </row>
    <row r="169" spans="1:19" ht="14.25" customHeight="1">
      <c r="A169" s="37"/>
      <c r="B169" s="37"/>
      <c r="C169" s="37"/>
      <c r="D169" s="37"/>
      <c r="F169" s="48"/>
      <c r="G169" s="48"/>
      <c r="H169" s="48"/>
      <c r="I169" s="48"/>
      <c r="J169" s="7"/>
      <c r="K169" s="48"/>
      <c r="L169" s="48"/>
      <c r="M169" s="48"/>
      <c r="N169" s="48"/>
      <c r="O169" s="7"/>
      <c r="P169" s="48"/>
      <c r="Q169" s="48"/>
      <c r="R169" s="48"/>
      <c r="S169" s="48"/>
    </row>
    <row r="170" spans="1:19" ht="14.25" customHeight="1">
      <c r="A170" s="37"/>
      <c r="B170" s="37"/>
      <c r="C170" s="37"/>
      <c r="D170" s="37"/>
      <c r="F170" s="48"/>
      <c r="G170" s="48"/>
      <c r="H170" s="48"/>
      <c r="I170" s="48"/>
      <c r="J170" s="7"/>
      <c r="K170" s="48"/>
      <c r="L170" s="48"/>
      <c r="M170" s="48"/>
      <c r="N170" s="48"/>
      <c r="O170" s="7"/>
      <c r="P170" s="48"/>
      <c r="Q170" s="48"/>
      <c r="R170" s="48"/>
      <c r="S170" s="48"/>
    </row>
    <row r="171" spans="1:19" ht="14.25" customHeight="1">
      <c r="A171" s="37"/>
      <c r="B171" s="37"/>
      <c r="C171" s="37"/>
      <c r="D171" s="37"/>
      <c r="F171" s="48"/>
      <c r="G171" s="48"/>
      <c r="H171" s="48"/>
      <c r="I171" s="48"/>
      <c r="J171" s="7"/>
      <c r="K171" s="48"/>
      <c r="L171" s="48"/>
      <c r="M171" s="48"/>
      <c r="N171" s="48"/>
      <c r="O171" s="7"/>
      <c r="P171" s="48"/>
      <c r="Q171" s="48"/>
      <c r="R171" s="48"/>
      <c r="S171" s="48"/>
    </row>
    <row r="172" spans="1:19" ht="14.25" customHeight="1">
      <c r="A172" s="37"/>
      <c r="B172" s="37"/>
      <c r="C172" s="37"/>
      <c r="D172" s="37"/>
      <c r="F172" s="48"/>
      <c r="G172" s="48"/>
      <c r="H172" s="48"/>
      <c r="I172" s="48"/>
      <c r="J172" s="7"/>
      <c r="K172" s="48"/>
      <c r="L172" s="48"/>
      <c r="M172" s="48"/>
      <c r="N172" s="48"/>
      <c r="O172" s="7"/>
      <c r="P172" s="48"/>
      <c r="Q172" s="48"/>
      <c r="R172" s="48"/>
      <c r="S172" s="48"/>
    </row>
    <row r="173" spans="1:19" ht="14.25" customHeight="1">
      <c r="A173" s="37"/>
      <c r="B173" s="37"/>
      <c r="C173" s="37"/>
      <c r="D173" s="37"/>
      <c r="F173" s="48"/>
      <c r="G173" s="48"/>
      <c r="H173" s="48"/>
      <c r="I173" s="48"/>
      <c r="J173" s="7"/>
      <c r="K173" s="48"/>
      <c r="L173" s="48"/>
      <c r="M173" s="48"/>
      <c r="N173" s="48"/>
      <c r="O173" s="7"/>
      <c r="P173" s="48"/>
      <c r="Q173" s="48"/>
      <c r="R173" s="48"/>
      <c r="S173" s="48"/>
    </row>
    <row r="174" spans="1:19" ht="14.25" customHeight="1">
      <c r="A174" s="37"/>
      <c r="B174" s="37"/>
      <c r="C174" s="37"/>
      <c r="D174" s="37"/>
      <c r="F174" s="48"/>
      <c r="G174" s="48"/>
      <c r="H174" s="48"/>
      <c r="I174" s="48"/>
      <c r="J174" s="7"/>
      <c r="K174" s="48"/>
      <c r="L174" s="48"/>
      <c r="M174" s="48"/>
      <c r="N174" s="48"/>
      <c r="O174" s="7"/>
      <c r="P174" s="48"/>
      <c r="Q174" s="48"/>
      <c r="R174" s="48"/>
      <c r="S174" s="48"/>
    </row>
    <row r="175" spans="1:19" ht="14.25" customHeight="1">
      <c r="A175" s="37"/>
      <c r="B175" s="37"/>
      <c r="C175" s="37"/>
      <c r="D175" s="37"/>
      <c r="F175" s="48"/>
      <c r="G175" s="48"/>
      <c r="H175" s="48"/>
      <c r="I175" s="48"/>
      <c r="J175" s="7"/>
      <c r="K175" s="48"/>
      <c r="L175" s="48"/>
      <c r="M175" s="48"/>
      <c r="N175" s="48"/>
      <c r="O175" s="7"/>
      <c r="P175" s="48"/>
      <c r="Q175" s="48"/>
      <c r="R175" s="48"/>
      <c r="S175" s="48"/>
    </row>
    <row r="176" spans="1:19" ht="14.25" customHeight="1">
      <c r="A176" s="37"/>
      <c r="B176" s="37"/>
      <c r="C176" s="37"/>
      <c r="D176" s="37"/>
      <c r="F176" s="48"/>
      <c r="G176" s="48"/>
      <c r="H176" s="48"/>
      <c r="I176" s="48"/>
      <c r="J176" s="7"/>
      <c r="K176" s="48"/>
      <c r="L176" s="48"/>
      <c r="M176" s="48"/>
      <c r="N176" s="48"/>
      <c r="O176" s="7"/>
      <c r="P176" s="48"/>
      <c r="Q176" s="48"/>
      <c r="R176" s="48"/>
      <c r="S176" s="48"/>
    </row>
    <row r="177" spans="1:19" ht="14.25" customHeight="1">
      <c r="A177" s="37"/>
      <c r="B177" s="37"/>
      <c r="C177" s="37"/>
      <c r="D177" s="37"/>
      <c r="F177" s="48"/>
      <c r="G177" s="48"/>
      <c r="H177" s="48"/>
      <c r="I177" s="48"/>
      <c r="J177" s="7"/>
      <c r="K177" s="48"/>
      <c r="L177" s="48"/>
      <c r="M177" s="48"/>
      <c r="N177" s="48"/>
      <c r="O177" s="7"/>
      <c r="P177" s="48"/>
      <c r="Q177" s="48"/>
      <c r="R177" s="48"/>
      <c r="S177" s="48"/>
    </row>
    <row r="178" spans="1:19" ht="14.25" customHeight="1">
      <c r="A178" s="37"/>
      <c r="B178" s="37"/>
      <c r="C178" s="37"/>
      <c r="D178" s="37"/>
      <c r="F178" s="48"/>
      <c r="G178" s="48"/>
      <c r="H178" s="48"/>
      <c r="I178" s="48"/>
      <c r="J178" s="7"/>
      <c r="K178" s="48"/>
      <c r="L178" s="48"/>
      <c r="M178" s="48"/>
      <c r="N178" s="48"/>
      <c r="O178" s="7"/>
      <c r="P178" s="48"/>
      <c r="Q178" s="48"/>
      <c r="R178" s="48"/>
      <c r="S178" s="48"/>
    </row>
    <row r="179" spans="1:19" ht="14.25" customHeight="1">
      <c r="F179" s="72"/>
      <c r="G179" s="72"/>
      <c r="H179" s="72"/>
      <c r="I179" s="72"/>
      <c r="J179" s="7"/>
      <c r="K179" s="72"/>
      <c r="L179" s="72"/>
      <c r="M179" s="72"/>
      <c r="N179" s="72"/>
      <c r="O179" s="7"/>
      <c r="P179" s="72"/>
      <c r="Q179" s="72"/>
      <c r="R179" s="72"/>
      <c r="S179" s="72"/>
    </row>
    <row r="180" spans="1:19" ht="14.25" customHeight="1">
      <c r="F180" s="72"/>
      <c r="G180" s="72"/>
      <c r="H180" s="72"/>
      <c r="I180" s="72"/>
      <c r="J180" s="7"/>
      <c r="K180" s="72"/>
      <c r="L180" s="72"/>
      <c r="M180" s="72"/>
      <c r="N180" s="72"/>
      <c r="O180" s="7"/>
      <c r="P180" s="72"/>
      <c r="Q180" s="72"/>
      <c r="R180" s="72"/>
      <c r="S180" s="72"/>
    </row>
    <row r="181" spans="1:19" ht="14.25" customHeight="1">
      <c r="F181" s="7"/>
      <c r="G181" s="7"/>
      <c r="H181" s="7"/>
      <c r="I181" s="7"/>
      <c r="J181" s="7"/>
      <c r="K181" s="7"/>
      <c r="L181" s="7"/>
      <c r="M181" s="7"/>
      <c r="N181" s="7"/>
      <c r="O181" s="7"/>
      <c r="P181" s="7"/>
      <c r="Q181" s="7"/>
      <c r="R181" s="7"/>
    </row>
    <row r="182" spans="1:19" ht="14.25" customHeight="1">
      <c r="F182" s="7"/>
      <c r="G182" s="7"/>
      <c r="H182" s="7"/>
      <c r="I182" s="7"/>
      <c r="J182" s="7"/>
      <c r="K182" s="7"/>
      <c r="L182" s="7"/>
      <c r="M182" s="7"/>
      <c r="N182" s="7"/>
      <c r="O182" s="7"/>
      <c r="P182" s="7"/>
      <c r="Q182" s="7"/>
      <c r="R182" s="7"/>
    </row>
    <row r="183" spans="1:19" ht="14.25" customHeight="1">
      <c r="F183" s="7"/>
      <c r="G183" s="7"/>
      <c r="H183" s="7"/>
      <c r="I183" s="7"/>
      <c r="J183" s="7"/>
      <c r="K183" s="7"/>
      <c r="L183" s="7"/>
      <c r="M183" s="7"/>
      <c r="N183" s="7"/>
      <c r="O183" s="7"/>
      <c r="P183" s="7"/>
      <c r="Q183" s="7"/>
      <c r="R183" s="7"/>
    </row>
    <row r="184" spans="1:19" ht="14.25" customHeight="1">
      <c r="F184" s="7"/>
      <c r="G184" s="7"/>
      <c r="H184" s="7"/>
      <c r="I184" s="7"/>
      <c r="J184" s="7"/>
      <c r="K184" s="7"/>
      <c r="L184" s="7"/>
      <c r="M184" s="7"/>
      <c r="N184" s="7"/>
      <c r="O184" s="7"/>
      <c r="P184" s="7"/>
      <c r="Q184" s="7"/>
      <c r="R184" s="7"/>
    </row>
    <row r="185" spans="1:19" ht="14.25" customHeight="1">
      <c r="F185" s="7"/>
      <c r="G185" s="7"/>
      <c r="H185" s="7"/>
      <c r="I185" s="7"/>
      <c r="J185" s="7"/>
      <c r="K185" s="7"/>
      <c r="L185" s="7"/>
      <c r="M185" s="7"/>
      <c r="N185" s="7"/>
      <c r="O185" s="7"/>
      <c r="P185" s="7"/>
      <c r="Q185" s="7"/>
      <c r="R185" s="7"/>
    </row>
    <row r="186" spans="1:19" ht="14.25" customHeight="1">
      <c r="F186" s="7"/>
      <c r="G186" s="7"/>
      <c r="H186" s="7"/>
      <c r="I186" s="7"/>
      <c r="J186" s="7"/>
      <c r="K186" s="7"/>
      <c r="L186" s="7"/>
      <c r="M186" s="7"/>
      <c r="N186" s="7"/>
      <c r="O186" s="7"/>
      <c r="P186" s="7"/>
      <c r="Q186" s="7"/>
      <c r="R186" s="7"/>
    </row>
    <row r="187" spans="1:19" ht="14.25" customHeight="1">
      <c r="F187" s="7"/>
      <c r="G187" s="7"/>
      <c r="H187" s="7"/>
      <c r="I187" s="7"/>
      <c r="J187" s="7"/>
      <c r="K187" s="7"/>
      <c r="L187" s="7"/>
      <c r="M187" s="7"/>
      <c r="N187" s="7"/>
      <c r="O187" s="7"/>
      <c r="P187" s="7"/>
      <c r="Q187" s="7"/>
      <c r="R187" s="7"/>
    </row>
    <row r="188" spans="1:19" ht="14.25" customHeight="1">
      <c r="F188" s="7"/>
      <c r="G188" s="7"/>
      <c r="H188" s="7"/>
      <c r="I188" s="7"/>
      <c r="J188" s="7"/>
      <c r="K188" s="7"/>
      <c r="L188" s="7"/>
      <c r="M188" s="7"/>
      <c r="N188" s="7"/>
      <c r="O188" s="7"/>
      <c r="P188" s="7"/>
      <c r="Q188" s="7"/>
      <c r="R188" s="7"/>
    </row>
    <row r="189" spans="1:19" ht="14.25" customHeight="1">
      <c r="F189" s="7"/>
      <c r="G189" s="7"/>
      <c r="H189" s="7"/>
      <c r="I189" s="7"/>
      <c r="J189" s="7"/>
      <c r="K189" s="7"/>
      <c r="L189" s="7"/>
      <c r="M189" s="7"/>
      <c r="N189" s="7"/>
      <c r="O189" s="7"/>
      <c r="P189" s="7"/>
      <c r="Q189" s="7"/>
      <c r="R189" s="7"/>
    </row>
    <row r="190" spans="1:19" ht="14.25" customHeight="1">
      <c r="F190" s="7"/>
      <c r="G190" s="7"/>
      <c r="H190" s="7"/>
      <c r="I190" s="7"/>
      <c r="J190" s="7"/>
      <c r="K190" s="7"/>
      <c r="L190" s="7"/>
      <c r="M190" s="7"/>
      <c r="N190" s="7"/>
      <c r="O190" s="7"/>
      <c r="P190" s="7"/>
      <c r="Q190" s="7"/>
      <c r="R190" s="7"/>
    </row>
    <row r="191" spans="1:19" ht="14.25" customHeight="1">
      <c r="F191" s="7"/>
      <c r="G191" s="7"/>
      <c r="H191" s="7"/>
      <c r="I191" s="7"/>
      <c r="J191" s="7"/>
      <c r="K191" s="7"/>
      <c r="L191" s="7"/>
      <c r="M191" s="7"/>
      <c r="N191" s="7"/>
      <c r="O191" s="7"/>
      <c r="P191" s="7"/>
      <c r="Q191" s="7"/>
      <c r="R191" s="7"/>
    </row>
    <row r="192" spans="1:19" ht="14.25" customHeight="1">
      <c r="F192" s="7"/>
      <c r="G192" s="7"/>
      <c r="H192" s="7"/>
      <c r="I192" s="7"/>
      <c r="J192" s="7"/>
      <c r="K192" s="7"/>
      <c r="L192" s="7"/>
      <c r="M192" s="7"/>
      <c r="N192" s="7"/>
      <c r="O192" s="7"/>
      <c r="P192" s="7"/>
      <c r="Q192" s="7"/>
      <c r="R192" s="7"/>
    </row>
    <row r="193" spans="6:18" ht="14.25" customHeight="1">
      <c r="F193" s="7"/>
      <c r="G193" s="7"/>
      <c r="H193" s="7"/>
      <c r="I193" s="7"/>
      <c r="J193" s="7"/>
      <c r="K193" s="7"/>
      <c r="L193" s="7"/>
      <c r="M193" s="7"/>
      <c r="N193" s="7"/>
      <c r="O193" s="7"/>
      <c r="P193" s="7"/>
      <c r="Q193" s="7"/>
      <c r="R193" s="7"/>
    </row>
    <row r="194" spans="6:18" ht="14.25" customHeight="1">
      <c r="F194" s="7"/>
      <c r="G194" s="7"/>
      <c r="H194" s="7"/>
      <c r="I194" s="7"/>
      <c r="J194" s="7"/>
      <c r="K194" s="7"/>
      <c r="L194" s="7"/>
      <c r="M194" s="7"/>
      <c r="N194" s="7"/>
      <c r="O194" s="7"/>
      <c r="P194" s="7"/>
      <c r="Q194" s="7"/>
      <c r="R194" s="7"/>
    </row>
    <row r="195" spans="6:18" ht="14.25" customHeight="1">
      <c r="F195" s="7"/>
      <c r="G195" s="7"/>
      <c r="H195" s="7"/>
      <c r="I195" s="7"/>
      <c r="J195" s="7"/>
      <c r="K195" s="7"/>
      <c r="L195" s="7"/>
      <c r="M195" s="7"/>
      <c r="N195" s="7"/>
      <c r="O195" s="7"/>
      <c r="P195" s="7"/>
      <c r="Q195" s="7"/>
      <c r="R195" s="7"/>
    </row>
    <row r="196" spans="6:18" ht="14.25" customHeight="1">
      <c r="F196" s="7"/>
      <c r="G196" s="7"/>
      <c r="H196" s="7"/>
      <c r="I196" s="7"/>
      <c r="J196" s="7"/>
      <c r="K196" s="7"/>
      <c r="L196" s="7"/>
      <c r="M196" s="7"/>
      <c r="N196" s="7"/>
      <c r="O196" s="7"/>
      <c r="P196" s="7"/>
      <c r="Q196" s="7"/>
      <c r="R196" s="7"/>
    </row>
    <row r="197" spans="6:18" ht="14.25" customHeight="1">
      <c r="F197" s="7"/>
      <c r="G197" s="7"/>
      <c r="H197" s="7"/>
      <c r="I197" s="7"/>
      <c r="J197" s="7"/>
      <c r="K197" s="7"/>
      <c r="L197" s="7"/>
      <c r="M197" s="7"/>
      <c r="N197" s="7"/>
      <c r="O197" s="7"/>
      <c r="P197" s="7"/>
      <c r="Q197" s="7"/>
      <c r="R197" s="7"/>
    </row>
    <row r="198" spans="6:18" ht="14.25" customHeight="1">
      <c r="F198" s="7"/>
      <c r="G198" s="7"/>
      <c r="H198" s="7"/>
      <c r="I198" s="7"/>
      <c r="J198" s="7"/>
      <c r="K198" s="7"/>
      <c r="L198" s="7"/>
      <c r="M198" s="7"/>
      <c r="N198" s="7"/>
      <c r="O198" s="7"/>
      <c r="P198" s="7"/>
      <c r="Q198" s="7"/>
      <c r="R198" s="7"/>
    </row>
    <row r="199" spans="6:18" ht="14.25" customHeight="1">
      <c r="F199" s="7"/>
      <c r="G199" s="7"/>
      <c r="H199" s="7"/>
      <c r="I199" s="7"/>
      <c r="J199" s="7"/>
      <c r="K199" s="7"/>
      <c r="L199" s="7"/>
      <c r="M199" s="7"/>
      <c r="N199" s="7"/>
      <c r="O199" s="7"/>
      <c r="P199" s="7"/>
      <c r="Q199" s="7"/>
      <c r="R199" s="7"/>
    </row>
    <row r="200" spans="6:18" ht="14.25" customHeight="1">
      <c r="F200" s="7"/>
      <c r="G200" s="7"/>
      <c r="H200" s="7"/>
      <c r="I200" s="7"/>
      <c r="J200" s="7"/>
      <c r="K200" s="7"/>
      <c r="L200" s="7"/>
      <c r="M200" s="7"/>
      <c r="N200" s="7"/>
      <c r="O200" s="7"/>
      <c r="P200" s="7"/>
      <c r="Q200" s="7"/>
      <c r="R200" s="7"/>
    </row>
    <row r="201" spans="6:18" ht="14.25" customHeight="1">
      <c r="F201" s="7"/>
      <c r="G201" s="7"/>
      <c r="H201" s="7"/>
      <c r="I201" s="7"/>
      <c r="J201" s="7"/>
      <c r="K201" s="7"/>
      <c r="L201" s="7"/>
      <c r="M201" s="7"/>
      <c r="N201" s="7"/>
      <c r="O201" s="7"/>
      <c r="P201" s="7"/>
      <c r="Q201" s="7"/>
      <c r="R201" s="7"/>
    </row>
    <row r="202" spans="6:18" ht="14.25" customHeight="1">
      <c r="F202" s="7"/>
      <c r="G202" s="7"/>
      <c r="H202" s="7"/>
      <c r="I202" s="7"/>
      <c r="J202" s="7"/>
      <c r="K202" s="7"/>
      <c r="L202" s="7"/>
      <c r="M202" s="7"/>
      <c r="N202" s="7"/>
      <c r="O202" s="7"/>
      <c r="P202" s="7"/>
      <c r="Q202" s="7"/>
      <c r="R202" s="7"/>
    </row>
    <row r="203" spans="6:18" ht="14.25" customHeight="1">
      <c r="F203" s="7"/>
      <c r="G203" s="7"/>
      <c r="H203" s="7"/>
      <c r="I203" s="7"/>
      <c r="J203" s="7"/>
      <c r="K203" s="7"/>
      <c r="L203" s="7"/>
      <c r="M203" s="7"/>
      <c r="N203" s="7"/>
      <c r="O203" s="7"/>
      <c r="P203" s="7"/>
      <c r="Q203" s="7"/>
      <c r="R203" s="7"/>
    </row>
    <row r="204" spans="6:18" ht="14.25" customHeight="1">
      <c r="F204" s="7"/>
      <c r="G204" s="7"/>
      <c r="H204" s="7"/>
      <c r="I204" s="7"/>
      <c r="J204" s="7"/>
      <c r="K204" s="7"/>
      <c r="L204" s="7"/>
      <c r="M204" s="7"/>
      <c r="N204" s="7"/>
      <c r="O204" s="7"/>
      <c r="P204" s="7"/>
      <c r="Q204" s="7"/>
      <c r="R204" s="7"/>
    </row>
    <row r="205" spans="6:18" ht="14.25" customHeight="1">
      <c r="F205" s="7"/>
      <c r="G205" s="7"/>
      <c r="H205" s="7"/>
      <c r="I205" s="7"/>
      <c r="J205" s="7"/>
      <c r="K205" s="7"/>
      <c r="L205" s="7"/>
      <c r="M205" s="7"/>
      <c r="N205" s="7"/>
      <c r="O205" s="7"/>
      <c r="P205" s="7"/>
      <c r="Q205" s="7"/>
      <c r="R205" s="7"/>
    </row>
    <row r="206" spans="6:18" ht="14.25" customHeight="1">
      <c r="F206" s="7"/>
      <c r="G206" s="7"/>
      <c r="H206" s="7"/>
      <c r="I206" s="7"/>
      <c r="J206" s="7"/>
      <c r="K206" s="7"/>
      <c r="L206" s="7"/>
      <c r="M206" s="7"/>
      <c r="N206" s="7"/>
      <c r="O206" s="7"/>
      <c r="P206" s="7"/>
      <c r="Q206" s="7"/>
      <c r="R206" s="7"/>
    </row>
    <row r="207" spans="6:18" ht="14.25" customHeight="1">
      <c r="F207" s="7"/>
      <c r="G207" s="7"/>
      <c r="H207" s="7"/>
      <c r="I207" s="7"/>
      <c r="J207" s="7"/>
      <c r="K207" s="7"/>
      <c r="L207" s="7"/>
      <c r="M207" s="7"/>
      <c r="N207" s="7"/>
      <c r="O207" s="7"/>
      <c r="P207" s="7"/>
      <c r="Q207" s="7"/>
      <c r="R207" s="7"/>
    </row>
    <row r="208" spans="6:18" ht="14.25" customHeight="1">
      <c r="F208" s="7"/>
      <c r="G208" s="7"/>
      <c r="H208" s="7"/>
      <c r="I208" s="7"/>
      <c r="J208" s="7"/>
      <c r="K208" s="7"/>
      <c r="L208" s="7"/>
      <c r="M208" s="7"/>
      <c r="N208" s="7"/>
      <c r="O208" s="7"/>
      <c r="P208" s="7"/>
      <c r="Q208" s="7"/>
      <c r="R208" s="7"/>
    </row>
    <row r="209" spans="6:18" ht="14.25" customHeight="1">
      <c r="F209" s="7"/>
      <c r="G209" s="7"/>
      <c r="H209" s="7"/>
      <c r="I209" s="7"/>
      <c r="J209" s="7"/>
      <c r="K209" s="7"/>
      <c r="L209" s="7"/>
      <c r="M209" s="7"/>
      <c r="N209" s="7"/>
      <c r="O209" s="7"/>
      <c r="P209" s="7"/>
      <c r="Q209" s="7"/>
      <c r="R209" s="7"/>
    </row>
    <row r="210" spans="6:18" ht="14.25" customHeight="1">
      <c r="F210" s="7"/>
      <c r="G210" s="7"/>
      <c r="H210" s="7"/>
      <c r="I210" s="7"/>
      <c r="J210" s="7"/>
      <c r="K210" s="7"/>
      <c r="L210" s="7"/>
      <c r="M210" s="7"/>
      <c r="N210" s="7"/>
      <c r="O210" s="7"/>
      <c r="P210" s="7"/>
      <c r="Q210" s="7"/>
      <c r="R210" s="7"/>
    </row>
    <row r="211" spans="6:18" ht="14.25" customHeight="1">
      <c r="F211" s="7"/>
      <c r="G211" s="7"/>
      <c r="H211" s="7"/>
      <c r="I211" s="7"/>
      <c r="J211" s="7"/>
      <c r="K211" s="7"/>
      <c r="L211" s="7"/>
      <c r="M211" s="7"/>
      <c r="N211" s="7"/>
      <c r="O211" s="7"/>
      <c r="P211" s="7"/>
      <c r="Q211" s="7"/>
      <c r="R211" s="7"/>
    </row>
    <row r="212" spans="6:18" ht="14.25" customHeight="1">
      <c r="F212" s="7"/>
      <c r="G212" s="7"/>
      <c r="H212" s="7"/>
      <c r="I212" s="7"/>
      <c r="J212" s="7"/>
      <c r="K212" s="7"/>
      <c r="L212" s="7"/>
      <c r="M212" s="7"/>
      <c r="N212" s="7"/>
      <c r="O212" s="7"/>
      <c r="P212" s="7"/>
      <c r="Q212" s="7"/>
      <c r="R212" s="7"/>
    </row>
    <row r="213" spans="6:18" ht="14.25" customHeight="1">
      <c r="F213" s="7"/>
      <c r="G213" s="7"/>
      <c r="H213" s="7"/>
      <c r="I213" s="7"/>
      <c r="J213" s="7"/>
      <c r="K213" s="7"/>
      <c r="L213" s="7"/>
      <c r="M213" s="7"/>
      <c r="N213" s="7"/>
      <c r="O213" s="7"/>
      <c r="P213" s="7"/>
      <c r="Q213" s="7"/>
      <c r="R213" s="7"/>
    </row>
    <row r="214" spans="6:18" ht="14.25" customHeight="1">
      <c r="F214" s="7"/>
      <c r="G214" s="7"/>
      <c r="H214" s="7"/>
      <c r="I214" s="7"/>
      <c r="J214" s="7"/>
      <c r="K214" s="7"/>
      <c r="L214" s="7"/>
      <c r="M214" s="7"/>
      <c r="N214" s="7"/>
      <c r="O214" s="7"/>
      <c r="P214" s="7"/>
      <c r="Q214" s="7"/>
      <c r="R214" s="7"/>
    </row>
    <row r="215" spans="6:18" ht="14.25" customHeight="1">
      <c r="F215" s="7"/>
      <c r="G215" s="7"/>
      <c r="H215" s="7"/>
      <c r="I215" s="7"/>
      <c r="J215" s="7"/>
      <c r="K215" s="7"/>
      <c r="L215" s="7"/>
      <c r="M215" s="7"/>
      <c r="N215" s="7"/>
      <c r="O215" s="7"/>
      <c r="P215" s="7"/>
      <c r="Q215" s="7"/>
      <c r="R215" s="7"/>
    </row>
    <row r="216" spans="6:18" ht="14.25" customHeight="1">
      <c r="F216" s="7"/>
      <c r="G216" s="7"/>
      <c r="H216" s="7"/>
      <c r="I216" s="7"/>
      <c r="J216" s="7"/>
      <c r="K216" s="7"/>
      <c r="L216" s="7"/>
      <c r="M216" s="7"/>
      <c r="N216" s="7"/>
      <c r="O216" s="7"/>
      <c r="P216" s="7"/>
      <c r="Q216" s="7"/>
      <c r="R216" s="7"/>
    </row>
    <row r="217" spans="6:18" ht="14.25" customHeight="1">
      <c r="F217" s="7"/>
      <c r="G217" s="7"/>
      <c r="H217" s="7"/>
      <c r="I217" s="7"/>
      <c r="J217" s="7"/>
      <c r="K217" s="7"/>
      <c r="L217" s="7"/>
      <c r="M217" s="7"/>
      <c r="N217" s="7"/>
      <c r="O217" s="7"/>
      <c r="P217" s="7"/>
      <c r="Q217" s="7"/>
      <c r="R217" s="7"/>
    </row>
    <row r="218" spans="6:18" ht="14.25" customHeight="1">
      <c r="F218" s="7"/>
      <c r="G218" s="7"/>
      <c r="H218" s="7"/>
      <c r="I218" s="7"/>
      <c r="J218" s="7"/>
      <c r="K218" s="7"/>
      <c r="L218" s="7"/>
      <c r="M218" s="7"/>
      <c r="N218" s="7"/>
      <c r="O218" s="7"/>
      <c r="P218" s="7"/>
      <c r="Q218" s="7"/>
      <c r="R218" s="7"/>
    </row>
    <row r="219" spans="6:18" ht="14.25" customHeight="1">
      <c r="F219" s="7"/>
      <c r="G219" s="7"/>
      <c r="H219" s="7"/>
      <c r="I219" s="7"/>
      <c r="J219" s="7"/>
      <c r="K219" s="7"/>
      <c r="L219" s="7"/>
      <c r="M219" s="7"/>
      <c r="N219" s="7"/>
      <c r="O219" s="7"/>
      <c r="P219" s="7"/>
      <c r="Q219" s="7"/>
      <c r="R219" s="7"/>
    </row>
    <row r="220" spans="6:18" ht="14.25" customHeight="1">
      <c r="F220" s="7"/>
      <c r="G220" s="7"/>
      <c r="H220" s="7"/>
      <c r="I220" s="7"/>
      <c r="J220" s="7"/>
      <c r="K220" s="7"/>
      <c r="L220" s="7"/>
      <c r="M220" s="7"/>
      <c r="N220" s="7"/>
      <c r="O220" s="7"/>
      <c r="P220" s="7"/>
      <c r="Q220" s="7"/>
      <c r="R220" s="7"/>
    </row>
    <row r="221" spans="6:18" ht="14.25" customHeight="1">
      <c r="F221" s="7"/>
      <c r="G221" s="7"/>
      <c r="H221" s="7"/>
      <c r="I221" s="7"/>
      <c r="J221" s="7"/>
      <c r="K221" s="7"/>
      <c r="L221" s="7"/>
      <c r="M221" s="7"/>
      <c r="N221" s="7"/>
      <c r="O221" s="7"/>
      <c r="P221" s="7"/>
      <c r="Q221" s="7"/>
      <c r="R221" s="7"/>
    </row>
    <row r="222" spans="6:18" ht="14.25" customHeight="1">
      <c r="F222" s="7"/>
      <c r="G222" s="7"/>
      <c r="H222" s="7"/>
      <c r="I222" s="7"/>
      <c r="J222" s="7"/>
      <c r="K222" s="7"/>
      <c r="L222" s="7"/>
      <c r="M222" s="7"/>
      <c r="N222" s="7"/>
      <c r="O222" s="7"/>
      <c r="P222" s="7"/>
      <c r="Q222" s="7"/>
      <c r="R222" s="7"/>
    </row>
    <row r="223" spans="6:18" ht="14.25" customHeight="1">
      <c r="F223" s="7"/>
      <c r="G223" s="7"/>
      <c r="H223" s="7"/>
      <c r="I223" s="7"/>
      <c r="J223" s="7"/>
      <c r="K223" s="7"/>
      <c r="L223" s="7"/>
      <c r="M223" s="7"/>
      <c r="N223" s="7"/>
      <c r="O223" s="7"/>
      <c r="P223" s="7"/>
      <c r="Q223" s="7"/>
      <c r="R223" s="7"/>
    </row>
    <row r="224" spans="6:18" ht="14.25" customHeight="1">
      <c r="F224" s="7"/>
      <c r="G224" s="7"/>
      <c r="H224" s="7"/>
      <c r="I224" s="7"/>
      <c r="J224" s="7"/>
      <c r="K224" s="7"/>
      <c r="L224" s="7"/>
      <c r="M224" s="7"/>
      <c r="N224" s="7"/>
      <c r="O224" s="7"/>
      <c r="P224" s="7"/>
      <c r="Q224" s="7"/>
      <c r="R224" s="7"/>
    </row>
    <row r="225" spans="6:18" ht="14.25" customHeight="1">
      <c r="F225" s="7"/>
      <c r="G225" s="7"/>
      <c r="H225" s="7"/>
      <c r="I225" s="7"/>
      <c r="J225" s="7"/>
      <c r="K225" s="7"/>
      <c r="L225" s="7"/>
      <c r="M225" s="7"/>
      <c r="N225" s="7"/>
      <c r="O225" s="7"/>
      <c r="P225" s="7"/>
      <c r="Q225" s="7"/>
      <c r="R225" s="7"/>
    </row>
    <row r="226" spans="6:18" ht="14.25" customHeight="1">
      <c r="F226" s="7"/>
      <c r="G226" s="7"/>
      <c r="H226" s="7"/>
      <c r="I226" s="7"/>
      <c r="J226" s="7"/>
      <c r="K226" s="7"/>
      <c r="L226" s="7"/>
      <c r="M226" s="7"/>
      <c r="N226" s="7"/>
      <c r="O226" s="7"/>
      <c r="P226" s="7"/>
      <c r="Q226" s="7"/>
      <c r="R226" s="7"/>
    </row>
    <row r="227" spans="6:18" ht="14.25" customHeight="1">
      <c r="F227" s="7"/>
      <c r="G227" s="7"/>
      <c r="H227" s="7"/>
      <c r="I227" s="7"/>
      <c r="J227" s="7"/>
      <c r="K227" s="7"/>
      <c r="L227" s="7"/>
      <c r="M227" s="7"/>
      <c r="N227" s="7"/>
      <c r="O227" s="7"/>
      <c r="P227" s="7"/>
      <c r="Q227" s="7"/>
      <c r="R227" s="7"/>
    </row>
    <row r="228" spans="6:18" ht="14.25" customHeight="1">
      <c r="F228" s="7"/>
      <c r="G228" s="7"/>
      <c r="H228" s="7"/>
      <c r="I228" s="7"/>
      <c r="J228" s="7"/>
      <c r="K228" s="7"/>
      <c r="L228" s="7"/>
      <c r="M228" s="7"/>
      <c r="N228" s="7"/>
      <c r="O228" s="7"/>
      <c r="P228" s="7"/>
      <c r="Q228" s="7"/>
      <c r="R228" s="7"/>
    </row>
    <row r="229" spans="6:18" ht="14.25" customHeight="1">
      <c r="F229" s="7"/>
      <c r="G229" s="7"/>
      <c r="H229" s="7"/>
      <c r="I229" s="7"/>
      <c r="J229" s="7"/>
      <c r="K229" s="7"/>
      <c r="L229" s="7"/>
      <c r="M229" s="7"/>
      <c r="N229" s="7"/>
      <c r="O229" s="7"/>
      <c r="P229" s="7"/>
      <c r="Q229" s="7"/>
      <c r="R229" s="7"/>
    </row>
    <row r="230" spans="6:18" ht="14.25" customHeight="1">
      <c r="F230" s="7"/>
      <c r="G230" s="7"/>
      <c r="H230" s="7"/>
      <c r="I230" s="7"/>
      <c r="J230" s="7"/>
      <c r="K230" s="7"/>
      <c r="L230" s="7"/>
      <c r="M230" s="7"/>
      <c r="N230" s="7"/>
      <c r="O230" s="7"/>
      <c r="P230" s="7"/>
      <c r="Q230" s="7"/>
      <c r="R230" s="7"/>
    </row>
    <row r="231" spans="6:18" ht="14.25" customHeight="1">
      <c r="F231" s="7"/>
      <c r="G231" s="7"/>
      <c r="H231" s="7"/>
      <c r="I231" s="7"/>
      <c r="J231" s="7"/>
      <c r="K231" s="7"/>
      <c r="L231" s="7"/>
      <c r="M231" s="7"/>
      <c r="N231" s="7"/>
      <c r="O231" s="7"/>
      <c r="P231" s="7"/>
      <c r="Q231" s="7"/>
      <c r="R231" s="7"/>
    </row>
    <row r="232" spans="6:18" ht="14.25" customHeight="1">
      <c r="F232" s="7"/>
      <c r="G232" s="7"/>
      <c r="H232" s="7"/>
      <c r="I232" s="7"/>
      <c r="J232" s="7"/>
      <c r="K232" s="7"/>
      <c r="L232" s="7"/>
      <c r="M232" s="7"/>
      <c r="N232" s="7"/>
      <c r="O232" s="7"/>
      <c r="P232" s="7"/>
      <c r="Q232" s="7"/>
      <c r="R232" s="7"/>
    </row>
    <row r="233" spans="6:18" ht="14.25" customHeight="1">
      <c r="F233" s="7"/>
      <c r="G233" s="7"/>
      <c r="H233" s="7"/>
      <c r="I233" s="7"/>
      <c r="J233" s="7"/>
      <c r="K233" s="7"/>
      <c r="L233" s="7"/>
      <c r="M233" s="7"/>
      <c r="N233" s="7"/>
      <c r="O233" s="7"/>
      <c r="P233" s="7"/>
      <c r="Q233" s="7"/>
      <c r="R233" s="7"/>
    </row>
    <row r="234" spans="6:18" ht="14.25" customHeight="1">
      <c r="F234" s="7"/>
      <c r="G234" s="7"/>
      <c r="H234" s="7"/>
      <c r="I234" s="7"/>
      <c r="J234" s="7"/>
      <c r="K234" s="7"/>
      <c r="L234" s="7"/>
      <c r="M234" s="7"/>
      <c r="N234" s="7"/>
      <c r="O234" s="7"/>
      <c r="P234" s="7"/>
      <c r="Q234" s="7"/>
      <c r="R234" s="7"/>
    </row>
    <row r="235" spans="6:18" ht="14.25" customHeight="1">
      <c r="F235" s="7"/>
      <c r="G235" s="7"/>
      <c r="H235" s="7"/>
      <c r="I235" s="7"/>
      <c r="J235" s="7"/>
      <c r="K235" s="7"/>
      <c r="L235" s="7"/>
      <c r="M235" s="7"/>
      <c r="N235" s="7"/>
      <c r="O235" s="7"/>
      <c r="P235" s="7"/>
      <c r="Q235" s="7"/>
      <c r="R235" s="7"/>
    </row>
    <row r="236" spans="6:18" ht="14.25" customHeight="1">
      <c r="F236" s="7"/>
      <c r="G236" s="7"/>
      <c r="H236" s="7"/>
      <c r="I236" s="7"/>
      <c r="J236" s="7"/>
      <c r="K236" s="7"/>
      <c r="L236" s="7"/>
      <c r="M236" s="7"/>
      <c r="N236" s="7"/>
      <c r="O236" s="7"/>
      <c r="P236" s="7"/>
      <c r="Q236" s="7"/>
      <c r="R236" s="7"/>
    </row>
    <row r="237" spans="6:18" ht="14.25" customHeight="1">
      <c r="F237" s="7"/>
      <c r="G237" s="7"/>
      <c r="H237" s="7"/>
      <c r="I237" s="7"/>
      <c r="J237" s="7"/>
      <c r="K237" s="7"/>
      <c r="L237" s="7"/>
      <c r="M237" s="7"/>
      <c r="N237" s="7"/>
      <c r="O237" s="7"/>
      <c r="P237" s="7"/>
      <c r="Q237" s="7"/>
      <c r="R237" s="7"/>
    </row>
    <row r="238" spans="6:18" ht="14.25" customHeight="1">
      <c r="F238" s="7"/>
      <c r="G238" s="7"/>
      <c r="H238" s="7"/>
      <c r="I238" s="7"/>
      <c r="J238" s="7"/>
      <c r="K238" s="7"/>
      <c r="L238" s="7"/>
      <c r="M238" s="7"/>
      <c r="N238" s="7"/>
      <c r="O238" s="7"/>
      <c r="P238" s="7"/>
      <c r="Q238" s="7"/>
      <c r="R238" s="7"/>
    </row>
    <row r="239" spans="6:18" ht="14.25" customHeight="1">
      <c r="F239" s="7"/>
      <c r="G239" s="7"/>
      <c r="H239" s="7"/>
      <c r="I239" s="7"/>
      <c r="J239" s="7"/>
      <c r="K239" s="7"/>
      <c r="L239" s="7"/>
      <c r="M239" s="7"/>
      <c r="N239" s="7"/>
      <c r="O239" s="7"/>
      <c r="P239" s="7"/>
      <c r="Q239" s="7"/>
      <c r="R239" s="7"/>
    </row>
    <row r="240" spans="6:18" ht="14.25" customHeight="1">
      <c r="F240" s="7"/>
      <c r="G240" s="7"/>
      <c r="H240" s="7"/>
      <c r="I240" s="7"/>
      <c r="J240" s="7"/>
      <c r="K240" s="7"/>
      <c r="L240" s="7"/>
      <c r="M240" s="7"/>
      <c r="N240" s="7"/>
      <c r="O240" s="7"/>
      <c r="P240" s="7"/>
      <c r="Q240" s="7"/>
      <c r="R240" s="7"/>
    </row>
    <row r="241" spans="6:18" ht="14.25" customHeight="1">
      <c r="F241" s="7"/>
      <c r="G241" s="7"/>
      <c r="H241" s="7"/>
      <c r="I241" s="7"/>
      <c r="J241" s="7"/>
      <c r="K241" s="7"/>
      <c r="L241" s="7"/>
      <c r="M241" s="7"/>
      <c r="N241" s="7"/>
      <c r="O241" s="7"/>
      <c r="P241" s="7"/>
      <c r="Q241" s="7"/>
      <c r="R241" s="7"/>
    </row>
    <row r="242" spans="6:18" ht="14.25" customHeight="1">
      <c r="F242" s="7"/>
      <c r="G242" s="7"/>
      <c r="H242" s="7"/>
      <c r="I242" s="7"/>
      <c r="J242" s="7"/>
      <c r="K242" s="7"/>
      <c r="L242" s="7"/>
      <c r="M242" s="7"/>
      <c r="N242" s="7"/>
      <c r="O242" s="7"/>
      <c r="P242" s="7"/>
      <c r="Q242" s="7"/>
      <c r="R242" s="7"/>
    </row>
    <row r="243" spans="6:18" ht="14.25" customHeight="1">
      <c r="F243" s="7"/>
      <c r="G243" s="7"/>
      <c r="H243" s="7"/>
      <c r="I243" s="7"/>
      <c r="J243" s="7"/>
      <c r="K243" s="7"/>
      <c r="L243" s="7"/>
      <c r="M243" s="7"/>
      <c r="N243" s="7"/>
      <c r="O243" s="7"/>
      <c r="P243" s="7"/>
      <c r="Q243" s="7"/>
      <c r="R243" s="7"/>
    </row>
    <row r="244" spans="6:18" ht="14.25" customHeight="1">
      <c r="F244" s="7"/>
      <c r="G244" s="7"/>
      <c r="H244" s="7"/>
      <c r="I244" s="7"/>
      <c r="J244" s="7"/>
      <c r="K244" s="7"/>
      <c r="L244" s="7"/>
      <c r="M244" s="7"/>
      <c r="N244" s="7"/>
      <c r="O244" s="7"/>
      <c r="P244" s="7"/>
      <c r="Q244" s="7"/>
      <c r="R244" s="7"/>
    </row>
    <row r="245" spans="6:18" ht="14.25" customHeight="1">
      <c r="F245" s="7"/>
      <c r="G245" s="7"/>
      <c r="H245" s="7"/>
      <c r="I245" s="7"/>
      <c r="J245" s="7"/>
      <c r="K245" s="7"/>
      <c r="L245" s="7"/>
      <c r="M245" s="7"/>
      <c r="N245" s="7"/>
      <c r="O245" s="7"/>
      <c r="P245" s="7"/>
      <c r="Q245" s="7"/>
      <c r="R245" s="7"/>
    </row>
    <row r="246" spans="6:18" ht="14.25" customHeight="1">
      <c r="F246" s="7"/>
      <c r="G246" s="7"/>
      <c r="H246" s="7"/>
      <c r="I246" s="7"/>
      <c r="J246" s="7"/>
      <c r="K246" s="7"/>
      <c r="L246" s="7"/>
      <c r="M246" s="7"/>
      <c r="N246" s="7"/>
      <c r="O246" s="7"/>
      <c r="P246" s="7"/>
      <c r="Q246" s="7"/>
      <c r="R246" s="7"/>
    </row>
    <row r="247" spans="6:18" ht="14.25" customHeight="1">
      <c r="F247" s="7"/>
      <c r="G247" s="7"/>
      <c r="H247" s="7"/>
      <c r="I247" s="7"/>
      <c r="J247" s="7"/>
      <c r="K247" s="7"/>
      <c r="L247" s="7"/>
      <c r="M247" s="7"/>
      <c r="N247" s="7"/>
      <c r="O247" s="7"/>
      <c r="P247" s="7"/>
      <c r="Q247" s="7"/>
      <c r="R247" s="7"/>
    </row>
    <row r="248" spans="6:18" ht="14.25" customHeight="1">
      <c r="F248" s="7"/>
      <c r="G248" s="7"/>
      <c r="H248" s="7"/>
      <c r="I248" s="7"/>
      <c r="J248" s="7"/>
      <c r="K248" s="7"/>
      <c r="L248" s="7"/>
      <c r="M248" s="7"/>
      <c r="N248" s="7"/>
      <c r="O248" s="7"/>
      <c r="P248" s="7"/>
      <c r="Q248" s="7"/>
      <c r="R248" s="7"/>
    </row>
    <row r="249" spans="6:18" ht="14.25" customHeight="1">
      <c r="F249" s="7"/>
      <c r="G249" s="7"/>
      <c r="H249" s="7"/>
      <c r="I249" s="7"/>
      <c r="J249" s="7"/>
      <c r="K249" s="7"/>
      <c r="L249" s="7"/>
      <c r="M249" s="7"/>
      <c r="N249" s="7"/>
      <c r="O249" s="7"/>
      <c r="P249" s="7"/>
      <c r="Q249" s="7"/>
      <c r="R249" s="7"/>
    </row>
    <row r="250" spans="6:18" ht="14.25" customHeight="1">
      <c r="F250" s="7"/>
      <c r="G250" s="7"/>
      <c r="H250" s="7"/>
      <c r="I250" s="7"/>
      <c r="J250" s="7"/>
      <c r="K250" s="7"/>
      <c r="L250" s="7"/>
      <c r="M250" s="7"/>
      <c r="N250" s="7"/>
      <c r="O250" s="7"/>
      <c r="P250" s="7"/>
      <c r="Q250" s="7"/>
      <c r="R250" s="7"/>
    </row>
    <row r="251" spans="6:18" ht="14.25" customHeight="1">
      <c r="F251" s="7"/>
      <c r="G251" s="7"/>
      <c r="H251" s="7"/>
      <c r="I251" s="7"/>
      <c r="J251" s="7"/>
      <c r="K251" s="7"/>
      <c r="L251" s="7"/>
      <c r="M251" s="7"/>
      <c r="N251" s="7"/>
      <c r="O251" s="7"/>
      <c r="P251" s="7"/>
      <c r="Q251" s="7"/>
      <c r="R251" s="7"/>
    </row>
    <row r="252" spans="6:18" ht="14.25" customHeight="1">
      <c r="F252" s="7"/>
      <c r="G252" s="7"/>
      <c r="H252" s="7"/>
      <c r="I252" s="7"/>
      <c r="J252" s="7"/>
      <c r="K252" s="7"/>
      <c r="L252" s="7"/>
      <c r="M252" s="7"/>
      <c r="N252" s="7"/>
      <c r="O252" s="7"/>
      <c r="P252" s="7"/>
      <c r="Q252" s="7"/>
      <c r="R252" s="7"/>
    </row>
    <row r="253" spans="6:18" ht="14.25" customHeight="1">
      <c r="F253" s="7"/>
      <c r="G253" s="7"/>
      <c r="H253" s="7"/>
      <c r="I253" s="7"/>
      <c r="J253" s="7"/>
      <c r="K253" s="7"/>
      <c r="L253" s="7"/>
      <c r="M253" s="7"/>
      <c r="N253" s="7"/>
      <c r="O253" s="7"/>
      <c r="P253" s="7"/>
      <c r="Q253" s="7"/>
      <c r="R253" s="7"/>
    </row>
    <row r="254" spans="6:18" ht="14.25" customHeight="1">
      <c r="F254" s="7"/>
      <c r="G254" s="7"/>
      <c r="H254" s="7"/>
      <c r="I254" s="7"/>
      <c r="J254" s="7"/>
      <c r="K254" s="7"/>
      <c r="L254" s="7"/>
      <c r="M254" s="7"/>
      <c r="N254" s="7"/>
      <c r="O254" s="7"/>
      <c r="P254" s="7"/>
      <c r="Q254" s="7"/>
      <c r="R254" s="7"/>
    </row>
    <row r="255" spans="6:18" ht="14.25" customHeight="1">
      <c r="F255" s="7"/>
      <c r="G255" s="7"/>
      <c r="H255" s="7"/>
      <c r="I255" s="7"/>
      <c r="J255" s="7"/>
      <c r="K255" s="7"/>
      <c r="L255" s="7"/>
      <c r="M255" s="7"/>
      <c r="N255" s="7"/>
      <c r="O255" s="7"/>
      <c r="P255" s="7"/>
      <c r="Q255" s="7"/>
      <c r="R255" s="7"/>
    </row>
    <row r="256" spans="6:18" ht="14.25" customHeight="1">
      <c r="F256" s="7"/>
      <c r="G256" s="7"/>
      <c r="H256" s="7"/>
      <c r="I256" s="7"/>
      <c r="J256" s="7"/>
      <c r="K256" s="7"/>
      <c r="L256" s="7"/>
      <c r="M256" s="7"/>
      <c r="N256" s="7"/>
      <c r="O256" s="7"/>
      <c r="P256" s="7"/>
      <c r="Q256" s="7"/>
      <c r="R256" s="7"/>
    </row>
    <row r="257" spans="6:18" ht="14.25" customHeight="1">
      <c r="F257" s="7"/>
      <c r="G257" s="7"/>
      <c r="H257" s="7"/>
      <c r="I257" s="7"/>
      <c r="J257" s="7"/>
      <c r="K257" s="7"/>
      <c r="L257" s="7"/>
      <c r="M257" s="7"/>
      <c r="N257" s="7"/>
      <c r="O257" s="7"/>
      <c r="P257" s="7"/>
      <c r="Q257" s="7"/>
      <c r="R257" s="7"/>
    </row>
    <row r="258" spans="6:18" ht="14.25" customHeight="1">
      <c r="F258" s="7"/>
      <c r="G258" s="7"/>
      <c r="H258" s="7"/>
      <c r="I258" s="7"/>
      <c r="J258" s="7"/>
      <c r="K258" s="7"/>
      <c r="L258" s="7"/>
      <c r="M258" s="7"/>
      <c r="N258" s="7"/>
      <c r="O258" s="7"/>
      <c r="P258" s="7"/>
      <c r="Q258" s="7"/>
      <c r="R258" s="7"/>
    </row>
    <row r="259" spans="6:18" ht="14.25" customHeight="1">
      <c r="F259" s="7"/>
      <c r="G259" s="7"/>
      <c r="H259" s="7"/>
      <c r="I259" s="7"/>
      <c r="J259" s="7"/>
      <c r="K259" s="7"/>
      <c r="L259" s="7"/>
      <c r="M259" s="7"/>
      <c r="N259" s="7"/>
      <c r="O259" s="7"/>
      <c r="P259" s="7"/>
      <c r="Q259" s="7"/>
      <c r="R259" s="7"/>
    </row>
    <row r="260" spans="6:18" ht="14.25" customHeight="1">
      <c r="F260" s="7"/>
      <c r="G260" s="7"/>
      <c r="H260" s="7"/>
      <c r="I260" s="7"/>
      <c r="J260" s="7"/>
      <c r="K260" s="7"/>
      <c r="L260" s="7"/>
      <c r="M260" s="7"/>
      <c r="N260" s="7"/>
      <c r="O260" s="7"/>
      <c r="P260" s="7"/>
      <c r="Q260" s="7"/>
      <c r="R260" s="7"/>
    </row>
    <row r="261" spans="6:18" ht="14.25" customHeight="1">
      <c r="F261" s="7"/>
      <c r="G261" s="7"/>
      <c r="H261" s="7"/>
      <c r="I261" s="7"/>
      <c r="J261" s="7"/>
      <c r="K261" s="7"/>
      <c r="L261" s="7"/>
      <c r="M261" s="7"/>
      <c r="N261" s="7"/>
      <c r="O261" s="7"/>
      <c r="P261" s="7"/>
      <c r="Q261" s="7"/>
      <c r="R261" s="7"/>
    </row>
    <row r="262" spans="6:18" ht="14.25" customHeight="1">
      <c r="F262" s="7"/>
      <c r="G262" s="7"/>
      <c r="H262" s="7"/>
      <c r="I262" s="7"/>
      <c r="J262" s="7"/>
      <c r="K262" s="7"/>
      <c r="L262" s="7"/>
      <c r="M262" s="7"/>
      <c r="N262" s="7"/>
      <c r="O262" s="7"/>
      <c r="P262" s="7"/>
      <c r="Q262" s="7"/>
      <c r="R262" s="7"/>
    </row>
    <row r="263" spans="6:18" ht="14.25" customHeight="1">
      <c r="F263" s="7"/>
      <c r="G263" s="7"/>
      <c r="H263" s="7"/>
      <c r="I263" s="7"/>
      <c r="J263" s="7"/>
      <c r="K263" s="7"/>
      <c r="L263" s="7"/>
      <c r="M263" s="7"/>
      <c r="N263" s="7"/>
      <c r="O263" s="7"/>
      <c r="P263" s="7"/>
      <c r="Q263" s="7"/>
      <c r="R263" s="7"/>
    </row>
    <row r="264" spans="6:18" ht="14.25" customHeight="1">
      <c r="F264" s="7"/>
      <c r="G264" s="7"/>
      <c r="H264" s="7"/>
      <c r="I264" s="7"/>
      <c r="J264" s="7"/>
      <c r="K264" s="7"/>
      <c r="L264" s="7"/>
      <c r="M264" s="7"/>
      <c r="N264" s="7"/>
      <c r="O264" s="7"/>
      <c r="P264" s="7"/>
      <c r="Q264" s="7"/>
      <c r="R264" s="7"/>
    </row>
    <row r="265" spans="6:18" ht="14.25" customHeight="1">
      <c r="F265" s="7"/>
      <c r="G265" s="7"/>
      <c r="H265" s="7"/>
      <c r="I265" s="7"/>
      <c r="J265" s="7"/>
      <c r="K265" s="7"/>
      <c r="L265" s="7"/>
      <c r="M265" s="7"/>
      <c r="N265" s="7"/>
      <c r="O265" s="7"/>
      <c r="P265" s="7"/>
      <c r="Q265" s="7"/>
      <c r="R265" s="7"/>
    </row>
    <row r="266" spans="6:18" ht="14.25" customHeight="1">
      <c r="F266" s="7"/>
      <c r="G266" s="7"/>
      <c r="H266" s="7"/>
      <c r="I266" s="7"/>
      <c r="J266" s="7"/>
      <c r="K266" s="7"/>
      <c r="L266" s="7"/>
      <c r="M266" s="7"/>
      <c r="N266" s="7"/>
      <c r="O266" s="7"/>
      <c r="P266" s="7"/>
      <c r="Q266" s="7"/>
      <c r="R266" s="7"/>
    </row>
    <row r="267" spans="6:18" ht="14.25" customHeight="1">
      <c r="F267" s="7"/>
      <c r="G267" s="7"/>
      <c r="H267" s="7"/>
      <c r="I267" s="7"/>
      <c r="J267" s="7"/>
      <c r="K267" s="7"/>
      <c r="L267" s="7"/>
      <c r="M267" s="7"/>
      <c r="N267" s="7"/>
      <c r="O267" s="7"/>
      <c r="P267" s="7"/>
      <c r="Q267" s="7"/>
      <c r="R267" s="7"/>
    </row>
    <row r="268" spans="6:18" ht="14.25" customHeight="1">
      <c r="F268" s="7"/>
      <c r="G268" s="7"/>
      <c r="H268" s="7"/>
      <c r="I268" s="7"/>
      <c r="J268" s="7"/>
      <c r="K268" s="7"/>
      <c r="L268" s="7"/>
      <c r="M268" s="7"/>
      <c r="N268" s="7"/>
      <c r="O268" s="7"/>
      <c r="P268" s="7"/>
      <c r="Q268" s="7"/>
      <c r="R268" s="7"/>
    </row>
    <row r="269" spans="6:18" ht="14.25" customHeight="1">
      <c r="F269" s="7"/>
      <c r="G269" s="7"/>
      <c r="H269" s="7"/>
      <c r="I269" s="7"/>
      <c r="J269" s="7"/>
      <c r="K269" s="7"/>
      <c r="L269" s="7"/>
      <c r="M269" s="7"/>
      <c r="N269" s="7"/>
      <c r="O269" s="7"/>
      <c r="P269" s="7"/>
      <c r="Q269" s="7"/>
      <c r="R269" s="7"/>
    </row>
    <row r="270" spans="6:18" ht="14.25" customHeight="1">
      <c r="F270" s="7"/>
      <c r="G270" s="7"/>
      <c r="H270" s="7"/>
      <c r="I270" s="7"/>
      <c r="J270" s="7"/>
      <c r="K270" s="7"/>
      <c r="L270" s="7"/>
      <c r="M270" s="7"/>
      <c r="N270" s="7"/>
      <c r="O270" s="7"/>
      <c r="P270" s="7"/>
      <c r="Q270" s="7"/>
      <c r="R270" s="7"/>
    </row>
    <row r="271" spans="6:18" ht="14.25" customHeight="1">
      <c r="F271" s="7"/>
      <c r="G271" s="7"/>
      <c r="H271" s="7"/>
      <c r="I271" s="7"/>
      <c r="J271" s="7"/>
      <c r="K271" s="7"/>
      <c r="L271" s="7"/>
      <c r="M271" s="7"/>
      <c r="N271" s="7"/>
      <c r="O271" s="7"/>
      <c r="P271" s="7"/>
      <c r="Q271" s="7"/>
      <c r="R271" s="7"/>
    </row>
    <row r="272" spans="6:18" ht="14.25" customHeight="1">
      <c r="F272" s="7"/>
      <c r="G272" s="7"/>
      <c r="H272" s="7"/>
      <c r="I272" s="7"/>
      <c r="J272" s="7"/>
      <c r="K272" s="7"/>
      <c r="L272" s="7"/>
      <c r="M272" s="7"/>
      <c r="N272" s="7"/>
      <c r="O272" s="7"/>
      <c r="P272" s="7"/>
      <c r="Q272" s="7"/>
      <c r="R272" s="7"/>
    </row>
    <row r="273" spans="6:18" ht="14.25" customHeight="1">
      <c r="F273" s="7"/>
      <c r="G273" s="7"/>
      <c r="H273" s="7"/>
      <c r="I273" s="7"/>
      <c r="J273" s="7"/>
      <c r="K273" s="7"/>
      <c r="L273" s="7"/>
      <c r="M273" s="7"/>
      <c r="N273" s="7"/>
      <c r="O273" s="7"/>
      <c r="P273" s="7"/>
      <c r="Q273" s="7"/>
      <c r="R273" s="7"/>
    </row>
    <row r="274" spans="6:18" ht="14.25" customHeight="1">
      <c r="F274" s="7"/>
      <c r="G274" s="7"/>
      <c r="H274" s="7"/>
      <c r="I274" s="7"/>
      <c r="J274" s="7"/>
      <c r="K274" s="7"/>
      <c r="L274" s="7"/>
      <c r="M274" s="7"/>
      <c r="N274" s="7"/>
      <c r="O274" s="7"/>
      <c r="P274" s="7"/>
      <c r="Q274" s="7"/>
      <c r="R274" s="7"/>
    </row>
    <row r="275" spans="6:18" ht="14.25" customHeight="1">
      <c r="F275" s="7"/>
      <c r="G275" s="7"/>
      <c r="H275" s="7"/>
      <c r="I275" s="7"/>
      <c r="J275" s="7"/>
      <c r="K275" s="7"/>
      <c r="L275" s="7"/>
      <c r="M275" s="7"/>
      <c r="N275" s="7"/>
      <c r="O275" s="7"/>
      <c r="P275" s="7"/>
      <c r="Q275" s="7"/>
      <c r="R275" s="7"/>
    </row>
    <row r="276" spans="6:18" ht="14.25" customHeight="1">
      <c r="F276" s="7"/>
      <c r="G276" s="7"/>
      <c r="H276" s="7"/>
      <c r="I276" s="7"/>
      <c r="J276" s="7"/>
      <c r="K276" s="7"/>
      <c r="L276" s="7"/>
      <c r="M276" s="7"/>
      <c r="N276" s="7"/>
      <c r="O276" s="7"/>
      <c r="P276" s="7"/>
      <c r="Q276" s="7"/>
      <c r="R276" s="7"/>
    </row>
    <row r="277" spans="6:18" ht="14.25" customHeight="1">
      <c r="F277" s="7"/>
      <c r="G277" s="7"/>
      <c r="H277" s="7"/>
      <c r="I277" s="7"/>
      <c r="J277" s="7"/>
      <c r="K277" s="7"/>
      <c r="L277" s="7"/>
      <c r="M277" s="7"/>
      <c r="N277" s="7"/>
      <c r="O277" s="7"/>
      <c r="P277" s="7"/>
      <c r="Q277" s="7"/>
      <c r="R277" s="7"/>
    </row>
    <row r="278" spans="6:18" ht="14.25" customHeight="1">
      <c r="F278" s="7"/>
      <c r="G278" s="7"/>
      <c r="H278" s="7"/>
      <c r="I278" s="7"/>
      <c r="J278" s="7"/>
      <c r="K278" s="7"/>
      <c r="L278" s="7"/>
      <c r="M278" s="7"/>
      <c r="N278" s="7"/>
      <c r="O278" s="7"/>
      <c r="P278" s="7"/>
      <c r="Q278" s="7"/>
      <c r="R278" s="7"/>
    </row>
    <row r="279" spans="6:18" ht="14.25" customHeight="1">
      <c r="F279" s="7"/>
      <c r="G279" s="7"/>
      <c r="H279" s="7"/>
      <c r="I279" s="7"/>
      <c r="J279" s="7"/>
      <c r="K279" s="7"/>
      <c r="L279" s="7"/>
      <c r="M279" s="7"/>
      <c r="N279" s="7"/>
      <c r="O279" s="7"/>
      <c r="P279" s="7"/>
      <c r="Q279" s="7"/>
      <c r="R279" s="7"/>
    </row>
    <row r="280" spans="6:18" ht="14.25" customHeight="1">
      <c r="F280" s="7"/>
      <c r="G280" s="7"/>
      <c r="H280" s="7"/>
      <c r="I280" s="7"/>
      <c r="J280" s="7"/>
      <c r="K280" s="7"/>
      <c r="L280" s="7"/>
      <c r="M280" s="7"/>
      <c r="N280" s="7"/>
      <c r="O280" s="7"/>
      <c r="P280" s="7"/>
      <c r="Q280" s="7"/>
      <c r="R280" s="7"/>
    </row>
    <row r="281" spans="6:18" ht="14.25" customHeight="1">
      <c r="F281" s="7"/>
      <c r="G281" s="7"/>
      <c r="H281" s="7"/>
      <c r="I281" s="7"/>
      <c r="J281" s="7"/>
      <c r="K281" s="7"/>
      <c r="L281" s="7"/>
      <c r="M281" s="7"/>
      <c r="N281" s="7"/>
      <c r="O281" s="7"/>
      <c r="P281" s="7"/>
      <c r="Q281" s="7"/>
      <c r="R281" s="7"/>
    </row>
    <row r="282" spans="6:18" ht="14.25" customHeight="1">
      <c r="F282" s="7"/>
      <c r="G282" s="7"/>
      <c r="H282" s="7"/>
      <c r="I282" s="7"/>
      <c r="J282" s="7"/>
      <c r="K282" s="7"/>
      <c r="L282" s="7"/>
      <c r="M282" s="7"/>
      <c r="N282" s="7"/>
      <c r="O282" s="7"/>
      <c r="P282" s="7"/>
      <c r="Q282" s="7"/>
      <c r="R282" s="7"/>
    </row>
    <row r="283" spans="6:18" ht="14.25" customHeight="1">
      <c r="F283" s="7"/>
      <c r="G283" s="7"/>
      <c r="H283" s="7"/>
      <c r="I283" s="7"/>
      <c r="J283" s="7"/>
      <c r="K283" s="7"/>
      <c r="L283" s="7"/>
      <c r="M283" s="7"/>
      <c r="N283" s="7"/>
      <c r="O283" s="7"/>
      <c r="P283" s="7"/>
      <c r="Q283" s="7"/>
      <c r="R283" s="7"/>
    </row>
    <row r="284" spans="6:18" ht="14.25" customHeight="1">
      <c r="F284" s="7"/>
      <c r="G284" s="7"/>
      <c r="H284" s="7"/>
      <c r="I284" s="7"/>
      <c r="J284" s="7"/>
      <c r="K284" s="7"/>
      <c r="L284" s="7"/>
      <c r="M284" s="7"/>
      <c r="N284" s="7"/>
      <c r="O284" s="7"/>
      <c r="P284" s="7"/>
      <c r="Q284" s="7"/>
      <c r="R284" s="7"/>
    </row>
    <row r="285" spans="6:18" ht="14.25" customHeight="1">
      <c r="F285" s="7"/>
      <c r="G285" s="7"/>
      <c r="H285" s="7"/>
      <c r="I285" s="7"/>
      <c r="J285" s="7"/>
      <c r="K285" s="7"/>
      <c r="L285" s="7"/>
      <c r="M285" s="7"/>
      <c r="N285" s="7"/>
      <c r="O285" s="7"/>
      <c r="P285" s="7"/>
      <c r="Q285" s="7"/>
      <c r="R285" s="7"/>
    </row>
    <row r="286" spans="6:18" ht="14.25" customHeight="1">
      <c r="F286" s="7"/>
      <c r="G286" s="7"/>
      <c r="H286" s="7"/>
      <c r="I286" s="7"/>
      <c r="J286" s="7"/>
      <c r="K286" s="7"/>
      <c r="L286" s="7"/>
      <c r="M286" s="7"/>
      <c r="N286" s="7"/>
      <c r="O286" s="7"/>
      <c r="P286" s="7"/>
      <c r="Q286" s="7"/>
      <c r="R286" s="7"/>
    </row>
    <row r="287" spans="6:18" ht="14.25" customHeight="1">
      <c r="F287" s="7"/>
      <c r="G287" s="7"/>
      <c r="H287" s="7"/>
      <c r="I287" s="7"/>
      <c r="J287" s="7"/>
      <c r="K287" s="7"/>
      <c r="L287" s="7"/>
      <c r="M287" s="7"/>
      <c r="N287" s="7"/>
      <c r="O287" s="7"/>
      <c r="P287" s="7"/>
      <c r="Q287" s="7"/>
      <c r="R287" s="7"/>
    </row>
    <row r="288" spans="6:18" ht="14.25" customHeight="1">
      <c r="F288" s="7"/>
      <c r="G288" s="7"/>
      <c r="H288" s="7"/>
      <c r="I288" s="7"/>
      <c r="J288" s="7"/>
      <c r="K288" s="7"/>
      <c r="L288" s="7"/>
      <c r="M288" s="7"/>
      <c r="N288" s="7"/>
      <c r="O288" s="7"/>
      <c r="P288" s="7"/>
      <c r="Q288" s="7"/>
      <c r="R288" s="7"/>
    </row>
    <row r="289" spans="6:18" ht="14.25" customHeight="1">
      <c r="F289" s="7"/>
      <c r="G289" s="7"/>
      <c r="H289" s="7"/>
      <c r="I289" s="7"/>
      <c r="J289" s="7"/>
      <c r="K289" s="7"/>
      <c r="L289" s="7"/>
      <c r="M289" s="7"/>
      <c r="N289" s="7"/>
      <c r="O289" s="7"/>
      <c r="P289" s="7"/>
      <c r="Q289" s="7"/>
      <c r="R289" s="7"/>
    </row>
    <row r="290" spans="6:18" ht="14.25" customHeight="1">
      <c r="F290" s="7"/>
      <c r="G290" s="7"/>
      <c r="H290" s="7"/>
      <c r="I290" s="7"/>
      <c r="J290" s="7"/>
      <c r="K290" s="7"/>
      <c r="L290" s="7"/>
      <c r="M290" s="7"/>
      <c r="N290" s="7"/>
      <c r="O290" s="7"/>
      <c r="P290" s="7"/>
      <c r="Q290" s="7"/>
      <c r="R290" s="7"/>
    </row>
    <row r="291" spans="6:18" ht="14.25" customHeight="1">
      <c r="F291" s="7"/>
      <c r="G291" s="7"/>
      <c r="H291" s="7"/>
      <c r="I291" s="7"/>
      <c r="J291" s="7"/>
      <c r="K291" s="7"/>
      <c r="L291" s="7"/>
      <c r="M291" s="7"/>
      <c r="N291" s="7"/>
      <c r="O291" s="7"/>
      <c r="P291" s="7"/>
      <c r="Q291" s="7"/>
      <c r="R291" s="7"/>
    </row>
    <row r="292" spans="6:18" ht="14.25" customHeight="1">
      <c r="F292" s="7"/>
      <c r="G292" s="7"/>
      <c r="H292" s="7"/>
      <c r="I292" s="7"/>
      <c r="J292" s="7"/>
      <c r="K292" s="7"/>
      <c r="L292" s="7"/>
      <c r="M292" s="7"/>
      <c r="N292" s="7"/>
      <c r="O292" s="7"/>
      <c r="P292" s="7"/>
      <c r="Q292" s="7"/>
      <c r="R292" s="7"/>
    </row>
    <row r="293" spans="6:18" ht="14.25" customHeight="1">
      <c r="F293" s="7"/>
      <c r="G293" s="7"/>
      <c r="H293" s="7"/>
      <c r="I293" s="7"/>
      <c r="J293" s="7"/>
      <c r="K293" s="7"/>
      <c r="L293" s="7"/>
      <c r="M293" s="7"/>
      <c r="N293" s="7"/>
      <c r="O293" s="7"/>
      <c r="P293" s="7"/>
      <c r="Q293" s="7"/>
      <c r="R293" s="7"/>
    </row>
    <row r="294" spans="6:18" ht="14.25" customHeight="1">
      <c r="F294" s="7"/>
      <c r="G294" s="7"/>
      <c r="H294" s="7"/>
      <c r="I294" s="7"/>
      <c r="J294" s="7"/>
      <c r="K294" s="7"/>
      <c r="L294" s="7"/>
      <c r="M294" s="7"/>
      <c r="N294" s="7"/>
      <c r="O294" s="7"/>
      <c r="P294" s="7"/>
      <c r="Q294" s="7"/>
      <c r="R294" s="7"/>
    </row>
    <row r="295" spans="6:18" ht="14.25" customHeight="1">
      <c r="F295" s="7"/>
      <c r="G295" s="7"/>
      <c r="H295" s="7"/>
      <c r="I295" s="7"/>
      <c r="J295" s="7"/>
      <c r="K295" s="7"/>
      <c r="L295" s="7"/>
      <c r="M295" s="7"/>
      <c r="N295" s="7"/>
      <c r="O295" s="7"/>
      <c r="P295" s="7"/>
      <c r="Q295" s="7"/>
      <c r="R295" s="7"/>
    </row>
    <row r="296" spans="6:18" ht="14.25" customHeight="1">
      <c r="F296" s="7"/>
      <c r="G296" s="7"/>
      <c r="H296" s="7"/>
      <c r="I296" s="7"/>
      <c r="J296" s="7"/>
      <c r="K296" s="7"/>
      <c r="L296" s="7"/>
      <c r="M296" s="7"/>
      <c r="N296" s="7"/>
      <c r="O296" s="7"/>
      <c r="P296" s="7"/>
      <c r="Q296" s="7"/>
      <c r="R296" s="7"/>
    </row>
    <row r="297" spans="6:18" ht="14.25" customHeight="1">
      <c r="F297" s="7"/>
      <c r="G297" s="7"/>
      <c r="H297" s="7"/>
      <c r="I297" s="7"/>
      <c r="J297" s="7"/>
      <c r="K297" s="7"/>
      <c r="L297" s="7"/>
      <c r="M297" s="7"/>
      <c r="N297" s="7"/>
      <c r="O297" s="7"/>
      <c r="P297" s="7"/>
      <c r="Q297" s="7"/>
      <c r="R297" s="7"/>
    </row>
    <row r="298" spans="6:18" ht="14.25" customHeight="1">
      <c r="F298" s="7"/>
      <c r="G298" s="7"/>
      <c r="H298" s="7"/>
      <c r="I298" s="7"/>
      <c r="J298" s="7"/>
      <c r="K298" s="7"/>
      <c r="L298" s="7"/>
      <c r="M298" s="7"/>
      <c r="N298" s="7"/>
      <c r="O298" s="7"/>
      <c r="P298" s="7"/>
      <c r="Q298" s="7"/>
      <c r="R298" s="7"/>
    </row>
    <row r="299" spans="6:18" ht="14.25" customHeight="1">
      <c r="F299" s="7"/>
      <c r="G299" s="7"/>
      <c r="H299" s="7"/>
      <c r="I299" s="7"/>
      <c r="J299" s="7"/>
      <c r="K299" s="7"/>
      <c r="L299" s="7"/>
      <c r="M299" s="7"/>
      <c r="N299" s="7"/>
      <c r="O299" s="7"/>
      <c r="P299" s="7"/>
      <c r="Q299" s="7"/>
      <c r="R299" s="7"/>
    </row>
    <row r="300" spans="6:18" ht="14.25" customHeight="1">
      <c r="F300" s="7"/>
      <c r="G300" s="7"/>
      <c r="H300" s="7"/>
      <c r="I300" s="7"/>
      <c r="J300" s="7"/>
      <c r="K300" s="7"/>
      <c r="L300" s="7"/>
      <c r="M300" s="7"/>
      <c r="N300" s="7"/>
      <c r="O300" s="7"/>
      <c r="P300" s="7"/>
      <c r="Q300" s="7"/>
      <c r="R300" s="7"/>
    </row>
    <row r="301" spans="6:18" ht="14.25" customHeight="1">
      <c r="F301" s="7"/>
      <c r="G301" s="7"/>
      <c r="H301" s="7"/>
      <c r="I301" s="7"/>
      <c r="J301" s="7"/>
      <c r="K301" s="7"/>
      <c r="L301" s="7"/>
      <c r="M301" s="7"/>
      <c r="N301" s="7"/>
      <c r="O301" s="7"/>
      <c r="P301" s="7"/>
      <c r="Q301" s="7"/>
      <c r="R301" s="7"/>
    </row>
    <row r="302" spans="6:18" ht="14.25" customHeight="1">
      <c r="F302" s="7"/>
      <c r="G302" s="7"/>
      <c r="H302" s="7"/>
      <c r="I302" s="7"/>
      <c r="J302" s="7"/>
      <c r="K302" s="7"/>
      <c r="L302" s="7"/>
      <c r="M302" s="7"/>
      <c r="N302" s="7"/>
      <c r="O302" s="7"/>
      <c r="P302" s="7"/>
      <c r="Q302" s="7"/>
      <c r="R302" s="7"/>
    </row>
    <row r="303" spans="6:18" ht="14.25" customHeight="1">
      <c r="F303" s="7"/>
      <c r="G303" s="7"/>
      <c r="H303" s="7"/>
      <c r="I303" s="7"/>
      <c r="J303" s="7"/>
      <c r="K303" s="7"/>
      <c r="L303" s="7"/>
      <c r="M303" s="7"/>
      <c r="N303" s="7"/>
      <c r="O303" s="7"/>
      <c r="P303" s="7"/>
      <c r="Q303" s="7"/>
      <c r="R303" s="7"/>
    </row>
    <row r="304" spans="6:18" ht="14.25" customHeight="1">
      <c r="F304" s="7"/>
      <c r="G304" s="7"/>
      <c r="H304" s="7"/>
      <c r="I304" s="7"/>
      <c r="J304" s="7"/>
      <c r="K304" s="7"/>
      <c r="L304" s="7"/>
      <c r="M304" s="7"/>
      <c r="N304" s="7"/>
      <c r="O304" s="7"/>
      <c r="P304" s="7"/>
      <c r="Q304" s="7"/>
      <c r="R304" s="7"/>
    </row>
    <row r="305" spans="6:18" ht="14.25" customHeight="1">
      <c r="F305" s="7"/>
      <c r="G305" s="7"/>
      <c r="H305" s="7"/>
      <c r="I305" s="7"/>
      <c r="J305" s="7"/>
      <c r="K305" s="7"/>
      <c r="L305" s="7"/>
      <c r="M305" s="7"/>
      <c r="N305" s="7"/>
      <c r="O305" s="7"/>
      <c r="P305" s="7"/>
      <c r="Q305" s="7"/>
      <c r="R305" s="7"/>
    </row>
    <row r="306" spans="6:18" ht="14.25" customHeight="1">
      <c r="F306" s="7"/>
      <c r="G306" s="7"/>
      <c r="H306" s="7"/>
      <c r="I306" s="7"/>
      <c r="J306" s="7"/>
      <c r="K306" s="7"/>
      <c r="L306" s="7"/>
      <c r="M306" s="7"/>
      <c r="N306" s="7"/>
      <c r="O306" s="7"/>
      <c r="P306" s="7"/>
      <c r="Q306" s="7"/>
      <c r="R306" s="7"/>
    </row>
    <row r="307" spans="6:18" ht="14.25" customHeight="1">
      <c r="F307" s="7"/>
      <c r="G307" s="7"/>
      <c r="H307" s="7"/>
      <c r="I307" s="7"/>
      <c r="J307" s="7"/>
      <c r="K307" s="7"/>
      <c r="L307" s="7"/>
      <c r="M307" s="7"/>
      <c r="N307" s="7"/>
      <c r="O307" s="7"/>
      <c r="P307" s="7"/>
      <c r="Q307" s="7"/>
      <c r="R307" s="7"/>
    </row>
    <row r="308" spans="6:18" ht="14.25" customHeight="1">
      <c r="F308" s="7"/>
      <c r="G308" s="7"/>
      <c r="H308" s="7"/>
      <c r="I308" s="7"/>
      <c r="J308" s="7"/>
      <c r="K308" s="7"/>
      <c r="L308" s="7"/>
      <c r="M308" s="7"/>
      <c r="N308" s="7"/>
      <c r="O308" s="7"/>
      <c r="P308" s="7"/>
      <c r="Q308" s="7"/>
      <c r="R308" s="7"/>
    </row>
    <row r="309" spans="6:18" ht="14.25" customHeight="1">
      <c r="F309" s="7"/>
      <c r="G309" s="7"/>
      <c r="H309" s="7"/>
      <c r="I309" s="7"/>
      <c r="J309" s="7"/>
      <c r="K309" s="7"/>
      <c r="L309" s="7"/>
      <c r="M309" s="7"/>
      <c r="N309" s="7"/>
      <c r="O309" s="7"/>
      <c r="P309" s="7"/>
      <c r="Q309" s="7"/>
      <c r="R309" s="7"/>
    </row>
    <row r="310" spans="6:18" ht="14.25" customHeight="1">
      <c r="F310" s="7"/>
      <c r="G310" s="7"/>
      <c r="H310" s="7"/>
      <c r="I310" s="7"/>
      <c r="J310" s="7"/>
      <c r="K310" s="7"/>
      <c r="L310" s="7"/>
      <c r="M310" s="7"/>
      <c r="N310" s="7"/>
      <c r="O310" s="7"/>
      <c r="P310" s="7"/>
      <c r="Q310" s="7"/>
      <c r="R310" s="7"/>
    </row>
    <row r="311" spans="6:18" ht="14.25" customHeight="1">
      <c r="F311" s="7"/>
      <c r="G311" s="7"/>
      <c r="H311" s="7"/>
      <c r="I311" s="7"/>
      <c r="J311" s="7"/>
      <c r="K311" s="7"/>
      <c r="L311" s="7"/>
      <c r="M311" s="7"/>
      <c r="N311" s="7"/>
      <c r="O311" s="7"/>
      <c r="P311" s="7"/>
      <c r="Q311" s="7"/>
      <c r="R311" s="7"/>
    </row>
    <row r="312" spans="6:18" ht="14.25" customHeight="1">
      <c r="F312" s="7"/>
      <c r="G312" s="7"/>
      <c r="H312" s="7"/>
      <c r="I312" s="7"/>
      <c r="J312" s="7"/>
      <c r="K312" s="7"/>
      <c r="L312" s="7"/>
      <c r="M312" s="7"/>
      <c r="N312" s="7"/>
      <c r="O312" s="7"/>
      <c r="P312" s="7"/>
      <c r="Q312" s="7"/>
      <c r="R312" s="7"/>
    </row>
    <row r="313" spans="6:18" ht="14.25" customHeight="1">
      <c r="F313" s="7"/>
      <c r="G313" s="7"/>
      <c r="H313" s="7"/>
      <c r="I313" s="7"/>
      <c r="J313" s="7"/>
      <c r="K313" s="7"/>
      <c r="L313" s="7"/>
      <c r="M313" s="7"/>
      <c r="N313" s="7"/>
      <c r="O313" s="7"/>
      <c r="P313" s="7"/>
      <c r="Q313" s="7"/>
      <c r="R313" s="7"/>
    </row>
    <row r="314" spans="6:18" ht="14.25" customHeight="1">
      <c r="F314" s="7"/>
      <c r="G314" s="7"/>
      <c r="H314" s="7"/>
      <c r="I314" s="7"/>
      <c r="J314" s="7"/>
      <c r="K314" s="7"/>
      <c r="L314" s="7"/>
      <c r="M314" s="7"/>
      <c r="N314" s="7"/>
      <c r="O314" s="7"/>
      <c r="P314" s="7"/>
      <c r="Q314" s="7"/>
      <c r="R314" s="7"/>
    </row>
    <row r="315" spans="6:18" ht="14.25" customHeight="1">
      <c r="F315" s="7"/>
      <c r="G315" s="7"/>
      <c r="H315" s="7"/>
      <c r="I315" s="7"/>
      <c r="J315" s="7"/>
      <c r="K315" s="7"/>
      <c r="L315" s="7"/>
      <c r="M315" s="7"/>
      <c r="N315" s="7"/>
      <c r="O315" s="7"/>
      <c r="P315" s="7"/>
      <c r="Q315" s="7"/>
      <c r="R315" s="7"/>
    </row>
    <row r="316" spans="6:18" ht="14.25" customHeight="1">
      <c r="F316" s="7"/>
      <c r="G316" s="7"/>
      <c r="H316" s="7"/>
      <c r="I316" s="7"/>
      <c r="J316" s="7"/>
      <c r="K316" s="7"/>
      <c r="L316" s="7"/>
      <c r="M316" s="7"/>
      <c r="N316" s="7"/>
      <c r="O316" s="7"/>
      <c r="P316" s="7"/>
      <c r="Q316" s="7"/>
      <c r="R316" s="7"/>
    </row>
    <row r="317" spans="6:18" ht="14.25" customHeight="1">
      <c r="F317" s="7"/>
      <c r="G317" s="7"/>
      <c r="H317" s="7"/>
      <c r="I317" s="7"/>
      <c r="J317" s="7"/>
      <c r="K317" s="7"/>
      <c r="L317" s="7"/>
      <c r="M317" s="7"/>
      <c r="N317" s="7"/>
      <c r="O317" s="7"/>
      <c r="P317" s="7"/>
      <c r="Q317" s="7"/>
      <c r="R317" s="7"/>
    </row>
    <row r="318" spans="6:18" ht="14.25" customHeight="1">
      <c r="F318" s="7"/>
      <c r="G318" s="7"/>
      <c r="H318" s="7"/>
      <c r="I318" s="7"/>
      <c r="J318" s="7"/>
      <c r="K318" s="7"/>
      <c r="L318" s="7"/>
      <c r="M318" s="7"/>
      <c r="N318" s="7"/>
      <c r="O318" s="7"/>
      <c r="P318" s="7"/>
      <c r="Q318" s="7"/>
      <c r="R318" s="7"/>
    </row>
    <row r="319" spans="6:18" ht="14.25" customHeight="1">
      <c r="F319" s="7"/>
      <c r="G319" s="7"/>
      <c r="H319" s="7"/>
      <c r="I319" s="7"/>
      <c r="J319" s="7"/>
      <c r="K319" s="7"/>
      <c r="L319" s="7"/>
      <c r="M319" s="7"/>
      <c r="N319" s="7"/>
      <c r="O319" s="7"/>
      <c r="P319" s="7"/>
      <c r="Q319" s="7"/>
      <c r="R319" s="7"/>
    </row>
    <row r="320" spans="6:18" ht="14.25" customHeight="1">
      <c r="F320" s="7"/>
      <c r="G320" s="7"/>
      <c r="H320" s="7"/>
      <c r="I320" s="7"/>
      <c r="J320" s="7"/>
      <c r="K320" s="7"/>
      <c r="L320" s="7"/>
      <c r="M320" s="7"/>
      <c r="N320" s="7"/>
      <c r="O320" s="7"/>
      <c r="P320" s="7"/>
      <c r="Q320" s="7"/>
      <c r="R320" s="7"/>
    </row>
    <row r="321" spans="6:18" ht="14.25" customHeight="1">
      <c r="F321" s="7"/>
      <c r="G321" s="7"/>
      <c r="H321" s="7"/>
      <c r="I321" s="7"/>
      <c r="J321" s="7"/>
      <c r="K321" s="7"/>
      <c r="L321" s="7"/>
      <c r="M321" s="7"/>
      <c r="N321" s="7"/>
      <c r="O321" s="7"/>
      <c r="P321" s="7"/>
      <c r="Q321" s="7"/>
      <c r="R321" s="7"/>
    </row>
    <row r="322" spans="6:18" ht="14.25" customHeight="1">
      <c r="F322" s="7"/>
      <c r="G322" s="7"/>
      <c r="H322" s="7"/>
      <c r="I322" s="7"/>
      <c r="J322" s="7"/>
      <c r="K322" s="7"/>
      <c r="L322" s="7"/>
      <c r="M322" s="7"/>
      <c r="N322" s="7"/>
      <c r="O322" s="7"/>
      <c r="P322" s="7"/>
      <c r="Q322" s="7"/>
      <c r="R322" s="7"/>
    </row>
    <row r="323" spans="6:18" ht="14.25" customHeight="1">
      <c r="F323" s="7"/>
      <c r="G323" s="7"/>
      <c r="H323" s="7"/>
      <c r="I323" s="7"/>
      <c r="J323" s="7"/>
      <c r="K323" s="7"/>
      <c r="L323" s="7"/>
      <c r="M323" s="7"/>
      <c r="N323" s="7"/>
      <c r="O323" s="7"/>
      <c r="P323" s="7"/>
      <c r="Q323" s="7"/>
      <c r="R323" s="7"/>
    </row>
    <row r="324" spans="6:18" ht="14.25" customHeight="1">
      <c r="F324" s="7"/>
      <c r="G324" s="7"/>
      <c r="H324" s="7"/>
      <c r="I324" s="7"/>
      <c r="J324" s="7"/>
      <c r="K324" s="7"/>
      <c r="L324" s="7"/>
      <c r="M324" s="7"/>
      <c r="N324" s="7"/>
      <c r="O324" s="7"/>
      <c r="P324" s="7"/>
      <c r="Q324" s="7"/>
      <c r="R324" s="7"/>
    </row>
    <row r="325" spans="6:18" ht="14.25" customHeight="1">
      <c r="F325" s="7"/>
      <c r="G325" s="7"/>
      <c r="H325" s="7"/>
      <c r="I325" s="7"/>
      <c r="J325" s="7"/>
      <c r="K325" s="7"/>
      <c r="L325" s="7"/>
      <c r="M325" s="7"/>
      <c r="N325" s="7"/>
      <c r="O325" s="7"/>
      <c r="P325" s="7"/>
      <c r="Q325" s="7"/>
      <c r="R325" s="7"/>
    </row>
    <row r="326" spans="6:18" ht="14.25" customHeight="1">
      <c r="F326" s="7"/>
      <c r="G326" s="7"/>
      <c r="H326" s="7"/>
      <c r="I326" s="7"/>
      <c r="J326" s="7"/>
      <c r="K326" s="7"/>
      <c r="L326" s="7"/>
      <c r="M326" s="7"/>
      <c r="N326" s="7"/>
      <c r="O326" s="7"/>
      <c r="P326" s="7"/>
      <c r="Q326" s="7"/>
      <c r="R326" s="7"/>
    </row>
    <row r="327" spans="6:18" ht="14.25" customHeight="1">
      <c r="F327" s="7"/>
      <c r="G327" s="7"/>
      <c r="H327" s="7"/>
      <c r="I327" s="7"/>
      <c r="J327" s="7"/>
      <c r="K327" s="7"/>
      <c r="L327" s="7"/>
      <c r="M327" s="7"/>
      <c r="N327" s="7"/>
      <c r="O327" s="7"/>
      <c r="P327" s="7"/>
      <c r="Q327" s="7"/>
      <c r="R327" s="7"/>
    </row>
    <row r="328" spans="6:18" ht="14.25" customHeight="1">
      <c r="F328" s="7"/>
      <c r="G328" s="7"/>
      <c r="H328" s="7"/>
      <c r="I328" s="7"/>
      <c r="J328" s="7"/>
      <c r="K328" s="7"/>
      <c r="L328" s="7"/>
      <c r="M328" s="7"/>
      <c r="N328" s="7"/>
      <c r="O328" s="7"/>
      <c r="P328" s="7"/>
      <c r="Q328" s="7"/>
      <c r="R328" s="7"/>
    </row>
    <row r="329" spans="6:18" ht="14.25" customHeight="1">
      <c r="F329" s="7"/>
      <c r="G329" s="7"/>
      <c r="H329" s="7"/>
      <c r="I329" s="7"/>
      <c r="J329" s="7"/>
      <c r="K329" s="7"/>
      <c r="L329" s="7"/>
      <c r="M329" s="7"/>
      <c r="N329" s="7"/>
      <c r="O329" s="7"/>
      <c r="P329" s="7"/>
      <c r="Q329" s="7"/>
      <c r="R329" s="7"/>
    </row>
    <row r="330" spans="6:18" ht="14.25" customHeight="1">
      <c r="F330" s="7"/>
      <c r="G330" s="7"/>
      <c r="H330" s="7"/>
      <c r="I330" s="7"/>
      <c r="J330" s="7"/>
      <c r="K330" s="7"/>
      <c r="L330" s="7"/>
      <c r="M330" s="7"/>
      <c r="N330" s="7"/>
      <c r="O330" s="7"/>
      <c r="P330" s="7"/>
      <c r="Q330" s="7"/>
      <c r="R330" s="7"/>
    </row>
    <row r="331" spans="6:18" ht="14.25" customHeight="1">
      <c r="F331" s="7"/>
      <c r="G331" s="7"/>
      <c r="H331" s="7"/>
      <c r="I331" s="7"/>
      <c r="J331" s="7"/>
      <c r="K331" s="7"/>
      <c r="L331" s="7"/>
      <c r="M331" s="7"/>
      <c r="N331" s="7"/>
      <c r="O331" s="7"/>
      <c r="P331" s="7"/>
      <c r="Q331" s="7"/>
      <c r="R331" s="7"/>
    </row>
    <row r="332" spans="6:18" ht="14.25" customHeight="1">
      <c r="F332" s="7"/>
      <c r="G332" s="7"/>
      <c r="H332" s="7"/>
      <c r="I332" s="7"/>
      <c r="J332" s="7"/>
      <c r="K332" s="7"/>
      <c r="L332" s="7"/>
      <c r="M332" s="7"/>
      <c r="N332" s="7"/>
      <c r="O332" s="7"/>
      <c r="P332" s="7"/>
      <c r="Q332" s="7"/>
      <c r="R332" s="7"/>
    </row>
    <row r="333" spans="6:18" ht="14.25" customHeight="1">
      <c r="F333" s="7"/>
      <c r="G333" s="7"/>
      <c r="H333" s="7"/>
      <c r="I333" s="7"/>
      <c r="J333" s="7"/>
      <c r="K333" s="7"/>
      <c r="L333" s="7"/>
      <c r="M333" s="7"/>
      <c r="N333" s="7"/>
      <c r="O333" s="7"/>
      <c r="P333" s="7"/>
      <c r="Q333" s="7"/>
      <c r="R333" s="7"/>
    </row>
    <row r="334" spans="6:18" ht="14.25" customHeight="1">
      <c r="F334" s="7"/>
      <c r="G334" s="7"/>
      <c r="H334" s="7"/>
      <c r="I334" s="7"/>
      <c r="J334" s="7"/>
      <c r="K334" s="7"/>
      <c r="L334" s="7"/>
      <c r="M334" s="7"/>
      <c r="N334" s="7"/>
      <c r="O334" s="7"/>
      <c r="P334" s="7"/>
      <c r="Q334" s="7"/>
      <c r="R334" s="7"/>
    </row>
    <row r="335" spans="6:18" ht="14.25" customHeight="1">
      <c r="F335" s="7"/>
      <c r="G335" s="7"/>
      <c r="H335" s="7"/>
      <c r="I335" s="7"/>
      <c r="J335" s="7"/>
      <c r="K335" s="7"/>
      <c r="L335" s="7"/>
      <c r="M335" s="7"/>
      <c r="N335" s="7"/>
      <c r="O335" s="7"/>
      <c r="P335" s="7"/>
      <c r="Q335" s="7"/>
      <c r="R335" s="7"/>
    </row>
    <row r="336" spans="6:18" ht="14.25" customHeight="1">
      <c r="F336" s="7"/>
      <c r="G336" s="7"/>
      <c r="H336" s="7"/>
      <c r="I336" s="7"/>
      <c r="J336" s="7"/>
      <c r="K336" s="7"/>
      <c r="L336" s="7"/>
      <c r="M336" s="7"/>
      <c r="N336" s="7"/>
      <c r="O336" s="7"/>
      <c r="P336" s="7"/>
      <c r="Q336" s="7"/>
      <c r="R336" s="7"/>
    </row>
    <row r="337" spans="6:18" ht="14.25" customHeight="1">
      <c r="F337" s="7"/>
      <c r="G337" s="7"/>
      <c r="H337" s="7"/>
      <c r="I337" s="7"/>
      <c r="J337" s="7"/>
      <c r="K337" s="7"/>
      <c r="L337" s="7"/>
      <c r="M337" s="7"/>
      <c r="N337" s="7"/>
      <c r="O337" s="7"/>
      <c r="P337" s="7"/>
      <c r="Q337" s="7"/>
      <c r="R337" s="7"/>
    </row>
    <row r="338" spans="6:18" ht="14.25" customHeight="1">
      <c r="F338" s="7"/>
      <c r="G338" s="7"/>
      <c r="H338" s="7"/>
      <c r="I338" s="7"/>
      <c r="J338" s="7"/>
      <c r="K338" s="7"/>
      <c r="L338" s="7"/>
      <c r="M338" s="7"/>
      <c r="N338" s="7"/>
      <c r="O338" s="7"/>
      <c r="P338" s="7"/>
      <c r="Q338" s="7"/>
      <c r="R338" s="7"/>
    </row>
    <row r="339" spans="6:18" ht="14.25" customHeight="1">
      <c r="F339" s="7"/>
      <c r="G339" s="7"/>
      <c r="H339" s="7"/>
      <c r="I339" s="7"/>
      <c r="J339" s="7"/>
      <c r="K339" s="7"/>
      <c r="L339" s="7"/>
      <c r="M339" s="7"/>
      <c r="N339" s="7"/>
      <c r="O339" s="7"/>
      <c r="P339" s="7"/>
      <c r="Q339" s="7"/>
      <c r="R339" s="7"/>
    </row>
    <row r="340" spans="6:18" ht="14.25" customHeight="1">
      <c r="F340" s="7"/>
      <c r="G340" s="7"/>
      <c r="H340" s="7"/>
      <c r="I340" s="7"/>
      <c r="J340" s="7"/>
      <c r="K340" s="7"/>
      <c r="L340" s="7"/>
      <c r="M340" s="7"/>
      <c r="N340" s="7"/>
      <c r="O340" s="7"/>
      <c r="P340" s="7"/>
      <c r="Q340" s="7"/>
      <c r="R340" s="7"/>
    </row>
    <row r="341" spans="6:18" ht="14.25" customHeight="1">
      <c r="F341" s="7"/>
      <c r="G341" s="7"/>
      <c r="H341" s="7"/>
      <c r="I341" s="7"/>
      <c r="J341" s="7"/>
      <c r="K341" s="7"/>
      <c r="L341" s="7"/>
      <c r="M341" s="7"/>
      <c r="N341" s="7"/>
      <c r="O341" s="7"/>
      <c r="P341" s="7"/>
      <c r="Q341" s="7"/>
      <c r="R341" s="7"/>
    </row>
    <row r="342" spans="6:18" ht="14.25" customHeight="1">
      <c r="F342" s="7"/>
      <c r="G342" s="7"/>
      <c r="H342" s="7"/>
      <c r="I342" s="7"/>
      <c r="J342" s="7"/>
      <c r="K342" s="7"/>
      <c r="L342" s="7"/>
      <c r="M342" s="7"/>
      <c r="N342" s="7"/>
      <c r="O342" s="7"/>
      <c r="P342" s="7"/>
      <c r="Q342" s="7"/>
      <c r="R342" s="7"/>
    </row>
    <row r="343" spans="6:18" ht="14.25" customHeight="1">
      <c r="F343" s="7"/>
      <c r="G343" s="7"/>
      <c r="H343" s="7"/>
      <c r="I343" s="7"/>
      <c r="J343" s="7"/>
      <c r="K343" s="7"/>
      <c r="L343" s="7"/>
      <c r="M343" s="7"/>
      <c r="N343" s="7"/>
      <c r="O343" s="7"/>
      <c r="P343" s="7"/>
      <c r="Q343" s="7"/>
      <c r="R343" s="7"/>
    </row>
    <row r="344" spans="6:18" ht="14.25" customHeight="1">
      <c r="F344" s="7"/>
      <c r="G344" s="7"/>
      <c r="H344" s="7"/>
      <c r="I344" s="7"/>
      <c r="J344" s="7"/>
      <c r="K344" s="7"/>
      <c r="L344" s="7"/>
      <c r="M344" s="7"/>
      <c r="N344" s="7"/>
      <c r="O344" s="7"/>
      <c r="P344" s="7"/>
      <c r="Q344" s="7"/>
      <c r="R344" s="7"/>
    </row>
    <row r="345" spans="6:18" ht="14.25" customHeight="1">
      <c r="F345" s="7"/>
      <c r="G345" s="7"/>
      <c r="H345" s="7"/>
      <c r="I345" s="7"/>
      <c r="J345" s="7"/>
      <c r="K345" s="7"/>
      <c r="L345" s="7"/>
      <c r="M345" s="7"/>
      <c r="N345" s="7"/>
      <c r="O345" s="7"/>
      <c r="P345" s="7"/>
      <c r="Q345" s="7"/>
      <c r="R345" s="7"/>
    </row>
    <row r="346" spans="6:18" ht="14.25" customHeight="1">
      <c r="F346" s="7"/>
      <c r="G346" s="7"/>
      <c r="H346" s="7"/>
      <c r="I346" s="7"/>
      <c r="J346" s="7"/>
      <c r="K346" s="7"/>
      <c r="L346" s="7"/>
      <c r="M346" s="7"/>
      <c r="N346" s="7"/>
      <c r="O346" s="7"/>
      <c r="P346" s="7"/>
      <c r="Q346" s="7"/>
      <c r="R346" s="7"/>
    </row>
    <row r="347" spans="6:18" ht="14.25" customHeight="1">
      <c r="F347" s="7"/>
      <c r="G347" s="7"/>
      <c r="H347" s="7"/>
      <c r="I347" s="7"/>
      <c r="J347" s="7"/>
      <c r="K347" s="7"/>
      <c r="L347" s="7"/>
      <c r="M347" s="7"/>
      <c r="N347" s="7"/>
      <c r="O347" s="7"/>
      <c r="P347" s="7"/>
      <c r="Q347" s="7"/>
      <c r="R347" s="7"/>
    </row>
    <row r="348" spans="6:18" ht="14.25" customHeight="1">
      <c r="F348" s="7"/>
      <c r="G348" s="7"/>
      <c r="H348" s="7"/>
      <c r="I348" s="7"/>
      <c r="J348" s="7"/>
      <c r="K348" s="7"/>
      <c r="L348" s="7"/>
      <c r="M348" s="7"/>
      <c r="N348" s="7"/>
      <c r="O348" s="7"/>
      <c r="P348" s="7"/>
      <c r="Q348" s="7"/>
      <c r="R348" s="7"/>
    </row>
    <row r="349" spans="6:18" ht="14.25" customHeight="1">
      <c r="F349" s="7"/>
      <c r="G349" s="7"/>
      <c r="H349" s="7"/>
      <c r="I349" s="7"/>
      <c r="J349" s="7"/>
      <c r="K349" s="7"/>
      <c r="L349" s="7"/>
      <c r="M349" s="7"/>
      <c r="N349" s="7"/>
      <c r="O349" s="7"/>
      <c r="P349" s="7"/>
      <c r="Q349" s="7"/>
      <c r="R349" s="7"/>
    </row>
    <row r="350" spans="6:18" ht="14.25" customHeight="1">
      <c r="F350" s="7"/>
      <c r="G350" s="7"/>
      <c r="H350" s="7"/>
      <c r="I350" s="7"/>
      <c r="J350" s="7"/>
      <c r="K350" s="7"/>
      <c r="L350" s="7"/>
      <c r="M350" s="7"/>
      <c r="N350" s="7"/>
      <c r="O350" s="7"/>
      <c r="P350" s="7"/>
      <c r="Q350" s="7"/>
      <c r="R350" s="7"/>
    </row>
    <row r="351" spans="6:18" ht="14.25" customHeight="1">
      <c r="F351" s="7"/>
      <c r="G351" s="7"/>
      <c r="H351" s="7"/>
      <c r="I351" s="7"/>
      <c r="J351" s="7"/>
      <c r="K351" s="7"/>
      <c r="L351" s="7"/>
      <c r="M351" s="7"/>
      <c r="N351" s="7"/>
      <c r="O351" s="7"/>
      <c r="P351" s="7"/>
      <c r="Q351" s="7"/>
      <c r="R351" s="7"/>
    </row>
    <row r="352" spans="6:18" ht="14.25" customHeight="1">
      <c r="F352" s="7"/>
      <c r="G352" s="7"/>
      <c r="H352" s="7"/>
      <c r="I352" s="7"/>
      <c r="J352" s="7"/>
      <c r="K352" s="7"/>
      <c r="L352" s="7"/>
      <c r="M352" s="7"/>
      <c r="N352" s="7"/>
      <c r="O352" s="7"/>
      <c r="P352" s="7"/>
      <c r="Q352" s="7"/>
      <c r="R352" s="7"/>
    </row>
    <row r="353" spans="6:18" ht="14.25" customHeight="1">
      <c r="F353" s="7"/>
      <c r="G353" s="7"/>
      <c r="H353" s="7"/>
      <c r="I353" s="7"/>
      <c r="J353" s="7"/>
      <c r="K353" s="7"/>
      <c r="L353" s="7"/>
      <c r="M353" s="7"/>
      <c r="N353" s="7"/>
      <c r="O353" s="7"/>
      <c r="P353" s="7"/>
      <c r="Q353" s="7"/>
      <c r="R353" s="7"/>
    </row>
    <row r="354" spans="6:18" ht="14.25" customHeight="1">
      <c r="F354" s="7"/>
      <c r="G354" s="7"/>
      <c r="H354" s="7"/>
      <c r="I354" s="7"/>
      <c r="J354" s="7"/>
      <c r="K354" s="7"/>
      <c r="L354" s="7"/>
      <c r="M354" s="7"/>
      <c r="N354" s="7"/>
      <c r="O354" s="7"/>
      <c r="P354" s="7"/>
      <c r="Q354" s="7"/>
      <c r="R354" s="7"/>
    </row>
    <row r="355" spans="6:18" ht="14.25" customHeight="1">
      <c r="F355" s="7"/>
      <c r="G355" s="7"/>
      <c r="H355" s="7"/>
      <c r="I355" s="7"/>
      <c r="J355" s="7"/>
      <c r="K355" s="7"/>
      <c r="L355" s="7"/>
      <c r="M355" s="7"/>
      <c r="N355" s="7"/>
      <c r="O355" s="7"/>
      <c r="P355" s="7"/>
      <c r="Q355" s="7"/>
      <c r="R355" s="7"/>
    </row>
    <row r="356" spans="6:18" ht="14.25" customHeight="1">
      <c r="F356" s="7"/>
      <c r="G356" s="7"/>
      <c r="H356" s="7"/>
      <c r="I356" s="7"/>
      <c r="J356" s="7"/>
      <c r="K356" s="7"/>
      <c r="L356" s="7"/>
      <c r="M356" s="7"/>
      <c r="N356" s="7"/>
      <c r="O356" s="7"/>
      <c r="P356" s="7"/>
      <c r="Q356" s="7"/>
      <c r="R356" s="7"/>
    </row>
    <row r="357" spans="6:18" ht="14.25" customHeight="1">
      <c r="F357" s="7"/>
      <c r="G357" s="7"/>
      <c r="H357" s="7"/>
      <c r="I357" s="7"/>
      <c r="J357" s="7"/>
      <c r="K357" s="7"/>
      <c r="L357" s="7"/>
      <c r="M357" s="7"/>
      <c r="N357" s="7"/>
      <c r="O357" s="7"/>
      <c r="P357" s="7"/>
      <c r="Q357" s="7"/>
      <c r="R357" s="7"/>
    </row>
    <row r="358" spans="6:18" ht="14.25" customHeight="1">
      <c r="F358" s="7"/>
      <c r="G358" s="7"/>
      <c r="H358" s="7"/>
      <c r="I358" s="7"/>
      <c r="J358" s="7"/>
      <c r="K358" s="7"/>
      <c r="L358" s="7"/>
      <c r="M358" s="7"/>
      <c r="N358" s="7"/>
      <c r="O358" s="7"/>
      <c r="P358" s="7"/>
      <c r="Q358" s="7"/>
      <c r="R358" s="7"/>
    </row>
    <row r="359" spans="6:18" ht="14.25" customHeight="1">
      <c r="F359" s="7"/>
      <c r="G359" s="7"/>
      <c r="H359" s="7"/>
      <c r="I359" s="7"/>
      <c r="J359" s="7"/>
      <c r="K359" s="7"/>
      <c r="L359" s="7"/>
      <c r="M359" s="7"/>
      <c r="N359" s="7"/>
      <c r="O359" s="7"/>
      <c r="P359" s="7"/>
      <c r="Q359" s="7"/>
      <c r="R359" s="7"/>
    </row>
    <row r="360" spans="6:18" ht="14.25" customHeight="1">
      <c r="F360" s="7"/>
      <c r="G360" s="7"/>
      <c r="H360" s="7"/>
      <c r="I360" s="7"/>
      <c r="J360" s="7"/>
      <c r="K360" s="7"/>
      <c r="L360" s="7"/>
      <c r="M360" s="7"/>
      <c r="N360" s="7"/>
      <c r="O360" s="7"/>
      <c r="P360" s="7"/>
      <c r="Q360" s="7"/>
      <c r="R360" s="7"/>
    </row>
    <row r="361" spans="6:18" ht="14.25" customHeight="1">
      <c r="F361" s="7"/>
      <c r="G361" s="7"/>
      <c r="H361" s="7"/>
      <c r="I361" s="7"/>
      <c r="J361" s="7"/>
      <c r="K361" s="7"/>
      <c r="L361" s="7"/>
      <c r="M361" s="7"/>
      <c r="N361" s="7"/>
      <c r="O361" s="7"/>
      <c r="P361" s="7"/>
      <c r="Q361" s="7"/>
      <c r="R361" s="7"/>
    </row>
    <row r="362" spans="6:18" ht="14.25" customHeight="1">
      <c r="F362" s="7"/>
      <c r="G362" s="7"/>
      <c r="H362" s="7"/>
      <c r="I362" s="7"/>
      <c r="J362" s="7"/>
      <c r="K362" s="7"/>
      <c r="L362" s="7"/>
      <c r="M362" s="7"/>
      <c r="N362" s="7"/>
      <c r="O362" s="7"/>
      <c r="P362" s="7"/>
      <c r="Q362" s="7"/>
      <c r="R362" s="7"/>
    </row>
    <row r="363" spans="6:18" ht="14.25" customHeight="1">
      <c r="F363" s="7"/>
      <c r="G363" s="7"/>
      <c r="H363" s="7"/>
      <c r="I363" s="7"/>
      <c r="J363" s="7"/>
      <c r="K363" s="7"/>
      <c r="L363" s="7"/>
      <c r="M363" s="7"/>
      <c r="N363" s="7"/>
      <c r="O363" s="7"/>
      <c r="P363" s="7"/>
      <c r="Q363" s="7"/>
      <c r="R363" s="7"/>
    </row>
    <row r="364" spans="6:18" ht="14.25" customHeight="1">
      <c r="F364" s="7"/>
      <c r="G364" s="7"/>
      <c r="H364" s="7"/>
      <c r="I364" s="7"/>
      <c r="J364" s="7"/>
      <c r="K364" s="7"/>
      <c r="L364" s="7"/>
      <c r="M364" s="7"/>
      <c r="N364" s="7"/>
      <c r="O364" s="7"/>
      <c r="P364" s="7"/>
      <c r="Q364" s="7"/>
      <c r="R364" s="7"/>
    </row>
    <row r="365" spans="6:18" ht="14.25" customHeight="1">
      <c r="F365" s="7"/>
      <c r="G365" s="7"/>
      <c r="H365" s="7"/>
      <c r="I365" s="7"/>
      <c r="J365" s="7"/>
      <c r="K365" s="7"/>
      <c r="L365" s="7"/>
      <c r="M365" s="7"/>
      <c r="N365" s="7"/>
      <c r="O365" s="7"/>
      <c r="P365" s="7"/>
      <c r="Q365" s="7"/>
      <c r="R365" s="7"/>
    </row>
    <row r="366" spans="6:18" ht="14.25" customHeight="1">
      <c r="F366" s="7"/>
      <c r="G366" s="7"/>
      <c r="H366" s="7"/>
      <c r="I366" s="7"/>
      <c r="J366" s="7"/>
      <c r="K366" s="7"/>
      <c r="L366" s="7"/>
      <c r="M366" s="7"/>
      <c r="N366" s="7"/>
      <c r="O366" s="7"/>
      <c r="P366" s="7"/>
      <c r="Q366" s="7"/>
      <c r="R366" s="7"/>
    </row>
    <row r="367" spans="6:18" ht="14.25" customHeight="1">
      <c r="F367" s="7"/>
      <c r="G367" s="7"/>
      <c r="H367" s="7"/>
      <c r="I367" s="7"/>
      <c r="J367" s="7"/>
      <c r="K367" s="7"/>
      <c r="L367" s="7"/>
      <c r="M367" s="7"/>
      <c r="N367" s="7"/>
      <c r="O367" s="7"/>
      <c r="P367" s="7"/>
      <c r="Q367" s="7"/>
      <c r="R367" s="7"/>
    </row>
    <row r="368" spans="6:18" ht="14.25" customHeight="1">
      <c r="F368" s="7"/>
      <c r="G368" s="7"/>
      <c r="H368" s="7"/>
      <c r="I368" s="7"/>
      <c r="J368" s="7"/>
      <c r="K368" s="7"/>
      <c r="L368" s="7"/>
      <c r="M368" s="7"/>
      <c r="N368" s="7"/>
      <c r="O368" s="7"/>
      <c r="P368" s="7"/>
      <c r="Q368" s="7"/>
      <c r="R368" s="7"/>
    </row>
    <row r="369" spans="6:18" ht="14.25" customHeight="1">
      <c r="F369" s="7"/>
      <c r="G369" s="7"/>
      <c r="H369" s="7"/>
      <c r="I369" s="7"/>
      <c r="J369" s="7"/>
      <c r="K369" s="7"/>
      <c r="L369" s="7"/>
      <c r="M369" s="7"/>
      <c r="N369" s="7"/>
      <c r="O369" s="7"/>
      <c r="P369" s="7"/>
      <c r="Q369" s="7"/>
      <c r="R369" s="7"/>
    </row>
    <row r="370" spans="6:18" ht="14.25" customHeight="1">
      <c r="F370" s="7"/>
      <c r="G370" s="7"/>
      <c r="H370" s="7"/>
      <c r="I370" s="7"/>
      <c r="J370" s="7"/>
      <c r="K370" s="7"/>
      <c r="L370" s="7"/>
      <c r="M370" s="7"/>
      <c r="N370" s="7"/>
      <c r="O370" s="7"/>
      <c r="P370" s="7"/>
      <c r="Q370" s="7"/>
      <c r="R370" s="7"/>
    </row>
    <row r="371" spans="6:18" ht="14.25" customHeight="1">
      <c r="F371" s="7"/>
      <c r="G371" s="7"/>
      <c r="H371" s="7"/>
      <c r="I371" s="7"/>
      <c r="J371" s="7"/>
      <c r="K371" s="7"/>
      <c r="L371" s="7"/>
      <c r="M371" s="7"/>
      <c r="N371" s="7"/>
      <c r="O371" s="7"/>
      <c r="P371" s="7"/>
      <c r="Q371" s="7"/>
      <c r="R371" s="7"/>
    </row>
    <row r="372" spans="6:18" ht="14.25" customHeight="1">
      <c r="F372" s="7"/>
      <c r="G372" s="7"/>
      <c r="H372" s="7"/>
      <c r="I372" s="7"/>
      <c r="J372" s="7"/>
      <c r="K372" s="7"/>
      <c r="L372" s="7"/>
      <c r="M372" s="7"/>
      <c r="N372" s="7"/>
      <c r="O372" s="7"/>
      <c r="P372" s="7"/>
      <c r="Q372" s="7"/>
      <c r="R372" s="7"/>
    </row>
    <row r="373" spans="6:18" ht="14.25" customHeight="1">
      <c r="F373" s="7"/>
      <c r="G373" s="7"/>
      <c r="H373" s="7"/>
      <c r="I373" s="7"/>
      <c r="J373" s="7"/>
      <c r="K373" s="7"/>
      <c r="L373" s="7"/>
      <c r="M373" s="7"/>
      <c r="N373" s="7"/>
      <c r="O373" s="7"/>
      <c r="P373" s="7"/>
      <c r="Q373" s="7"/>
      <c r="R373" s="7"/>
    </row>
    <row r="374" spans="6:18" ht="14.25" customHeight="1">
      <c r="F374" s="7"/>
      <c r="G374" s="7"/>
      <c r="H374" s="7"/>
      <c r="I374" s="7"/>
      <c r="J374" s="7"/>
      <c r="K374" s="7"/>
      <c r="L374" s="7"/>
      <c r="M374" s="7"/>
      <c r="N374" s="7"/>
      <c r="O374" s="7"/>
      <c r="P374" s="7"/>
      <c r="Q374" s="7"/>
      <c r="R374" s="7"/>
    </row>
    <row r="375" spans="6:18" ht="14.25" customHeight="1">
      <c r="F375" s="7"/>
      <c r="G375" s="7"/>
      <c r="H375" s="7"/>
      <c r="I375" s="7"/>
      <c r="J375" s="7"/>
      <c r="K375" s="7"/>
      <c r="L375" s="7"/>
      <c r="M375" s="7"/>
      <c r="N375" s="7"/>
      <c r="O375" s="7"/>
      <c r="P375" s="7"/>
      <c r="Q375" s="7"/>
      <c r="R375" s="7"/>
    </row>
    <row r="376" spans="6:18" ht="14.25" customHeight="1">
      <c r="F376" s="7"/>
      <c r="G376" s="7"/>
      <c r="H376" s="7"/>
      <c r="I376" s="7"/>
      <c r="J376" s="7"/>
      <c r="K376" s="7"/>
      <c r="L376" s="7"/>
      <c r="M376" s="7"/>
      <c r="N376" s="7"/>
      <c r="O376" s="7"/>
      <c r="P376" s="7"/>
      <c r="Q376" s="7"/>
      <c r="R376" s="7"/>
    </row>
    <row r="377" spans="6:18" ht="14.25" customHeight="1">
      <c r="F377" s="7"/>
      <c r="G377" s="7"/>
      <c r="H377" s="7"/>
      <c r="I377" s="7"/>
      <c r="J377" s="7"/>
      <c r="K377" s="7"/>
      <c r="L377" s="7"/>
      <c r="M377" s="7"/>
      <c r="N377" s="7"/>
      <c r="O377" s="7"/>
      <c r="P377" s="7"/>
      <c r="Q377" s="7"/>
      <c r="R377" s="7"/>
    </row>
    <row r="378" spans="6:18" ht="14.25" customHeight="1">
      <c r="F378" s="7"/>
      <c r="G378" s="7"/>
      <c r="H378" s="7"/>
      <c r="I378" s="7"/>
      <c r="J378" s="7"/>
      <c r="K378" s="7"/>
      <c r="L378" s="7"/>
      <c r="M378" s="7"/>
      <c r="N378" s="7"/>
      <c r="O378" s="7"/>
      <c r="P378" s="7"/>
      <c r="Q378" s="7"/>
      <c r="R378" s="7"/>
    </row>
    <row r="379" spans="6:18" ht="14.25" customHeight="1">
      <c r="F379" s="7"/>
      <c r="G379" s="7"/>
      <c r="H379" s="7"/>
      <c r="I379" s="7"/>
      <c r="J379" s="7"/>
      <c r="K379" s="7"/>
      <c r="L379" s="7"/>
      <c r="M379" s="7"/>
      <c r="N379" s="7"/>
      <c r="O379" s="7"/>
      <c r="P379" s="7"/>
      <c r="Q379" s="7"/>
      <c r="R379" s="7"/>
    </row>
    <row r="380" spans="6:18" ht="14.25" customHeight="1">
      <c r="F380" s="7"/>
      <c r="G380" s="7"/>
      <c r="H380" s="7"/>
      <c r="I380" s="7"/>
      <c r="J380" s="7"/>
      <c r="K380" s="7"/>
      <c r="L380" s="7"/>
      <c r="M380" s="7"/>
      <c r="N380" s="7"/>
      <c r="O380" s="7"/>
      <c r="P380" s="7"/>
      <c r="Q380" s="7"/>
      <c r="R380" s="7"/>
    </row>
    <row r="381" spans="6:18" ht="14.25" customHeight="1">
      <c r="F381" s="7"/>
      <c r="G381" s="7"/>
      <c r="H381" s="7"/>
      <c r="I381" s="7"/>
      <c r="J381" s="7"/>
      <c r="K381" s="7"/>
      <c r="L381" s="7"/>
      <c r="M381" s="7"/>
      <c r="N381" s="7"/>
      <c r="O381" s="7"/>
      <c r="P381" s="7"/>
      <c r="Q381" s="7"/>
      <c r="R381" s="7"/>
    </row>
    <row r="382" spans="6:18" ht="14.25" customHeight="1">
      <c r="F382" s="7"/>
      <c r="G382" s="7"/>
      <c r="H382" s="7"/>
      <c r="I382" s="7"/>
      <c r="J382" s="7"/>
      <c r="K382" s="7"/>
      <c r="L382" s="7"/>
      <c r="M382" s="7"/>
      <c r="N382" s="7"/>
      <c r="O382" s="7"/>
      <c r="P382" s="7"/>
      <c r="Q382" s="7"/>
      <c r="R382" s="7"/>
    </row>
    <row r="383" spans="6:18" ht="14.25" customHeight="1">
      <c r="F383" s="7"/>
      <c r="G383" s="7"/>
      <c r="H383" s="7"/>
      <c r="I383" s="7"/>
      <c r="J383" s="7"/>
      <c r="K383" s="7"/>
      <c r="L383" s="7"/>
      <c r="M383" s="7"/>
      <c r="N383" s="7"/>
      <c r="O383" s="7"/>
      <c r="P383" s="7"/>
      <c r="Q383" s="7"/>
      <c r="R383" s="7"/>
    </row>
    <row r="384" spans="6:18" ht="14.25" customHeight="1">
      <c r="F384" s="7"/>
      <c r="G384" s="7"/>
      <c r="H384" s="7"/>
      <c r="I384" s="7"/>
      <c r="J384" s="7"/>
      <c r="K384" s="7"/>
      <c r="L384" s="7"/>
      <c r="M384" s="7"/>
      <c r="N384" s="7"/>
      <c r="O384" s="7"/>
      <c r="P384" s="7"/>
      <c r="Q384" s="7"/>
      <c r="R384" s="7"/>
    </row>
    <row r="385" spans="6:18" ht="14.25" customHeight="1">
      <c r="F385" s="7"/>
      <c r="G385" s="7"/>
      <c r="H385" s="7"/>
      <c r="I385" s="7"/>
      <c r="J385" s="7"/>
      <c r="K385" s="7"/>
      <c r="L385" s="7"/>
      <c r="M385" s="7"/>
      <c r="N385" s="7"/>
      <c r="O385" s="7"/>
      <c r="P385" s="7"/>
      <c r="Q385" s="7"/>
      <c r="R385" s="7"/>
    </row>
    <row r="386" spans="6:18" ht="14.25" customHeight="1">
      <c r="F386" s="7"/>
      <c r="G386" s="7"/>
      <c r="H386" s="7"/>
      <c r="I386" s="7"/>
      <c r="J386" s="7"/>
      <c r="K386" s="7"/>
      <c r="L386" s="7"/>
      <c r="M386" s="7"/>
      <c r="N386" s="7"/>
      <c r="O386" s="7"/>
      <c r="P386" s="7"/>
      <c r="Q386" s="7"/>
      <c r="R386" s="7"/>
    </row>
    <row r="387" spans="6:18" ht="14.25" customHeight="1">
      <c r="F387" s="7"/>
      <c r="G387" s="7"/>
      <c r="H387" s="7"/>
      <c r="I387" s="7"/>
      <c r="J387" s="7"/>
      <c r="K387" s="7"/>
      <c r="L387" s="7"/>
      <c r="M387" s="7"/>
      <c r="N387" s="7"/>
      <c r="O387" s="7"/>
      <c r="P387" s="7"/>
      <c r="Q387" s="7"/>
      <c r="R387" s="7"/>
    </row>
    <row r="388" spans="6:18" ht="14.25" customHeight="1">
      <c r="F388" s="7"/>
      <c r="G388" s="7"/>
      <c r="H388" s="7"/>
      <c r="I388" s="7"/>
      <c r="J388" s="7"/>
      <c r="K388" s="7"/>
      <c r="L388" s="7"/>
      <c r="M388" s="7"/>
      <c r="N388" s="7"/>
      <c r="O388" s="7"/>
      <c r="P388" s="7"/>
      <c r="Q388" s="7"/>
      <c r="R388" s="7"/>
    </row>
    <row r="389" spans="6:18" ht="14.25" customHeight="1">
      <c r="F389" s="7"/>
      <c r="G389" s="7"/>
      <c r="H389" s="7"/>
      <c r="I389" s="7"/>
      <c r="J389" s="7"/>
      <c r="K389" s="7"/>
      <c r="L389" s="7"/>
      <c r="M389" s="7"/>
      <c r="N389" s="7"/>
      <c r="O389" s="7"/>
      <c r="P389" s="7"/>
      <c r="Q389" s="7"/>
      <c r="R389" s="7"/>
    </row>
    <row r="390" spans="6:18" ht="14.25" customHeight="1">
      <c r="F390" s="7"/>
      <c r="G390" s="7"/>
      <c r="H390" s="7"/>
      <c r="I390" s="7"/>
      <c r="J390" s="7"/>
      <c r="K390" s="7"/>
      <c r="L390" s="7"/>
      <c r="M390" s="7"/>
      <c r="N390" s="7"/>
      <c r="O390" s="7"/>
      <c r="P390" s="7"/>
      <c r="Q390" s="7"/>
      <c r="R390" s="7"/>
    </row>
    <row r="391" spans="6:18" ht="14.25" customHeight="1">
      <c r="F391" s="7"/>
      <c r="G391" s="7"/>
      <c r="H391" s="7"/>
      <c r="I391" s="7"/>
      <c r="J391" s="7"/>
      <c r="K391" s="7"/>
      <c r="L391" s="7"/>
      <c r="M391" s="7"/>
      <c r="N391" s="7"/>
      <c r="O391" s="7"/>
      <c r="P391" s="7"/>
      <c r="Q391" s="7"/>
      <c r="R391" s="7"/>
    </row>
    <row r="392" spans="6:18" ht="14.25" customHeight="1">
      <c r="F392" s="7"/>
      <c r="G392" s="7"/>
      <c r="H392" s="7"/>
      <c r="I392" s="7"/>
      <c r="J392" s="7"/>
      <c r="K392" s="7"/>
      <c r="L392" s="7"/>
      <c r="M392" s="7"/>
      <c r="N392" s="7"/>
      <c r="O392" s="7"/>
      <c r="P392" s="7"/>
      <c r="Q392" s="7"/>
      <c r="R392" s="7"/>
    </row>
    <row r="393" spans="6:18" ht="14.25" customHeight="1">
      <c r="F393" s="7"/>
      <c r="G393" s="7"/>
      <c r="H393" s="7"/>
      <c r="I393" s="7"/>
      <c r="J393" s="7"/>
      <c r="K393" s="7"/>
      <c r="L393" s="7"/>
      <c r="M393" s="7"/>
      <c r="N393" s="7"/>
      <c r="O393" s="7"/>
      <c r="P393" s="7"/>
      <c r="Q393" s="7"/>
      <c r="R393" s="7"/>
    </row>
    <row r="394" spans="6:18" ht="14.25" customHeight="1">
      <c r="F394" s="7"/>
      <c r="G394" s="7"/>
      <c r="H394" s="7"/>
      <c r="I394" s="7"/>
      <c r="J394" s="7"/>
      <c r="K394" s="7"/>
      <c r="L394" s="7"/>
      <c r="M394" s="7"/>
      <c r="N394" s="7"/>
      <c r="O394" s="7"/>
      <c r="P394" s="7"/>
      <c r="Q394" s="7"/>
      <c r="R394" s="7"/>
    </row>
    <row r="395" spans="6:18" ht="14.25" customHeight="1">
      <c r="F395" s="7"/>
      <c r="G395" s="7"/>
      <c r="H395" s="7"/>
      <c r="I395" s="7"/>
      <c r="J395" s="7"/>
      <c r="K395" s="7"/>
      <c r="L395" s="7"/>
      <c r="M395" s="7"/>
      <c r="N395" s="7"/>
      <c r="O395" s="7"/>
      <c r="P395" s="7"/>
      <c r="Q395" s="7"/>
      <c r="R395" s="7"/>
    </row>
    <row r="396" spans="6:18" ht="14.25" customHeight="1">
      <c r="F396" s="7"/>
      <c r="G396" s="7"/>
      <c r="H396" s="7"/>
      <c r="I396" s="7"/>
      <c r="J396" s="7"/>
      <c r="K396" s="7"/>
      <c r="L396" s="7"/>
      <c r="M396" s="7"/>
      <c r="N396" s="7"/>
      <c r="O396" s="7"/>
      <c r="P396" s="7"/>
      <c r="Q396" s="7"/>
      <c r="R396" s="7"/>
    </row>
    <row r="397" spans="6:18" ht="14.25" customHeight="1">
      <c r="F397" s="7"/>
      <c r="G397" s="7"/>
      <c r="H397" s="7"/>
      <c r="I397" s="7"/>
      <c r="J397" s="7"/>
      <c r="K397" s="7"/>
      <c r="L397" s="7"/>
      <c r="M397" s="7"/>
      <c r="N397" s="7"/>
      <c r="O397" s="7"/>
      <c r="P397" s="7"/>
      <c r="Q397" s="7"/>
      <c r="R397" s="7"/>
    </row>
    <row r="398" spans="6:18" ht="14.25" customHeight="1">
      <c r="F398" s="7"/>
      <c r="G398" s="7"/>
      <c r="H398" s="7"/>
      <c r="I398" s="7"/>
      <c r="J398" s="7"/>
      <c r="K398" s="7"/>
      <c r="L398" s="7"/>
      <c r="M398" s="7"/>
      <c r="N398" s="7"/>
      <c r="O398" s="7"/>
      <c r="P398" s="7"/>
      <c r="Q398" s="7"/>
      <c r="R398" s="7"/>
    </row>
    <row r="399" spans="6:18" ht="14.25" customHeight="1">
      <c r="F399" s="7"/>
      <c r="G399" s="7"/>
      <c r="H399" s="7"/>
      <c r="I399" s="7"/>
      <c r="J399" s="7"/>
      <c r="K399" s="7"/>
      <c r="L399" s="7"/>
      <c r="M399" s="7"/>
      <c r="N399" s="7"/>
      <c r="O399" s="7"/>
      <c r="P399" s="7"/>
      <c r="Q399" s="7"/>
      <c r="R399" s="7"/>
    </row>
    <row r="400" spans="6:18" ht="14.25" customHeight="1">
      <c r="F400" s="7"/>
      <c r="G400" s="7"/>
      <c r="H400" s="7"/>
      <c r="I400" s="7"/>
      <c r="J400" s="7"/>
      <c r="K400" s="7"/>
      <c r="L400" s="7"/>
      <c r="M400" s="7"/>
      <c r="N400" s="7"/>
      <c r="O400" s="7"/>
      <c r="P400" s="7"/>
      <c r="Q400" s="7"/>
      <c r="R400" s="7"/>
    </row>
    <row r="401" spans="6:18" ht="14.25" customHeight="1">
      <c r="F401" s="7"/>
      <c r="G401" s="7"/>
      <c r="H401" s="7"/>
      <c r="I401" s="7"/>
      <c r="J401" s="7"/>
      <c r="K401" s="7"/>
      <c r="L401" s="7"/>
      <c r="M401" s="7"/>
      <c r="N401" s="7"/>
      <c r="O401" s="7"/>
      <c r="P401" s="7"/>
      <c r="Q401" s="7"/>
      <c r="R401" s="7"/>
    </row>
    <row r="402" spans="6:18" ht="14.25" customHeight="1">
      <c r="F402" s="7"/>
      <c r="G402" s="7"/>
      <c r="H402" s="7"/>
      <c r="I402" s="7"/>
      <c r="J402" s="7"/>
      <c r="K402" s="7"/>
      <c r="L402" s="7"/>
      <c r="M402" s="7"/>
      <c r="N402" s="7"/>
      <c r="O402" s="7"/>
      <c r="P402" s="7"/>
      <c r="Q402" s="7"/>
      <c r="R402" s="7"/>
    </row>
    <row r="403" spans="6:18" ht="14.25" customHeight="1">
      <c r="F403" s="7"/>
      <c r="G403" s="7"/>
      <c r="H403" s="7"/>
      <c r="I403" s="7"/>
      <c r="J403" s="7"/>
      <c r="K403" s="7"/>
      <c r="L403" s="7"/>
      <c r="M403" s="7"/>
      <c r="N403" s="7"/>
      <c r="O403" s="7"/>
      <c r="P403" s="7"/>
      <c r="Q403" s="7"/>
      <c r="R403" s="7"/>
    </row>
    <row r="404" spans="6:18" ht="14.25" customHeight="1">
      <c r="F404" s="7"/>
      <c r="G404" s="7"/>
      <c r="H404" s="7"/>
      <c r="I404" s="7"/>
      <c r="J404" s="7"/>
      <c r="K404" s="7"/>
      <c r="L404" s="7"/>
      <c r="M404" s="7"/>
      <c r="N404" s="7"/>
      <c r="O404" s="7"/>
      <c r="P404" s="7"/>
      <c r="Q404" s="7"/>
      <c r="R404" s="7"/>
    </row>
    <row r="405" spans="6:18" ht="14.25" customHeight="1">
      <c r="F405" s="7"/>
      <c r="G405" s="7"/>
      <c r="H405" s="7"/>
      <c r="I405" s="7"/>
      <c r="J405" s="7"/>
      <c r="K405" s="7"/>
      <c r="L405" s="7"/>
      <c r="M405" s="7"/>
      <c r="N405" s="7"/>
      <c r="O405" s="7"/>
      <c r="P405" s="7"/>
      <c r="Q405" s="7"/>
      <c r="R405" s="7"/>
    </row>
    <row r="406" spans="6:18" ht="14.25" customHeight="1">
      <c r="F406" s="7"/>
      <c r="G406" s="7"/>
      <c r="H406" s="7"/>
      <c r="I406" s="7"/>
      <c r="J406" s="7"/>
      <c r="K406" s="7"/>
      <c r="L406" s="7"/>
      <c r="M406" s="7"/>
      <c r="N406" s="7"/>
      <c r="O406" s="7"/>
      <c r="P406" s="7"/>
      <c r="Q406" s="7"/>
      <c r="R406" s="7"/>
    </row>
    <row r="407" spans="6:18" ht="14.25" customHeight="1">
      <c r="F407" s="7"/>
      <c r="G407" s="7"/>
      <c r="H407" s="7"/>
      <c r="I407" s="7"/>
      <c r="J407" s="7"/>
      <c r="K407" s="7"/>
      <c r="L407" s="7"/>
      <c r="M407" s="7"/>
      <c r="N407" s="7"/>
      <c r="O407" s="7"/>
      <c r="P407" s="7"/>
      <c r="Q407" s="7"/>
      <c r="R407" s="7"/>
    </row>
    <row r="408" spans="6:18" ht="14.25" customHeight="1">
      <c r="F408" s="7"/>
      <c r="G408" s="7"/>
      <c r="H408" s="7"/>
      <c r="I408" s="7"/>
      <c r="J408" s="7"/>
      <c r="K408" s="7"/>
      <c r="L408" s="7"/>
      <c r="M408" s="7"/>
      <c r="N408" s="7"/>
      <c r="O408" s="7"/>
      <c r="P408" s="7"/>
      <c r="Q408" s="7"/>
      <c r="R408" s="7"/>
    </row>
    <row r="409" spans="6:18" ht="14.25" customHeight="1">
      <c r="F409" s="7"/>
      <c r="G409" s="7"/>
      <c r="H409" s="7"/>
      <c r="I409" s="7"/>
      <c r="J409" s="7"/>
      <c r="K409" s="7"/>
      <c r="L409" s="7"/>
      <c r="M409" s="7"/>
      <c r="N409" s="7"/>
      <c r="O409" s="7"/>
      <c r="P409" s="7"/>
      <c r="Q409" s="7"/>
      <c r="R409" s="7"/>
    </row>
    <row r="410" spans="6:18" ht="14.25" customHeight="1">
      <c r="F410" s="7"/>
      <c r="G410" s="7"/>
      <c r="H410" s="7"/>
      <c r="I410" s="7"/>
      <c r="J410" s="7"/>
      <c r="K410" s="7"/>
      <c r="L410" s="7"/>
      <c r="M410" s="7"/>
      <c r="N410" s="7"/>
      <c r="O410" s="7"/>
      <c r="P410" s="7"/>
      <c r="Q410" s="7"/>
      <c r="R410" s="7"/>
    </row>
    <row r="411" spans="6:18" ht="14.25" customHeight="1">
      <c r="F411" s="7"/>
      <c r="G411" s="7"/>
      <c r="H411" s="7"/>
      <c r="I411" s="7"/>
      <c r="J411" s="7"/>
      <c r="K411" s="7"/>
      <c r="L411" s="7"/>
      <c r="M411" s="7"/>
      <c r="N411" s="7"/>
      <c r="O411" s="7"/>
      <c r="P411" s="7"/>
      <c r="Q411" s="7"/>
      <c r="R411" s="7"/>
    </row>
    <row r="412" spans="6:18" ht="14.25" customHeight="1">
      <c r="F412" s="7"/>
      <c r="G412" s="7"/>
      <c r="H412" s="7"/>
      <c r="I412" s="7"/>
      <c r="J412" s="7"/>
      <c r="K412" s="7"/>
      <c r="L412" s="7"/>
      <c r="M412" s="7"/>
      <c r="N412" s="7"/>
      <c r="O412" s="7"/>
      <c r="P412" s="7"/>
      <c r="Q412" s="7"/>
      <c r="R412" s="7"/>
    </row>
    <row r="413" spans="6:18" ht="14.25" customHeight="1">
      <c r="F413" s="7"/>
      <c r="G413" s="7"/>
      <c r="H413" s="7"/>
      <c r="I413" s="7"/>
      <c r="J413" s="7"/>
      <c r="K413" s="7"/>
      <c r="L413" s="7"/>
      <c r="M413" s="7"/>
      <c r="N413" s="7"/>
      <c r="O413" s="7"/>
      <c r="P413" s="7"/>
      <c r="Q413" s="7"/>
      <c r="R413" s="7"/>
    </row>
    <row r="414" spans="6:18" ht="14.25" customHeight="1">
      <c r="F414" s="7"/>
      <c r="G414" s="7"/>
      <c r="H414" s="7"/>
      <c r="I414" s="7"/>
      <c r="J414" s="7"/>
      <c r="K414" s="7"/>
      <c r="L414" s="7"/>
      <c r="M414" s="7"/>
      <c r="N414" s="7"/>
      <c r="O414" s="7"/>
      <c r="P414" s="7"/>
      <c r="Q414" s="7"/>
      <c r="R414" s="7"/>
    </row>
    <row r="415" spans="6:18" ht="14.25" customHeight="1">
      <c r="F415" s="7"/>
      <c r="G415" s="7"/>
      <c r="H415" s="7"/>
      <c r="I415" s="7"/>
      <c r="J415" s="7"/>
      <c r="K415" s="7"/>
      <c r="L415" s="7"/>
      <c r="M415" s="7"/>
      <c r="N415" s="7"/>
      <c r="O415" s="7"/>
      <c r="P415" s="7"/>
      <c r="Q415" s="7"/>
      <c r="R415" s="7"/>
    </row>
    <row r="416" spans="6:18" ht="14.25" customHeight="1">
      <c r="F416" s="7"/>
      <c r="G416" s="7"/>
      <c r="H416" s="7"/>
      <c r="I416" s="7"/>
      <c r="J416" s="7"/>
      <c r="K416" s="7"/>
      <c r="L416" s="7"/>
      <c r="M416" s="7"/>
      <c r="N416" s="7"/>
      <c r="O416" s="7"/>
      <c r="P416" s="7"/>
      <c r="Q416" s="7"/>
      <c r="R416" s="7"/>
    </row>
    <row r="417" spans="6:18" ht="14.25" customHeight="1">
      <c r="F417" s="7"/>
      <c r="G417" s="7"/>
      <c r="H417" s="7"/>
      <c r="I417" s="7"/>
      <c r="J417" s="7"/>
      <c r="K417" s="7"/>
      <c r="L417" s="7"/>
      <c r="M417" s="7"/>
      <c r="N417" s="7"/>
      <c r="O417" s="7"/>
      <c r="P417" s="7"/>
      <c r="Q417" s="7"/>
      <c r="R417" s="7"/>
    </row>
    <row r="418" spans="6:18" ht="14.25" customHeight="1">
      <c r="F418" s="7"/>
      <c r="G418" s="7"/>
      <c r="H418" s="7"/>
      <c r="I418" s="7"/>
      <c r="J418" s="7"/>
      <c r="K418" s="7"/>
      <c r="L418" s="7"/>
      <c r="M418" s="7"/>
      <c r="N418" s="7"/>
      <c r="O418" s="7"/>
      <c r="P418" s="7"/>
      <c r="Q418" s="7"/>
      <c r="R418" s="7"/>
    </row>
    <row r="419" spans="6:18" ht="14.25" customHeight="1">
      <c r="F419" s="7"/>
      <c r="G419" s="7"/>
      <c r="H419" s="7"/>
      <c r="I419" s="7"/>
      <c r="J419" s="7"/>
      <c r="K419" s="7"/>
      <c r="L419" s="7"/>
      <c r="M419" s="7"/>
      <c r="N419" s="7"/>
      <c r="O419" s="7"/>
      <c r="P419" s="7"/>
      <c r="Q419" s="7"/>
      <c r="R419" s="7"/>
    </row>
    <row r="420" spans="6:18" ht="14.25" customHeight="1">
      <c r="F420" s="7"/>
      <c r="G420" s="7"/>
      <c r="H420" s="7"/>
      <c r="I420" s="7"/>
      <c r="J420" s="7"/>
      <c r="K420" s="7"/>
      <c r="L420" s="7"/>
      <c r="M420" s="7"/>
      <c r="N420" s="7"/>
      <c r="O420" s="7"/>
      <c r="P420" s="7"/>
      <c r="Q420" s="7"/>
      <c r="R420" s="7"/>
    </row>
    <row r="421" spans="6:18" ht="14.25" customHeight="1">
      <c r="F421" s="7"/>
      <c r="G421" s="7"/>
      <c r="H421" s="7"/>
      <c r="I421" s="7"/>
      <c r="J421" s="7"/>
      <c r="K421" s="7"/>
      <c r="L421" s="7"/>
      <c r="M421" s="7"/>
      <c r="N421" s="7"/>
      <c r="O421" s="7"/>
      <c r="P421" s="7"/>
      <c r="Q421" s="7"/>
      <c r="R421" s="7"/>
    </row>
    <row r="422" spans="6:18" ht="14.25" customHeight="1">
      <c r="F422" s="7"/>
      <c r="G422" s="7"/>
      <c r="H422" s="7"/>
      <c r="I422" s="7"/>
      <c r="J422" s="7"/>
      <c r="K422" s="7"/>
      <c r="L422" s="7"/>
      <c r="M422" s="7"/>
      <c r="N422" s="7"/>
      <c r="O422" s="7"/>
      <c r="P422" s="7"/>
      <c r="Q422" s="7"/>
      <c r="R422" s="7"/>
    </row>
    <row r="423" spans="6:18" ht="14.25" customHeight="1">
      <c r="F423" s="7"/>
      <c r="G423" s="7"/>
      <c r="H423" s="7"/>
      <c r="I423" s="7"/>
      <c r="J423" s="7"/>
      <c r="K423" s="7"/>
      <c r="L423" s="7"/>
      <c r="M423" s="7"/>
      <c r="N423" s="7"/>
      <c r="O423" s="7"/>
      <c r="P423" s="7"/>
      <c r="Q423" s="7"/>
      <c r="R423" s="7"/>
    </row>
    <row r="424" spans="6:18" ht="14.25" customHeight="1">
      <c r="F424" s="7"/>
      <c r="G424" s="7"/>
      <c r="H424" s="7"/>
      <c r="I424" s="7"/>
      <c r="J424" s="7"/>
      <c r="K424" s="7"/>
      <c r="L424" s="7"/>
      <c r="M424" s="7"/>
      <c r="N424" s="7"/>
      <c r="O424" s="7"/>
      <c r="P424" s="7"/>
      <c r="Q424" s="7"/>
      <c r="R424" s="7"/>
    </row>
    <row r="425" spans="6:18" ht="14.25" customHeight="1">
      <c r="F425" s="7"/>
      <c r="G425" s="7"/>
      <c r="H425" s="7"/>
      <c r="I425" s="7"/>
      <c r="J425" s="7"/>
      <c r="K425" s="7"/>
      <c r="L425" s="7"/>
      <c r="M425" s="7"/>
      <c r="N425" s="7"/>
      <c r="O425" s="7"/>
      <c r="P425" s="7"/>
      <c r="Q425" s="7"/>
      <c r="R425" s="7"/>
    </row>
    <row r="426" spans="6:18" ht="14.25" customHeight="1">
      <c r="F426" s="7"/>
      <c r="G426" s="7"/>
      <c r="H426" s="7"/>
      <c r="I426" s="7"/>
      <c r="J426" s="7"/>
      <c r="K426" s="7"/>
      <c r="L426" s="7"/>
      <c r="M426" s="7"/>
      <c r="N426" s="7"/>
      <c r="O426" s="7"/>
      <c r="P426" s="7"/>
      <c r="Q426" s="7"/>
      <c r="R426" s="7"/>
    </row>
    <row r="427" spans="6:18" ht="14.25" customHeight="1">
      <c r="F427" s="7"/>
      <c r="G427" s="7"/>
      <c r="H427" s="7"/>
      <c r="I427" s="7"/>
      <c r="J427" s="7"/>
      <c r="K427" s="7"/>
      <c r="L427" s="7"/>
      <c r="M427" s="7"/>
      <c r="N427" s="7"/>
      <c r="O427" s="7"/>
      <c r="P427" s="7"/>
      <c r="Q427" s="7"/>
      <c r="R427" s="7"/>
    </row>
    <row r="428" spans="6:18" ht="14.25" customHeight="1">
      <c r="F428" s="7"/>
      <c r="G428" s="7"/>
      <c r="H428" s="7"/>
      <c r="I428" s="7"/>
      <c r="J428" s="7"/>
      <c r="K428" s="7"/>
      <c r="L428" s="7"/>
      <c r="M428" s="7"/>
      <c r="N428" s="7"/>
      <c r="O428" s="7"/>
      <c r="P428" s="7"/>
      <c r="Q428" s="7"/>
      <c r="R428" s="7"/>
    </row>
    <row r="429" spans="6:18" ht="14.25" customHeight="1">
      <c r="F429" s="7"/>
      <c r="G429" s="7"/>
      <c r="H429" s="7"/>
      <c r="I429" s="7"/>
      <c r="J429" s="7"/>
      <c r="K429" s="7"/>
      <c r="L429" s="7"/>
      <c r="M429" s="7"/>
      <c r="N429" s="7"/>
      <c r="O429" s="7"/>
      <c r="P429" s="7"/>
      <c r="Q429" s="7"/>
      <c r="R429" s="7"/>
    </row>
    <row r="430" spans="6:18" ht="14.25" customHeight="1">
      <c r="F430" s="7"/>
      <c r="G430" s="7"/>
      <c r="H430" s="7"/>
      <c r="I430" s="7"/>
      <c r="J430" s="7"/>
      <c r="K430" s="7"/>
      <c r="L430" s="7"/>
      <c r="M430" s="7"/>
      <c r="N430" s="7"/>
      <c r="O430" s="7"/>
      <c r="P430" s="7"/>
      <c r="Q430" s="7"/>
      <c r="R430" s="7"/>
    </row>
    <row r="431" spans="6:18" ht="14.25" customHeight="1">
      <c r="F431" s="7"/>
      <c r="G431" s="7"/>
      <c r="H431" s="7"/>
      <c r="I431" s="7"/>
      <c r="J431" s="7"/>
      <c r="K431" s="7"/>
      <c r="L431" s="7"/>
      <c r="M431" s="7"/>
      <c r="N431" s="7"/>
      <c r="O431" s="7"/>
      <c r="P431" s="7"/>
      <c r="Q431" s="7"/>
      <c r="R431" s="7"/>
    </row>
    <row r="432" spans="6:18" ht="14.25" customHeight="1">
      <c r="F432" s="7"/>
      <c r="G432" s="7"/>
      <c r="H432" s="7"/>
      <c r="I432" s="7"/>
      <c r="J432" s="7"/>
      <c r="K432" s="7"/>
      <c r="L432" s="7"/>
      <c r="M432" s="7"/>
      <c r="N432" s="7"/>
      <c r="O432" s="7"/>
      <c r="P432" s="7"/>
      <c r="Q432" s="7"/>
      <c r="R432" s="7"/>
    </row>
    <row r="433" spans="6:18" ht="14.25" customHeight="1">
      <c r="F433" s="7"/>
      <c r="G433" s="7"/>
      <c r="H433" s="7"/>
      <c r="I433" s="7"/>
      <c r="J433" s="7"/>
      <c r="K433" s="7"/>
      <c r="L433" s="7"/>
      <c r="M433" s="7"/>
      <c r="N433" s="7"/>
      <c r="O433" s="7"/>
      <c r="P433" s="7"/>
      <c r="Q433" s="7"/>
      <c r="R433" s="7"/>
    </row>
    <row r="434" spans="6:18" ht="14.25" customHeight="1">
      <c r="F434" s="7"/>
      <c r="G434" s="7"/>
      <c r="H434" s="7"/>
      <c r="I434" s="7"/>
      <c r="J434" s="7"/>
      <c r="K434" s="7"/>
      <c r="L434" s="7"/>
      <c r="M434" s="7"/>
      <c r="N434" s="7"/>
      <c r="O434" s="7"/>
      <c r="P434" s="7"/>
      <c r="Q434" s="7"/>
      <c r="R434" s="7"/>
    </row>
    <row r="435" spans="6:18" ht="14.25" customHeight="1">
      <c r="F435" s="7"/>
      <c r="G435" s="7"/>
      <c r="H435" s="7"/>
      <c r="I435" s="7"/>
      <c r="J435" s="7"/>
      <c r="K435" s="7"/>
      <c r="L435" s="7"/>
      <c r="M435" s="7"/>
      <c r="N435" s="7"/>
      <c r="O435" s="7"/>
      <c r="P435" s="7"/>
      <c r="Q435" s="7"/>
      <c r="R435" s="7"/>
    </row>
    <row r="436" spans="6:18" ht="14.25" customHeight="1">
      <c r="F436" s="7"/>
      <c r="G436" s="7"/>
      <c r="H436" s="7"/>
      <c r="I436" s="7"/>
      <c r="J436" s="7"/>
      <c r="K436" s="7"/>
      <c r="L436" s="7"/>
      <c r="M436" s="7"/>
      <c r="N436" s="7"/>
      <c r="O436" s="7"/>
      <c r="P436" s="7"/>
      <c r="Q436" s="7"/>
      <c r="R436" s="7"/>
    </row>
    <row r="437" spans="6:18" ht="14.25" customHeight="1">
      <c r="F437" s="7"/>
      <c r="G437" s="7"/>
      <c r="H437" s="7"/>
      <c r="I437" s="7"/>
      <c r="J437" s="7"/>
      <c r="K437" s="7"/>
      <c r="L437" s="7"/>
      <c r="M437" s="7"/>
      <c r="N437" s="7"/>
      <c r="O437" s="7"/>
      <c r="P437" s="7"/>
      <c r="Q437" s="7"/>
      <c r="R437" s="7"/>
    </row>
    <row r="438" spans="6:18" ht="14.25" customHeight="1">
      <c r="F438" s="7"/>
      <c r="G438" s="7"/>
      <c r="H438" s="7"/>
      <c r="I438" s="7"/>
      <c r="J438" s="7"/>
      <c r="K438" s="7"/>
      <c r="L438" s="7"/>
      <c r="M438" s="7"/>
      <c r="N438" s="7"/>
      <c r="O438" s="7"/>
      <c r="P438" s="7"/>
      <c r="Q438" s="7"/>
      <c r="R438" s="7"/>
    </row>
    <row r="439" spans="6:18" ht="14.25" customHeight="1">
      <c r="F439" s="7"/>
      <c r="G439" s="7"/>
      <c r="H439" s="7"/>
      <c r="I439" s="7"/>
      <c r="J439" s="7"/>
      <c r="K439" s="7"/>
      <c r="L439" s="7"/>
      <c r="M439" s="7"/>
      <c r="N439" s="7"/>
      <c r="O439" s="7"/>
      <c r="P439" s="7"/>
      <c r="Q439" s="7"/>
      <c r="R439" s="7"/>
    </row>
    <row r="440" spans="6:18" ht="14.25" customHeight="1">
      <c r="F440" s="7"/>
      <c r="G440" s="7"/>
      <c r="H440" s="7"/>
      <c r="I440" s="7"/>
      <c r="J440" s="7"/>
      <c r="K440" s="7"/>
      <c r="L440" s="7"/>
      <c r="M440" s="7"/>
      <c r="N440" s="7"/>
      <c r="O440" s="7"/>
      <c r="P440" s="7"/>
      <c r="Q440" s="7"/>
      <c r="R440" s="7"/>
    </row>
    <row r="441" spans="6:18" ht="14.25" customHeight="1">
      <c r="F441" s="7"/>
      <c r="G441" s="7"/>
      <c r="H441" s="7"/>
      <c r="I441" s="7"/>
      <c r="J441" s="7"/>
      <c r="K441" s="7"/>
      <c r="L441" s="7"/>
      <c r="M441" s="7"/>
      <c r="N441" s="7"/>
      <c r="O441" s="7"/>
      <c r="P441" s="7"/>
      <c r="Q441" s="7"/>
      <c r="R441" s="7"/>
    </row>
    <row r="442" spans="6:18" ht="14.25" customHeight="1">
      <c r="F442" s="7"/>
      <c r="G442" s="7"/>
      <c r="H442" s="7"/>
      <c r="I442" s="7"/>
      <c r="J442" s="7"/>
      <c r="K442" s="7"/>
      <c r="L442" s="7"/>
      <c r="M442" s="7"/>
      <c r="N442" s="7"/>
      <c r="O442" s="7"/>
      <c r="P442" s="7"/>
      <c r="Q442" s="7"/>
      <c r="R442" s="7"/>
    </row>
    <row r="443" spans="6:18" ht="14.25" customHeight="1">
      <c r="F443" s="7"/>
      <c r="G443" s="7"/>
      <c r="H443" s="7"/>
      <c r="I443" s="7"/>
      <c r="J443" s="7"/>
      <c r="K443" s="7"/>
      <c r="L443" s="7"/>
      <c r="M443" s="7"/>
      <c r="N443" s="7"/>
      <c r="O443" s="7"/>
      <c r="P443" s="7"/>
      <c r="Q443" s="7"/>
      <c r="R443" s="7"/>
    </row>
    <row r="444" spans="6:18" ht="14.25" customHeight="1">
      <c r="F444" s="7"/>
      <c r="G444" s="7"/>
      <c r="H444" s="7"/>
      <c r="I444" s="7"/>
      <c r="J444" s="7"/>
      <c r="K444" s="7"/>
      <c r="L444" s="7"/>
      <c r="M444" s="7"/>
      <c r="N444" s="7"/>
      <c r="O444" s="7"/>
      <c r="P444" s="7"/>
      <c r="Q444" s="7"/>
      <c r="R444" s="7"/>
    </row>
    <row r="445" spans="6:18" ht="14.25" customHeight="1">
      <c r="F445" s="7"/>
      <c r="G445" s="7"/>
      <c r="H445" s="7"/>
      <c r="I445" s="7"/>
      <c r="J445" s="7"/>
      <c r="K445" s="7"/>
      <c r="L445" s="7"/>
      <c r="M445" s="7"/>
      <c r="N445" s="7"/>
      <c r="O445" s="7"/>
      <c r="P445" s="7"/>
      <c r="Q445" s="7"/>
      <c r="R445" s="7"/>
    </row>
    <row r="446" spans="6:18" ht="14.25" customHeight="1">
      <c r="F446" s="7"/>
      <c r="G446" s="7"/>
      <c r="H446" s="7"/>
      <c r="I446" s="7"/>
      <c r="J446" s="7"/>
      <c r="K446" s="7"/>
      <c r="L446" s="7"/>
      <c r="M446" s="7"/>
      <c r="N446" s="7"/>
      <c r="O446" s="7"/>
      <c r="P446" s="7"/>
      <c r="Q446" s="7"/>
      <c r="R446" s="7"/>
    </row>
    <row r="447" spans="6:18" ht="14.25" customHeight="1">
      <c r="F447" s="7"/>
      <c r="G447" s="7"/>
      <c r="H447" s="7"/>
      <c r="I447" s="7"/>
      <c r="J447" s="7"/>
      <c r="K447" s="7"/>
      <c r="L447" s="7"/>
      <c r="M447" s="7"/>
      <c r="N447" s="7"/>
      <c r="O447" s="7"/>
      <c r="P447" s="7"/>
      <c r="Q447" s="7"/>
      <c r="R447" s="7"/>
    </row>
    <row r="448" spans="6:18" ht="14.25" customHeight="1">
      <c r="F448" s="7"/>
      <c r="G448" s="7"/>
      <c r="H448" s="7"/>
      <c r="I448" s="7"/>
      <c r="J448" s="7"/>
      <c r="K448" s="7"/>
      <c r="L448" s="7"/>
      <c r="M448" s="7"/>
      <c r="N448" s="7"/>
      <c r="O448" s="7"/>
      <c r="P448" s="7"/>
      <c r="Q448" s="7"/>
      <c r="R448" s="7"/>
    </row>
    <row r="449" spans="6:18" ht="14.25" customHeight="1">
      <c r="F449" s="7"/>
      <c r="G449" s="7"/>
      <c r="H449" s="7"/>
      <c r="I449" s="7"/>
      <c r="J449" s="7"/>
      <c r="K449" s="7"/>
      <c r="L449" s="7"/>
      <c r="M449" s="7"/>
      <c r="N449" s="7"/>
      <c r="O449" s="7"/>
      <c r="P449" s="7"/>
      <c r="Q449" s="7"/>
      <c r="R449" s="7"/>
    </row>
    <row r="450" spans="6:18" ht="14.25" customHeight="1">
      <c r="F450" s="7"/>
      <c r="G450" s="7"/>
      <c r="H450" s="7"/>
      <c r="I450" s="7"/>
      <c r="J450" s="7"/>
      <c r="K450" s="7"/>
      <c r="L450" s="7"/>
      <c r="M450" s="7"/>
      <c r="N450" s="7"/>
      <c r="O450" s="7"/>
      <c r="P450" s="7"/>
      <c r="Q450" s="7"/>
      <c r="R450" s="7"/>
    </row>
    <row r="451" spans="6:18" ht="14.25" customHeight="1">
      <c r="F451" s="7"/>
      <c r="G451" s="7"/>
      <c r="H451" s="7"/>
      <c r="I451" s="7"/>
      <c r="J451" s="7"/>
      <c r="K451" s="7"/>
      <c r="L451" s="7"/>
      <c r="M451" s="7"/>
      <c r="N451" s="7"/>
      <c r="O451" s="7"/>
      <c r="P451" s="7"/>
      <c r="Q451" s="7"/>
      <c r="R451" s="7"/>
    </row>
    <row r="452" spans="6:18" ht="14.25" customHeight="1">
      <c r="F452" s="7"/>
      <c r="G452" s="7"/>
      <c r="H452" s="7"/>
      <c r="I452" s="7"/>
      <c r="J452" s="7"/>
      <c r="K452" s="7"/>
      <c r="L452" s="7"/>
      <c r="M452" s="7"/>
      <c r="N452" s="7"/>
      <c r="O452" s="7"/>
      <c r="P452" s="7"/>
      <c r="Q452" s="7"/>
      <c r="R452" s="7"/>
    </row>
    <row r="453" spans="6:18" ht="14.25" customHeight="1">
      <c r="F453" s="7"/>
      <c r="G453" s="7"/>
      <c r="H453" s="7"/>
      <c r="I453" s="7"/>
      <c r="J453" s="7"/>
      <c r="K453" s="7"/>
      <c r="L453" s="7"/>
      <c r="M453" s="7"/>
      <c r="N453" s="7"/>
      <c r="O453" s="7"/>
      <c r="P453" s="7"/>
      <c r="Q453" s="7"/>
      <c r="R453" s="7"/>
    </row>
    <row r="454" spans="6:18" ht="14.25" customHeight="1">
      <c r="F454" s="7"/>
      <c r="G454" s="7"/>
      <c r="H454" s="7"/>
      <c r="I454" s="7"/>
      <c r="J454" s="7"/>
      <c r="K454" s="7"/>
      <c r="L454" s="7"/>
      <c r="M454" s="7"/>
      <c r="N454" s="7"/>
      <c r="O454" s="7"/>
      <c r="P454" s="7"/>
      <c r="Q454" s="7"/>
      <c r="R454" s="7"/>
    </row>
    <row r="455" spans="6:18" ht="14.25" customHeight="1">
      <c r="F455" s="7"/>
      <c r="G455" s="7"/>
      <c r="H455" s="7"/>
      <c r="I455" s="7"/>
      <c r="J455" s="7"/>
      <c r="K455" s="7"/>
      <c r="L455" s="7"/>
      <c r="M455" s="7"/>
      <c r="N455" s="7"/>
      <c r="O455" s="7"/>
      <c r="P455" s="7"/>
      <c r="Q455" s="7"/>
      <c r="R455" s="7"/>
    </row>
    <row r="456" spans="6:18" ht="14.25" customHeight="1">
      <c r="F456" s="7"/>
      <c r="G456" s="7"/>
      <c r="H456" s="7"/>
      <c r="I456" s="7"/>
      <c r="J456" s="7"/>
      <c r="K456" s="7"/>
      <c r="L456" s="7"/>
      <c r="M456" s="7"/>
      <c r="N456" s="7"/>
      <c r="O456" s="7"/>
      <c r="P456" s="7"/>
      <c r="Q456" s="7"/>
      <c r="R456" s="7"/>
    </row>
    <row r="457" spans="6:18" ht="14.25" customHeight="1">
      <c r="F457" s="7"/>
      <c r="G457" s="7"/>
      <c r="H457" s="7"/>
      <c r="I457" s="7"/>
      <c r="J457" s="7"/>
      <c r="K457" s="7"/>
      <c r="L457" s="7"/>
      <c r="M457" s="7"/>
      <c r="N457" s="7"/>
      <c r="O457" s="7"/>
      <c r="P457" s="7"/>
      <c r="Q457" s="7"/>
      <c r="R457" s="7"/>
    </row>
    <row r="458" spans="6:18" ht="14.25" customHeight="1">
      <c r="F458" s="7"/>
      <c r="G458" s="7"/>
      <c r="H458" s="7"/>
      <c r="I458" s="7"/>
      <c r="J458" s="7"/>
      <c r="K458" s="7"/>
      <c r="L458" s="7"/>
      <c r="M458" s="7"/>
      <c r="N458" s="7"/>
      <c r="O458" s="7"/>
      <c r="P458" s="7"/>
      <c r="Q458" s="7"/>
      <c r="R458" s="7"/>
    </row>
    <row r="459" spans="6:18" ht="14.25" customHeight="1">
      <c r="F459" s="7"/>
      <c r="G459" s="7"/>
      <c r="H459" s="7"/>
      <c r="I459" s="7"/>
      <c r="J459" s="7"/>
      <c r="K459" s="7"/>
      <c r="L459" s="7"/>
      <c r="M459" s="7"/>
      <c r="N459" s="7"/>
      <c r="O459" s="7"/>
      <c r="P459" s="7"/>
      <c r="Q459" s="7"/>
      <c r="R459" s="7"/>
    </row>
    <row r="460" spans="6:18" ht="14.25" customHeight="1">
      <c r="F460" s="7"/>
      <c r="G460" s="7"/>
      <c r="H460" s="7"/>
      <c r="I460" s="7"/>
      <c r="J460" s="7"/>
      <c r="K460" s="7"/>
      <c r="L460" s="7"/>
      <c r="M460" s="7"/>
      <c r="N460" s="7"/>
      <c r="O460" s="7"/>
      <c r="P460" s="7"/>
      <c r="Q460" s="7"/>
      <c r="R460" s="7"/>
    </row>
    <row r="461" spans="6:18" ht="14.25" customHeight="1">
      <c r="F461" s="7"/>
      <c r="G461" s="7"/>
      <c r="H461" s="7"/>
      <c r="I461" s="7"/>
      <c r="J461" s="7"/>
      <c r="K461" s="7"/>
      <c r="L461" s="7"/>
      <c r="M461" s="7"/>
      <c r="N461" s="7"/>
      <c r="O461" s="7"/>
      <c r="P461" s="7"/>
      <c r="Q461" s="7"/>
      <c r="R461" s="7"/>
    </row>
    <row r="462" spans="6:18" ht="14.25" customHeight="1">
      <c r="F462" s="7"/>
      <c r="G462" s="7"/>
      <c r="H462" s="7"/>
      <c r="I462" s="7"/>
      <c r="J462" s="7"/>
      <c r="K462" s="7"/>
      <c r="L462" s="7"/>
      <c r="M462" s="7"/>
      <c r="N462" s="7"/>
      <c r="O462" s="7"/>
      <c r="P462" s="7"/>
      <c r="Q462" s="7"/>
      <c r="R462" s="7"/>
    </row>
    <row r="463" spans="6:18" ht="14.25" customHeight="1">
      <c r="F463" s="7"/>
      <c r="G463" s="7"/>
      <c r="H463" s="7"/>
      <c r="I463" s="7"/>
      <c r="J463" s="7"/>
      <c r="K463" s="7"/>
      <c r="L463" s="7"/>
      <c r="M463" s="7"/>
      <c r="N463" s="7"/>
      <c r="O463" s="7"/>
      <c r="P463" s="7"/>
      <c r="Q463" s="7"/>
      <c r="R463" s="7"/>
    </row>
    <row r="464" spans="6:18" ht="14.25" customHeight="1">
      <c r="F464" s="7"/>
      <c r="G464" s="7"/>
      <c r="H464" s="7"/>
      <c r="I464" s="7"/>
      <c r="J464" s="7"/>
      <c r="K464" s="7"/>
      <c r="L464" s="7"/>
      <c r="M464" s="7"/>
      <c r="N464" s="7"/>
      <c r="O464" s="7"/>
      <c r="P464" s="7"/>
      <c r="Q464" s="7"/>
      <c r="R464" s="7"/>
    </row>
    <row r="465" spans="6:18" ht="14.25" customHeight="1">
      <c r="F465" s="7"/>
      <c r="G465" s="7"/>
      <c r="H465" s="7"/>
      <c r="I465" s="7"/>
      <c r="J465" s="7"/>
      <c r="K465" s="7"/>
      <c r="L465" s="7"/>
      <c r="M465" s="7"/>
      <c r="N465" s="7"/>
      <c r="O465" s="7"/>
      <c r="P465" s="7"/>
      <c r="Q465" s="7"/>
      <c r="R465" s="7"/>
    </row>
    <row r="466" spans="6:18" ht="14.25" customHeight="1">
      <c r="F466" s="7"/>
      <c r="G466" s="7"/>
      <c r="H466" s="7"/>
      <c r="I466" s="7"/>
      <c r="J466" s="7"/>
      <c r="K466" s="7"/>
      <c r="L466" s="7"/>
      <c r="M466" s="7"/>
      <c r="N466" s="7"/>
      <c r="O466" s="7"/>
      <c r="P466" s="7"/>
      <c r="Q466" s="7"/>
      <c r="R466" s="7"/>
    </row>
    <row r="467" spans="6:18" ht="14.25" customHeight="1">
      <c r="F467" s="7"/>
      <c r="G467" s="7"/>
      <c r="H467" s="7"/>
      <c r="I467" s="7"/>
      <c r="J467" s="7"/>
      <c r="K467" s="7"/>
      <c r="L467" s="7"/>
      <c r="M467" s="7"/>
      <c r="N467" s="7"/>
      <c r="O467" s="7"/>
      <c r="P467" s="7"/>
      <c r="Q467" s="7"/>
      <c r="R467" s="7"/>
    </row>
    <row r="468" spans="6:18" ht="14.25" customHeight="1">
      <c r="F468" s="7"/>
      <c r="G468" s="7"/>
      <c r="H468" s="7"/>
      <c r="I468" s="7"/>
      <c r="J468" s="7"/>
      <c r="K468" s="7"/>
      <c r="L468" s="7"/>
      <c r="M468" s="7"/>
      <c r="N468" s="7"/>
      <c r="O468" s="7"/>
      <c r="P468" s="7"/>
      <c r="Q468" s="7"/>
      <c r="R468" s="7"/>
    </row>
    <row r="469" spans="6:18" ht="14.25" customHeight="1">
      <c r="F469" s="7"/>
      <c r="G469" s="7"/>
      <c r="H469" s="7"/>
      <c r="I469" s="7"/>
      <c r="J469" s="7"/>
      <c r="K469" s="7"/>
      <c r="L469" s="7"/>
      <c r="M469" s="7"/>
      <c r="N469" s="7"/>
      <c r="O469" s="7"/>
      <c r="P469" s="7"/>
      <c r="Q469" s="7"/>
      <c r="R469" s="7"/>
    </row>
    <row r="470" spans="6:18" ht="14.25" customHeight="1">
      <c r="F470" s="7"/>
      <c r="G470" s="7"/>
      <c r="H470" s="7"/>
      <c r="I470" s="7"/>
      <c r="J470" s="7"/>
      <c r="K470" s="7"/>
      <c r="L470" s="7"/>
      <c r="M470" s="7"/>
      <c r="N470" s="7"/>
      <c r="O470" s="7"/>
      <c r="P470" s="7"/>
      <c r="Q470" s="7"/>
      <c r="R470" s="7"/>
    </row>
    <row r="471" spans="6:18" ht="14.25" customHeight="1">
      <c r="F471" s="7"/>
      <c r="G471" s="7"/>
      <c r="H471" s="7"/>
      <c r="I471" s="7"/>
      <c r="J471" s="7"/>
      <c r="K471" s="7"/>
      <c r="L471" s="7"/>
      <c r="M471" s="7"/>
      <c r="N471" s="7"/>
      <c r="O471" s="7"/>
      <c r="P471" s="7"/>
      <c r="Q471" s="7"/>
      <c r="R471" s="7"/>
    </row>
    <row r="472" spans="6:18" ht="14.25" customHeight="1">
      <c r="F472" s="7"/>
      <c r="G472" s="7"/>
      <c r="H472" s="7"/>
      <c r="I472" s="7"/>
      <c r="J472" s="7"/>
      <c r="K472" s="7"/>
      <c r="L472" s="7"/>
      <c r="M472" s="7"/>
      <c r="N472" s="7"/>
      <c r="O472" s="7"/>
      <c r="P472" s="7"/>
      <c r="Q472" s="7"/>
      <c r="R472" s="7"/>
    </row>
    <row r="473" spans="6:18" ht="14.25" customHeight="1">
      <c r="F473" s="7"/>
      <c r="G473" s="7"/>
      <c r="H473" s="7"/>
      <c r="I473" s="7"/>
      <c r="J473" s="7"/>
      <c r="K473" s="7"/>
      <c r="L473" s="7"/>
      <c r="M473" s="7"/>
      <c r="N473" s="7"/>
      <c r="O473" s="7"/>
      <c r="P473" s="7"/>
      <c r="Q473" s="7"/>
      <c r="R473" s="7"/>
    </row>
    <row r="474" spans="6:18" ht="14.25" customHeight="1">
      <c r="F474" s="7"/>
      <c r="G474" s="7"/>
      <c r="H474" s="7"/>
      <c r="I474" s="7"/>
      <c r="J474" s="7"/>
      <c r="K474" s="7"/>
      <c r="L474" s="7"/>
      <c r="M474" s="7"/>
      <c r="N474" s="7"/>
      <c r="O474" s="7"/>
      <c r="P474" s="7"/>
      <c r="Q474" s="7"/>
      <c r="R474" s="7"/>
    </row>
    <row r="475" spans="6:18" ht="14.25" customHeight="1">
      <c r="F475" s="7"/>
      <c r="G475" s="7"/>
      <c r="H475" s="7"/>
      <c r="I475" s="7"/>
      <c r="J475" s="7"/>
      <c r="K475" s="7"/>
      <c r="L475" s="7"/>
      <c r="M475" s="7"/>
      <c r="N475" s="7"/>
      <c r="O475" s="7"/>
      <c r="P475" s="7"/>
      <c r="Q475" s="7"/>
      <c r="R475" s="7"/>
    </row>
    <row r="476" spans="6:18" ht="14.25" customHeight="1">
      <c r="F476" s="7"/>
      <c r="G476" s="7"/>
      <c r="H476" s="7"/>
      <c r="I476" s="7"/>
      <c r="J476" s="7"/>
      <c r="K476" s="7"/>
      <c r="L476" s="7"/>
      <c r="M476" s="7"/>
      <c r="N476" s="7"/>
      <c r="O476" s="7"/>
      <c r="P476" s="7"/>
      <c r="Q476" s="7"/>
      <c r="R476" s="7"/>
    </row>
    <row r="477" spans="6:18" ht="14.25" customHeight="1">
      <c r="F477" s="7"/>
      <c r="G477" s="7"/>
      <c r="H477" s="7"/>
      <c r="I477" s="7"/>
      <c r="J477" s="7"/>
      <c r="K477" s="7"/>
      <c r="L477" s="7"/>
      <c r="M477" s="7"/>
      <c r="N477" s="7"/>
      <c r="O477" s="7"/>
      <c r="P477" s="7"/>
      <c r="Q477" s="7"/>
      <c r="R477" s="7"/>
    </row>
    <row r="478" spans="6:18" ht="14.25" customHeight="1">
      <c r="F478" s="7"/>
      <c r="G478" s="7"/>
      <c r="H478" s="7"/>
      <c r="I478" s="7"/>
      <c r="J478" s="7"/>
      <c r="K478" s="7"/>
      <c r="L478" s="7"/>
      <c r="M478" s="7"/>
      <c r="N478" s="7"/>
      <c r="O478" s="7"/>
      <c r="P478" s="7"/>
      <c r="Q478" s="7"/>
      <c r="R478" s="7"/>
    </row>
    <row r="479" spans="6:18" ht="14.25" customHeight="1">
      <c r="F479" s="7"/>
      <c r="G479" s="7"/>
      <c r="H479" s="7"/>
      <c r="I479" s="7"/>
      <c r="J479" s="7"/>
      <c r="K479" s="7"/>
      <c r="L479" s="7"/>
      <c r="M479" s="7"/>
      <c r="N479" s="7"/>
      <c r="O479" s="7"/>
      <c r="P479" s="7"/>
      <c r="Q479" s="7"/>
      <c r="R479" s="7"/>
    </row>
    <row r="480" spans="6:18" ht="14.25" customHeight="1">
      <c r="F480" s="7"/>
      <c r="G480" s="7"/>
      <c r="H480" s="7"/>
      <c r="I480" s="7"/>
      <c r="J480" s="7"/>
      <c r="K480" s="7"/>
      <c r="L480" s="7"/>
      <c r="M480" s="7"/>
      <c r="N480" s="7"/>
      <c r="O480" s="7"/>
      <c r="P480" s="7"/>
      <c r="Q480" s="7"/>
      <c r="R480" s="7"/>
    </row>
    <row r="481" spans="6:18" ht="14.25" customHeight="1">
      <c r="F481" s="7"/>
      <c r="G481" s="7"/>
      <c r="H481" s="7"/>
      <c r="I481" s="7"/>
      <c r="J481" s="7"/>
      <c r="K481" s="7"/>
      <c r="L481" s="7"/>
      <c r="M481" s="7"/>
      <c r="N481" s="7"/>
      <c r="O481" s="7"/>
      <c r="P481" s="7"/>
      <c r="Q481" s="7"/>
      <c r="R481" s="7"/>
    </row>
    <row r="482" spans="6:18" ht="14.25" customHeight="1">
      <c r="F482" s="7"/>
      <c r="G482" s="7"/>
      <c r="H482" s="7"/>
      <c r="I482" s="7"/>
      <c r="J482" s="7"/>
      <c r="K482" s="7"/>
      <c r="L482" s="7"/>
      <c r="M482" s="7"/>
      <c r="N482" s="7"/>
      <c r="O482" s="7"/>
      <c r="P482" s="7"/>
      <c r="Q482" s="7"/>
      <c r="R482" s="7"/>
    </row>
    <row r="483" spans="6:18" ht="14.25" customHeight="1">
      <c r="F483" s="7"/>
      <c r="G483" s="7"/>
      <c r="H483" s="7"/>
      <c r="I483" s="7"/>
      <c r="J483" s="7"/>
      <c r="K483" s="7"/>
      <c r="L483" s="7"/>
      <c r="M483" s="7"/>
      <c r="N483" s="7"/>
      <c r="O483" s="7"/>
      <c r="P483" s="7"/>
      <c r="Q483" s="7"/>
      <c r="R483" s="7"/>
    </row>
    <row r="484" spans="6:18" ht="14.25" customHeight="1">
      <c r="F484" s="7"/>
      <c r="G484" s="7"/>
      <c r="H484" s="7"/>
      <c r="I484" s="7"/>
      <c r="J484" s="7"/>
      <c r="K484" s="7"/>
      <c r="L484" s="7"/>
      <c r="M484" s="7"/>
      <c r="N484" s="7"/>
      <c r="O484" s="7"/>
      <c r="P484" s="7"/>
      <c r="Q484" s="7"/>
      <c r="R484" s="7"/>
    </row>
    <row r="485" spans="6:18" ht="14.25" customHeight="1">
      <c r="F485" s="7"/>
      <c r="G485" s="7"/>
      <c r="H485" s="7"/>
      <c r="I485" s="7"/>
      <c r="J485" s="7"/>
      <c r="K485" s="7"/>
      <c r="L485" s="7"/>
      <c r="M485" s="7"/>
      <c r="N485" s="7"/>
      <c r="O485" s="7"/>
      <c r="P485" s="7"/>
      <c r="Q485" s="7"/>
      <c r="R485" s="7"/>
    </row>
    <row r="486" spans="6:18" ht="14.25" customHeight="1">
      <c r="F486" s="7"/>
      <c r="G486" s="7"/>
      <c r="H486" s="7"/>
      <c r="I486" s="7"/>
      <c r="J486" s="7"/>
      <c r="K486" s="7"/>
      <c r="L486" s="7"/>
      <c r="M486" s="7"/>
      <c r="N486" s="7"/>
      <c r="O486" s="7"/>
      <c r="P486" s="7"/>
      <c r="Q486" s="7"/>
      <c r="R486" s="7"/>
    </row>
    <row r="487" spans="6:18" ht="14.25" customHeight="1">
      <c r="F487" s="7"/>
      <c r="G487" s="7"/>
      <c r="H487" s="7"/>
      <c r="I487" s="7"/>
      <c r="J487" s="7"/>
      <c r="K487" s="7"/>
      <c r="L487" s="7"/>
      <c r="M487" s="7"/>
      <c r="N487" s="7"/>
      <c r="O487" s="7"/>
      <c r="P487" s="7"/>
      <c r="Q487" s="7"/>
      <c r="R487" s="7"/>
    </row>
    <row r="488" spans="6:18" ht="14.25" customHeight="1">
      <c r="F488" s="7"/>
      <c r="G488" s="7"/>
      <c r="H488" s="7"/>
      <c r="I488" s="7"/>
      <c r="J488" s="7"/>
      <c r="K488" s="7"/>
      <c r="L488" s="7"/>
      <c r="M488" s="7"/>
      <c r="N488" s="7"/>
      <c r="O488" s="7"/>
      <c r="P488" s="7"/>
      <c r="Q488" s="7"/>
      <c r="R488" s="7"/>
    </row>
    <row r="489" spans="6:18" ht="14.25" customHeight="1">
      <c r="F489" s="7"/>
      <c r="G489" s="7"/>
      <c r="H489" s="7"/>
      <c r="I489" s="7"/>
      <c r="J489" s="7"/>
      <c r="K489" s="7"/>
      <c r="L489" s="7"/>
      <c r="M489" s="7"/>
      <c r="N489" s="7"/>
      <c r="O489" s="7"/>
      <c r="P489" s="7"/>
      <c r="Q489" s="7"/>
      <c r="R489" s="7"/>
    </row>
    <row r="490" spans="6:18" ht="14.25" customHeight="1">
      <c r="F490" s="7"/>
      <c r="G490" s="7"/>
      <c r="H490" s="7"/>
      <c r="I490" s="7"/>
      <c r="J490" s="7"/>
      <c r="K490" s="7"/>
      <c r="L490" s="7"/>
      <c r="M490" s="7"/>
      <c r="N490" s="7"/>
      <c r="O490" s="7"/>
      <c r="P490" s="7"/>
      <c r="Q490" s="7"/>
      <c r="R490" s="7"/>
    </row>
    <row r="491" spans="6:18" ht="14.25" customHeight="1">
      <c r="F491" s="7"/>
      <c r="G491" s="7"/>
      <c r="H491" s="7"/>
      <c r="I491" s="7"/>
      <c r="J491" s="7"/>
      <c r="K491" s="7"/>
      <c r="L491" s="7"/>
      <c r="M491" s="7"/>
      <c r="N491" s="7"/>
      <c r="O491" s="7"/>
      <c r="P491" s="7"/>
      <c r="Q491" s="7"/>
      <c r="R491" s="7"/>
    </row>
    <row r="492" spans="6:18" ht="14.25" customHeight="1">
      <c r="F492" s="7"/>
      <c r="G492" s="7"/>
      <c r="H492" s="7"/>
      <c r="I492" s="7"/>
      <c r="J492" s="7"/>
      <c r="K492" s="7"/>
      <c r="L492" s="7"/>
      <c r="M492" s="7"/>
      <c r="N492" s="7"/>
      <c r="O492" s="7"/>
      <c r="P492" s="7"/>
      <c r="Q492" s="7"/>
      <c r="R492" s="7"/>
    </row>
    <row r="493" spans="6:18" ht="14.25" customHeight="1">
      <c r="F493" s="7"/>
      <c r="G493" s="7"/>
      <c r="H493" s="7"/>
      <c r="I493" s="7"/>
      <c r="J493" s="7"/>
      <c r="K493" s="7"/>
      <c r="L493" s="7"/>
      <c r="M493" s="7"/>
      <c r="N493" s="7"/>
      <c r="O493" s="7"/>
      <c r="P493" s="7"/>
      <c r="Q493" s="7"/>
      <c r="R493" s="7"/>
    </row>
    <row r="494" spans="6:18" ht="14.25" customHeight="1">
      <c r="F494" s="7"/>
      <c r="G494" s="7"/>
      <c r="H494" s="7"/>
      <c r="I494" s="7"/>
      <c r="J494" s="7"/>
      <c r="K494" s="7"/>
      <c r="L494" s="7"/>
      <c r="M494" s="7"/>
      <c r="N494" s="7"/>
      <c r="O494" s="7"/>
      <c r="P494" s="7"/>
      <c r="Q494" s="7"/>
      <c r="R494" s="7"/>
    </row>
    <row r="495" spans="6:18" ht="14.25" customHeight="1">
      <c r="F495" s="7"/>
      <c r="G495" s="7"/>
      <c r="H495" s="7"/>
      <c r="I495" s="7"/>
      <c r="J495" s="7"/>
      <c r="K495" s="7"/>
      <c r="L495" s="7"/>
      <c r="M495" s="7"/>
      <c r="N495" s="7"/>
      <c r="O495" s="7"/>
      <c r="P495" s="7"/>
      <c r="Q495" s="7"/>
      <c r="R495" s="7"/>
    </row>
    <row r="496" spans="6:18" ht="14.25" customHeight="1">
      <c r="F496" s="7"/>
      <c r="G496" s="7"/>
      <c r="H496" s="7"/>
      <c r="I496" s="7"/>
      <c r="J496" s="7"/>
      <c r="K496" s="7"/>
      <c r="L496" s="7"/>
      <c r="M496" s="7"/>
      <c r="N496" s="7"/>
      <c r="O496" s="7"/>
      <c r="P496" s="7"/>
      <c r="Q496" s="7"/>
      <c r="R496" s="7"/>
    </row>
    <row r="497" spans="6:18" ht="14.25" customHeight="1">
      <c r="F497" s="7"/>
      <c r="G497" s="7"/>
      <c r="H497" s="7"/>
      <c r="I497" s="7"/>
      <c r="J497" s="7"/>
      <c r="K497" s="7"/>
      <c r="L497" s="7"/>
      <c r="M497" s="7"/>
      <c r="N497" s="7"/>
      <c r="O497" s="7"/>
      <c r="P497" s="7"/>
      <c r="Q497" s="7"/>
      <c r="R497" s="7"/>
    </row>
    <row r="498" spans="6:18" ht="14.25" customHeight="1">
      <c r="F498" s="7"/>
      <c r="G498" s="7"/>
      <c r="H498" s="7"/>
      <c r="I498" s="7"/>
      <c r="J498" s="7"/>
      <c r="K498" s="7"/>
      <c r="L498" s="7"/>
      <c r="M498" s="7"/>
      <c r="N498" s="7"/>
      <c r="O498" s="7"/>
      <c r="P498" s="7"/>
      <c r="Q498" s="7"/>
      <c r="R498" s="7"/>
    </row>
    <row r="499" spans="6:18" ht="14.25" customHeight="1">
      <c r="F499" s="7"/>
      <c r="G499" s="7"/>
      <c r="H499" s="7"/>
      <c r="I499" s="7"/>
      <c r="J499" s="7"/>
      <c r="K499" s="7"/>
      <c r="L499" s="7"/>
      <c r="M499" s="7"/>
      <c r="N499" s="7"/>
      <c r="O499" s="7"/>
      <c r="P499" s="7"/>
      <c r="Q499" s="7"/>
      <c r="R499" s="7"/>
    </row>
    <row r="500" spans="6:18" ht="14.25" customHeight="1">
      <c r="F500" s="7"/>
      <c r="G500" s="7"/>
      <c r="H500" s="7"/>
      <c r="I500" s="7"/>
      <c r="J500" s="7"/>
      <c r="K500" s="7"/>
      <c r="L500" s="7"/>
      <c r="M500" s="7"/>
      <c r="N500" s="7"/>
      <c r="O500" s="7"/>
      <c r="P500" s="7"/>
      <c r="Q500" s="7"/>
      <c r="R500" s="7"/>
    </row>
    <row r="501" spans="6:18" ht="14.25" customHeight="1">
      <c r="F501" s="7"/>
      <c r="G501" s="7"/>
      <c r="H501" s="7"/>
      <c r="I501" s="7"/>
      <c r="J501" s="7"/>
      <c r="K501" s="7"/>
      <c r="L501" s="7"/>
      <c r="M501" s="7"/>
      <c r="N501" s="7"/>
      <c r="O501" s="7"/>
      <c r="P501" s="7"/>
      <c r="Q501" s="7"/>
      <c r="R501" s="7"/>
    </row>
    <row r="502" spans="6:18" ht="14.25" customHeight="1">
      <c r="F502" s="7"/>
      <c r="G502" s="7"/>
      <c r="H502" s="7"/>
      <c r="I502" s="7"/>
      <c r="J502" s="7"/>
      <c r="K502" s="7"/>
      <c r="L502" s="7"/>
      <c r="M502" s="7"/>
      <c r="N502" s="7"/>
      <c r="O502" s="7"/>
      <c r="P502" s="7"/>
      <c r="Q502" s="7"/>
      <c r="R502" s="7"/>
    </row>
    <row r="503" spans="6:18" ht="14.25" customHeight="1">
      <c r="F503" s="7"/>
      <c r="G503" s="7"/>
      <c r="H503" s="7"/>
      <c r="I503" s="7"/>
      <c r="J503" s="7"/>
      <c r="K503" s="7"/>
      <c r="L503" s="7"/>
      <c r="M503" s="7"/>
      <c r="N503" s="7"/>
      <c r="O503" s="7"/>
      <c r="P503" s="7"/>
      <c r="Q503" s="7"/>
      <c r="R503" s="7"/>
    </row>
    <row r="504" spans="6:18" ht="14.25" customHeight="1">
      <c r="F504" s="7"/>
      <c r="G504" s="7"/>
      <c r="H504" s="7"/>
      <c r="I504" s="7"/>
      <c r="J504" s="7"/>
      <c r="K504" s="7"/>
      <c r="L504" s="7"/>
      <c r="M504" s="7"/>
      <c r="N504" s="7"/>
      <c r="O504" s="7"/>
      <c r="P504" s="7"/>
      <c r="Q504" s="7"/>
      <c r="R504" s="7"/>
    </row>
    <row r="505" spans="6:18" ht="14.25" customHeight="1">
      <c r="F505" s="7"/>
      <c r="G505" s="7"/>
      <c r="H505" s="7"/>
      <c r="I505" s="7"/>
      <c r="J505" s="7"/>
      <c r="K505" s="7"/>
      <c r="L505" s="7"/>
      <c r="M505" s="7"/>
      <c r="N505" s="7"/>
      <c r="O505" s="7"/>
      <c r="P505" s="7"/>
      <c r="Q505" s="7"/>
      <c r="R505" s="7"/>
    </row>
    <row r="506" spans="6:18" ht="14.25" customHeight="1">
      <c r="F506" s="7"/>
      <c r="G506" s="7"/>
      <c r="H506" s="7"/>
      <c r="I506" s="7"/>
      <c r="J506" s="7"/>
      <c r="K506" s="7"/>
      <c r="L506" s="7"/>
      <c r="M506" s="7"/>
      <c r="N506" s="7"/>
      <c r="O506" s="7"/>
      <c r="P506" s="7"/>
      <c r="Q506" s="7"/>
      <c r="R506" s="7"/>
    </row>
    <row r="507" spans="6:18" ht="14.25" customHeight="1">
      <c r="F507" s="7"/>
      <c r="G507" s="7"/>
      <c r="H507" s="7"/>
      <c r="I507" s="7"/>
      <c r="J507" s="7"/>
      <c r="K507" s="7"/>
      <c r="L507" s="7"/>
      <c r="M507" s="7"/>
      <c r="N507" s="7"/>
      <c r="O507" s="7"/>
      <c r="P507" s="7"/>
      <c r="Q507" s="7"/>
      <c r="R507" s="7"/>
    </row>
    <row r="508" spans="6:18" ht="14.25" customHeight="1">
      <c r="F508" s="7"/>
      <c r="G508" s="7"/>
      <c r="H508" s="7"/>
      <c r="I508" s="7"/>
      <c r="J508" s="7"/>
      <c r="K508" s="7"/>
      <c r="L508" s="7"/>
      <c r="M508" s="7"/>
      <c r="N508" s="7"/>
      <c r="O508" s="7"/>
      <c r="P508" s="7"/>
      <c r="Q508" s="7"/>
      <c r="R508" s="7"/>
    </row>
    <row r="509" spans="6:18" ht="14.25" customHeight="1">
      <c r="F509" s="7"/>
      <c r="G509" s="7"/>
      <c r="H509" s="7"/>
      <c r="I509" s="7"/>
      <c r="J509" s="7"/>
      <c r="K509" s="7"/>
      <c r="L509" s="7"/>
      <c r="M509" s="7"/>
      <c r="N509" s="7"/>
      <c r="O509" s="7"/>
      <c r="P509" s="7"/>
      <c r="Q509" s="7"/>
      <c r="R509" s="7"/>
    </row>
    <row r="510" spans="6:18" ht="14.25" customHeight="1">
      <c r="F510" s="7"/>
      <c r="G510" s="7"/>
      <c r="H510" s="7"/>
      <c r="I510" s="7"/>
      <c r="J510" s="7"/>
      <c r="K510" s="7"/>
      <c r="L510" s="7"/>
      <c r="M510" s="7"/>
      <c r="N510" s="7"/>
      <c r="O510" s="7"/>
      <c r="P510" s="7"/>
      <c r="Q510" s="7"/>
      <c r="R510" s="7"/>
    </row>
    <row r="511" spans="6:18" ht="14.25" customHeight="1">
      <c r="F511" s="7"/>
      <c r="G511" s="7"/>
      <c r="H511" s="7"/>
      <c r="I511" s="7"/>
      <c r="J511" s="7"/>
      <c r="K511" s="7"/>
      <c r="L511" s="7"/>
      <c r="M511" s="7"/>
      <c r="N511" s="7"/>
      <c r="O511" s="7"/>
      <c r="P511" s="7"/>
      <c r="Q511" s="7"/>
      <c r="R511" s="7"/>
    </row>
    <row r="512" spans="6:18" ht="14.25" customHeight="1">
      <c r="F512" s="7"/>
      <c r="G512" s="7"/>
      <c r="H512" s="7"/>
      <c r="I512" s="7"/>
      <c r="J512" s="7"/>
      <c r="K512" s="7"/>
      <c r="L512" s="7"/>
      <c r="M512" s="7"/>
      <c r="N512" s="7"/>
      <c r="O512" s="7"/>
      <c r="P512" s="7"/>
      <c r="Q512" s="7"/>
      <c r="R512" s="7"/>
    </row>
    <row r="513" spans="6:18" ht="14.25" customHeight="1">
      <c r="F513" s="7"/>
      <c r="G513" s="7"/>
      <c r="H513" s="7"/>
      <c r="I513" s="7"/>
      <c r="J513" s="7"/>
      <c r="K513" s="7"/>
      <c r="L513" s="7"/>
      <c r="M513" s="7"/>
      <c r="N513" s="7"/>
      <c r="O513" s="7"/>
      <c r="P513" s="7"/>
      <c r="Q513" s="7"/>
      <c r="R513" s="7"/>
    </row>
    <row r="514" spans="6:18" ht="14.25" customHeight="1">
      <c r="F514" s="7"/>
      <c r="G514" s="7"/>
      <c r="H514" s="7"/>
      <c r="I514" s="7"/>
      <c r="J514" s="7"/>
      <c r="K514" s="7"/>
      <c r="L514" s="7"/>
      <c r="M514" s="7"/>
      <c r="N514" s="7"/>
      <c r="O514" s="7"/>
      <c r="P514" s="7"/>
      <c r="Q514" s="7"/>
      <c r="R514" s="7"/>
    </row>
    <row r="515" spans="6:18" ht="14.25" customHeight="1">
      <c r="F515" s="7"/>
      <c r="G515" s="7"/>
      <c r="H515" s="7"/>
      <c r="I515" s="7"/>
      <c r="J515" s="7"/>
      <c r="K515" s="7"/>
      <c r="L515" s="7"/>
      <c r="M515" s="7"/>
      <c r="N515" s="7"/>
      <c r="O515" s="7"/>
      <c r="P515" s="7"/>
      <c r="Q515" s="7"/>
      <c r="R515" s="7"/>
    </row>
    <row r="516" spans="6:18" ht="14.25" customHeight="1">
      <c r="F516" s="7"/>
      <c r="G516" s="7"/>
      <c r="H516" s="7"/>
      <c r="I516" s="7"/>
      <c r="J516" s="7"/>
      <c r="K516" s="7"/>
      <c r="L516" s="7"/>
      <c r="M516" s="7"/>
      <c r="N516" s="7"/>
      <c r="O516" s="7"/>
      <c r="P516" s="7"/>
      <c r="Q516" s="7"/>
      <c r="R516" s="7"/>
    </row>
    <row r="517" spans="6:18" ht="14.25" customHeight="1">
      <c r="F517" s="7"/>
      <c r="G517" s="7"/>
      <c r="H517" s="7"/>
      <c r="I517" s="7"/>
      <c r="J517" s="7"/>
      <c r="K517" s="7"/>
      <c r="L517" s="7"/>
      <c r="M517" s="7"/>
      <c r="N517" s="7"/>
      <c r="O517" s="7"/>
      <c r="P517" s="7"/>
      <c r="Q517" s="7"/>
      <c r="R517" s="7"/>
    </row>
    <row r="518" spans="6:18" ht="14.25" customHeight="1">
      <c r="F518" s="7"/>
      <c r="G518" s="7"/>
      <c r="H518" s="7"/>
      <c r="I518" s="7"/>
      <c r="J518" s="7"/>
      <c r="K518" s="7"/>
      <c r="L518" s="7"/>
      <c r="M518" s="7"/>
      <c r="N518" s="7"/>
      <c r="O518" s="7"/>
      <c r="P518" s="7"/>
      <c r="Q518" s="7"/>
      <c r="R518" s="7"/>
    </row>
    <row r="519" spans="6:18" ht="14.25" customHeight="1">
      <c r="F519" s="7"/>
      <c r="G519" s="7"/>
      <c r="H519" s="7"/>
      <c r="I519" s="7"/>
      <c r="J519" s="7"/>
      <c r="K519" s="7"/>
      <c r="L519" s="7"/>
      <c r="M519" s="7"/>
      <c r="N519" s="7"/>
      <c r="O519" s="7"/>
      <c r="P519" s="7"/>
      <c r="Q519" s="7"/>
      <c r="R519" s="7"/>
    </row>
    <row r="520" spans="6:18" ht="14.25" customHeight="1">
      <c r="F520" s="7"/>
      <c r="G520" s="7"/>
      <c r="H520" s="7"/>
      <c r="I520" s="7"/>
      <c r="J520" s="7"/>
      <c r="K520" s="7"/>
      <c r="L520" s="7"/>
      <c r="M520" s="7"/>
      <c r="N520" s="7"/>
      <c r="O520" s="7"/>
      <c r="P520" s="7"/>
      <c r="Q520" s="7"/>
      <c r="R520" s="7"/>
    </row>
    <row r="521" spans="6:18" ht="14.25" customHeight="1">
      <c r="F521" s="7"/>
      <c r="G521" s="7"/>
      <c r="H521" s="7"/>
      <c r="I521" s="7"/>
      <c r="J521" s="7"/>
      <c r="K521" s="7"/>
      <c r="L521" s="7"/>
      <c r="M521" s="7"/>
      <c r="N521" s="7"/>
      <c r="O521" s="7"/>
      <c r="P521" s="7"/>
      <c r="Q521" s="7"/>
      <c r="R521" s="7"/>
    </row>
    <row r="522" spans="6:18" ht="14.25" customHeight="1">
      <c r="F522" s="7"/>
      <c r="G522" s="7"/>
      <c r="H522" s="7"/>
      <c r="I522" s="7"/>
      <c r="J522" s="7"/>
      <c r="K522" s="7"/>
      <c r="L522" s="7"/>
      <c r="M522" s="7"/>
      <c r="N522" s="7"/>
      <c r="O522" s="7"/>
      <c r="P522" s="7"/>
      <c r="Q522" s="7"/>
      <c r="R522" s="7"/>
    </row>
    <row r="523" spans="6:18" ht="14.25" customHeight="1">
      <c r="F523" s="7"/>
      <c r="G523" s="7"/>
      <c r="H523" s="7"/>
      <c r="I523" s="7"/>
      <c r="J523" s="7"/>
      <c r="K523" s="7"/>
      <c r="L523" s="7"/>
      <c r="M523" s="7"/>
      <c r="N523" s="7"/>
      <c r="O523" s="7"/>
      <c r="P523" s="7"/>
      <c r="Q523" s="7"/>
      <c r="R523" s="7"/>
    </row>
    <row r="524" spans="6:18" ht="14.25" customHeight="1">
      <c r="F524" s="7"/>
      <c r="G524" s="7"/>
      <c r="H524" s="7"/>
      <c r="I524" s="7"/>
      <c r="J524" s="7"/>
      <c r="K524" s="7"/>
      <c r="L524" s="7"/>
      <c r="M524" s="7"/>
      <c r="N524" s="7"/>
      <c r="O524" s="7"/>
      <c r="P524" s="7"/>
      <c r="Q524" s="7"/>
      <c r="R524" s="7"/>
    </row>
    <row r="525" spans="6:18" ht="14.25" customHeight="1">
      <c r="F525" s="7"/>
      <c r="G525" s="7"/>
      <c r="H525" s="7"/>
      <c r="I525" s="7"/>
      <c r="J525" s="7"/>
      <c r="K525" s="7"/>
      <c r="L525" s="7"/>
      <c r="M525" s="7"/>
      <c r="N525" s="7"/>
      <c r="O525" s="7"/>
      <c r="P525" s="7"/>
      <c r="Q525" s="7"/>
      <c r="R525" s="7"/>
    </row>
    <row r="526" spans="6:18" ht="14.25" customHeight="1">
      <c r="F526" s="7"/>
      <c r="G526" s="7"/>
      <c r="H526" s="7"/>
      <c r="I526" s="7"/>
      <c r="J526" s="7"/>
      <c r="K526" s="7"/>
      <c r="L526" s="7"/>
      <c r="M526" s="7"/>
      <c r="N526" s="7"/>
      <c r="O526" s="7"/>
      <c r="P526" s="7"/>
      <c r="Q526" s="7"/>
      <c r="R526" s="7"/>
    </row>
    <row r="527" spans="6:18" ht="14.25" customHeight="1">
      <c r="F527" s="7"/>
      <c r="G527" s="7"/>
      <c r="H527" s="7"/>
      <c r="I527" s="7"/>
      <c r="J527" s="7"/>
      <c r="K527" s="7"/>
      <c r="L527" s="7"/>
      <c r="M527" s="7"/>
      <c r="N527" s="7"/>
      <c r="O527" s="7"/>
      <c r="P527" s="7"/>
      <c r="Q527" s="7"/>
      <c r="R527" s="7"/>
    </row>
    <row r="528" spans="6:18" ht="14.25" customHeight="1">
      <c r="F528" s="7"/>
      <c r="G528" s="7"/>
      <c r="H528" s="7"/>
      <c r="I528" s="7"/>
      <c r="J528" s="7"/>
      <c r="K528" s="7"/>
      <c r="L528" s="7"/>
      <c r="M528" s="7"/>
      <c r="N528" s="7"/>
      <c r="O528" s="7"/>
      <c r="P528" s="7"/>
      <c r="Q528" s="7"/>
      <c r="R528" s="7"/>
    </row>
    <row r="529" spans="6:18" ht="14.25" customHeight="1">
      <c r="F529" s="7"/>
      <c r="G529" s="7"/>
      <c r="H529" s="7"/>
      <c r="I529" s="7"/>
      <c r="J529" s="7"/>
      <c r="K529" s="7"/>
      <c r="L529" s="7"/>
      <c r="M529" s="7"/>
      <c r="N529" s="7"/>
      <c r="O529" s="7"/>
      <c r="P529" s="7"/>
      <c r="Q529" s="7"/>
      <c r="R529" s="7"/>
    </row>
    <row r="530" spans="6:18" ht="14.25" customHeight="1">
      <c r="F530" s="7"/>
      <c r="G530" s="7"/>
      <c r="H530" s="7"/>
      <c r="I530" s="7"/>
      <c r="J530" s="7"/>
      <c r="K530" s="7"/>
      <c r="L530" s="7"/>
      <c r="M530" s="7"/>
      <c r="N530" s="7"/>
      <c r="O530" s="7"/>
      <c r="P530" s="7"/>
      <c r="Q530" s="7"/>
      <c r="R530" s="7"/>
    </row>
    <row r="531" spans="6:18" ht="14.25" customHeight="1">
      <c r="F531" s="7"/>
      <c r="G531" s="7"/>
      <c r="H531" s="7"/>
      <c r="I531" s="7"/>
      <c r="J531" s="7"/>
      <c r="K531" s="7"/>
      <c r="L531" s="7"/>
      <c r="M531" s="7"/>
      <c r="N531" s="7"/>
      <c r="O531" s="7"/>
      <c r="P531" s="7"/>
      <c r="Q531" s="7"/>
      <c r="R531" s="7"/>
    </row>
    <row r="532" spans="6:18" ht="14.25" customHeight="1">
      <c r="F532" s="7"/>
      <c r="G532" s="7"/>
      <c r="H532" s="7"/>
      <c r="I532" s="7"/>
      <c r="J532" s="7"/>
      <c r="K532" s="7"/>
      <c r="L532" s="7"/>
      <c r="M532" s="7"/>
      <c r="N532" s="7"/>
      <c r="O532" s="7"/>
      <c r="P532" s="7"/>
      <c r="Q532" s="7"/>
      <c r="R532" s="7"/>
    </row>
    <row r="533" spans="6:18" ht="14.25" customHeight="1">
      <c r="F533" s="7"/>
      <c r="G533" s="7"/>
      <c r="H533" s="7"/>
      <c r="I533" s="7"/>
      <c r="J533" s="7"/>
      <c r="K533" s="7"/>
      <c r="L533" s="7"/>
      <c r="M533" s="7"/>
      <c r="N533" s="7"/>
      <c r="O533" s="7"/>
      <c r="P533" s="7"/>
      <c r="Q533" s="7"/>
      <c r="R533" s="7"/>
    </row>
    <row r="534" spans="6:18" ht="14.25" customHeight="1">
      <c r="F534" s="7"/>
      <c r="G534" s="7"/>
      <c r="H534" s="7"/>
      <c r="I534" s="7"/>
      <c r="J534" s="7"/>
      <c r="K534" s="7"/>
      <c r="L534" s="7"/>
      <c r="M534" s="7"/>
      <c r="N534" s="7"/>
      <c r="O534" s="7"/>
      <c r="P534" s="7"/>
      <c r="Q534" s="7"/>
      <c r="R534" s="7"/>
    </row>
    <row r="535" spans="6:18" ht="14.25" customHeight="1">
      <c r="F535" s="7"/>
      <c r="G535" s="7"/>
      <c r="H535" s="7"/>
      <c r="I535" s="7"/>
      <c r="J535" s="7"/>
      <c r="K535" s="7"/>
      <c r="L535" s="7"/>
      <c r="M535" s="7"/>
      <c r="N535" s="7"/>
      <c r="O535" s="7"/>
      <c r="P535" s="7"/>
      <c r="Q535" s="7"/>
      <c r="R535" s="7"/>
    </row>
    <row r="536" spans="6:18" ht="14.25" customHeight="1">
      <c r="F536" s="7"/>
      <c r="G536" s="7"/>
      <c r="H536" s="7"/>
      <c r="I536" s="7"/>
      <c r="J536" s="7"/>
      <c r="K536" s="7"/>
      <c r="L536" s="7"/>
      <c r="M536" s="7"/>
      <c r="N536" s="7"/>
      <c r="O536" s="7"/>
      <c r="P536" s="7"/>
      <c r="Q536" s="7"/>
      <c r="R536" s="7"/>
    </row>
    <row r="537" spans="6:18" ht="14.25" customHeight="1">
      <c r="F537" s="7"/>
      <c r="G537" s="7"/>
      <c r="H537" s="7"/>
      <c r="I537" s="7"/>
      <c r="J537" s="7"/>
      <c r="K537" s="7"/>
      <c r="L537" s="7"/>
      <c r="M537" s="7"/>
      <c r="N537" s="7"/>
      <c r="O537" s="7"/>
      <c r="P537" s="7"/>
      <c r="Q537" s="7"/>
      <c r="R537" s="7"/>
    </row>
    <row r="538" spans="6:18" ht="14.25" customHeight="1">
      <c r="F538" s="7"/>
      <c r="G538" s="7"/>
      <c r="H538" s="7"/>
      <c r="I538" s="7"/>
      <c r="J538" s="7"/>
      <c r="K538" s="7"/>
      <c r="L538" s="7"/>
      <c r="M538" s="7"/>
      <c r="N538" s="7"/>
      <c r="O538" s="7"/>
      <c r="P538" s="7"/>
      <c r="Q538" s="7"/>
      <c r="R538" s="7"/>
    </row>
    <row r="539" spans="6:18" ht="14.25" customHeight="1">
      <c r="F539" s="7"/>
      <c r="G539" s="7"/>
      <c r="H539" s="7"/>
      <c r="I539" s="7"/>
      <c r="J539" s="7"/>
      <c r="K539" s="7"/>
      <c r="L539" s="7"/>
      <c r="M539" s="7"/>
      <c r="N539" s="7"/>
      <c r="O539" s="7"/>
      <c r="P539" s="7"/>
      <c r="Q539" s="7"/>
      <c r="R539" s="7"/>
    </row>
    <row r="540" spans="6:18" ht="14.25" customHeight="1">
      <c r="F540" s="7"/>
      <c r="G540" s="7"/>
      <c r="H540" s="7"/>
      <c r="I540" s="7"/>
      <c r="J540" s="7"/>
      <c r="K540" s="7"/>
      <c r="L540" s="7"/>
      <c r="M540" s="7"/>
      <c r="N540" s="7"/>
      <c r="O540" s="7"/>
      <c r="P540" s="7"/>
      <c r="Q540" s="7"/>
      <c r="R540" s="7"/>
    </row>
    <row r="541" spans="6:18" ht="14.25" customHeight="1">
      <c r="F541" s="7"/>
      <c r="G541" s="7"/>
      <c r="H541" s="7"/>
      <c r="I541" s="7"/>
      <c r="J541" s="7"/>
      <c r="K541" s="7"/>
      <c r="L541" s="7"/>
      <c r="M541" s="7"/>
      <c r="N541" s="7"/>
      <c r="O541" s="7"/>
      <c r="P541" s="7"/>
      <c r="Q541" s="7"/>
      <c r="R541" s="7"/>
    </row>
    <row r="542" spans="6:18" ht="14.25" customHeight="1">
      <c r="F542" s="7"/>
      <c r="G542" s="7"/>
      <c r="H542" s="7"/>
      <c r="I542" s="7"/>
      <c r="J542" s="7"/>
      <c r="K542" s="7"/>
      <c r="L542" s="7"/>
      <c r="M542" s="7"/>
      <c r="N542" s="7"/>
      <c r="O542" s="7"/>
      <c r="P542" s="7"/>
      <c r="Q542" s="7"/>
      <c r="R542" s="7"/>
    </row>
    <row r="543" spans="6:18" ht="14.25" customHeight="1">
      <c r="F543" s="7"/>
      <c r="G543" s="7"/>
      <c r="H543" s="7"/>
      <c r="I543" s="7"/>
      <c r="J543" s="7"/>
      <c r="K543" s="7"/>
      <c r="L543" s="7"/>
      <c r="M543" s="7"/>
      <c r="N543" s="7"/>
      <c r="O543" s="7"/>
      <c r="P543" s="7"/>
      <c r="Q543" s="7"/>
      <c r="R543" s="7"/>
    </row>
    <row r="544" spans="6:18" ht="14.25" customHeight="1">
      <c r="F544" s="7"/>
      <c r="G544" s="7"/>
      <c r="H544" s="7"/>
      <c r="I544" s="7"/>
      <c r="J544" s="7"/>
      <c r="K544" s="7"/>
      <c r="L544" s="7"/>
      <c r="M544" s="7"/>
      <c r="N544" s="7"/>
      <c r="O544" s="7"/>
      <c r="P544" s="7"/>
      <c r="Q544" s="7"/>
      <c r="R544" s="7"/>
    </row>
    <row r="545" spans="6:18" ht="14.25" customHeight="1">
      <c r="F545" s="7"/>
      <c r="G545" s="7"/>
      <c r="H545" s="7"/>
      <c r="I545" s="7"/>
      <c r="J545" s="7"/>
      <c r="K545" s="7"/>
      <c r="L545" s="7"/>
      <c r="M545" s="7"/>
      <c r="N545" s="7"/>
      <c r="O545" s="7"/>
      <c r="P545" s="7"/>
      <c r="Q545" s="7"/>
      <c r="R545" s="7"/>
    </row>
    <row r="546" spans="6:18" ht="14.25" customHeight="1">
      <c r="F546" s="7"/>
      <c r="G546" s="7"/>
      <c r="H546" s="7"/>
      <c r="I546" s="7"/>
      <c r="J546" s="7"/>
      <c r="K546" s="7"/>
      <c r="L546" s="7"/>
      <c r="M546" s="7"/>
      <c r="N546" s="7"/>
      <c r="O546" s="7"/>
      <c r="P546" s="7"/>
      <c r="Q546" s="7"/>
      <c r="R546" s="7"/>
    </row>
    <row r="547" spans="6:18" ht="14.25" customHeight="1">
      <c r="F547" s="7"/>
      <c r="G547" s="7"/>
      <c r="H547" s="7"/>
      <c r="I547" s="7"/>
      <c r="J547" s="7"/>
      <c r="K547" s="7"/>
      <c r="L547" s="7"/>
      <c r="M547" s="7"/>
      <c r="N547" s="7"/>
      <c r="O547" s="7"/>
      <c r="P547" s="7"/>
      <c r="Q547" s="7"/>
      <c r="R547" s="7"/>
    </row>
    <row r="548" spans="6:18" ht="14.25" customHeight="1">
      <c r="F548" s="7"/>
      <c r="G548" s="7"/>
      <c r="H548" s="7"/>
      <c r="I548" s="7"/>
      <c r="J548" s="7"/>
      <c r="K548" s="7"/>
      <c r="L548" s="7"/>
      <c r="M548" s="7"/>
      <c r="N548" s="7"/>
      <c r="O548" s="7"/>
      <c r="P548" s="7"/>
      <c r="Q548" s="7"/>
      <c r="R548" s="7"/>
    </row>
    <row r="549" spans="6:18" ht="14.25" customHeight="1">
      <c r="F549" s="7"/>
      <c r="G549" s="7"/>
      <c r="H549" s="7"/>
      <c r="I549" s="7"/>
      <c r="J549" s="7"/>
      <c r="K549" s="7"/>
      <c r="L549" s="7"/>
      <c r="M549" s="7"/>
      <c r="N549" s="7"/>
      <c r="O549" s="7"/>
      <c r="P549" s="7"/>
      <c r="Q549" s="7"/>
      <c r="R549" s="7"/>
    </row>
    <row r="550" spans="6:18" ht="14.25" customHeight="1">
      <c r="F550" s="7"/>
      <c r="G550" s="7"/>
      <c r="H550" s="7"/>
      <c r="I550" s="7"/>
      <c r="J550" s="7"/>
      <c r="K550" s="7"/>
      <c r="L550" s="7"/>
      <c r="M550" s="7"/>
      <c r="N550" s="7"/>
      <c r="O550" s="7"/>
      <c r="P550" s="7"/>
      <c r="Q550" s="7"/>
      <c r="R550" s="7"/>
    </row>
    <row r="551" spans="6:18" ht="14.25" customHeight="1">
      <c r="F551" s="7"/>
      <c r="G551" s="7"/>
      <c r="H551" s="7"/>
      <c r="I551" s="7"/>
      <c r="J551" s="7"/>
      <c r="K551" s="7"/>
      <c r="L551" s="7"/>
      <c r="M551" s="7"/>
      <c r="N551" s="7"/>
      <c r="O551" s="7"/>
      <c r="P551" s="7"/>
      <c r="Q551" s="7"/>
      <c r="R551" s="7"/>
    </row>
    <row r="552" spans="6:18" ht="14.25" customHeight="1">
      <c r="F552" s="7"/>
      <c r="G552" s="7"/>
      <c r="H552" s="7"/>
      <c r="I552" s="7"/>
      <c r="J552" s="7"/>
      <c r="K552" s="7"/>
      <c r="L552" s="7"/>
      <c r="M552" s="7"/>
      <c r="N552" s="7"/>
      <c r="O552" s="7"/>
      <c r="P552" s="7"/>
      <c r="Q552" s="7"/>
      <c r="R552" s="7"/>
    </row>
    <row r="553" spans="6:18" ht="14.25" customHeight="1">
      <c r="F553" s="7"/>
      <c r="G553" s="7"/>
      <c r="H553" s="7"/>
      <c r="I553" s="7"/>
      <c r="J553" s="7"/>
      <c r="K553" s="7"/>
      <c r="L553" s="7"/>
      <c r="M553" s="7"/>
      <c r="N553" s="7"/>
      <c r="O553" s="7"/>
      <c r="P553" s="7"/>
      <c r="Q553" s="7"/>
      <c r="R553" s="7"/>
    </row>
    <row r="554" spans="6:18" ht="14.25" customHeight="1">
      <c r="F554" s="7"/>
      <c r="G554" s="7"/>
      <c r="H554" s="7"/>
      <c r="I554" s="7"/>
      <c r="J554" s="7"/>
      <c r="K554" s="7"/>
      <c r="L554" s="7"/>
      <c r="M554" s="7"/>
      <c r="N554" s="7"/>
      <c r="O554" s="7"/>
      <c r="P554" s="7"/>
      <c r="Q554" s="7"/>
      <c r="R554" s="7"/>
    </row>
    <row r="555" spans="6:18" ht="14.25" customHeight="1">
      <c r="F555" s="7"/>
      <c r="G555" s="7"/>
      <c r="H555" s="7"/>
      <c r="I555" s="7"/>
      <c r="J555" s="7"/>
      <c r="K555" s="7"/>
      <c r="L555" s="7"/>
      <c r="M555" s="7"/>
      <c r="N555" s="7"/>
      <c r="O555" s="7"/>
      <c r="P555" s="7"/>
      <c r="Q555" s="7"/>
      <c r="R555" s="7"/>
    </row>
    <row r="556" spans="6:18" ht="14.25" customHeight="1">
      <c r="F556" s="7"/>
      <c r="G556" s="7"/>
      <c r="H556" s="7"/>
      <c r="I556" s="7"/>
      <c r="J556" s="7"/>
      <c r="K556" s="7"/>
      <c r="L556" s="7"/>
      <c r="M556" s="7"/>
      <c r="N556" s="7"/>
      <c r="O556" s="7"/>
      <c r="P556" s="7"/>
      <c r="Q556" s="7"/>
      <c r="R556" s="7"/>
    </row>
    <row r="557" spans="6:18" ht="14.25" customHeight="1">
      <c r="F557" s="7"/>
      <c r="G557" s="7"/>
      <c r="H557" s="7"/>
      <c r="I557" s="7"/>
      <c r="J557" s="7"/>
      <c r="K557" s="7"/>
      <c r="L557" s="7"/>
      <c r="M557" s="7"/>
      <c r="N557" s="7"/>
      <c r="O557" s="7"/>
      <c r="P557" s="7"/>
      <c r="Q557" s="7"/>
      <c r="R557" s="7"/>
    </row>
    <row r="558" spans="6:18" ht="14.25" customHeight="1">
      <c r="F558" s="7"/>
      <c r="G558" s="7"/>
      <c r="H558" s="7"/>
      <c r="I558" s="7"/>
      <c r="J558" s="7"/>
      <c r="K558" s="7"/>
      <c r="L558" s="7"/>
      <c r="M558" s="7"/>
      <c r="N558" s="7"/>
      <c r="O558" s="7"/>
      <c r="P558" s="7"/>
      <c r="Q558" s="7"/>
      <c r="R558" s="7"/>
    </row>
    <row r="559" spans="6:18" ht="14.25" customHeight="1">
      <c r="F559" s="7"/>
      <c r="G559" s="7"/>
      <c r="H559" s="7"/>
      <c r="I559" s="7"/>
      <c r="J559" s="7"/>
      <c r="K559" s="7"/>
      <c r="L559" s="7"/>
      <c r="M559" s="7"/>
      <c r="N559" s="7"/>
      <c r="O559" s="7"/>
      <c r="P559" s="7"/>
      <c r="Q559" s="7"/>
      <c r="R559" s="7"/>
    </row>
    <row r="560" spans="6:18" ht="14.25" customHeight="1">
      <c r="F560" s="7"/>
      <c r="G560" s="7"/>
      <c r="H560" s="7"/>
      <c r="I560" s="7"/>
      <c r="J560" s="7"/>
      <c r="K560" s="7"/>
      <c r="L560" s="7"/>
      <c r="M560" s="7"/>
      <c r="N560" s="7"/>
      <c r="O560" s="7"/>
      <c r="P560" s="7"/>
      <c r="Q560" s="7"/>
      <c r="R560" s="7"/>
    </row>
    <row r="561" spans="6:18" ht="14.25" customHeight="1">
      <c r="F561" s="7"/>
      <c r="G561" s="7"/>
      <c r="H561" s="7"/>
      <c r="I561" s="7"/>
      <c r="J561" s="7"/>
      <c r="K561" s="7"/>
      <c r="L561" s="7"/>
      <c r="M561" s="7"/>
      <c r="N561" s="7"/>
      <c r="O561" s="7"/>
      <c r="P561" s="7"/>
      <c r="Q561" s="7"/>
      <c r="R561" s="7"/>
    </row>
    <row r="562" spans="6:18" ht="14.25" customHeight="1">
      <c r="F562" s="7"/>
      <c r="G562" s="7"/>
      <c r="H562" s="7"/>
      <c r="I562" s="7"/>
      <c r="J562" s="7"/>
      <c r="K562" s="7"/>
      <c r="L562" s="7"/>
      <c r="M562" s="7"/>
      <c r="N562" s="7"/>
      <c r="O562" s="7"/>
      <c r="P562" s="7"/>
      <c r="Q562" s="7"/>
      <c r="R562" s="7"/>
    </row>
    <row r="563" spans="6:18" ht="14.25" customHeight="1">
      <c r="F563" s="7"/>
      <c r="G563" s="7"/>
      <c r="H563" s="7"/>
      <c r="I563" s="7"/>
      <c r="J563" s="7"/>
      <c r="K563" s="7"/>
      <c r="L563" s="7"/>
      <c r="M563" s="7"/>
      <c r="N563" s="7"/>
      <c r="O563" s="7"/>
      <c r="P563" s="7"/>
      <c r="Q563" s="7"/>
      <c r="R563" s="7"/>
    </row>
    <row r="564" spans="6:18" ht="14.25" customHeight="1">
      <c r="F564" s="7"/>
      <c r="G564" s="7"/>
      <c r="H564" s="7"/>
      <c r="I564" s="7"/>
      <c r="J564" s="7"/>
      <c r="K564" s="7"/>
      <c r="L564" s="7"/>
      <c r="M564" s="7"/>
      <c r="N564" s="7"/>
      <c r="O564" s="7"/>
      <c r="P564" s="7"/>
      <c r="Q564" s="7"/>
      <c r="R564" s="7"/>
    </row>
    <row r="565" spans="6:18" ht="14.25" customHeight="1">
      <c r="F565" s="7"/>
      <c r="G565" s="7"/>
      <c r="H565" s="7"/>
      <c r="I565" s="7"/>
      <c r="J565" s="7"/>
      <c r="K565" s="7"/>
      <c r="L565" s="7"/>
      <c r="M565" s="7"/>
      <c r="N565" s="7"/>
      <c r="O565" s="7"/>
      <c r="P565" s="7"/>
      <c r="Q565" s="7"/>
      <c r="R565" s="7"/>
    </row>
    <row r="566" spans="6:18" ht="14.25" customHeight="1">
      <c r="F566" s="7"/>
      <c r="G566" s="7"/>
      <c r="H566" s="7"/>
      <c r="I566" s="7"/>
      <c r="J566" s="7"/>
      <c r="K566" s="7"/>
      <c r="L566" s="7"/>
      <c r="M566" s="7"/>
      <c r="N566" s="7"/>
      <c r="O566" s="7"/>
      <c r="P566" s="7"/>
      <c r="Q566" s="7"/>
      <c r="R566" s="7"/>
    </row>
    <row r="567" spans="6:18" ht="14.25" customHeight="1">
      <c r="F567" s="7"/>
      <c r="G567" s="7"/>
      <c r="H567" s="7"/>
      <c r="I567" s="7"/>
      <c r="J567" s="7"/>
      <c r="K567" s="7"/>
      <c r="L567" s="7"/>
      <c r="M567" s="7"/>
      <c r="N567" s="7"/>
      <c r="O567" s="7"/>
      <c r="P567" s="7"/>
      <c r="Q567" s="7"/>
      <c r="R567" s="7"/>
    </row>
    <row r="568" spans="6:18" ht="14.25" customHeight="1">
      <c r="F568" s="7"/>
      <c r="G568" s="7"/>
      <c r="H568" s="7"/>
      <c r="I568" s="7"/>
      <c r="J568" s="7"/>
      <c r="K568" s="7"/>
      <c r="L568" s="7"/>
      <c r="M568" s="7"/>
      <c r="N568" s="7"/>
      <c r="O568" s="7"/>
      <c r="P568" s="7"/>
      <c r="Q568" s="7"/>
      <c r="R568" s="7"/>
    </row>
    <row r="569" spans="6:18" ht="14.25" customHeight="1">
      <c r="F569" s="7"/>
      <c r="G569" s="7"/>
      <c r="H569" s="7"/>
      <c r="I569" s="7"/>
      <c r="J569" s="7"/>
      <c r="K569" s="7"/>
      <c r="L569" s="7"/>
      <c r="M569" s="7"/>
      <c r="N569" s="7"/>
      <c r="O569" s="7"/>
      <c r="P569" s="7"/>
      <c r="Q569" s="7"/>
      <c r="R569" s="7"/>
    </row>
    <row r="570" spans="6:18" ht="14.25" customHeight="1">
      <c r="F570" s="7"/>
      <c r="G570" s="7"/>
      <c r="H570" s="7"/>
      <c r="I570" s="7"/>
      <c r="J570" s="7"/>
      <c r="K570" s="7"/>
      <c r="L570" s="7"/>
      <c r="M570" s="7"/>
      <c r="N570" s="7"/>
      <c r="O570" s="7"/>
      <c r="P570" s="7"/>
      <c r="Q570" s="7"/>
      <c r="R570" s="7"/>
    </row>
    <row r="571" spans="6:18" ht="14.25" customHeight="1">
      <c r="F571" s="7"/>
      <c r="G571" s="7"/>
      <c r="H571" s="7"/>
      <c r="I571" s="7"/>
      <c r="J571" s="7"/>
      <c r="K571" s="7"/>
      <c r="L571" s="7"/>
      <c r="M571" s="7"/>
      <c r="N571" s="7"/>
      <c r="O571" s="7"/>
      <c r="P571" s="7"/>
      <c r="Q571" s="7"/>
      <c r="R571" s="7"/>
    </row>
    <row r="572" spans="6:18" ht="14.25" customHeight="1">
      <c r="F572" s="7"/>
      <c r="G572" s="7"/>
      <c r="H572" s="7"/>
      <c r="I572" s="7"/>
      <c r="J572" s="7"/>
      <c r="K572" s="7"/>
      <c r="L572" s="7"/>
      <c r="M572" s="7"/>
      <c r="N572" s="7"/>
      <c r="O572" s="7"/>
      <c r="P572" s="7"/>
      <c r="Q572" s="7"/>
      <c r="R572" s="7"/>
    </row>
    <row r="573" spans="6:18" ht="14.25" customHeight="1">
      <c r="F573" s="7"/>
      <c r="G573" s="7"/>
      <c r="H573" s="7"/>
      <c r="I573" s="7"/>
      <c r="J573" s="7"/>
      <c r="K573" s="7"/>
      <c r="L573" s="7"/>
      <c r="M573" s="7"/>
      <c r="N573" s="7"/>
      <c r="O573" s="7"/>
      <c r="P573" s="7"/>
      <c r="Q573" s="7"/>
      <c r="R573" s="7"/>
    </row>
    <row r="574" spans="6:18" ht="14.25" customHeight="1">
      <c r="F574" s="7"/>
      <c r="G574" s="7"/>
      <c r="H574" s="7"/>
      <c r="I574" s="7"/>
      <c r="J574" s="7"/>
      <c r="K574" s="7"/>
      <c r="L574" s="7"/>
      <c r="M574" s="7"/>
      <c r="N574" s="7"/>
      <c r="O574" s="7"/>
      <c r="P574" s="7"/>
      <c r="Q574" s="7"/>
      <c r="R574" s="7"/>
    </row>
    <row r="575" spans="6:18" ht="14.25" customHeight="1">
      <c r="F575" s="7"/>
      <c r="G575" s="7"/>
      <c r="H575" s="7"/>
      <c r="I575" s="7"/>
      <c r="J575" s="7"/>
      <c r="K575" s="7"/>
      <c r="L575" s="7"/>
      <c r="M575" s="7"/>
      <c r="N575" s="7"/>
      <c r="O575" s="7"/>
      <c r="P575" s="7"/>
      <c r="Q575" s="7"/>
      <c r="R575" s="7"/>
    </row>
    <row r="576" spans="6:18" ht="14.25" customHeight="1">
      <c r="F576" s="7"/>
      <c r="G576" s="7"/>
      <c r="H576" s="7"/>
      <c r="I576" s="7"/>
      <c r="J576" s="7"/>
      <c r="K576" s="7"/>
      <c r="L576" s="7"/>
      <c r="M576" s="7"/>
      <c r="N576" s="7"/>
      <c r="O576" s="7"/>
      <c r="P576" s="7"/>
      <c r="Q576" s="7"/>
      <c r="R576" s="7"/>
    </row>
    <row r="577" spans="6:18" ht="14.25" customHeight="1">
      <c r="F577" s="7"/>
      <c r="G577" s="7"/>
      <c r="H577" s="7"/>
      <c r="I577" s="7"/>
      <c r="J577" s="7"/>
      <c r="K577" s="7"/>
      <c r="L577" s="7"/>
      <c r="M577" s="7"/>
      <c r="N577" s="7"/>
      <c r="O577" s="7"/>
      <c r="P577" s="7"/>
      <c r="Q577" s="7"/>
      <c r="R577" s="7"/>
    </row>
    <row r="578" spans="6:18" ht="14.25" customHeight="1">
      <c r="F578" s="7"/>
      <c r="G578" s="7"/>
      <c r="H578" s="7"/>
      <c r="I578" s="7"/>
      <c r="J578" s="7"/>
      <c r="K578" s="7"/>
      <c r="L578" s="7"/>
      <c r="M578" s="7"/>
      <c r="N578" s="7"/>
      <c r="O578" s="7"/>
      <c r="P578" s="7"/>
      <c r="Q578" s="7"/>
      <c r="R578" s="7"/>
    </row>
    <row r="579" spans="6:18" ht="14.25" customHeight="1">
      <c r="F579" s="7"/>
      <c r="G579" s="7"/>
      <c r="H579" s="7"/>
      <c r="I579" s="7"/>
      <c r="J579" s="7"/>
      <c r="K579" s="7"/>
      <c r="L579" s="7"/>
      <c r="M579" s="7"/>
      <c r="N579" s="7"/>
      <c r="O579" s="7"/>
      <c r="P579" s="7"/>
      <c r="Q579" s="7"/>
      <c r="R579" s="7"/>
    </row>
    <row r="580" spans="6:18" ht="14.25" customHeight="1">
      <c r="F580" s="7"/>
      <c r="G580" s="7"/>
      <c r="H580" s="7"/>
      <c r="I580" s="7"/>
      <c r="J580" s="7"/>
      <c r="K580" s="7"/>
      <c r="L580" s="7"/>
      <c r="M580" s="7"/>
      <c r="N580" s="7"/>
      <c r="O580" s="7"/>
      <c r="P580" s="7"/>
      <c r="Q580" s="7"/>
      <c r="R580" s="7"/>
    </row>
    <row r="581" spans="6:18" ht="14.25" customHeight="1">
      <c r="F581" s="7"/>
      <c r="G581" s="7"/>
      <c r="H581" s="7"/>
      <c r="I581" s="7"/>
      <c r="J581" s="7"/>
      <c r="K581" s="7"/>
      <c r="L581" s="7"/>
      <c r="M581" s="7"/>
      <c r="N581" s="7"/>
      <c r="O581" s="7"/>
      <c r="P581" s="7"/>
      <c r="Q581" s="7"/>
      <c r="R581" s="7"/>
    </row>
    <row r="582" spans="6:18" ht="14.25" customHeight="1">
      <c r="F582" s="7"/>
      <c r="G582" s="7"/>
      <c r="H582" s="7"/>
      <c r="I582" s="7"/>
      <c r="J582" s="7"/>
      <c r="K582" s="7"/>
      <c r="L582" s="7"/>
      <c r="M582" s="7"/>
      <c r="N582" s="7"/>
      <c r="O582" s="7"/>
      <c r="P582" s="7"/>
      <c r="Q582" s="7"/>
      <c r="R582" s="7"/>
    </row>
    <row r="583" spans="6:18" ht="14.25" customHeight="1">
      <c r="F583" s="7"/>
      <c r="G583" s="7"/>
      <c r="H583" s="7"/>
      <c r="I583" s="7"/>
      <c r="J583" s="7"/>
      <c r="K583" s="7"/>
      <c r="L583" s="7"/>
      <c r="M583" s="7"/>
      <c r="N583" s="7"/>
      <c r="O583" s="7"/>
      <c r="P583" s="7"/>
      <c r="Q583" s="7"/>
      <c r="R583" s="7"/>
    </row>
    <row r="584" spans="6:18" ht="14.25" customHeight="1">
      <c r="F584" s="7"/>
      <c r="G584" s="7"/>
      <c r="H584" s="7"/>
      <c r="I584" s="7"/>
      <c r="J584" s="7"/>
      <c r="K584" s="7"/>
      <c r="L584" s="7"/>
      <c r="M584" s="7"/>
      <c r="N584" s="7"/>
      <c r="O584" s="7"/>
      <c r="P584" s="7"/>
      <c r="Q584" s="7"/>
      <c r="R584" s="7"/>
    </row>
    <row r="585" spans="6:18" ht="14.25" customHeight="1">
      <c r="F585" s="7"/>
      <c r="G585" s="7"/>
      <c r="H585" s="7"/>
      <c r="I585" s="7"/>
      <c r="J585" s="7"/>
      <c r="K585" s="7"/>
      <c r="L585" s="7"/>
      <c r="M585" s="7"/>
      <c r="N585" s="7"/>
      <c r="O585" s="7"/>
      <c r="P585" s="7"/>
      <c r="Q585" s="7"/>
      <c r="R585" s="7"/>
    </row>
    <row r="586" spans="6:18" ht="14.25" customHeight="1">
      <c r="F586" s="7"/>
      <c r="G586" s="7"/>
      <c r="H586" s="7"/>
      <c r="I586" s="7"/>
      <c r="J586" s="7"/>
      <c r="K586" s="7"/>
      <c r="L586" s="7"/>
      <c r="M586" s="7"/>
      <c r="N586" s="7"/>
      <c r="O586" s="7"/>
      <c r="P586" s="7"/>
      <c r="Q586" s="7"/>
      <c r="R586" s="7"/>
    </row>
    <row r="587" spans="6:18" ht="14.25" customHeight="1">
      <c r="F587" s="7"/>
      <c r="G587" s="7"/>
      <c r="H587" s="7"/>
      <c r="I587" s="7"/>
      <c r="J587" s="7"/>
      <c r="K587" s="7"/>
      <c r="L587" s="7"/>
      <c r="M587" s="7"/>
      <c r="N587" s="7"/>
      <c r="O587" s="7"/>
      <c r="P587" s="7"/>
      <c r="Q587" s="7"/>
      <c r="R587" s="7"/>
    </row>
    <row r="588" spans="6:18" ht="14.25" customHeight="1">
      <c r="F588" s="7"/>
      <c r="G588" s="7"/>
      <c r="H588" s="7"/>
      <c r="I588" s="7"/>
      <c r="J588" s="7"/>
      <c r="K588" s="7"/>
      <c r="L588" s="7"/>
      <c r="M588" s="7"/>
      <c r="N588" s="7"/>
      <c r="O588" s="7"/>
      <c r="P588" s="7"/>
      <c r="Q588" s="7"/>
      <c r="R588" s="7"/>
    </row>
    <row r="589" spans="6:18" ht="14.25" customHeight="1">
      <c r="F589" s="7"/>
      <c r="G589" s="7"/>
      <c r="H589" s="7"/>
      <c r="I589" s="7"/>
      <c r="J589" s="7"/>
      <c r="K589" s="7"/>
      <c r="L589" s="7"/>
      <c r="M589" s="7"/>
      <c r="N589" s="7"/>
      <c r="O589" s="7"/>
      <c r="P589" s="7"/>
      <c r="Q589" s="7"/>
      <c r="R589" s="7"/>
    </row>
    <row r="590" spans="6:18" ht="14.25" customHeight="1">
      <c r="F590" s="7"/>
      <c r="G590" s="7"/>
      <c r="H590" s="7"/>
      <c r="I590" s="7"/>
      <c r="J590" s="7"/>
      <c r="K590" s="7"/>
      <c r="L590" s="7"/>
      <c r="M590" s="7"/>
      <c r="N590" s="7"/>
      <c r="O590" s="7"/>
      <c r="P590" s="7"/>
      <c r="Q590" s="7"/>
      <c r="R590" s="7"/>
    </row>
    <row r="591" spans="6:18" ht="14.25" customHeight="1">
      <c r="F591" s="7"/>
      <c r="G591" s="7"/>
      <c r="H591" s="7"/>
      <c r="I591" s="7"/>
      <c r="J591" s="7"/>
      <c r="K591" s="7"/>
      <c r="L591" s="7"/>
      <c r="M591" s="7"/>
      <c r="N591" s="7"/>
      <c r="O591" s="7"/>
      <c r="P591" s="7"/>
      <c r="Q591" s="7"/>
      <c r="R591" s="7"/>
    </row>
    <row r="592" spans="6:18" ht="14.25" customHeight="1">
      <c r="F592" s="7"/>
      <c r="G592" s="7"/>
      <c r="H592" s="7"/>
      <c r="I592" s="7"/>
      <c r="J592" s="7"/>
      <c r="K592" s="7"/>
      <c r="L592" s="7"/>
      <c r="M592" s="7"/>
      <c r="N592" s="7"/>
      <c r="O592" s="7"/>
      <c r="P592" s="7"/>
      <c r="Q592" s="7"/>
      <c r="R592" s="7"/>
    </row>
    <row r="593" spans="6:18" ht="14.25" customHeight="1">
      <c r="F593" s="7"/>
      <c r="G593" s="7"/>
      <c r="H593" s="7"/>
      <c r="I593" s="7"/>
      <c r="J593" s="7"/>
      <c r="K593" s="7"/>
      <c r="L593" s="7"/>
      <c r="M593" s="7"/>
      <c r="N593" s="7"/>
      <c r="O593" s="7"/>
      <c r="P593" s="7"/>
      <c r="Q593" s="7"/>
      <c r="R593" s="7"/>
    </row>
    <row r="594" spans="6:18" ht="14.25" customHeight="1">
      <c r="F594" s="7"/>
      <c r="G594" s="7"/>
      <c r="H594" s="7"/>
      <c r="I594" s="7"/>
      <c r="J594" s="7"/>
      <c r="K594" s="7"/>
      <c r="L594" s="7"/>
      <c r="M594" s="7"/>
      <c r="N594" s="7"/>
      <c r="O594" s="7"/>
      <c r="P594" s="7"/>
      <c r="Q594" s="7"/>
      <c r="R594" s="7"/>
    </row>
    <row r="595" spans="6:18" ht="14.25" customHeight="1">
      <c r="F595" s="7"/>
      <c r="G595" s="7"/>
      <c r="H595" s="7"/>
      <c r="I595" s="7"/>
      <c r="J595" s="7"/>
      <c r="K595" s="7"/>
      <c r="L595" s="7"/>
      <c r="M595" s="7"/>
      <c r="N595" s="7"/>
      <c r="O595" s="7"/>
      <c r="P595" s="7"/>
      <c r="Q595" s="7"/>
      <c r="R595" s="7"/>
    </row>
    <row r="596" spans="6:18" ht="14.25" customHeight="1">
      <c r="F596" s="7"/>
      <c r="G596" s="7"/>
      <c r="H596" s="7"/>
      <c r="I596" s="7"/>
      <c r="J596" s="7"/>
      <c r="K596" s="7"/>
      <c r="L596" s="7"/>
      <c r="M596" s="7"/>
      <c r="N596" s="7"/>
      <c r="O596" s="7"/>
      <c r="P596" s="7"/>
      <c r="Q596" s="7"/>
      <c r="R596" s="7"/>
    </row>
    <row r="597" spans="6:18" ht="14.25" customHeight="1">
      <c r="F597" s="7"/>
      <c r="G597" s="7"/>
      <c r="H597" s="7"/>
      <c r="I597" s="7"/>
      <c r="J597" s="7"/>
      <c r="K597" s="7"/>
      <c r="L597" s="7"/>
      <c r="M597" s="7"/>
      <c r="N597" s="7"/>
      <c r="O597" s="7"/>
      <c r="P597" s="7"/>
      <c r="Q597" s="7"/>
      <c r="R597" s="7"/>
    </row>
    <row r="598" spans="6:18" ht="14.25" customHeight="1">
      <c r="F598" s="7"/>
      <c r="G598" s="7"/>
      <c r="H598" s="7"/>
      <c r="I598" s="7"/>
      <c r="J598" s="7"/>
      <c r="K598" s="7"/>
      <c r="L598" s="7"/>
      <c r="M598" s="7"/>
      <c r="N598" s="7"/>
      <c r="O598" s="7"/>
      <c r="P598" s="7"/>
      <c r="Q598" s="7"/>
      <c r="R598" s="7"/>
    </row>
    <row r="599" spans="6:18" ht="14.25" customHeight="1">
      <c r="F599" s="7"/>
      <c r="G599" s="7"/>
      <c r="H599" s="7"/>
      <c r="I599" s="7"/>
      <c r="J599" s="7"/>
      <c r="K599" s="7"/>
      <c r="L599" s="7"/>
      <c r="M599" s="7"/>
      <c r="N599" s="7"/>
      <c r="O599" s="7"/>
      <c r="P599" s="7"/>
      <c r="Q599" s="7"/>
      <c r="R599" s="7"/>
    </row>
    <row r="600" spans="6:18" ht="14.25" customHeight="1">
      <c r="F600" s="7"/>
      <c r="G600" s="7"/>
      <c r="H600" s="7"/>
      <c r="I600" s="7"/>
      <c r="J600" s="7"/>
      <c r="K600" s="7"/>
      <c r="L600" s="7"/>
      <c r="M600" s="7"/>
      <c r="N600" s="7"/>
      <c r="O600" s="7"/>
      <c r="P600" s="7"/>
      <c r="Q600" s="7"/>
      <c r="R600" s="7"/>
    </row>
    <row r="601" spans="6:18" ht="14.25" customHeight="1">
      <c r="F601" s="7"/>
      <c r="G601" s="7"/>
      <c r="H601" s="7"/>
      <c r="I601" s="7"/>
      <c r="J601" s="7"/>
      <c r="K601" s="7"/>
      <c r="L601" s="7"/>
      <c r="M601" s="7"/>
      <c r="N601" s="7"/>
      <c r="O601" s="7"/>
      <c r="P601" s="7"/>
      <c r="Q601" s="7"/>
      <c r="R601" s="7"/>
    </row>
    <row r="602" spans="6:18" ht="14.25" customHeight="1">
      <c r="F602" s="7"/>
      <c r="G602" s="7"/>
      <c r="H602" s="7"/>
      <c r="I602" s="7"/>
      <c r="J602" s="7"/>
      <c r="K602" s="7"/>
      <c r="L602" s="7"/>
      <c r="M602" s="7"/>
      <c r="N602" s="7"/>
      <c r="O602" s="7"/>
      <c r="P602" s="7"/>
      <c r="Q602" s="7"/>
      <c r="R602" s="7"/>
    </row>
    <row r="603" spans="6:18" ht="14.25" customHeight="1">
      <c r="F603" s="7"/>
      <c r="G603" s="7"/>
      <c r="H603" s="7"/>
      <c r="I603" s="7"/>
      <c r="J603" s="7"/>
      <c r="K603" s="7"/>
      <c r="L603" s="7"/>
      <c r="M603" s="7"/>
      <c r="N603" s="7"/>
      <c r="O603" s="7"/>
      <c r="P603" s="7"/>
      <c r="Q603" s="7"/>
      <c r="R603" s="7"/>
    </row>
    <row r="604" spans="6:18" ht="14.25" customHeight="1">
      <c r="F604" s="7"/>
      <c r="G604" s="7"/>
      <c r="H604" s="7"/>
      <c r="I604" s="7"/>
      <c r="J604" s="7"/>
      <c r="K604" s="7"/>
      <c r="L604" s="7"/>
      <c r="M604" s="7"/>
      <c r="N604" s="7"/>
      <c r="O604" s="7"/>
      <c r="P604" s="7"/>
      <c r="Q604" s="7"/>
      <c r="R604" s="7"/>
    </row>
    <row r="605" spans="6:18" ht="14.25" customHeight="1">
      <c r="F605" s="7"/>
      <c r="G605" s="7"/>
      <c r="H605" s="7"/>
      <c r="I605" s="7"/>
      <c r="J605" s="7"/>
      <c r="K605" s="7"/>
      <c r="L605" s="7"/>
      <c r="M605" s="7"/>
      <c r="N605" s="7"/>
      <c r="O605" s="7"/>
      <c r="P605" s="7"/>
      <c r="Q605" s="7"/>
      <c r="R605" s="7"/>
    </row>
    <row r="606" spans="6:18" ht="14.25" customHeight="1">
      <c r="F606" s="7"/>
      <c r="G606" s="7"/>
      <c r="H606" s="7"/>
      <c r="I606" s="7"/>
      <c r="J606" s="7"/>
      <c r="K606" s="7"/>
      <c r="L606" s="7"/>
      <c r="M606" s="7"/>
      <c r="N606" s="7"/>
      <c r="O606" s="7"/>
      <c r="P606" s="7"/>
      <c r="Q606" s="7"/>
      <c r="R606" s="7"/>
    </row>
    <row r="607" spans="6:18" ht="14.25" customHeight="1">
      <c r="F607" s="7"/>
      <c r="G607" s="7"/>
      <c r="H607" s="7"/>
      <c r="I607" s="7"/>
      <c r="J607" s="7"/>
      <c r="K607" s="7"/>
      <c r="L607" s="7"/>
      <c r="M607" s="7"/>
      <c r="N607" s="7"/>
      <c r="O607" s="7"/>
      <c r="P607" s="7"/>
      <c r="Q607" s="7"/>
      <c r="R607" s="7"/>
    </row>
    <row r="608" spans="6:18" ht="14.25" customHeight="1">
      <c r="F608" s="7"/>
      <c r="G608" s="7"/>
      <c r="H608" s="7"/>
      <c r="I608" s="7"/>
      <c r="J608" s="7"/>
      <c r="K608" s="7"/>
      <c r="L608" s="7"/>
      <c r="M608" s="7"/>
      <c r="N608" s="7"/>
      <c r="O608" s="7"/>
      <c r="P608" s="7"/>
      <c r="Q608" s="7"/>
      <c r="R608" s="7"/>
    </row>
    <row r="609" spans="6:18" ht="14.25" customHeight="1">
      <c r="F609" s="7"/>
      <c r="G609" s="7"/>
      <c r="H609" s="7"/>
      <c r="I609" s="7"/>
      <c r="J609" s="7"/>
      <c r="K609" s="7"/>
      <c r="L609" s="7"/>
      <c r="M609" s="7"/>
      <c r="N609" s="7"/>
      <c r="O609" s="7"/>
      <c r="P609" s="7"/>
      <c r="Q609" s="7"/>
      <c r="R609" s="7"/>
    </row>
    <row r="610" spans="6:18" ht="14.25" customHeight="1">
      <c r="F610" s="7"/>
      <c r="G610" s="7"/>
      <c r="H610" s="7"/>
      <c r="I610" s="7"/>
      <c r="J610" s="7"/>
      <c r="K610" s="7"/>
      <c r="L610" s="7"/>
      <c r="M610" s="7"/>
      <c r="N610" s="7"/>
      <c r="O610" s="7"/>
      <c r="P610" s="7"/>
      <c r="Q610" s="7"/>
      <c r="R610" s="7"/>
    </row>
    <row r="611" spans="6:18" ht="14.25" customHeight="1">
      <c r="F611" s="7"/>
      <c r="G611" s="7"/>
      <c r="H611" s="7"/>
      <c r="I611" s="7"/>
      <c r="J611" s="7"/>
      <c r="K611" s="7"/>
      <c r="L611" s="7"/>
      <c r="M611" s="7"/>
      <c r="N611" s="7"/>
      <c r="O611" s="7"/>
      <c r="P611" s="7"/>
      <c r="Q611" s="7"/>
      <c r="R611" s="7"/>
    </row>
    <row r="612" spans="6:18" ht="14.25" customHeight="1">
      <c r="F612" s="7"/>
      <c r="G612" s="7"/>
      <c r="H612" s="7"/>
      <c r="I612" s="7"/>
      <c r="J612" s="7"/>
      <c r="K612" s="7"/>
      <c r="L612" s="7"/>
      <c r="M612" s="7"/>
      <c r="N612" s="7"/>
      <c r="O612" s="7"/>
      <c r="P612" s="7"/>
      <c r="Q612" s="7"/>
      <c r="R612" s="7"/>
    </row>
    <row r="613" spans="6:18" ht="14.25" customHeight="1">
      <c r="F613" s="7"/>
      <c r="G613" s="7"/>
      <c r="H613" s="7"/>
      <c r="I613" s="7"/>
      <c r="J613" s="7"/>
      <c r="K613" s="7"/>
      <c r="L613" s="7"/>
      <c r="M613" s="7"/>
      <c r="N613" s="7"/>
      <c r="O613" s="7"/>
      <c r="P613" s="7"/>
      <c r="Q613" s="7"/>
      <c r="R613" s="7"/>
    </row>
    <row r="614" spans="6:18" ht="14.25" customHeight="1">
      <c r="F614" s="7"/>
      <c r="G614" s="7"/>
      <c r="H614" s="7"/>
      <c r="I614" s="7"/>
      <c r="J614" s="7"/>
      <c r="K614" s="7"/>
      <c r="L614" s="7"/>
      <c r="M614" s="7"/>
      <c r="N614" s="7"/>
      <c r="O614" s="7"/>
      <c r="P614" s="7"/>
      <c r="Q614" s="7"/>
      <c r="R614" s="7"/>
    </row>
    <row r="615" spans="6:18" ht="14.25" customHeight="1">
      <c r="F615" s="7"/>
      <c r="G615" s="7"/>
      <c r="H615" s="7"/>
      <c r="I615" s="7"/>
      <c r="J615" s="7"/>
      <c r="K615" s="7"/>
      <c r="L615" s="7"/>
      <c r="M615" s="7"/>
      <c r="N615" s="7"/>
      <c r="O615" s="7"/>
      <c r="P615" s="7"/>
      <c r="Q615" s="7"/>
      <c r="R615" s="7"/>
    </row>
    <row r="616" spans="6:18" ht="14.25" customHeight="1">
      <c r="F616" s="7"/>
      <c r="G616" s="7"/>
      <c r="H616" s="7"/>
      <c r="I616" s="7"/>
      <c r="J616" s="7"/>
      <c r="K616" s="7"/>
      <c r="L616" s="7"/>
      <c r="M616" s="7"/>
      <c r="N616" s="7"/>
      <c r="O616" s="7"/>
      <c r="P616" s="7"/>
      <c r="Q616" s="7"/>
      <c r="R616" s="7"/>
    </row>
    <row r="617" spans="6:18" ht="14.25" customHeight="1">
      <c r="F617" s="7"/>
      <c r="G617" s="7"/>
      <c r="H617" s="7"/>
      <c r="I617" s="7"/>
      <c r="J617" s="7"/>
      <c r="K617" s="7"/>
      <c r="L617" s="7"/>
      <c r="M617" s="7"/>
      <c r="N617" s="7"/>
      <c r="O617" s="7"/>
      <c r="P617" s="7"/>
      <c r="Q617" s="7"/>
      <c r="R617" s="7"/>
    </row>
    <row r="618" spans="6:18" ht="14.25" customHeight="1">
      <c r="F618" s="7"/>
      <c r="G618" s="7"/>
      <c r="H618" s="7"/>
      <c r="I618" s="7"/>
      <c r="J618" s="7"/>
      <c r="K618" s="7"/>
      <c r="L618" s="7"/>
      <c r="M618" s="7"/>
      <c r="N618" s="7"/>
      <c r="O618" s="7"/>
      <c r="P618" s="7"/>
      <c r="Q618" s="7"/>
      <c r="R618" s="7"/>
    </row>
    <row r="619" spans="6:18" ht="14.25" customHeight="1">
      <c r="F619" s="7"/>
      <c r="G619" s="7"/>
      <c r="H619" s="7"/>
      <c r="I619" s="7"/>
      <c r="J619" s="7"/>
      <c r="K619" s="7"/>
      <c r="L619" s="7"/>
      <c r="M619" s="7"/>
      <c r="N619" s="7"/>
      <c r="O619" s="7"/>
      <c r="P619" s="7"/>
      <c r="Q619" s="7"/>
      <c r="R619" s="7"/>
    </row>
    <row r="620" spans="6:18" ht="14.25" customHeight="1">
      <c r="F620" s="7"/>
      <c r="G620" s="7"/>
      <c r="H620" s="7"/>
      <c r="I620" s="7"/>
      <c r="J620" s="7"/>
      <c r="K620" s="7"/>
      <c r="L620" s="7"/>
      <c r="M620" s="7"/>
      <c r="N620" s="7"/>
      <c r="O620" s="7"/>
      <c r="P620" s="7"/>
      <c r="Q620" s="7"/>
      <c r="R620" s="7"/>
    </row>
    <row r="621" spans="6:18" ht="14.25" customHeight="1">
      <c r="F621" s="7"/>
      <c r="G621" s="7"/>
      <c r="H621" s="7"/>
      <c r="I621" s="7"/>
      <c r="J621" s="7"/>
      <c r="K621" s="7"/>
      <c r="L621" s="7"/>
      <c r="M621" s="7"/>
      <c r="N621" s="7"/>
      <c r="O621" s="7"/>
      <c r="P621" s="7"/>
      <c r="Q621" s="7"/>
      <c r="R621" s="7"/>
    </row>
    <row r="622" spans="6:18" ht="14.25" customHeight="1">
      <c r="F622" s="7"/>
      <c r="G622" s="7"/>
      <c r="H622" s="7"/>
      <c r="I622" s="7"/>
      <c r="J622" s="7"/>
      <c r="K622" s="7"/>
      <c r="L622" s="7"/>
      <c r="M622" s="7"/>
      <c r="N622" s="7"/>
      <c r="O622" s="7"/>
      <c r="P622" s="7"/>
      <c r="Q622" s="7"/>
      <c r="R622" s="7"/>
    </row>
    <row r="623" spans="6:18" ht="14.25" customHeight="1">
      <c r="F623" s="7"/>
      <c r="G623" s="7"/>
      <c r="H623" s="7"/>
      <c r="I623" s="7"/>
      <c r="J623" s="7"/>
      <c r="K623" s="7"/>
      <c r="L623" s="7"/>
      <c r="M623" s="7"/>
      <c r="N623" s="7"/>
      <c r="O623" s="7"/>
      <c r="P623" s="7"/>
      <c r="Q623" s="7"/>
      <c r="R623" s="7"/>
    </row>
    <row r="624" spans="6:18" ht="14.25" customHeight="1">
      <c r="F624" s="7"/>
      <c r="G624" s="7"/>
      <c r="H624" s="7"/>
      <c r="I624" s="7"/>
      <c r="J624" s="7"/>
      <c r="K624" s="7"/>
      <c r="L624" s="7"/>
      <c r="M624" s="7"/>
      <c r="N624" s="7"/>
      <c r="O624" s="7"/>
      <c r="P624" s="7"/>
      <c r="Q624" s="7"/>
      <c r="R624" s="7"/>
    </row>
    <row r="625" spans="6:18" ht="14.25" customHeight="1">
      <c r="F625" s="7"/>
      <c r="G625" s="7"/>
      <c r="H625" s="7"/>
      <c r="I625" s="7"/>
      <c r="J625" s="7"/>
      <c r="K625" s="7"/>
      <c r="L625" s="7"/>
      <c r="M625" s="7"/>
      <c r="N625" s="7"/>
      <c r="O625" s="7"/>
      <c r="P625" s="7"/>
      <c r="Q625" s="7"/>
      <c r="R625" s="7"/>
    </row>
    <row r="626" spans="6:18" ht="14.25" customHeight="1">
      <c r="F626" s="7"/>
      <c r="G626" s="7"/>
      <c r="H626" s="7"/>
      <c r="I626" s="7"/>
      <c r="J626" s="7"/>
      <c r="K626" s="7"/>
      <c r="L626" s="7"/>
      <c r="M626" s="7"/>
      <c r="N626" s="7"/>
      <c r="O626" s="7"/>
      <c r="P626" s="7"/>
      <c r="Q626" s="7"/>
      <c r="R626" s="7"/>
    </row>
    <row r="627" spans="6:18" ht="14.25" customHeight="1">
      <c r="F627" s="7"/>
      <c r="G627" s="7"/>
      <c r="H627" s="7"/>
      <c r="I627" s="7"/>
      <c r="J627" s="7"/>
      <c r="K627" s="7"/>
      <c r="L627" s="7"/>
      <c r="M627" s="7"/>
      <c r="N627" s="7"/>
      <c r="O627" s="7"/>
      <c r="P627" s="7"/>
      <c r="Q627" s="7"/>
      <c r="R627" s="7"/>
    </row>
    <row r="628" spans="6:18" ht="14.25" customHeight="1">
      <c r="F628" s="7"/>
      <c r="G628" s="7"/>
      <c r="H628" s="7"/>
      <c r="I628" s="7"/>
      <c r="J628" s="7"/>
      <c r="K628" s="7"/>
      <c r="L628" s="7"/>
      <c r="M628" s="7"/>
      <c r="N628" s="7"/>
      <c r="O628" s="7"/>
      <c r="P628" s="7"/>
      <c r="Q628" s="7"/>
      <c r="R628" s="7"/>
    </row>
    <row r="629" spans="6:18" ht="14.25" customHeight="1">
      <c r="F629" s="7"/>
      <c r="G629" s="7"/>
      <c r="H629" s="7"/>
      <c r="I629" s="7"/>
      <c r="J629" s="7"/>
      <c r="K629" s="7"/>
      <c r="L629" s="7"/>
      <c r="M629" s="7"/>
      <c r="N629" s="7"/>
      <c r="O629" s="7"/>
      <c r="P629" s="7"/>
      <c r="Q629" s="7"/>
      <c r="R629" s="7"/>
    </row>
    <row r="630" spans="6:18" ht="14.25" customHeight="1">
      <c r="F630" s="7"/>
      <c r="G630" s="7"/>
      <c r="H630" s="7"/>
      <c r="I630" s="7"/>
      <c r="J630" s="7"/>
      <c r="K630" s="7"/>
      <c r="L630" s="7"/>
      <c r="M630" s="7"/>
      <c r="N630" s="7"/>
      <c r="O630" s="7"/>
      <c r="P630" s="7"/>
      <c r="Q630" s="7"/>
      <c r="R630" s="7"/>
    </row>
    <row r="631" spans="6:18" ht="14.25" customHeight="1">
      <c r="F631" s="7"/>
      <c r="G631" s="7"/>
      <c r="H631" s="7"/>
      <c r="I631" s="7"/>
      <c r="J631" s="7"/>
      <c r="K631" s="7"/>
      <c r="L631" s="7"/>
      <c r="M631" s="7"/>
      <c r="N631" s="7"/>
      <c r="O631" s="7"/>
      <c r="P631" s="7"/>
      <c r="Q631" s="7"/>
      <c r="R631" s="7"/>
    </row>
    <row r="632" spans="6:18" ht="14.25" customHeight="1">
      <c r="F632" s="7"/>
      <c r="G632" s="7"/>
      <c r="H632" s="7"/>
      <c r="I632" s="7"/>
      <c r="J632" s="7"/>
      <c r="K632" s="7"/>
      <c r="L632" s="7"/>
      <c r="M632" s="7"/>
      <c r="N632" s="7"/>
      <c r="O632" s="7"/>
      <c r="P632" s="7"/>
      <c r="Q632" s="7"/>
      <c r="R632" s="7"/>
    </row>
    <row r="633" spans="6:18" ht="14.25" customHeight="1">
      <c r="F633" s="7"/>
      <c r="G633" s="7"/>
      <c r="H633" s="7"/>
      <c r="I633" s="7"/>
      <c r="J633" s="7"/>
      <c r="K633" s="7"/>
      <c r="L633" s="7"/>
      <c r="M633" s="7"/>
      <c r="N633" s="7"/>
      <c r="O633" s="7"/>
      <c r="P633" s="7"/>
      <c r="Q633" s="7"/>
      <c r="R633" s="7"/>
    </row>
    <row r="634" spans="6:18" ht="14.25" customHeight="1">
      <c r="F634" s="7"/>
      <c r="G634" s="7"/>
      <c r="H634" s="7"/>
      <c r="I634" s="7"/>
      <c r="J634" s="7"/>
      <c r="K634" s="7"/>
      <c r="L634" s="7"/>
      <c r="M634" s="7"/>
      <c r="N634" s="7"/>
      <c r="O634" s="7"/>
      <c r="P634" s="7"/>
      <c r="Q634" s="7"/>
      <c r="R634" s="7"/>
    </row>
    <row r="635" spans="6:18" ht="14.25" customHeight="1">
      <c r="F635" s="7"/>
      <c r="G635" s="7"/>
      <c r="H635" s="7"/>
      <c r="I635" s="7"/>
      <c r="J635" s="7"/>
      <c r="K635" s="7"/>
      <c r="L635" s="7"/>
      <c r="M635" s="7"/>
      <c r="N635" s="7"/>
      <c r="O635" s="7"/>
      <c r="P635" s="7"/>
      <c r="Q635" s="7"/>
      <c r="R635" s="7"/>
    </row>
    <row r="636" spans="6:18" ht="14.25" customHeight="1">
      <c r="F636" s="7"/>
      <c r="G636" s="7"/>
      <c r="H636" s="7"/>
      <c r="I636" s="7"/>
      <c r="J636" s="7"/>
      <c r="K636" s="7"/>
      <c r="L636" s="7"/>
      <c r="M636" s="7"/>
      <c r="N636" s="7"/>
      <c r="O636" s="7"/>
      <c r="P636" s="7"/>
      <c r="Q636" s="7"/>
      <c r="R636" s="7"/>
    </row>
    <row r="637" spans="6:18" ht="14.25" customHeight="1">
      <c r="F637" s="7"/>
      <c r="G637" s="7"/>
      <c r="H637" s="7"/>
      <c r="I637" s="7"/>
      <c r="J637" s="7"/>
      <c r="K637" s="7"/>
      <c r="L637" s="7"/>
      <c r="M637" s="7"/>
      <c r="N637" s="7"/>
      <c r="O637" s="7"/>
      <c r="P637" s="7"/>
      <c r="Q637" s="7"/>
      <c r="R637" s="7"/>
    </row>
    <row r="638" spans="6:18" ht="14.25" customHeight="1">
      <c r="F638" s="7"/>
      <c r="G638" s="7"/>
      <c r="H638" s="7"/>
      <c r="I638" s="7"/>
      <c r="J638" s="7"/>
      <c r="K638" s="7"/>
      <c r="L638" s="7"/>
      <c r="M638" s="7"/>
      <c r="N638" s="7"/>
      <c r="O638" s="7"/>
      <c r="P638" s="7"/>
      <c r="Q638" s="7"/>
      <c r="R638" s="7"/>
    </row>
    <row r="639" spans="6:18" ht="14.25" customHeight="1">
      <c r="F639" s="7"/>
      <c r="G639" s="7"/>
      <c r="H639" s="7"/>
      <c r="I639" s="7"/>
      <c r="J639" s="7"/>
      <c r="K639" s="7"/>
      <c r="L639" s="7"/>
      <c r="M639" s="7"/>
      <c r="N639" s="7"/>
      <c r="O639" s="7"/>
      <c r="P639" s="7"/>
      <c r="Q639" s="7"/>
      <c r="R639" s="7"/>
    </row>
    <row r="640" spans="6:18" ht="14.25" customHeight="1">
      <c r="F640" s="7"/>
      <c r="G640" s="7"/>
      <c r="H640" s="7"/>
      <c r="I640" s="7"/>
      <c r="J640" s="7"/>
      <c r="K640" s="7"/>
      <c r="L640" s="7"/>
      <c r="M640" s="7"/>
      <c r="N640" s="7"/>
      <c r="O640" s="7"/>
      <c r="P640" s="7"/>
      <c r="Q640" s="7"/>
      <c r="R640" s="7"/>
    </row>
    <row r="641" spans="6:18" ht="14.25" customHeight="1">
      <c r="F641" s="7"/>
      <c r="G641" s="7"/>
      <c r="H641" s="7"/>
      <c r="I641" s="7"/>
      <c r="J641" s="7"/>
      <c r="K641" s="7"/>
      <c r="L641" s="7"/>
      <c r="M641" s="7"/>
      <c r="N641" s="7"/>
      <c r="O641" s="7"/>
      <c r="P641" s="7"/>
      <c r="Q641" s="7"/>
      <c r="R641" s="7"/>
    </row>
    <row r="642" spans="6:18" ht="14.25" customHeight="1">
      <c r="F642" s="7"/>
      <c r="G642" s="7"/>
      <c r="H642" s="7"/>
      <c r="I642" s="7"/>
      <c r="J642" s="7"/>
      <c r="K642" s="7"/>
      <c r="L642" s="7"/>
      <c r="M642" s="7"/>
      <c r="N642" s="7"/>
      <c r="O642" s="7"/>
      <c r="P642" s="7"/>
      <c r="Q642" s="7"/>
      <c r="R642" s="7"/>
    </row>
    <row r="643" spans="6:18" ht="14.25" customHeight="1">
      <c r="F643" s="7"/>
      <c r="G643" s="7"/>
      <c r="H643" s="7"/>
      <c r="I643" s="7"/>
      <c r="J643" s="7"/>
      <c r="K643" s="7"/>
      <c r="L643" s="7"/>
      <c r="M643" s="7"/>
      <c r="N643" s="7"/>
      <c r="O643" s="7"/>
      <c r="P643" s="7"/>
      <c r="Q643" s="7"/>
      <c r="R643" s="7"/>
    </row>
    <row r="644" spans="6:18" ht="14.25" customHeight="1">
      <c r="F644" s="7"/>
      <c r="G644" s="7"/>
      <c r="H644" s="7"/>
      <c r="I644" s="7"/>
      <c r="J644" s="7"/>
      <c r="K644" s="7"/>
      <c r="L644" s="7"/>
      <c r="M644" s="7"/>
      <c r="N644" s="7"/>
      <c r="O644" s="7"/>
      <c r="P644" s="7"/>
      <c r="Q644" s="7"/>
      <c r="R644" s="7"/>
    </row>
    <row r="645" spans="6:18" ht="14.25" customHeight="1">
      <c r="F645" s="7"/>
      <c r="G645" s="7"/>
      <c r="H645" s="7"/>
      <c r="I645" s="7"/>
      <c r="J645" s="7"/>
      <c r="K645" s="7"/>
      <c r="L645" s="7"/>
      <c r="M645" s="7"/>
      <c r="N645" s="7"/>
      <c r="O645" s="7"/>
      <c r="P645" s="7"/>
      <c r="Q645" s="7"/>
      <c r="R645" s="7"/>
    </row>
    <row r="646" spans="6:18" ht="14.25" customHeight="1">
      <c r="F646" s="7"/>
      <c r="G646" s="7"/>
      <c r="H646" s="7"/>
      <c r="I646" s="7"/>
      <c r="J646" s="7"/>
      <c r="K646" s="7"/>
      <c r="L646" s="7"/>
      <c r="M646" s="7"/>
      <c r="N646" s="7"/>
      <c r="O646" s="7"/>
      <c r="P646" s="7"/>
      <c r="Q646" s="7"/>
      <c r="R646" s="7"/>
    </row>
    <row r="647" spans="6:18" ht="14.25" customHeight="1">
      <c r="F647" s="7"/>
      <c r="G647" s="7"/>
      <c r="H647" s="7"/>
      <c r="I647" s="7"/>
      <c r="J647" s="7"/>
      <c r="K647" s="7"/>
      <c r="L647" s="7"/>
      <c r="M647" s="7"/>
      <c r="N647" s="7"/>
      <c r="O647" s="7"/>
      <c r="P647" s="7"/>
      <c r="Q647" s="7"/>
      <c r="R647" s="7"/>
    </row>
    <row r="648" spans="6:18" ht="14.25" customHeight="1">
      <c r="F648" s="7"/>
      <c r="G648" s="7"/>
      <c r="H648" s="7"/>
      <c r="I648" s="7"/>
      <c r="J648" s="7"/>
      <c r="K648" s="7"/>
      <c r="L648" s="7"/>
      <c r="M648" s="7"/>
      <c r="N648" s="7"/>
      <c r="O648" s="7"/>
      <c r="P648" s="7"/>
      <c r="Q648" s="7"/>
      <c r="R648" s="7"/>
    </row>
    <row r="649" spans="6:18" ht="14.25" customHeight="1">
      <c r="F649" s="7"/>
      <c r="G649" s="7"/>
      <c r="H649" s="7"/>
      <c r="I649" s="7"/>
      <c r="J649" s="7"/>
      <c r="K649" s="7"/>
      <c r="L649" s="7"/>
      <c r="M649" s="7"/>
      <c r="N649" s="7"/>
      <c r="O649" s="7"/>
      <c r="P649" s="7"/>
      <c r="Q649" s="7"/>
      <c r="R649" s="7"/>
    </row>
    <row r="650" spans="6:18" ht="14.25" customHeight="1">
      <c r="F650" s="7"/>
      <c r="G650" s="7"/>
      <c r="H650" s="7"/>
      <c r="I650" s="7"/>
      <c r="J650" s="7"/>
      <c r="K650" s="7"/>
      <c r="L650" s="7"/>
      <c r="M650" s="7"/>
      <c r="N650" s="7"/>
      <c r="O650" s="7"/>
      <c r="P650" s="7"/>
      <c r="Q650" s="7"/>
      <c r="R650" s="7"/>
    </row>
    <row r="651" spans="6:18" ht="14.25" customHeight="1">
      <c r="F651" s="7"/>
      <c r="G651" s="7"/>
      <c r="H651" s="7"/>
      <c r="I651" s="7"/>
      <c r="J651" s="7"/>
      <c r="K651" s="7"/>
      <c r="L651" s="7"/>
      <c r="M651" s="7"/>
      <c r="N651" s="7"/>
      <c r="O651" s="7"/>
      <c r="P651" s="7"/>
      <c r="Q651" s="7"/>
      <c r="R651" s="7"/>
    </row>
    <row r="652" spans="6:18" ht="14.25" customHeight="1">
      <c r="F652" s="7"/>
      <c r="G652" s="7"/>
      <c r="H652" s="7"/>
      <c r="I652" s="7"/>
      <c r="J652" s="7"/>
      <c r="K652" s="7"/>
      <c r="L652" s="7"/>
      <c r="M652" s="7"/>
      <c r="N652" s="7"/>
      <c r="O652" s="7"/>
      <c r="P652" s="7"/>
      <c r="Q652" s="7"/>
      <c r="R652" s="7"/>
    </row>
    <row r="653" spans="6:18" ht="14.25" customHeight="1">
      <c r="F653" s="7"/>
      <c r="G653" s="7"/>
      <c r="H653" s="7"/>
      <c r="I653" s="7"/>
      <c r="J653" s="7"/>
      <c r="K653" s="7"/>
      <c r="L653" s="7"/>
      <c r="M653" s="7"/>
      <c r="N653" s="7"/>
      <c r="O653" s="7"/>
      <c r="P653" s="7"/>
      <c r="Q653" s="7"/>
      <c r="R653" s="7"/>
    </row>
    <row r="654" spans="6:18" ht="14.25" customHeight="1">
      <c r="F654" s="7"/>
      <c r="G654" s="7"/>
      <c r="H654" s="7"/>
      <c r="I654" s="7"/>
      <c r="J654" s="7"/>
      <c r="K654" s="7"/>
      <c r="L654" s="7"/>
      <c r="M654" s="7"/>
      <c r="N654" s="7"/>
      <c r="O654" s="7"/>
      <c r="P654" s="7"/>
      <c r="Q654" s="7"/>
      <c r="R654" s="7"/>
    </row>
    <row r="655" spans="6:18" ht="14.25" customHeight="1">
      <c r="F655" s="7"/>
      <c r="G655" s="7"/>
      <c r="H655" s="7"/>
      <c r="I655" s="7"/>
      <c r="J655" s="7"/>
      <c r="K655" s="7"/>
      <c r="L655" s="7"/>
      <c r="M655" s="7"/>
      <c r="N655" s="7"/>
      <c r="O655" s="7"/>
      <c r="P655" s="7"/>
      <c r="Q655" s="7"/>
      <c r="R655" s="7"/>
    </row>
    <row r="656" spans="6:18" ht="14.25" customHeight="1">
      <c r="F656" s="7"/>
      <c r="G656" s="7"/>
      <c r="H656" s="7"/>
      <c r="I656" s="7"/>
      <c r="J656" s="7"/>
      <c r="K656" s="7"/>
      <c r="L656" s="7"/>
      <c r="M656" s="7"/>
      <c r="N656" s="7"/>
      <c r="O656" s="7"/>
      <c r="P656" s="7"/>
      <c r="Q656" s="7"/>
      <c r="R656" s="7"/>
    </row>
    <row r="657" spans="6:18" ht="14.25" customHeight="1">
      <c r="F657" s="7"/>
      <c r="G657" s="7"/>
      <c r="H657" s="7"/>
      <c r="I657" s="7"/>
      <c r="J657" s="7"/>
      <c r="K657" s="7"/>
      <c r="L657" s="7"/>
      <c r="M657" s="7"/>
      <c r="N657" s="7"/>
      <c r="O657" s="7"/>
      <c r="P657" s="7"/>
      <c r="Q657" s="7"/>
      <c r="R657" s="7"/>
    </row>
    <row r="658" spans="6:18" ht="14.25" customHeight="1">
      <c r="F658" s="7"/>
      <c r="G658" s="7"/>
      <c r="H658" s="7"/>
      <c r="I658" s="7"/>
      <c r="J658" s="7"/>
      <c r="K658" s="7"/>
      <c r="L658" s="7"/>
      <c r="M658" s="7"/>
      <c r="N658" s="7"/>
      <c r="O658" s="7"/>
      <c r="P658" s="7"/>
      <c r="Q658" s="7"/>
      <c r="R658" s="7"/>
    </row>
    <row r="659" spans="6:18" ht="14.25" customHeight="1">
      <c r="F659" s="7"/>
      <c r="G659" s="7"/>
      <c r="H659" s="7"/>
      <c r="I659" s="7"/>
      <c r="J659" s="7"/>
      <c r="K659" s="7"/>
      <c r="L659" s="7"/>
      <c r="M659" s="7"/>
      <c r="N659" s="7"/>
      <c r="O659" s="7"/>
      <c r="P659" s="7"/>
      <c r="Q659" s="7"/>
      <c r="R659" s="7"/>
    </row>
    <row r="660" spans="6:18" ht="14.25" customHeight="1">
      <c r="F660" s="7"/>
      <c r="G660" s="7"/>
      <c r="H660" s="7"/>
      <c r="I660" s="7"/>
      <c r="J660" s="7"/>
      <c r="K660" s="7"/>
      <c r="L660" s="7"/>
      <c r="M660" s="7"/>
      <c r="N660" s="7"/>
      <c r="O660" s="7"/>
      <c r="P660" s="7"/>
      <c r="Q660" s="7"/>
      <c r="R660" s="7"/>
    </row>
    <row r="661" spans="6:18" ht="14.25" customHeight="1">
      <c r="F661" s="7"/>
      <c r="G661" s="7"/>
      <c r="H661" s="7"/>
      <c r="I661" s="7"/>
      <c r="J661" s="7"/>
      <c r="K661" s="7"/>
      <c r="L661" s="7"/>
      <c r="M661" s="7"/>
      <c r="N661" s="7"/>
      <c r="O661" s="7"/>
      <c r="P661" s="7"/>
      <c r="Q661" s="7"/>
      <c r="R661" s="7"/>
    </row>
    <row r="662" spans="6:18" ht="14.25" customHeight="1">
      <c r="F662" s="7"/>
      <c r="G662" s="7"/>
      <c r="H662" s="7"/>
      <c r="I662" s="7"/>
      <c r="J662" s="7"/>
      <c r="K662" s="7"/>
      <c r="L662" s="7"/>
      <c r="M662" s="7"/>
      <c r="N662" s="7"/>
      <c r="O662" s="7"/>
      <c r="P662" s="7"/>
      <c r="Q662" s="7"/>
      <c r="R662" s="7"/>
    </row>
    <row r="663" spans="6:18" ht="14.25" customHeight="1">
      <c r="F663" s="7"/>
      <c r="G663" s="7"/>
      <c r="H663" s="7"/>
      <c r="I663" s="7"/>
      <c r="J663" s="7"/>
      <c r="K663" s="7"/>
      <c r="L663" s="7"/>
      <c r="M663" s="7"/>
      <c r="N663" s="7"/>
      <c r="O663" s="7"/>
      <c r="P663" s="7"/>
      <c r="Q663" s="7"/>
      <c r="R663" s="7"/>
    </row>
    <row r="664" spans="6:18" ht="14.25" customHeight="1">
      <c r="F664" s="7"/>
      <c r="G664" s="7"/>
      <c r="H664" s="7"/>
      <c r="I664" s="7"/>
      <c r="J664" s="7"/>
      <c r="K664" s="7"/>
      <c r="L664" s="7"/>
      <c r="M664" s="7"/>
      <c r="N664" s="7"/>
      <c r="O664" s="7"/>
      <c r="P664" s="7"/>
      <c r="Q664" s="7"/>
      <c r="R664" s="7"/>
    </row>
    <row r="665" spans="6:18" ht="14.25" customHeight="1">
      <c r="F665" s="7"/>
      <c r="G665" s="7"/>
      <c r="H665" s="7"/>
      <c r="I665" s="7"/>
      <c r="J665" s="7"/>
      <c r="K665" s="7"/>
      <c r="L665" s="7"/>
      <c r="M665" s="7"/>
      <c r="N665" s="7"/>
      <c r="O665" s="7"/>
      <c r="P665" s="7"/>
      <c r="Q665" s="7"/>
      <c r="R665" s="7"/>
    </row>
    <row r="666" spans="6:18" ht="14.25" customHeight="1">
      <c r="F666" s="7"/>
      <c r="G666" s="7"/>
      <c r="H666" s="7"/>
      <c r="I666" s="7"/>
      <c r="J666" s="7"/>
      <c r="K666" s="7"/>
      <c r="L666" s="7"/>
      <c r="M666" s="7"/>
      <c r="N666" s="7"/>
      <c r="O666" s="7"/>
      <c r="P666" s="7"/>
      <c r="Q666" s="7"/>
      <c r="R666" s="7"/>
    </row>
    <row r="667" spans="6:18" ht="14.25" customHeight="1">
      <c r="F667" s="7"/>
      <c r="G667" s="7"/>
      <c r="H667" s="7"/>
      <c r="I667" s="7"/>
      <c r="J667" s="7"/>
      <c r="K667" s="7"/>
      <c r="L667" s="7"/>
      <c r="M667" s="7"/>
      <c r="N667" s="7"/>
      <c r="O667" s="7"/>
      <c r="P667" s="7"/>
      <c r="Q667" s="7"/>
      <c r="R667" s="7"/>
    </row>
    <row r="668" spans="6:18" ht="14.25" customHeight="1">
      <c r="F668" s="7"/>
      <c r="G668" s="7"/>
      <c r="H668" s="7"/>
      <c r="I668" s="7"/>
      <c r="J668" s="7"/>
      <c r="K668" s="7"/>
      <c r="L668" s="7"/>
      <c r="M668" s="7"/>
      <c r="N668" s="7"/>
      <c r="O668" s="7"/>
      <c r="P668" s="7"/>
      <c r="Q668" s="7"/>
      <c r="R668" s="7"/>
    </row>
    <row r="669" spans="6:18" ht="14.25" customHeight="1">
      <c r="F669" s="7"/>
      <c r="G669" s="7"/>
      <c r="H669" s="7"/>
      <c r="I669" s="7"/>
      <c r="J669" s="7"/>
      <c r="K669" s="7"/>
      <c r="L669" s="7"/>
      <c r="M669" s="7"/>
      <c r="N669" s="7"/>
      <c r="O669" s="7"/>
      <c r="P669" s="7"/>
      <c r="Q669" s="7"/>
      <c r="R669" s="7"/>
    </row>
    <row r="670" spans="6:18" ht="14.25" customHeight="1">
      <c r="F670" s="7"/>
      <c r="G670" s="7"/>
      <c r="H670" s="7"/>
      <c r="I670" s="7"/>
      <c r="J670" s="7"/>
      <c r="K670" s="7"/>
      <c r="L670" s="7"/>
      <c r="M670" s="7"/>
      <c r="N670" s="7"/>
      <c r="O670" s="7"/>
      <c r="P670" s="7"/>
      <c r="Q670" s="7"/>
      <c r="R670" s="7"/>
    </row>
    <row r="671" spans="6:18" ht="14.25" customHeight="1">
      <c r="F671" s="7"/>
      <c r="G671" s="7"/>
      <c r="H671" s="7"/>
      <c r="I671" s="7"/>
      <c r="J671" s="7"/>
      <c r="K671" s="7"/>
      <c r="L671" s="7"/>
      <c r="M671" s="7"/>
      <c r="N671" s="7"/>
      <c r="O671" s="7"/>
      <c r="P671" s="7"/>
      <c r="Q671" s="7"/>
      <c r="R671" s="7"/>
    </row>
    <row r="672" spans="6:18" ht="14.25" customHeight="1">
      <c r="F672" s="7"/>
      <c r="G672" s="7"/>
      <c r="H672" s="7"/>
      <c r="I672" s="7"/>
      <c r="J672" s="7"/>
      <c r="K672" s="7"/>
      <c r="L672" s="7"/>
      <c r="M672" s="7"/>
      <c r="N672" s="7"/>
      <c r="O672" s="7"/>
      <c r="P672" s="7"/>
      <c r="Q672" s="7"/>
      <c r="R672" s="7"/>
    </row>
    <row r="673" spans="6:18" ht="14.25" customHeight="1">
      <c r="F673" s="7"/>
      <c r="G673" s="7"/>
      <c r="H673" s="7"/>
      <c r="I673" s="7"/>
      <c r="J673" s="7"/>
      <c r="K673" s="7"/>
      <c r="L673" s="7"/>
      <c r="M673" s="7"/>
      <c r="N673" s="7"/>
      <c r="O673" s="7"/>
      <c r="P673" s="7"/>
      <c r="Q673" s="7"/>
      <c r="R673" s="7"/>
    </row>
    <row r="674" spans="6:18" ht="14.25" customHeight="1">
      <c r="F674" s="7"/>
      <c r="G674" s="7"/>
      <c r="H674" s="7"/>
      <c r="I674" s="7"/>
      <c r="J674" s="7"/>
      <c r="K674" s="7"/>
      <c r="L674" s="7"/>
      <c r="M674" s="7"/>
      <c r="N674" s="7"/>
      <c r="O674" s="7"/>
      <c r="P674" s="7"/>
      <c r="Q674" s="7"/>
      <c r="R674" s="7"/>
    </row>
    <row r="675" spans="6:18" ht="14.25" customHeight="1">
      <c r="F675" s="7"/>
      <c r="G675" s="7"/>
      <c r="H675" s="7"/>
      <c r="I675" s="7"/>
      <c r="J675" s="7"/>
      <c r="K675" s="7"/>
      <c r="L675" s="7"/>
      <c r="M675" s="7"/>
      <c r="N675" s="7"/>
      <c r="O675" s="7"/>
      <c r="P675" s="7"/>
      <c r="Q675" s="7"/>
      <c r="R675" s="7"/>
    </row>
    <row r="676" spans="6:18" ht="14.25" customHeight="1">
      <c r="F676" s="7"/>
      <c r="G676" s="7"/>
      <c r="H676" s="7"/>
      <c r="I676" s="7"/>
      <c r="J676" s="7"/>
      <c r="K676" s="7"/>
      <c r="L676" s="7"/>
      <c r="M676" s="7"/>
      <c r="N676" s="7"/>
      <c r="O676" s="7"/>
      <c r="P676" s="7"/>
      <c r="Q676" s="7"/>
      <c r="R676" s="7"/>
    </row>
    <row r="677" spans="6:18" ht="14.25" customHeight="1">
      <c r="F677" s="7"/>
      <c r="G677" s="7"/>
      <c r="H677" s="7"/>
      <c r="I677" s="7"/>
      <c r="J677" s="7"/>
      <c r="K677" s="7"/>
      <c r="L677" s="7"/>
      <c r="M677" s="7"/>
      <c r="N677" s="7"/>
      <c r="O677" s="7"/>
      <c r="P677" s="7"/>
      <c r="Q677" s="7"/>
      <c r="R677" s="7"/>
    </row>
    <row r="678" spans="6:18" ht="14.25" customHeight="1">
      <c r="F678" s="7"/>
      <c r="G678" s="7"/>
      <c r="H678" s="7"/>
      <c r="I678" s="7"/>
      <c r="J678" s="7"/>
      <c r="K678" s="7"/>
      <c r="L678" s="7"/>
      <c r="M678" s="7"/>
      <c r="N678" s="7"/>
      <c r="O678" s="7"/>
      <c r="P678" s="7"/>
      <c r="Q678" s="7"/>
      <c r="R678" s="7"/>
    </row>
    <row r="679" spans="6:18" ht="14.25" customHeight="1">
      <c r="F679" s="7"/>
      <c r="G679" s="7"/>
      <c r="H679" s="7"/>
      <c r="I679" s="7"/>
      <c r="J679" s="7"/>
      <c r="K679" s="7"/>
      <c r="L679" s="7"/>
      <c r="M679" s="7"/>
      <c r="N679" s="7"/>
      <c r="O679" s="7"/>
      <c r="P679" s="7"/>
      <c r="Q679" s="7"/>
      <c r="R679" s="7"/>
    </row>
    <row r="680" spans="6:18" ht="14.25" customHeight="1">
      <c r="F680" s="7"/>
      <c r="G680" s="7"/>
      <c r="H680" s="7"/>
      <c r="I680" s="7"/>
      <c r="J680" s="7"/>
      <c r="K680" s="7"/>
      <c r="L680" s="7"/>
      <c r="M680" s="7"/>
      <c r="N680" s="7"/>
      <c r="O680" s="7"/>
      <c r="P680" s="7"/>
      <c r="Q680" s="7"/>
      <c r="R680" s="7"/>
    </row>
    <row r="681" spans="6:18" ht="14.25" customHeight="1">
      <c r="F681" s="7"/>
      <c r="G681" s="7"/>
      <c r="H681" s="7"/>
      <c r="I681" s="7"/>
      <c r="J681" s="7"/>
      <c r="K681" s="7"/>
      <c r="L681" s="7"/>
      <c r="M681" s="7"/>
      <c r="N681" s="7"/>
      <c r="O681" s="7"/>
      <c r="P681" s="7"/>
      <c r="Q681" s="7"/>
      <c r="R681" s="7"/>
    </row>
    <row r="682" spans="6:18" ht="14.25" customHeight="1">
      <c r="F682" s="7"/>
      <c r="G682" s="7"/>
      <c r="H682" s="7"/>
      <c r="I682" s="7"/>
      <c r="J682" s="7"/>
      <c r="K682" s="7"/>
      <c r="L682" s="7"/>
      <c r="M682" s="7"/>
      <c r="N682" s="7"/>
      <c r="O682" s="7"/>
      <c r="P682" s="7"/>
      <c r="Q682" s="7"/>
      <c r="R682" s="7"/>
    </row>
    <row r="683" spans="6:18" ht="14.25" customHeight="1">
      <c r="F683" s="7"/>
      <c r="G683" s="7"/>
      <c r="H683" s="7"/>
      <c r="I683" s="7"/>
      <c r="J683" s="7"/>
      <c r="K683" s="7"/>
      <c r="L683" s="7"/>
      <c r="M683" s="7"/>
      <c r="N683" s="7"/>
      <c r="O683" s="7"/>
      <c r="P683" s="7"/>
      <c r="Q683" s="7"/>
      <c r="R683" s="7"/>
    </row>
    <row r="684" spans="6:18" ht="14.25" customHeight="1">
      <c r="F684" s="7"/>
      <c r="G684" s="7"/>
      <c r="H684" s="7"/>
      <c r="I684" s="7"/>
      <c r="J684" s="7"/>
      <c r="K684" s="7"/>
      <c r="L684" s="7"/>
      <c r="M684" s="7"/>
      <c r="N684" s="7"/>
      <c r="O684" s="7"/>
      <c r="P684" s="7"/>
      <c r="Q684" s="7"/>
      <c r="R684" s="7"/>
    </row>
    <row r="685" spans="6:18" ht="14.25" customHeight="1">
      <c r="F685" s="7"/>
      <c r="G685" s="7"/>
      <c r="H685" s="7"/>
      <c r="I685" s="7"/>
      <c r="J685" s="7"/>
      <c r="K685" s="7"/>
      <c r="L685" s="7"/>
      <c r="M685" s="7"/>
      <c r="N685" s="7"/>
      <c r="O685" s="7"/>
      <c r="P685" s="7"/>
      <c r="Q685" s="7"/>
      <c r="R685" s="7"/>
    </row>
    <row r="686" spans="6:18" ht="14.25" customHeight="1">
      <c r="F686" s="7"/>
      <c r="G686" s="7"/>
      <c r="H686" s="7"/>
      <c r="I686" s="7"/>
      <c r="J686" s="7"/>
      <c r="K686" s="7"/>
      <c r="L686" s="7"/>
      <c r="M686" s="7"/>
      <c r="N686" s="7"/>
      <c r="O686" s="7"/>
      <c r="P686" s="7"/>
      <c r="Q686" s="7"/>
      <c r="R686" s="7"/>
    </row>
    <row r="687" spans="6:18" ht="14.25" customHeight="1">
      <c r="F687" s="7"/>
      <c r="G687" s="7"/>
      <c r="H687" s="7"/>
      <c r="I687" s="7"/>
      <c r="J687" s="7"/>
      <c r="K687" s="7"/>
      <c r="L687" s="7"/>
      <c r="M687" s="7"/>
      <c r="N687" s="7"/>
      <c r="O687" s="7"/>
      <c r="P687" s="7"/>
      <c r="Q687" s="7"/>
      <c r="R687" s="7"/>
    </row>
    <row r="688" spans="6:18" ht="14.25" customHeight="1">
      <c r="F688" s="7"/>
      <c r="G688" s="7"/>
      <c r="H688" s="7"/>
      <c r="I688" s="7"/>
      <c r="J688" s="7"/>
      <c r="K688" s="7"/>
      <c r="L688" s="7"/>
      <c r="M688" s="7"/>
      <c r="N688" s="7"/>
      <c r="O688" s="7"/>
      <c r="P688" s="7"/>
      <c r="Q688" s="7"/>
      <c r="R688" s="7"/>
    </row>
    <row r="689" spans="6:18" ht="14.25" customHeight="1">
      <c r="F689" s="7"/>
      <c r="G689" s="7"/>
      <c r="H689" s="7"/>
      <c r="I689" s="7"/>
      <c r="J689" s="7"/>
      <c r="K689" s="7"/>
      <c r="L689" s="7"/>
      <c r="M689" s="7"/>
      <c r="N689" s="7"/>
      <c r="O689" s="7"/>
      <c r="P689" s="7"/>
      <c r="Q689" s="7"/>
      <c r="R689" s="7"/>
    </row>
    <row r="690" spans="6:18" ht="14.25" customHeight="1">
      <c r="F690" s="7"/>
      <c r="G690" s="7"/>
      <c r="H690" s="7"/>
      <c r="I690" s="7"/>
      <c r="J690" s="7"/>
      <c r="K690" s="7"/>
      <c r="L690" s="7"/>
      <c r="M690" s="7"/>
      <c r="N690" s="7"/>
      <c r="O690" s="7"/>
      <c r="P690" s="7"/>
      <c r="Q690" s="7"/>
      <c r="R690" s="7"/>
    </row>
    <row r="691" spans="6:18" ht="14.25" customHeight="1">
      <c r="F691" s="7"/>
      <c r="G691" s="7"/>
      <c r="H691" s="7"/>
      <c r="I691" s="7"/>
      <c r="J691" s="7"/>
      <c r="K691" s="7"/>
      <c r="L691" s="7"/>
      <c r="M691" s="7"/>
      <c r="N691" s="7"/>
      <c r="O691" s="7"/>
      <c r="P691" s="7"/>
      <c r="Q691" s="7"/>
      <c r="R691" s="7"/>
    </row>
    <row r="692" spans="6:18" ht="14.25" customHeight="1">
      <c r="F692" s="7"/>
      <c r="G692" s="7"/>
      <c r="H692" s="7"/>
      <c r="I692" s="7"/>
      <c r="J692" s="7"/>
      <c r="K692" s="7"/>
      <c r="L692" s="7"/>
      <c r="M692" s="7"/>
      <c r="N692" s="7"/>
      <c r="O692" s="7"/>
      <c r="P692" s="7"/>
      <c r="Q692" s="7"/>
      <c r="R692" s="7"/>
    </row>
    <row r="693" spans="6:18" ht="14.25" customHeight="1">
      <c r="F693" s="7"/>
      <c r="G693" s="7"/>
      <c r="H693" s="7"/>
      <c r="I693" s="7"/>
      <c r="J693" s="7"/>
      <c r="K693" s="7"/>
      <c r="L693" s="7"/>
      <c r="M693" s="7"/>
      <c r="N693" s="7"/>
      <c r="O693" s="7"/>
      <c r="P693" s="7"/>
      <c r="Q693" s="7"/>
      <c r="R693" s="7"/>
    </row>
    <row r="694" spans="6:18" ht="14.25" customHeight="1">
      <c r="F694" s="7"/>
      <c r="G694" s="7"/>
      <c r="H694" s="7"/>
      <c r="I694" s="7"/>
      <c r="J694" s="7"/>
      <c r="K694" s="7"/>
      <c r="L694" s="7"/>
      <c r="M694" s="7"/>
      <c r="N694" s="7"/>
      <c r="O694" s="7"/>
      <c r="P694" s="7"/>
      <c r="Q694" s="7"/>
      <c r="R694" s="7"/>
    </row>
    <row r="695" spans="6:18" ht="14.25" customHeight="1">
      <c r="F695" s="7"/>
      <c r="G695" s="7"/>
      <c r="H695" s="7"/>
      <c r="I695" s="7"/>
      <c r="J695" s="7"/>
      <c r="K695" s="7"/>
      <c r="L695" s="7"/>
      <c r="M695" s="7"/>
      <c r="N695" s="7"/>
      <c r="O695" s="7"/>
      <c r="P695" s="7"/>
      <c r="Q695" s="7"/>
      <c r="R695" s="7"/>
    </row>
    <row r="696" spans="6:18" ht="14.25" customHeight="1">
      <c r="F696" s="7"/>
      <c r="G696" s="7"/>
      <c r="H696" s="7"/>
      <c r="I696" s="7"/>
      <c r="J696" s="7"/>
      <c r="K696" s="7"/>
      <c r="L696" s="7"/>
      <c r="M696" s="7"/>
      <c r="N696" s="7"/>
      <c r="O696" s="7"/>
      <c r="P696" s="7"/>
      <c r="Q696" s="7"/>
      <c r="R696" s="7"/>
    </row>
    <row r="697" spans="6:18" ht="14.25" customHeight="1">
      <c r="F697" s="7"/>
      <c r="G697" s="7"/>
      <c r="H697" s="7"/>
      <c r="I697" s="7"/>
      <c r="J697" s="7"/>
      <c r="K697" s="7"/>
      <c r="L697" s="7"/>
      <c r="M697" s="7"/>
      <c r="N697" s="7"/>
      <c r="O697" s="7"/>
      <c r="P697" s="7"/>
      <c r="Q697" s="7"/>
      <c r="R697" s="7"/>
    </row>
    <row r="698" spans="6:18" ht="14.25" customHeight="1">
      <c r="F698" s="7"/>
      <c r="G698" s="7"/>
      <c r="H698" s="7"/>
      <c r="I698" s="7"/>
      <c r="J698" s="7"/>
      <c r="K698" s="7"/>
      <c r="L698" s="7"/>
      <c r="M698" s="7"/>
      <c r="N698" s="7"/>
      <c r="O698" s="7"/>
      <c r="P698" s="7"/>
      <c r="Q698" s="7"/>
      <c r="R698" s="7"/>
    </row>
    <row r="699" spans="6:18" ht="14.25" customHeight="1">
      <c r="F699" s="7"/>
      <c r="G699" s="7"/>
      <c r="H699" s="7"/>
      <c r="I699" s="7"/>
      <c r="J699" s="7"/>
      <c r="K699" s="7"/>
      <c r="L699" s="7"/>
      <c r="M699" s="7"/>
      <c r="N699" s="7"/>
      <c r="O699" s="7"/>
      <c r="P699" s="7"/>
      <c r="Q699" s="7"/>
      <c r="R699" s="7"/>
    </row>
    <row r="700" spans="6:18" ht="14.25" customHeight="1">
      <c r="F700" s="7"/>
      <c r="G700" s="7"/>
      <c r="H700" s="7"/>
      <c r="I700" s="7"/>
      <c r="J700" s="7"/>
      <c r="K700" s="7"/>
      <c r="L700" s="7"/>
      <c r="M700" s="7"/>
      <c r="N700" s="7"/>
      <c r="O700" s="7"/>
      <c r="P700" s="7"/>
      <c r="Q700" s="7"/>
      <c r="R700" s="7"/>
    </row>
    <row r="701" spans="6:18" ht="14.25" customHeight="1">
      <c r="F701" s="7"/>
      <c r="G701" s="7"/>
      <c r="H701" s="7"/>
      <c r="I701" s="7"/>
      <c r="J701" s="7"/>
      <c r="K701" s="7"/>
      <c r="L701" s="7"/>
      <c r="M701" s="7"/>
      <c r="N701" s="7"/>
      <c r="O701" s="7"/>
      <c r="P701" s="7"/>
      <c r="Q701" s="7"/>
      <c r="R701" s="7"/>
    </row>
    <row r="702" spans="6:18" ht="14.25" customHeight="1">
      <c r="F702" s="7"/>
      <c r="G702" s="7"/>
      <c r="H702" s="7"/>
      <c r="I702" s="7"/>
      <c r="J702" s="7"/>
      <c r="K702" s="7"/>
      <c r="L702" s="7"/>
      <c r="M702" s="7"/>
      <c r="N702" s="7"/>
      <c r="O702" s="7"/>
      <c r="P702" s="7"/>
      <c r="Q702" s="7"/>
      <c r="R702" s="7"/>
    </row>
    <row r="703" spans="6:18" ht="14.25" customHeight="1">
      <c r="F703" s="7"/>
      <c r="G703" s="7"/>
      <c r="H703" s="7"/>
      <c r="I703" s="7"/>
      <c r="J703" s="7"/>
      <c r="K703" s="7"/>
      <c r="L703" s="7"/>
      <c r="M703" s="7"/>
      <c r="N703" s="7"/>
      <c r="O703" s="7"/>
      <c r="P703" s="7"/>
      <c r="Q703" s="7"/>
      <c r="R703" s="7"/>
    </row>
    <row r="704" spans="6:18" ht="14.25" customHeight="1">
      <c r="F704" s="7"/>
      <c r="G704" s="7"/>
      <c r="H704" s="7"/>
      <c r="I704" s="7"/>
      <c r="J704" s="7"/>
      <c r="K704" s="7"/>
      <c r="L704" s="7"/>
      <c r="M704" s="7"/>
      <c r="N704" s="7"/>
      <c r="O704" s="7"/>
      <c r="P704" s="7"/>
      <c r="Q704" s="7"/>
      <c r="R704" s="7"/>
    </row>
    <row r="705" spans="6:18" ht="14.25" customHeight="1">
      <c r="F705" s="7"/>
      <c r="G705" s="7"/>
      <c r="H705" s="7"/>
      <c r="I705" s="7"/>
      <c r="J705" s="7"/>
      <c r="K705" s="7"/>
      <c r="L705" s="7"/>
      <c r="M705" s="7"/>
      <c r="N705" s="7"/>
      <c r="O705" s="7"/>
      <c r="P705" s="7"/>
      <c r="Q705" s="7"/>
      <c r="R705" s="7"/>
    </row>
    <row r="706" spans="6:18" ht="14.25" customHeight="1">
      <c r="F706" s="7"/>
      <c r="G706" s="7"/>
      <c r="H706" s="7"/>
      <c r="I706" s="7"/>
      <c r="J706" s="7"/>
      <c r="K706" s="7"/>
      <c r="L706" s="7"/>
      <c r="M706" s="7"/>
      <c r="N706" s="7"/>
      <c r="O706" s="7"/>
      <c r="P706" s="7"/>
      <c r="Q706" s="7"/>
      <c r="R706" s="7"/>
    </row>
    <row r="707" spans="6:18" ht="14.25" customHeight="1">
      <c r="F707" s="7"/>
      <c r="G707" s="7"/>
      <c r="H707" s="7"/>
      <c r="I707" s="7"/>
      <c r="J707" s="7"/>
      <c r="K707" s="7"/>
      <c r="L707" s="7"/>
      <c r="M707" s="7"/>
      <c r="N707" s="7"/>
      <c r="O707" s="7"/>
      <c r="P707" s="7"/>
      <c r="Q707" s="7"/>
      <c r="R707" s="7"/>
    </row>
    <row r="708" spans="6:18" ht="14.25" customHeight="1">
      <c r="F708" s="7"/>
      <c r="G708" s="7"/>
      <c r="H708" s="7"/>
      <c r="I708" s="7"/>
      <c r="J708" s="7"/>
      <c r="K708" s="7"/>
      <c r="L708" s="7"/>
      <c r="M708" s="7"/>
      <c r="N708" s="7"/>
      <c r="O708" s="7"/>
      <c r="P708" s="7"/>
      <c r="Q708" s="7"/>
      <c r="R708" s="7"/>
    </row>
    <row r="709" spans="6:18" ht="14.25" customHeight="1">
      <c r="F709" s="7"/>
      <c r="G709" s="7"/>
      <c r="H709" s="7"/>
      <c r="I709" s="7"/>
      <c r="J709" s="7"/>
      <c r="K709" s="7"/>
      <c r="L709" s="7"/>
      <c r="M709" s="7"/>
      <c r="N709" s="7"/>
      <c r="O709" s="7"/>
      <c r="P709" s="7"/>
      <c r="Q709" s="7"/>
      <c r="R709" s="7"/>
    </row>
    <row r="710" spans="6:18" ht="14.25" customHeight="1">
      <c r="F710" s="7"/>
      <c r="G710" s="7"/>
      <c r="H710" s="7"/>
      <c r="I710" s="7"/>
      <c r="J710" s="7"/>
      <c r="K710" s="7"/>
      <c r="L710" s="7"/>
      <c r="M710" s="7"/>
      <c r="N710" s="7"/>
      <c r="O710" s="7"/>
      <c r="P710" s="7"/>
      <c r="Q710" s="7"/>
      <c r="R710" s="7"/>
    </row>
    <row r="711" spans="6:18" ht="14.25" customHeight="1">
      <c r="F711" s="7"/>
      <c r="G711" s="7"/>
      <c r="H711" s="7"/>
      <c r="I711" s="7"/>
      <c r="J711" s="7"/>
      <c r="K711" s="7"/>
      <c r="L711" s="7"/>
      <c r="M711" s="7"/>
      <c r="N711" s="7"/>
      <c r="O711" s="7"/>
      <c r="P711" s="7"/>
      <c r="Q711" s="7"/>
      <c r="R711" s="7"/>
    </row>
    <row r="712" spans="6:18" ht="14.25" customHeight="1">
      <c r="F712" s="7"/>
      <c r="G712" s="7"/>
      <c r="H712" s="7"/>
      <c r="I712" s="7"/>
      <c r="J712" s="7"/>
      <c r="K712" s="7"/>
      <c r="L712" s="7"/>
      <c r="M712" s="7"/>
      <c r="N712" s="7"/>
      <c r="O712" s="7"/>
      <c r="P712" s="7"/>
      <c r="Q712" s="7"/>
      <c r="R712" s="7"/>
    </row>
    <row r="713" spans="6:18" ht="14.25" customHeight="1">
      <c r="F713" s="7"/>
      <c r="G713" s="7"/>
      <c r="H713" s="7"/>
      <c r="I713" s="7"/>
      <c r="J713" s="7"/>
      <c r="K713" s="7"/>
      <c r="L713" s="7"/>
      <c r="M713" s="7"/>
      <c r="N713" s="7"/>
      <c r="O713" s="7"/>
      <c r="P713" s="7"/>
      <c r="Q713" s="7"/>
      <c r="R713" s="7"/>
    </row>
    <row r="714" spans="6:18" ht="14.25" customHeight="1">
      <c r="F714" s="7"/>
      <c r="G714" s="7"/>
      <c r="H714" s="7"/>
      <c r="I714" s="7"/>
      <c r="J714" s="7"/>
      <c r="K714" s="7"/>
      <c r="L714" s="7"/>
      <c r="M714" s="7"/>
      <c r="N714" s="7"/>
      <c r="O714" s="7"/>
      <c r="P714" s="7"/>
      <c r="Q714" s="7"/>
      <c r="R714" s="7"/>
    </row>
    <row r="715" spans="6:18" ht="14.25" customHeight="1">
      <c r="F715" s="7"/>
      <c r="G715" s="7"/>
      <c r="H715" s="7"/>
      <c r="I715" s="7"/>
      <c r="J715" s="7"/>
      <c r="K715" s="7"/>
      <c r="L715" s="7"/>
      <c r="M715" s="7"/>
      <c r="N715" s="7"/>
      <c r="O715" s="7"/>
      <c r="P715" s="7"/>
      <c r="Q715" s="7"/>
      <c r="R715" s="7"/>
    </row>
    <row r="716" spans="6:18" ht="14.25" customHeight="1">
      <c r="F716" s="7"/>
      <c r="G716" s="7"/>
      <c r="H716" s="7"/>
      <c r="I716" s="7"/>
      <c r="J716" s="7"/>
      <c r="K716" s="7"/>
      <c r="L716" s="7"/>
      <c r="M716" s="7"/>
      <c r="N716" s="7"/>
      <c r="O716" s="7"/>
      <c r="P716" s="7"/>
      <c r="Q716" s="7"/>
      <c r="R716" s="7"/>
    </row>
    <row r="717" spans="6:18" ht="14.25" customHeight="1">
      <c r="F717" s="7"/>
      <c r="G717" s="7"/>
      <c r="H717" s="7"/>
      <c r="I717" s="7"/>
      <c r="J717" s="7"/>
      <c r="K717" s="7"/>
      <c r="L717" s="7"/>
      <c r="M717" s="7"/>
      <c r="N717" s="7"/>
      <c r="O717" s="7"/>
      <c r="P717" s="7"/>
      <c r="Q717" s="7"/>
      <c r="R717" s="7"/>
    </row>
    <row r="718" spans="6:18" ht="14.25" customHeight="1">
      <c r="F718" s="7"/>
      <c r="G718" s="7"/>
      <c r="H718" s="7"/>
      <c r="I718" s="7"/>
      <c r="J718" s="7"/>
      <c r="K718" s="7"/>
      <c r="L718" s="7"/>
      <c r="M718" s="7"/>
      <c r="N718" s="7"/>
      <c r="O718" s="7"/>
      <c r="P718" s="7"/>
      <c r="Q718" s="7"/>
      <c r="R718" s="7"/>
    </row>
    <row r="719" spans="6:18" ht="14.25" customHeight="1">
      <c r="F719" s="7"/>
      <c r="G719" s="7"/>
      <c r="H719" s="7"/>
      <c r="I719" s="7"/>
      <c r="J719" s="7"/>
      <c r="K719" s="7"/>
      <c r="L719" s="7"/>
      <c r="M719" s="7"/>
      <c r="N719" s="7"/>
      <c r="O719" s="7"/>
      <c r="P719" s="7"/>
      <c r="Q719" s="7"/>
      <c r="R719" s="7"/>
    </row>
    <row r="720" spans="6:18" ht="14.25" customHeight="1">
      <c r="F720" s="7"/>
      <c r="G720" s="7"/>
      <c r="H720" s="7"/>
      <c r="I720" s="7"/>
      <c r="J720" s="7"/>
      <c r="K720" s="7"/>
      <c r="L720" s="7"/>
      <c r="M720" s="7"/>
      <c r="N720" s="7"/>
      <c r="O720" s="7"/>
      <c r="P720" s="7"/>
      <c r="Q720" s="7"/>
      <c r="R720" s="7"/>
    </row>
    <row r="721" spans="6:18" ht="14.25" customHeight="1">
      <c r="F721" s="7"/>
      <c r="G721" s="7"/>
      <c r="H721" s="7"/>
      <c r="I721" s="7"/>
      <c r="J721" s="7"/>
      <c r="K721" s="7"/>
      <c r="L721" s="7"/>
      <c r="M721" s="7"/>
      <c r="N721" s="7"/>
      <c r="O721" s="7"/>
      <c r="P721" s="7"/>
      <c r="Q721" s="7"/>
      <c r="R721" s="7"/>
    </row>
    <row r="722" spans="6:18" ht="14.25" customHeight="1">
      <c r="F722" s="7"/>
      <c r="G722" s="7"/>
      <c r="H722" s="7"/>
      <c r="I722" s="7"/>
      <c r="J722" s="7"/>
      <c r="K722" s="7"/>
      <c r="L722" s="7"/>
      <c r="M722" s="7"/>
      <c r="N722" s="7"/>
      <c r="O722" s="7"/>
      <c r="P722" s="7"/>
      <c r="Q722" s="7"/>
      <c r="R722" s="7"/>
    </row>
    <row r="723" spans="6:18" ht="14.25" customHeight="1">
      <c r="F723" s="7"/>
      <c r="G723" s="7"/>
      <c r="H723" s="7"/>
      <c r="I723" s="7"/>
      <c r="J723" s="7"/>
      <c r="K723" s="7"/>
      <c r="L723" s="7"/>
      <c r="M723" s="7"/>
      <c r="N723" s="7"/>
      <c r="O723" s="7"/>
      <c r="P723" s="7"/>
      <c r="Q723" s="7"/>
      <c r="R723" s="7"/>
    </row>
    <row r="724" spans="6:18" ht="14.25" customHeight="1">
      <c r="F724" s="7"/>
      <c r="G724" s="7"/>
      <c r="H724" s="7"/>
      <c r="I724" s="7"/>
      <c r="J724" s="7"/>
      <c r="K724" s="7"/>
      <c r="L724" s="7"/>
      <c r="M724" s="7"/>
      <c r="N724" s="7"/>
      <c r="O724" s="7"/>
      <c r="P724" s="7"/>
      <c r="Q724" s="7"/>
      <c r="R724" s="7"/>
    </row>
    <row r="725" spans="6:18" ht="14.25" customHeight="1">
      <c r="F725" s="7"/>
      <c r="G725" s="7"/>
      <c r="H725" s="7"/>
      <c r="I725" s="7"/>
      <c r="J725" s="7"/>
      <c r="K725" s="7"/>
      <c r="L725" s="7"/>
      <c r="M725" s="7"/>
      <c r="N725" s="7"/>
      <c r="O725" s="7"/>
      <c r="P725" s="7"/>
      <c r="Q725" s="7"/>
      <c r="R725" s="7"/>
    </row>
    <row r="726" spans="6:18" ht="14.25" customHeight="1">
      <c r="F726" s="7"/>
      <c r="G726" s="7"/>
      <c r="H726" s="7"/>
      <c r="I726" s="7"/>
      <c r="J726" s="7"/>
      <c r="K726" s="7"/>
      <c r="L726" s="7"/>
      <c r="M726" s="7"/>
      <c r="N726" s="7"/>
      <c r="O726" s="7"/>
      <c r="P726" s="7"/>
      <c r="Q726" s="7"/>
      <c r="R726" s="7"/>
    </row>
    <row r="727" spans="6:18" ht="14.25" customHeight="1">
      <c r="F727" s="7"/>
      <c r="G727" s="7"/>
      <c r="H727" s="7"/>
      <c r="I727" s="7"/>
      <c r="J727" s="7"/>
      <c r="K727" s="7"/>
      <c r="L727" s="7"/>
      <c r="M727" s="7"/>
      <c r="N727" s="7"/>
      <c r="O727" s="7"/>
      <c r="P727" s="7"/>
      <c r="Q727" s="7"/>
      <c r="R727" s="7"/>
    </row>
    <row r="728" spans="6:18" ht="14.25" customHeight="1">
      <c r="F728" s="7"/>
      <c r="G728" s="7"/>
      <c r="H728" s="7"/>
      <c r="I728" s="7"/>
      <c r="J728" s="7"/>
      <c r="K728" s="7"/>
      <c r="L728" s="7"/>
      <c r="M728" s="7"/>
      <c r="N728" s="7"/>
      <c r="O728" s="7"/>
      <c r="P728" s="7"/>
      <c r="Q728" s="7"/>
      <c r="R728" s="7"/>
    </row>
    <row r="729" spans="6:18" ht="14.25" customHeight="1">
      <c r="F729" s="7"/>
      <c r="G729" s="7"/>
      <c r="H729" s="7"/>
      <c r="I729" s="7"/>
      <c r="J729" s="7"/>
      <c r="K729" s="7"/>
      <c r="L729" s="7"/>
      <c r="M729" s="7"/>
      <c r="N729" s="7"/>
      <c r="O729" s="7"/>
      <c r="P729" s="7"/>
      <c r="Q729" s="7"/>
      <c r="R729" s="7"/>
    </row>
    <row r="730" spans="6:18" ht="14.25" customHeight="1">
      <c r="F730" s="7"/>
      <c r="G730" s="7"/>
      <c r="H730" s="7"/>
      <c r="I730" s="7"/>
      <c r="J730" s="7"/>
      <c r="K730" s="7"/>
      <c r="L730" s="7"/>
      <c r="M730" s="7"/>
      <c r="N730" s="7"/>
      <c r="O730" s="7"/>
      <c r="P730" s="7"/>
      <c r="Q730" s="7"/>
      <c r="R730" s="7"/>
    </row>
    <row r="731" spans="6:18" ht="14.25" customHeight="1">
      <c r="F731" s="7"/>
      <c r="G731" s="7"/>
      <c r="H731" s="7"/>
      <c r="I731" s="7"/>
      <c r="J731" s="7"/>
      <c r="K731" s="7"/>
      <c r="L731" s="7"/>
      <c r="M731" s="7"/>
      <c r="N731" s="7"/>
      <c r="O731" s="7"/>
      <c r="P731" s="7"/>
      <c r="Q731" s="7"/>
      <c r="R731" s="7"/>
    </row>
    <row r="732" spans="6:18" ht="14.25" customHeight="1">
      <c r="F732" s="7"/>
      <c r="G732" s="7"/>
      <c r="H732" s="7"/>
      <c r="I732" s="7"/>
      <c r="J732" s="7"/>
      <c r="K732" s="7"/>
      <c r="L732" s="7"/>
      <c r="M732" s="7"/>
      <c r="N732" s="7"/>
      <c r="O732" s="7"/>
      <c r="P732" s="7"/>
      <c r="Q732" s="7"/>
      <c r="R732" s="7"/>
    </row>
    <row r="733" spans="6:18" ht="14.25" customHeight="1">
      <c r="F733" s="7"/>
      <c r="G733" s="7"/>
      <c r="H733" s="7"/>
      <c r="I733" s="7"/>
      <c r="J733" s="7"/>
      <c r="K733" s="7"/>
      <c r="L733" s="7"/>
      <c r="M733" s="7"/>
      <c r="N733" s="7"/>
      <c r="O733" s="7"/>
      <c r="P733" s="7"/>
      <c r="Q733" s="7"/>
      <c r="R733" s="7"/>
    </row>
    <row r="734" spans="6:18" ht="14.25" customHeight="1">
      <c r="F734" s="7"/>
      <c r="G734" s="7"/>
      <c r="H734" s="7"/>
      <c r="I734" s="7"/>
      <c r="J734" s="7"/>
      <c r="K734" s="7"/>
      <c r="L734" s="7"/>
      <c r="M734" s="7"/>
      <c r="N734" s="7"/>
      <c r="O734" s="7"/>
      <c r="P734" s="7"/>
      <c r="Q734" s="7"/>
      <c r="R734" s="7"/>
    </row>
    <row r="735" spans="6:18" ht="14.25" customHeight="1">
      <c r="F735" s="7"/>
      <c r="G735" s="7"/>
      <c r="H735" s="7"/>
      <c r="I735" s="7"/>
      <c r="J735" s="7"/>
      <c r="K735" s="7"/>
      <c r="L735" s="7"/>
      <c r="M735" s="7"/>
      <c r="N735" s="7"/>
      <c r="O735" s="7"/>
      <c r="P735" s="7"/>
      <c r="Q735" s="7"/>
      <c r="R735" s="7"/>
    </row>
    <row r="736" spans="6:18" ht="14.25" customHeight="1">
      <c r="F736" s="7"/>
      <c r="G736" s="7"/>
      <c r="H736" s="7"/>
      <c r="I736" s="7"/>
      <c r="J736" s="7"/>
      <c r="K736" s="7"/>
      <c r="L736" s="7"/>
      <c r="M736" s="7"/>
      <c r="N736" s="7"/>
      <c r="O736" s="7"/>
      <c r="P736" s="7"/>
      <c r="Q736" s="7"/>
      <c r="R736" s="7"/>
    </row>
    <row r="737" spans="6:18" ht="14.25" customHeight="1">
      <c r="F737" s="7"/>
      <c r="G737" s="7"/>
      <c r="H737" s="7"/>
      <c r="I737" s="7"/>
      <c r="J737" s="7"/>
      <c r="K737" s="7"/>
      <c r="L737" s="7"/>
      <c r="M737" s="7"/>
      <c r="N737" s="7"/>
      <c r="O737" s="7"/>
      <c r="P737" s="7"/>
      <c r="Q737" s="7"/>
      <c r="R737" s="7"/>
    </row>
    <row r="738" spans="6:18" ht="14.25" customHeight="1">
      <c r="F738" s="7"/>
      <c r="G738" s="7"/>
      <c r="H738" s="7"/>
      <c r="I738" s="7"/>
      <c r="J738" s="7"/>
      <c r="K738" s="7"/>
      <c r="L738" s="7"/>
      <c r="M738" s="7"/>
      <c r="N738" s="7"/>
      <c r="O738" s="7"/>
      <c r="P738" s="7"/>
      <c r="Q738" s="7"/>
      <c r="R738" s="7"/>
    </row>
    <row r="739" spans="6:18" ht="14.25" customHeight="1">
      <c r="F739" s="7"/>
      <c r="G739" s="7"/>
      <c r="H739" s="7"/>
      <c r="I739" s="7"/>
      <c r="J739" s="7"/>
      <c r="K739" s="7"/>
      <c r="L739" s="7"/>
      <c r="M739" s="7"/>
      <c r="N739" s="7"/>
      <c r="O739" s="7"/>
      <c r="P739" s="7"/>
      <c r="Q739" s="7"/>
      <c r="R739" s="7"/>
    </row>
    <row r="740" spans="6:18" ht="14.25" customHeight="1">
      <c r="F740" s="7"/>
      <c r="G740" s="7"/>
      <c r="H740" s="7"/>
      <c r="I740" s="7"/>
      <c r="J740" s="7"/>
      <c r="K740" s="7"/>
      <c r="L740" s="7"/>
      <c r="M740" s="7"/>
      <c r="N740" s="7"/>
      <c r="O740" s="7"/>
      <c r="P740" s="7"/>
      <c r="Q740" s="7"/>
      <c r="R740" s="7"/>
    </row>
    <row r="741" spans="6:18" ht="14.25" customHeight="1">
      <c r="F741" s="7"/>
      <c r="G741" s="7"/>
      <c r="H741" s="7"/>
      <c r="I741" s="7"/>
      <c r="J741" s="7"/>
      <c r="K741" s="7"/>
      <c r="L741" s="7"/>
      <c r="M741" s="7"/>
      <c r="N741" s="7"/>
      <c r="O741" s="7"/>
      <c r="P741" s="7"/>
      <c r="Q741" s="7"/>
      <c r="R741" s="7"/>
    </row>
    <row r="742" spans="6:18" ht="14.25" customHeight="1">
      <c r="F742" s="7"/>
      <c r="G742" s="7"/>
      <c r="H742" s="7"/>
      <c r="I742" s="7"/>
      <c r="J742" s="7"/>
      <c r="K742" s="7"/>
      <c r="L742" s="7"/>
      <c r="M742" s="7"/>
      <c r="N742" s="7"/>
      <c r="O742" s="7"/>
      <c r="P742" s="7"/>
      <c r="Q742" s="7"/>
      <c r="R742" s="7"/>
    </row>
    <row r="743" spans="6:18" ht="14.25" customHeight="1">
      <c r="F743" s="7"/>
      <c r="G743" s="7"/>
      <c r="H743" s="7"/>
      <c r="I743" s="7"/>
      <c r="J743" s="7"/>
      <c r="K743" s="7"/>
      <c r="L743" s="7"/>
      <c r="M743" s="7"/>
      <c r="N743" s="7"/>
      <c r="O743" s="7"/>
      <c r="P743" s="7"/>
      <c r="Q743" s="7"/>
      <c r="R743" s="7"/>
    </row>
    <row r="744" spans="6:18" ht="14.25" customHeight="1">
      <c r="F744" s="7"/>
      <c r="G744" s="7"/>
      <c r="H744" s="7"/>
      <c r="I744" s="7"/>
      <c r="J744" s="7"/>
      <c r="K744" s="7"/>
      <c r="L744" s="7"/>
      <c r="M744" s="7"/>
      <c r="N744" s="7"/>
      <c r="O744" s="7"/>
      <c r="P744" s="7"/>
      <c r="Q744" s="7"/>
      <c r="R744" s="7"/>
    </row>
    <row r="745" spans="6:18" ht="14.25" customHeight="1">
      <c r="F745" s="7"/>
      <c r="G745" s="7"/>
      <c r="H745" s="7"/>
      <c r="I745" s="7"/>
      <c r="J745" s="7"/>
      <c r="K745" s="7"/>
      <c r="L745" s="7"/>
      <c r="M745" s="7"/>
      <c r="N745" s="7"/>
      <c r="O745" s="7"/>
      <c r="P745" s="7"/>
      <c r="Q745" s="7"/>
      <c r="R745" s="7"/>
    </row>
    <row r="746" spans="6:18" ht="14.25" customHeight="1">
      <c r="F746" s="7"/>
      <c r="G746" s="7"/>
      <c r="H746" s="7"/>
      <c r="I746" s="7"/>
      <c r="J746" s="7"/>
      <c r="K746" s="7"/>
      <c r="L746" s="7"/>
      <c r="M746" s="7"/>
      <c r="N746" s="7"/>
      <c r="O746" s="7"/>
      <c r="P746" s="7"/>
      <c r="Q746" s="7"/>
      <c r="R746" s="7"/>
    </row>
    <row r="747" spans="6:18" ht="14.25" customHeight="1">
      <c r="F747" s="7"/>
      <c r="G747" s="7"/>
      <c r="H747" s="7"/>
      <c r="I747" s="7"/>
      <c r="J747" s="7"/>
      <c r="K747" s="7"/>
      <c r="L747" s="7"/>
      <c r="M747" s="7"/>
      <c r="N747" s="7"/>
      <c r="O747" s="7"/>
      <c r="P747" s="7"/>
      <c r="Q747" s="7"/>
      <c r="R747" s="7"/>
    </row>
    <row r="748" spans="6:18" ht="14.25" customHeight="1">
      <c r="F748" s="7"/>
      <c r="G748" s="7"/>
      <c r="H748" s="7"/>
      <c r="I748" s="7"/>
      <c r="J748" s="7"/>
      <c r="K748" s="7"/>
      <c r="L748" s="7"/>
      <c r="M748" s="7"/>
      <c r="N748" s="7"/>
      <c r="O748" s="7"/>
      <c r="P748" s="7"/>
      <c r="Q748" s="7"/>
      <c r="R748" s="7"/>
    </row>
    <row r="749" spans="6:18" ht="14.25" customHeight="1">
      <c r="F749" s="7"/>
      <c r="G749" s="7"/>
      <c r="H749" s="7"/>
      <c r="I749" s="7"/>
      <c r="J749" s="7"/>
      <c r="K749" s="7"/>
      <c r="L749" s="7"/>
      <c r="M749" s="7"/>
      <c r="N749" s="7"/>
      <c r="O749" s="7"/>
      <c r="P749" s="7"/>
      <c r="Q749" s="7"/>
      <c r="R749" s="7"/>
    </row>
    <row r="750" spans="6:18" ht="14.25" customHeight="1">
      <c r="F750" s="7"/>
      <c r="G750" s="7"/>
      <c r="H750" s="7"/>
      <c r="I750" s="7"/>
      <c r="J750" s="7"/>
      <c r="K750" s="7"/>
      <c r="L750" s="7"/>
      <c r="M750" s="7"/>
      <c r="N750" s="7"/>
      <c r="O750" s="7"/>
      <c r="P750" s="7"/>
      <c r="Q750" s="7"/>
      <c r="R750" s="7"/>
    </row>
    <row r="751" spans="6:18" ht="14.25" customHeight="1">
      <c r="F751" s="7"/>
      <c r="G751" s="7"/>
      <c r="H751" s="7"/>
      <c r="I751" s="7"/>
      <c r="J751" s="7"/>
      <c r="K751" s="7"/>
      <c r="L751" s="7"/>
      <c r="M751" s="7"/>
      <c r="N751" s="7"/>
      <c r="O751" s="7"/>
      <c r="P751" s="7"/>
      <c r="Q751" s="7"/>
      <c r="R751" s="7"/>
    </row>
    <row r="752" spans="6:18" ht="14.25" customHeight="1">
      <c r="F752" s="7"/>
      <c r="G752" s="7"/>
      <c r="H752" s="7"/>
      <c r="I752" s="7"/>
      <c r="J752" s="7"/>
      <c r="K752" s="7"/>
      <c r="L752" s="7"/>
      <c r="M752" s="7"/>
      <c r="N752" s="7"/>
      <c r="O752" s="7"/>
      <c r="P752" s="7"/>
      <c r="Q752" s="7"/>
      <c r="R752" s="7"/>
    </row>
    <row r="753" spans="6:18" ht="14.25" customHeight="1">
      <c r="F753" s="7"/>
      <c r="G753" s="7"/>
      <c r="H753" s="7"/>
      <c r="I753" s="7"/>
      <c r="J753" s="7"/>
      <c r="K753" s="7"/>
      <c r="L753" s="7"/>
      <c r="M753" s="7"/>
      <c r="N753" s="7"/>
      <c r="O753" s="7"/>
      <c r="P753" s="7"/>
      <c r="Q753" s="7"/>
      <c r="R753" s="7"/>
    </row>
    <row r="754" spans="6:18" ht="14.25" customHeight="1">
      <c r="F754" s="7"/>
      <c r="G754" s="7"/>
      <c r="H754" s="7"/>
      <c r="I754" s="7"/>
      <c r="J754" s="7"/>
      <c r="K754" s="7"/>
      <c r="L754" s="7"/>
      <c r="M754" s="7"/>
      <c r="N754" s="7"/>
      <c r="O754" s="7"/>
      <c r="P754" s="7"/>
      <c r="Q754" s="7"/>
      <c r="R754" s="7"/>
    </row>
    <row r="755" spans="6:18" ht="14.25" customHeight="1">
      <c r="F755" s="7"/>
      <c r="G755" s="7"/>
      <c r="H755" s="7"/>
      <c r="I755" s="7"/>
      <c r="J755" s="7"/>
      <c r="K755" s="7"/>
      <c r="L755" s="7"/>
      <c r="M755" s="7"/>
      <c r="N755" s="7"/>
      <c r="O755" s="7"/>
      <c r="P755" s="7"/>
      <c r="Q755" s="7"/>
      <c r="R755" s="7"/>
    </row>
    <row r="756" spans="6:18" ht="14.25" customHeight="1">
      <c r="F756" s="7"/>
      <c r="G756" s="7"/>
      <c r="H756" s="7"/>
      <c r="I756" s="7"/>
      <c r="J756" s="7"/>
      <c r="K756" s="7"/>
      <c r="L756" s="7"/>
      <c r="M756" s="7"/>
      <c r="N756" s="7"/>
      <c r="O756" s="7"/>
      <c r="P756" s="7"/>
      <c r="Q756" s="7"/>
      <c r="R756" s="7"/>
    </row>
    <row r="757" spans="6:18" ht="14.25" customHeight="1">
      <c r="F757" s="7"/>
      <c r="G757" s="7"/>
      <c r="H757" s="7"/>
      <c r="I757" s="7"/>
      <c r="J757" s="7"/>
      <c r="K757" s="7"/>
      <c r="L757" s="7"/>
      <c r="M757" s="7"/>
      <c r="N757" s="7"/>
      <c r="O757" s="7"/>
      <c r="P757" s="7"/>
      <c r="Q757" s="7"/>
      <c r="R757" s="7"/>
    </row>
    <row r="758" spans="6:18" ht="14.25" customHeight="1">
      <c r="F758" s="7"/>
      <c r="G758" s="7"/>
      <c r="H758" s="7"/>
      <c r="I758" s="7"/>
      <c r="J758" s="7"/>
      <c r="K758" s="7"/>
      <c r="L758" s="7"/>
      <c r="M758" s="7"/>
      <c r="N758" s="7"/>
      <c r="O758" s="7"/>
      <c r="P758" s="7"/>
      <c r="Q758" s="7"/>
      <c r="R758" s="7"/>
    </row>
    <row r="759" spans="6:18" ht="14.25" customHeight="1">
      <c r="F759" s="7"/>
      <c r="G759" s="7"/>
      <c r="H759" s="7"/>
      <c r="I759" s="7"/>
      <c r="J759" s="7"/>
      <c r="K759" s="7"/>
      <c r="L759" s="7"/>
      <c r="M759" s="7"/>
      <c r="N759" s="7"/>
      <c r="O759" s="7"/>
      <c r="P759" s="7"/>
      <c r="Q759" s="7"/>
      <c r="R759" s="7"/>
    </row>
    <row r="760" spans="6:18" ht="14.25" customHeight="1">
      <c r="F760" s="7"/>
      <c r="G760" s="7"/>
      <c r="H760" s="7"/>
      <c r="I760" s="7"/>
      <c r="J760" s="7"/>
      <c r="K760" s="7"/>
      <c r="L760" s="7"/>
      <c r="M760" s="7"/>
      <c r="N760" s="7"/>
      <c r="O760" s="7"/>
      <c r="P760" s="7"/>
      <c r="Q760" s="7"/>
      <c r="R760" s="7"/>
    </row>
    <row r="761" spans="6:18" ht="14.25" customHeight="1">
      <c r="F761" s="7"/>
      <c r="G761" s="7"/>
      <c r="H761" s="7"/>
      <c r="I761" s="7"/>
      <c r="J761" s="7"/>
      <c r="K761" s="7"/>
      <c r="L761" s="7"/>
      <c r="M761" s="7"/>
      <c r="N761" s="7"/>
      <c r="O761" s="7"/>
      <c r="P761" s="7"/>
      <c r="Q761" s="7"/>
      <c r="R761" s="7"/>
    </row>
    <row r="762" spans="6:18" ht="14.25" customHeight="1">
      <c r="F762" s="7"/>
      <c r="G762" s="7"/>
      <c r="H762" s="7"/>
      <c r="I762" s="7"/>
      <c r="J762" s="7"/>
      <c r="K762" s="7"/>
      <c r="L762" s="7"/>
      <c r="M762" s="7"/>
      <c r="N762" s="7"/>
      <c r="O762" s="7"/>
      <c r="P762" s="7"/>
      <c r="Q762" s="7"/>
      <c r="R762" s="7"/>
    </row>
    <row r="763" spans="6:18" ht="14.25" customHeight="1">
      <c r="F763" s="7"/>
      <c r="G763" s="7"/>
      <c r="H763" s="7"/>
      <c r="I763" s="7"/>
      <c r="J763" s="7"/>
      <c r="K763" s="7"/>
      <c r="L763" s="7"/>
      <c r="M763" s="7"/>
      <c r="N763" s="7"/>
      <c r="O763" s="7"/>
      <c r="P763" s="7"/>
      <c r="Q763" s="7"/>
      <c r="R763" s="7"/>
    </row>
    <row r="764" spans="6:18" ht="14.25" customHeight="1">
      <c r="F764" s="7"/>
      <c r="G764" s="7"/>
      <c r="H764" s="7"/>
      <c r="I764" s="7"/>
      <c r="J764" s="7"/>
      <c r="K764" s="7"/>
      <c r="L764" s="7"/>
      <c r="M764" s="7"/>
      <c r="N764" s="7"/>
      <c r="O764" s="7"/>
      <c r="P764" s="7"/>
      <c r="Q764" s="7"/>
      <c r="R764" s="7"/>
    </row>
    <row r="765" spans="6:18" ht="14.25" customHeight="1">
      <c r="F765" s="7"/>
      <c r="G765" s="7"/>
      <c r="H765" s="7"/>
      <c r="I765" s="7"/>
      <c r="J765" s="7"/>
      <c r="K765" s="7"/>
      <c r="L765" s="7"/>
      <c r="M765" s="7"/>
      <c r="N765" s="7"/>
      <c r="O765" s="7"/>
      <c r="P765" s="7"/>
      <c r="Q765" s="7"/>
      <c r="R765" s="7"/>
    </row>
    <row r="766" spans="6:18" ht="14.25" customHeight="1">
      <c r="F766" s="7"/>
      <c r="G766" s="7"/>
      <c r="H766" s="7"/>
      <c r="I766" s="7"/>
      <c r="J766" s="7"/>
      <c r="K766" s="7"/>
      <c r="L766" s="7"/>
      <c r="M766" s="7"/>
      <c r="N766" s="7"/>
      <c r="O766" s="7"/>
      <c r="P766" s="7"/>
      <c r="Q766" s="7"/>
      <c r="R766" s="7"/>
    </row>
    <row r="767" spans="6:18" ht="14.25" customHeight="1">
      <c r="F767" s="7"/>
      <c r="G767" s="7"/>
      <c r="H767" s="7"/>
      <c r="I767" s="7"/>
      <c r="J767" s="7"/>
      <c r="K767" s="7"/>
      <c r="L767" s="7"/>
      <c r="M767" s="7"/>
      <c r="N767" s="7"/>
      <c r="O767" s="7"/>
      <c r="P767" s="7"/>
      <c r="Q767" s="7"/>
      <c r="R767" s="7"/>
    </row>
    <row r="768" spans="6:18" ht="14.25" customHeight="1">
      <c r="F768" s="7"/>
      <c r="G768" s="7"/>
      <c r="H768" s="7"/>
      <c r="I768" s="7"/>
      <c r="J768" s="7"/>
      <c r="K768" s="7"/>
      <c r="L768" s="7"/>
      <c r="M768" s="7"/>
      <c r="N768" s="7"/>
      <c r="O768" s="7"/>
      <c r="P768" s="7"/>
      <c r="Q768" s="7"/>
      <c r="R768" s="7"/>
    </row>
    <row r="769" spans="6:18" ht="14.25" customHeight="1">
      <c r="F769" s="7"/>
      <c r="G769" s="7"/>
      <c r="H769" s="7"/>
      <c r="I769" s="7"/>
      <c r="J769" s="7"/>
      <c r="K769" s="7"/>
      <c r="L769" s="7"/>
      <c r="M769" s="7"/>
      <c r="N769" s="7"/>
      <c r="O769" s="7"/>
      <c r="P769" s="7"/>
      <c r="Q769" s="7"/>
      <c r="R769" s="7"/>
    </row>
    <row r="770" spans="6:18" ht="14.25" customHeight="1">
      <c r="F770" s="7"/>
      <c r="G770" s="7"/>
      <c r="H770" s="7"/>
      <c r="I770" s="7"/>
      <c r="J770" s="7"/>
      <c r="K770" s="7"/>
      <c r="L770" s="7"/>
      <c r="M770" s="7"/>
      <c r="N770" s="7"/>
      <c r="O770" s="7"/>
      <c r="P770" s="7"/>
      <c r="Q770" s="7"/>
      <c r="R770" s="7"/>
    </row>
    <row r="771" spans="6:18" ht="14.25" customHeight="1">
      <c r="F771" s="7"/>
      <c r="G771" s="7"/>
      <c r="H771" s="7"/>
      <c r="I771" s="7"/>
      <c r="J771" s="7"/>
      <c r="K771" s="7"/>
      <c r="L771" s="7"/>
      <c r="M771" s="7"/>
      <c r="N771" s="7"/>
      <c r="O771" s="7"/>
      <c r="P771" s="7"/>
      <c r="Q771" s="7"/>
      <c r="R771" s="7"/>
    </row>
    <row r="772" spans="6:18" ht="14.25" customHeight="1">
      <c r="F772" s="7"/>
      <c r="G772" s="7"/>
      <c r="H772" s="7"/>
      <c r="I772" s="7"/>
      <c r="J772" s="7"/>
      <c r="K772" s="7"/>
      <c r="L772" s="7"/>
      <c r="M772" s="7"/>
      <c r="N772" s="7"/>
      <c r="O772" s="7"/>
      <c r="P772" s="7"/>
      <c r="Q772" s="7"/>
      <c r="R772" s="7"/>
    </row>
    <row r="773" spans="6:18" ht="14.25" customHeight="1">
      <c r="F773" s="7"/>
      <c r="G773" s="7"/>
      <c r="H773" s="7"/>
      <c r="I773" s="7"/>
      <c r="J773" s="7"/>
      <c r="K773" s="7"/>
      <c r="L773" s="7"/>
      <c r="M773" s="7"/>
      <c r="N773" s="7"/>
      <c r="O773" s="7"/>
      <c r="P773" s="7"/>
      <c r="Q773" s="7"/>
      <c r="R773" s="7"/>
    </row>
    <row r="774" spans="6:18" ht="14.25" customHeight="1">
      <c r="F774" s="7"/>
      <c r="G774" s="7"/>
      <c r="H774" s="7"/>
      <c r="I774" s="7"/>
      <c r="J774" s="7"/>
      <c r="K774" s="7"/>
      <c r="L774" s="7"/>
      <c r="M774" s="7"/>
      <c r="N774" s="7"/>
      <c r="O774" s="7"/>
      <c r="P774" s="7"/>
      <c r="Q774" s="7"/>
      <c r="R774" s="7"/>
    </row>
    <row r="775" spans="6:18" ht="14.25" customHeight="1">
      <c r="F775" s="7"/>
      <c r="G775" s="7"/>
      <c r="H775" s="7"/>
      <c r="I775" s="7"/>
      <c r="J775" s="7"/>
      <c r="K775" s="7"/>
      <c r="L775" s="7"/>
      <c r="M775" s="7"/>
      <c r="N775" s="7"/>
      <c r="O775" s="7"/>
      <c r="P775" s="7"/>
      <c r="Q775" s="7"/>
      <c r="R775" s="7"/>
    </row>
    <row r="776" spans="6:18" ht="14.25" customHeight="1">
      <c r="F776" s="7"/>
      <c r="G776" s="7"/>
      <c r="H776" s="7"/>
      <c r="I776" s="7"/>
      <c r="J776" s="7"/>
      <c r="K776" s="7"/>
      <c r="L776" s="7"/>
      <c r="M776" s="7"/>
      <c r="N776" s="7"/>
      <c r="O776" s="7"/>
      <c r="P776" s="7"/>
      <c r="Q776" s="7"/>
      <c r="R776" s="7"/>
    </row>
    <row r="777" spans="6:18" ht="14.25" customHeight="1">
      <c r="F777" s="7"/>
      <c r="G777" s="7"/>
      <c r="H777" s="7"/>
      <c r="I777" s="7"/>
      <c r="J777" s="7"/>
      <c r="K777" s="7"/>
      <c r="L777" s="7"/>
      <c r="M777" s="7"/>
      <c r="N777" s="7"/>
      <c r="O777" s="7"/>
      <c r="P777" s="7"/>
      <c r="Q777" s="7"/>
      <c r="R777" s="7"/>
    </row>
    <row r="778" spans="6:18" ht="14.25" customHeight="1">
      <c r="F778" s="7"/>
      <c r="G778" s="7"/>
      <c r="H778" s="7"/>
      <c r="I778" s="7"/>
      <c r="J778" s="7"/>
      <c r="K778" s="7"/>
      <c r="L778" s="7"/>
      <c r="M778" s="7"/>
      <c r="N778" s="7"/>
      <c r="O778" s="7"/>
      <c r="P778" s="7"/>
      <c r="Q778" s="7"/>
      <c r="R778" s="7"/>
    </row>
    <row r="779" spans="6:18" ht="14.25" customHeight="1">
      <c r="F779" s="7"/>
      <c r="G779" s="7"/>
      <c r="H779" s="7"/>
      <c r="I779" s="7"/>
      <c r="J779" s="7"/>
      <c r="K779" s="7"/>
      <c r="L779" s="7"/>
      <c r="M779" s="7"/>
      <c r="N779" s="7"/>
      <c r="O779" s="7"/>
      <c r="P779" s="7"/>
      <c r="Q779" s="7"/>
      <c r="R779" s="7"/>
    </row>
    <row r="780" spans="6:18" ht="14.25" customHeight="1">
      <c r="F780" s="7"/>
      <c r="G780" s="7"/>
      <c r="H780" s="7"/>
      <c r="I780" s="7"/>
      <c r="J780" s="7"/>
      <c r="K780" s="7"/>
      <c r="L780" s="7"/>
      <c r="M780" s="7"/>
      <c r="N780" s="7"/>
      <c r="O780" s="7"/>
      <c r="P780" s="7"/>
      <c r="Q780" s="7"/>
      <c r="R780" s="7"/>
    </row>
    <row r="781" spans="6:18" ht="14.25" customHeight="1">
      <c r="F781" s="7"/>
      <c r="G781" s="7"/>
      <c r="H781" s="7"/>
      <c r="I781" s="7"/>
      <c r="J781" s="7"/>
      <c r="K781" s="7"/>
      <c r="L781" s="7"/>
      <c r="M781" s="7"/>
      <c r="N781" s="7"/>
      <c r="O781" s="7"/>
      <c r="P781" s="7"/>
      <c r="Q781" s="7"/>
      <c r="R781" s="7"/>
    </row>
    <row r="782" spans="6:18" ht="14.25" customHeight="1">
      <c r="F782" s="7"/>
      <c r="G782" s="7"/>
      <c r="H782" s="7"/>
      <c r="I782" s="7"/>
      <c r="J782" s="7"/>
      <c r="K782" s="7"/>
      <c r="L782" s="7"/>
      <c r="M782" s="7"/>
      <c r="N782" s="7"/>
      <c r="O782" s="7"/>
      <c r="P782" s="7"/>
      <c r="Q782" s="7"/>
      <c r="R782" s="7"/>
    </row>
    <row r="783" spans="6:18" ht="14.25" customHeight="1">
      <c r="F783" s="7"/>
      <c r="G783" s="7"/>
      <c r="H783" s="7"/>
      <c r="I783" s="7"/>
      <c r="J783" s="7"/>
      <c r="K783" s="7"/>
      <c r="L783" s="7"/>
      <c r="M783" s="7"/>
      <c r="N783" s="7"/>
      <c r="O783" s="7"/>
      <c r="P783" s="7"/>
      <c r="Q783" s="7"/>
      <c r="R783" s="7"/>
    </row>
    <row r="784" spans="6:18" ht="14.25" customHeight="1">
      <c r="F784" s="7"/>
      <c r="G784" s="7"/>
      <c r="H784" s="7"/>
      <c r="I784" s="7"/>
      <c r="J784" s="7"/>
      <c r="K784" s="7"/>
      <c r="L784" s="7"/>
      <c r="M784" s="7"/>
      <c r="N784" s="7"/>
      <c r="O784" s="7"/>
      <c r="P784" s="7"/>
      <c r="Q784" s="7"/>
      <c r="R784" s="7"/>
    </row>
    <row r="785" spans="6:18" ht="14.25" customHeight="1">
      <c r="F785" s="7"/>
      <c r="G785" s="7"/>
      <c r="H785" s="7"/>
      <c r="I785" s="7"/>
      <c r="J785" s="7"/>
      <c r="K785" s="7"/>
      <c r="L785" s="7"/>
      <c r="M785" s="7"/>
      <c r="N785" s="7"/>
      <c r="O785" s="7"/>
      <c r="P785" s="7"/>
      <c r="Q785" s="7"/>
      <c r="R785" s="7"/>
    </row>
    <row r="786" spans="6:18" ht="14.25" customHeight="1">
      <c r="F786" s="7"/>
      <c r="G786" s="7"/>
      <c r="H786" s="7"/>
      <c r="I786" s="7"/>
      <c r="J786" s="7"/>
      <c r="K786" s="7"/>
      <c r="L786" s="7"/>
      <c r="M786" s="7"/>
      <c r="N786" s="7"/>
      <c r="O786" s="7"/>
      <c r="P786" s="7"/>
      <c r="Q786" s="7"/>
      <c r="R786" s="7"/>
    </row>
    <row r="787" spans="6:18" ht="14.25" customHeight="1">
      <c r="F787" s="7"/>
      <c r="G787" s="7"/>
      <c r="H787" s="7"/>
      <c r="I787" s="7"/>
      <c r="J787" s="7"/>
      <c r="K787" s="7"/>
      <c r="L787" s="7"/>
      <c r="M787" s="7"/>
      <c r="N787" s="7"/>
      <c r="O787" s="7"/>
      <c r="P787" s="7"/>
      <c r="Q787" s="7"/>
      <c r="R787" s="7"/>
    </row>
    <row r="788" spans="6:18" ht="14.25" customHeight="1">
      <c r="F788" s="7"/>
      <c r="G788" s="7"/>
      <c r="H788" s="7"/>
      <c r="I788" s="7"/>
      <c r="J788" s="7"/>
      <c r="K788" s="7"/>
      <c r="L788" s="7"/>
      <c r="M788" s="7"/>
      <c r="N788" s="7"/>
      <c r="O788" s="7"/>
      <c r="P788" s="7"/>
      <c r="Q788" s="7"/>
      <c r="R788" s="7"/>
    </row>
    <row r="789" spans="6:18" ht="14.25" customHeight="1">
      <c r="F789" s="7"/>
      <c r="G789" s="7"/>
      <c r="H789" s="7"/>
      <c r="I789" s="7"/>
      <c r="J789" s="7"/>
      <c r="K789" s="7"/>
      <c r="L789" s="7"/>
      <c r="M789" s="7"/>
      <c r="N789" s="7"/>
      <c r="O789" s="7"/>
      <c r="P789" s="7"/>
      <c r="Q789" s="7"/>
      <c r="R789" s="7"/>
    </row>
    <row r="790" spans="6:18" ht="14.25" customHeight="1">
      <c r="F790" s="7"/>
      <c r="G790" s="7"/>
      <c r="H790" s="7"/>
      <c r="I790" s="7"/>
      <c r="J790" s="7"/>
      <c r="K790" s="7"/>
      <c r="L790" s="7"/>
      <c r="M790" s="7"/>
      <c r="N790" s="7"/>
      <c r="O790" s="7"/>
      <c r="P790" s="7"/>
      <c r="Q790" s="7"/>
      <c r="R790" s="7"/>
    </row>
    <row r="791" spans="6:18" ht="14.25" customHeight="1">
      <c r="F791" s="7"/>
      <c r="G791" s="7"/>
      <c r="H791" s="7"/>
      <c r="I791" s="7"/>
      <c r="J791" s="7"/>
      <c r="K791" s="7"/>
      <c r="L791" s="7"/>
      <c r="M791" s="7"/>
      <c r="N791" s="7"/>
      <c r="O791" s="7"/>
      <c r="P791" s="7"/>
      <c r="Q791" s="7"/>
      <c r="R791" s="7"/>
    </row>
    <row r="792" spans="6:18" ht="14.25" customHeight="1">
      <c r="F792" s="7"/>
      <c r="G792" s="7"/>
      <c r="H792" s="7"/>
      <c r="I792" s="7"/>
      <c r="J792" s="7"/>
      <c r="K792" s="7"/>
      <c r="L792" s="7"/>
      <c r="M792" s="7"/>
      <c r="N792" s="7"/>
      <c r="O792" s="7"/>
      <c r="P792" s="7"/>
      <c r="Q792" s="7"/>
      <c r="R792" s="7"/>
    </row>
    <row r="793" spans="6:18" ht="14.25" customHeight="1">
      <c r="F793" s="7"/>
      <c r="G793" s="7"/>
      <c r="H793" s="7"/>
      <c r="I793" s="7"/>
      <c r="J793" s="7"/>
      <c r="K793" s="7"/>
      <c r="L793" s="7"/>
      <c r="M793" s="7"/>
      <c r="N793" s="7"/>
      <c r="O793" s="7"/>
      <c r="P793" s="7"/>
      <c r="Q793" s="7"/>
      <c r="R793" s="7"/>
    </row>
    <row r="794" spans="6:18" ht="14.25" customHeight="1">
      <c r="F794" s="7"/>
      <c r="G794" s="7"/>
      <c r="H794" s="7"/>
      <c r="I794" s="7"/>
      <c r="J794" s="7"/>
      <c r="K794" s="7"/>
      <c r="L794" s="7"/>
      <c r="M794" s="7"/>
      <c r="N794" s="7"/>
      <c r="O794" s="7"/>
      <c r="P794" s="7"/>
      <c r="Q794" s="7"/>
      <c r="R794" s="7"/>
    </row>
    <row r="795" spans="6:18" ht="14.25" customHeight="1">
      <c r="F795" s="7"/>
      <c r="G795" s="7"/>
      <c r="H795" s="7"/>
      <c r="I795" s="7"/>
      <c r="J795" s="7"/>
      <c r="K795" s="7"/>
      <c r="L795" s="7"/>
      <c r="M795" s="7"/>
      <c r="N795" s="7"/>
      <c r="O795" s="7"/>
      <c r="P795" s="7"/>
      <c r="Q795" s="7"/>
      <c r="R795" s="7"/>
    </row>
    <row r="796" spans="6:18" ht="14.25" customHeight="1">
      <c r="F796" s="7"/>
      <c r="G796" s="7"/>
      <c r="H796" s="7"/>
      <c r="I796" s="7"/>
      <c r="J796" s="7"/>
      <c r="K796" s="7"/>
      <c r="L796" s="7"/>
      <c r="M796" s="7"/>
      <c r="N796" s="7"/>
      <c r="O796" s="7"/>
      <c r="P796" s="7"/>
      <c r="Q796" s="7"/>
      <c r="R796" s="7"/>
    </row>
    <row r="797" spans="6:18" ht="14.25" customHeight="1">
      <c r="F797" s="7"/>
      <c r="G797" s="7"/>
      <c r="H797" s="7"/>
      <c r="I797" s="7"/>
      <c r="J797" s="7"/>
      <c r="K797" s="7"/>
      <c r="L797" s="7"/>
      <c r="M797" s="7"/>
      <c r="N797" s="7"/>
      <c r="O797" s="7"/>
      <c r="P797" s="7"/>
      <c r="Q797" s="7"/>
      <c r="R797" s="7"/>
    </row>
    <row r="798" spans="6:18" ht="14.25" customHeight="1">
      <c r="F798" s="7"/>
      <c r="G798" s="7"/>
      <c r="H798" s="7"/>
      <c r="I798" s="7"/>
      <c r="J798" s="7"/>
      <c r="K798" s="7"/>
      <c r="L798" s="7"/>
      <c r="M798" s="7"/>
      <c r="N798" s="7"/>
      <c r="O798" s="7"/>
      <c r="P798" s="7"/>
      <c r="Q798" s="7"/>
      <c r="R798" s="7"/>
    </row>
    <row r="799" spans="6:18" ht="14.25" customHeight="1">
      <c r="F799" s="7"/>
      <c r="G799" s="7"/>
      <c r="H799" s="7"/>
      <c r="I799" s="7"/>
      <c r="J799" s="7"/>
      <c r="K799" s="7"/>
      <c r="L799" s="7"/>
      <c r="M799" s="7"/>
      <c r="N799" s="7"/>
      <c r="O799" s="7"/>
      <c r="P799" s="7"/>
      <c r="Q799" s="7"/>
      <c r="R799" s="7"/>
    </row>
    <row r="800" spans="6:18" ht="14.25" customHeight="1">
      <c r="F800" s="7"/>
      <c r="G800" s="7"/>
      <c r="H800" s="7"/>
      <c r="I800" s="7"/>
      <c r="J800" s="7"/>
      <c r="K800" s="7"/>
      <c r="L800" s="7"/>
      <c r="M800" s="7"/>
      <c r="N800" s="7"/>
      <c r="O800" s="7"/>
      <c r="P800" s="7"/>
      <c r="Q800" s="7"/>
      <c r="R800" s="7"/>
    </row>
    <row r="801" spans="6:18" ht="14.25" customHeight="1">
      <c r="F801" s="7"/>
      <c r="G801" s="7"/>
      <c r="H801" s="7"/>
      <c r="I801" s="7"/>
      <c r="J801" s="7"/>
      <c r="K801" s="7"/>
      <c r="L801" s="7"/>
      <c r="M801" s="7"/>
      <c r="N801" s="7"/>
      <c r="O801" s="7"/>
      <c r="P801" s="7"/>
      <c r="Q801" s="7"/>
      <c r="R801" s="7"/>
    </row>
    <row r="802" spans="6:18" ht="14.25" customHeight="1">
      <c r="F802" s="7"/>
      <c r="G802" s="7"/>
      <c r="H802" s="7"/>
      <c r="I802" s="7"/>
      <c r="J802" s="7"/>
      <c r="K802" s="7"/>
      <c r="L802" s="7"/>
      <c r="M802" s="7"/>
      <c r="N802" s="7"/>
      <c r="O802" s="7"/>
      <c r="P802" s="7"/>
      <c r="Q802" s="7"/>
      <c r="R802" s="7"/>
    </row>
    <row r="803" spans="6:18" ht="14.25" customHeight="1">
      <c r="F803" s="7"/>
      <c r="G803" s="7"/>
      <c r="H803" s="7"/>
      <c r="I803" s="7"/>
      <c r="J803" s="7"/>
      <c r="K803" s="7"/>
      <c r="L803" s="7"/>
      <c r="M803" s="7"/>
      <c r="N803" s="7"/>
      <c r="O803" s="7"/>
      <c r="P803" s="7"/>
      <c r="Q803" s="7"/>
      <c r="R803" s="7"/>
    </row>
    <row r="804" spans="6:18" ht="14.25" customHeight="1">
      <c r="F804" s="7"/>
      <c r="G804" s="7"/>
      <c r="H804" s="7"/>
      <c r="I804" s="7"/>
      <c r="J804" s="7"/>
      <c r="K804" s="7"/>
      <c r="L804" s="7"/>
      <c r="M804" s="7"/>
      <c r="N804" s="7"/>
      <c r="O804" s="7"/>
      <c r="P804" s="7"/>
      <c r="Q804" s="7"/>
      <c r="R804" s="7"/>
    </row>
    <row r="805" spans="6:18" ht="14.25" customHeight="1">
      <c r="F805" s="7"/>
      <c r="G805" s="7"/>
      <c r="H805" s="7"/>
      <c r="I805" s="7"/>
      <c r="J805" s="7"/>
      <c r="K805" s="7"/>
      <c r="L805" s="7"/>
      <c r="M805" s="7"/>
      <c r="N805" s="7"/>
      <c r="O805" s="7"/>
      <c r="P805" s="7"/>
      <c r="Q805" s="7"/>
      <c r="R805" s="7"/>
    </row>
    <row r="806" spans="6:18" ht="14.25" customHeight="1">
      <c r="F806" s="7"/>
      <c r="G806" s="7"/>
      <c r="H806" s="7"/>
      <c r="I806" s="7"/>
      <c r="J806" s="7"/>
      <c r="K806" s="7"/>
      <c r="L806" s="7"/>
      <c r="M806" s="7"/>
      <c r="N806" s="7"/>
      <c r="O806" s="7"/>
      <c r="P806" s="7"/>
      <c r="Q806" s="7"/>
      <c r="R806" s="7"/>
    </row>
    <row r="807" spans="6:18" ht="14.25" customHeight="1">
      <c r="F807" s="7"/>
      <c r="G807" s="7"/>
      <c r="H807" s="7"/>
      <c r="I807" s="7"/>
      <c r="J807" s="7"/>
      <c r="K807" s="7"/>
      <c r="L807" s="7"/>
      <c r="M807" s="7"/>
      <c r="N807" s="7"/>
      <c r="O807" s="7"/>
      <c r="P807" s="7"/>
      <c r="Q807" s="7"/>
      <c r="R807" s="7"/>
    </row>
    <row r="808" spans="6:18" ht="14.25" customHeight="1">
      <c r="F808" s="7"/>
      <c r="G808" s="7"/>
      <c r="H808" s="7"/>
      <c r="I808" s="7"/>
      <c r="J808" s="7"/>
      <c r="K808" s="7"/>
      <c r="L808" s="7"/>
      <c r="M808" s="7"/>
      <c r="N808" s="7"/>
      <c r="O808" s="7"/>
      <c r="P808" s="7"/>
      <c r="Q808" s="7"/>
      <c r="R808" s="7"/>
    </row>
    <row r="809" spans="6:18" ht="14.25" customHeight="1">
      <c r="F809" s="7"/>
      <c r="G809" s="7"/>
      <c r="H809" s="7"/>
      <c r="I809" s="7"/>
      <c r="J809" s="7"/>
      <c r="K809" s="7"/>
      <c r="L809" s="7"/>
      <c r="M809" s="7"/>
      <c r="N809" s="7"/>
      <c r="O809" s="7"/>
      <c r="P809" s="7"/>
      <c r="Q809" s="7"/>
      <c r="R809" s="7"/>
    </row>
    <row r="810" spans="6:18" ht="14.25" customHeight="1">
      <c r="F810" s="7"/>
      <c r="G810" s="7"/>
      <c r="H810" s="7"/>
      <c r="I810" s="7"/>
      <c r="J810" s="7"/>
      <c r="K810" s="7"/>
      <c r="L810" s="7"/>
      <c r="M810" s="7"/>
      <c r="N810" s="7"/>
      <c r="O810" s="7"/>
      <c r="P810" s="7"/>
      <c r="Q810" s="7"/>
      <c r="R810" s="7"/>
    </row>
    <row r="811" spans="6:18" ht="14.25" customHeight="1">
      <c r="F811" s="7"/>
      <c r="G811" s="7"/>
      <c r="H811" s="7"/>
      <c r="I811" s="7"/>
      <c r="J811" s="7"/>
      <c r="K811" s="7"/>
      <c r="L811" s="7"/>
      <c r="M811" s="7"/>
      <c r="N811" s="7"/>
      <c r="O811" s="7"/>
      <c r="P811" s="7"/>
      <c r="Q811" s="7"/>
      <c r="R811" s="7"/>
    </row>
    <row r="812" spans="6:18" ht="14.25" customHeight="1">
      <c r="F812" s="7"/>
      <c r="G812" s="7"/>
      <c r="H812" s="7"/>
      <c r="I812" s="7"/>
      <c r="J812" s="7"/>
      <c r="K812" s="7"/>
      <c r="L812" s="7"/>
      <c r="M812" s="7"/>
      <c r="N812" s="7"/>
      <c r="O812" s="7"/>
      <c r="P812" s="7"/>
      <c r="Q812" s="7"/>
      <c r="R812" s="7"/>
    </row>
    <row r="813" spans="6:18" ht="14.25" customHeight="1">
      <c r="F813" s="7"/>
      <c r="G813" s="7"/>
      <c r="H813" s="7"/>
      <c r="I813" s="7"/>
      <c r="J813" s="7"/>
      <c r="K813" s="7"/>
      <c r="L813" s="7"/>
      <c r="M813" s="7"/>
      <c r="N813" s="7"/>
      <c r="O813" s="7"/>
      <c r="P813" s="7"/>
      <c r="Q813" s="7"/>
      <c r="R813" s="7"/>
    </row>
    <row r="814" spans="6:18" ht="14.25" customHeight="1">
      <c r="F814" s="7"/>
      <c r="G814" s="7"/>
      <c r="H814" s="7"/>
      <c r="I814" s="7"/>
      <c r="J814" s="7"/>
      <c r="K814" s="7"/>
      <c r="L814" s="7"/>
      <c r="M814" s="7"/>
      <c r="N814" s="7"/>
      <c r="O814" s="7"/>
      <c r="P814" s="7"/>
      <c r="Q814" s="7"/>
      <c r="R814" s="7"/>
    </row>
    <row r="815" spans="6:18" ht="14.25" customHeight="1">
      <c r="F815" s="7"/>
      <c r="G815" s="7"/>
      <c r="H815" s="7"/>
      <c r="I815" s="7"/>
      <c r="J815" s="7"/>
      <c r="K815" s="7"/>
      <c r="L815" s="7"/>
      <c r="M815" s="7"/>
      <c r="N815" s="7"/>
      <c r="O815" s="7"/>
      <c r="P815" s="7"/>
      <c r="Q815" s="7"/>
      <c r="R815" s="7"/>
    </row>
    <row r="816" spans="6:18" ht="14.25" customHeight="1">
      <c r="F816" s="7"/>
      <c r="G816" s="7"/>
      <c r="H816" s="7"/>
      <c r="I816" s="7"/>
      <c r="J816" s="7"/>
      <c r="K816" s="7"/>
      <c r="L816" s="7"/>
      <c r="M816" s="7"/>
      <c r="N816" s="7"/>
      <c r="O816" s="7"/>
      <c r="P816" s="7"/>
      <c r="Q816" s="7"/>
      <c r="R816" s="7"/>
    </row>
    <row r="817" spans="6:18" ht="14.25" customHeight="1">
      <c r="F817" s="7"/>
      <c r="G817" s="7"/>
      <c r="H817" s="7"/>
      <c r="I817" s="7"/>
      <c r="J817" s="7"/>
      <c r="K817" s="7"/>
      <c r="L817" s="7"/>
      <c r="M817" s="7"/>
      <c r="N817" s="7"/>
      <c r="O817" s="7"/>
      <c r="P817" s="7"/>
      <c r="Q817" s="7"/>
      <c r="R817" s="7"/>
    </row>
    <row r="818" spans="6:18" ht="14.25" customHeight="1">
      <c r="F818" s="7"/>
      <c r="G818" s="7"/>
      <c r="H818" s="7"/>
      <c r="I818" s="7"/>
      <c r="J818" s="7"/>
      <c r="K818" s="7"/>
      <c r="L818" s="7"/>
      <c r="M818" s="7"/>
      <c r="N818" s="7"/>
      <c r="O818" s="7"/>
      <c r="P818" s="7"/>
      <c r="Q818" s="7"/>
      <c r="R818" s="7"/>
    </row>
    <row r="819" spans="6:18" ht="14.25" customHeight="1">
      <c r="F819" s="7"/>
      <c r="G819" s="7"/>
      <c r="H819" s="7"/>
      <c r="I819" s="7"/>
      <c r="J819" s="7"/>
      <c r="K819" s="7"/>
      <c r="L819" s="7"/>
      <c r="M819" s="7"/>
      <c r="N819" s="7"/>
      <c r="O819" s="7"/>
      <c r="P819" s="7"/>
      <c r="Q819" s="7"/>
      <c r="R819" s="7"/>
    </row>
    <row r="820" spans="6:18" ht="14.25" customHeight="1">
      <c r="F820" s="7"/>
      <c r="G820" s="7"/>
      <c r="H820" s="7"/>
      <c r="I820" s="7"/>
      <c r="J820" s="7"/>
      <c r="K820" s="7"/>
      <c r="L820" s="7"/>
      <c r="M820" s="7"/>
      <c r="N820" s="7"/>
      <c r="O820" s="7"/>
      <c r="P820" s="7"/>
      <c r="Q820" s="7"/>
      <c r="R820" s="7"/>
    </row>
    <row r="821" spans="6:18" ht="14.25" customHeight="1">
      <c r="F821" s="7"/>
      <c r="G821" s="7"/>
      <c r="H821" s="7"/>
      <c r="I821" s="7"/>
      <c r="J821" s="7"/>
      <c r="K821" s="7"/>
      <c r="L821" s="7"/>
      <c r="M821" s="7"/>
      <c r="N821" s="7"/>
      <c r="O821" s="7"/>
      <c r="P821" s="7"/>
      <c r="Q821" s="7"/>
      <c r="R821" s="7"/>
    </row>
    <row r="822" spans="6:18" ht="14.25" customHeight="1">
      <c r="F822" s="7"/>
      <c r="G822" s="7"/>
      <c r="H822" s="7"/>
      <c r="I822" s="7"/>
      <c r="J822" s="7"/>
      <c r="K822" s="7"/>
      <c r="L822" s="7"/>
      <c r="M822" s="7"/>
      <c r="N822" s="7"/>
      <c r="O822" s="7"/>
      <c r="P822" s="7"/>
      <c r="Q822" s="7"/>
      <c r="R822" s="7"/>
    </row>
    <row r="823" spans="6:18" ht="14.25" customHeight="1">
      <c r="F823" s="7"/>
      <c r="G823" s="7"/>
      <c r="H823" s="7"/>
      <c r="I823" s="7"/>
      <c r="J823" s="7"/>
      <c r="K823" s="7"/>
      <c r="L823" s="7"/>
      <c r="M823" s="7"/>
      <c r="N823" s="7"/>
      <c r="O823" s="7"/>
      <c r="P823" s="7"/>
      <c r="Q823" s="7"/>
      <c r="R823" s="7"/>
    </row>
    <row r="824" spans="6:18" ht="14.25" customHeight="1">
      <c r="F824" s="7"/>
      <c r="G824" s="7"/>
      <c r="H824" s="7"/>
      <c r="I824" s="7"/>
      <c r="J824" s="7"/>
      <c r="K824" s="7"/>
      <c r="L824" s="7"/>
      <c r="M824" s="7"/>
      <c r="N824" s="7"/>
      <c r="O824" s="7"/>
      <c r="P824" s="7"/>
      <c r="Q824" s="7"/>
      <c r="R824" s="7"/>
    </row>
    <row r="825" spans="6:18" ht="14.25" customHeight="1">
      <c r="F825" s="7"/>
      <c r="G825" s="7"/>
      <c r="H825" s="7"/>
      <c r="I825" s="7"/>
      <c r="J825" s="7"/>
      <c r="K825" s="7"/>
      <c r="L825" s="7"/>
      <c r="M825" s="7"/>
      <c r="N825" s="7"/>
      <c r="O825" s="7"/>
      <c r="P825" s="7"/>
      <c r="Q825" s="7"/>
      <c r="R825" s="7"/>
    </row>
    <row r="826" spans="6:18" ht="14.25" customHeight="1">
      <c r="F826" s="7"/>
      <c r="G826" s="7"/>
      <c r="H826" s="7"/>
      <c r="I826" s="7"/>
      <c r="J826" s="7"/>
      <c r="K826" s="7"/>
      <c r="L826" s="7"/>
      <c r="M826" s="7"/>
      <c r="N826" s="7"/>
      <c r="O826" s="7"/>
      <c r="P826" s="7"/>
      <c r="Q826" s="7"/>
      <c r="R826" s="7"/>
    </row>
    <row r="827" spans="6:18" ht="14.25" customHeight="1">
      <c r="F827" s="7"/>
      <c r="G827" s="7"/>
      <c r="H827" s="7"/>
      <c r="I827" s="7"/>
      <c r="J827" s="7"/>
      <c r="K827" s="7"/>
      <c r="L827" s="7"/>
      <c r="M827" s="7"/>
      <c r="N827" s="7"/>
      <c r="O827" s="7"/>
      <c r="P827" s="7"/>
      <c r="Q827" s="7"/>
      <c r="R827" s="7"/>
    </row>
    <row r="828" spans="6:18" ht="14.25" customHeight="1">
      <c r="F828" s="7"/>
      <c r="G828" s="7"/>
      <c r="H828" s="7"/>
      <c r="I828" s="7"/>
      <c r="J828" s="7"/>
      <c r="K828" s="7"/>
      <c r="L828" s="7"/>
      <c r="M828" s="7"/>
      <c r="N828" s="7"/>
      <c r="O828" s="7"/>
      <c r="P828" s="7"/>
      <c r="Q828" s="7"/>
      <c r="R828" s="7"/>
    </row>
    <row r="829" spans="6:18" ht="14.25" customHeight="1">
      <c r="F829" s="7"/>
      <c r="G829" s="7"/>
      <c r="H829" s="7"/>
      <c r="I829" s="7"/>
      <c r="J829" s="7"/>
      <c r="K829" s="7"/>
      <c r="L829" s="7"/>
      <c r="M829" s="7"/>
      <c r="N829" s="7"/>
      <c r="O829" s="7"/>
      <c r="P829" s="7"/>
      <c r="Q829" s="7"/>
      <c r="R829" s="7"/>
    </row>
    <row r="830" spans="6:18" ht="14.25" customHeight="1">
      <c r="F830" s="7"/>
      <c r="G830" s="7"/>
      <c r="H830" s="7"/>
      <c r="I830" s="7"/>
      <c r="J830" s="7"/>
      <c r="K830" s="7"/>
      <c r="L830" s="7"/>
      <c r="M830" s="7"/>
      <c r="N830" s="7"/>
      <c r="O830" s="7"/>
      <c r="P830" s="7"/>
      <c r="Q830" s="7"/>
      <c r="R830" s="7"/>
    </row>
    <row r="831" spans="6:18" ht="14.25" customHeight="1">
      <c r="F831" s="7"/>
      <c r="G831" s="7"/>
      <c r="H831" s="7"/>
      <c r="I831" s="7"/>
      <c r="J831" s="7"/>
      <c r="K831" s="7"/>
      <c r="L831" s="7"/>
      <c r="M831" s="7"/>
      <c r="N831" s="7"/>
      <c r="O831" s="7"/>
      <c r="P831" s="7"/>
      <c r="Q831" s="7"/>
      <c r="R831" s="7"/>
    </row>
    <row r="832" spans="6:18" ht="14.25" customHeight="1">
      <c r="F832" s="7"/>
      <c r="G832" s="7"/>
      <c r="H832" s="7"/>
      <c r="I832" s="7"/>
      <c r="J832" s="7"/>
      <c r="K832" s="7"/>
      <c r="L832" s="7"/>
      <c r="M832" s="7"/>
      <c r="N832" s="7"/>
      <c r="O832" s="7"/>
      <c r="P832" s="7"/>
      <c r="Q832" s="7"/>
      <c r="R832" s="7"/>
    </row>
    <row r="833" spans="6:18" ht="14.25" customHeight="1">
      <c r="F833" s="7"/>
      <c r="G833" s="7"/>
      <c r="H833" s="7"/>
      <c r="I833" s="7"/>
      <c r="J833" s="7"/>
      <c r="K833" s="7"/>
      <c r="L833" s="7"/>
      <c r="M833" s="7"/>
      <c r="N833" s="7"/>
      <c r="O833" s="7"/>
      <c r="P833" s="7"/>
      <c r="Q833" s="7"/>
      <c r="R833" s="7"/>
    </row>
    <row r="834" spans="6:18" ht="14.25" customHeight="1">
      <c r="F834" s="7"/>
      <c r="G834" s="7"/>
      <c r="H834" s="7"/>
      <c r="I834" s="7"/>
      <c r="J834" s="7"/>
      <c r="K834" s="7"/>
      <c r="L834" s="7"/>
      <c r="M834" s="7"/>
      <c r="N834" s="7"/>
      <c r="O834" s="7"/>
      <c r="P834" s="7"/>
      <c r="Q834" s="7"/>
      <c r="R834" s="7"/>
    </row>
    <row r="835" spans="6:18" ht="14.25" customHeight="1">
      <c r="F835" s="7"/>
      <c r="G835" s="7"/>
      <c r="H835" s="7"/>
      <c r="I835" s="7"/>
      <c r="J835" s="7"/>
      <c r="K835" s="7"/>
      <c r="L835" s="7"/>
      <c r="M835" s="7"/>
      <c r="N835" s="7"/>
      <c r="O835" s="7"/>
      <c r="P835" s="7"/>
      <c r="Q835" s="7"/>
      <c r="R835" s="7"/>
    </row>
    <row r="836" spans="6:18" ht="14.25" customHeight="1">
      <c r="F836" s="7"/>
      <c r="G836" s="7"/>
      <c r="H836" s="7"/>
      <c r="I836" s="7"/>
      <c r="J836" s="7"/>
      <c r="K836" s="7"/>
      <c r="L836" s="7"/>
      <c r="M836" s="7"/>
      <c r="N836" s="7"/>
      <c r="O836" s="7"/>
      <c r="P836" s="7"/>
      <c r="Q836" s="7"/>
      <c r="R836" s="7"/>
    </row>
    <row r="837" spans="6:18" ht="14.25" customHeight="1">
      <c r="F837" s="7"/>
      <c r="G837" s="7"/>
      <c r="H837" s="7"/>
      <c r="I837" s="7"/>
      <c r="J837" s="7"/>
      <c r="K837" s="7"/>
      <c r="L837" s="7"/>
      <c r="M837" s="7"/>
      <c r="N837" s="7"/>
      <c r="O837" s="7"/>
      <c r="P837" s="7"/>
      <c r="Q837" s="7"/>
      <c r="R837" s="7"/>
    </row>
    <row r="838" spans="6:18" ht="14.25" customHeight="1">
      <c r="F838" s="7"/>
      <c r="G838" s="7"/>
      <c r="H838" s="7"/>
      <c r="I838" s="7"/>
      <c r="J838" s="7"/>
      <c r="K838" s="7"/>
      <c r="L838" s="7"/>
      <c r="M838" s="7"/>
      <c r="N838" s="7"/>
      <c r="O838" s="7"/>
      <c r="P838" s="7"/>
      <c r="Q838" s="7"/>
      <c r="R838" s="7"/>
    </row>
    <row r="839" spans="6:18" ht="14.25" customHeight="1">
      <c r="F839" s="7"/>
      <c r="G839" s="7"/>
      <c r="H839" s="7"/>
      <c r="I839" s="7"/>
      <c r="J839" s="7"/>
      <c r="K839" s="7"/>
      <c r="L839" s="7"/>
      <c r="M839" s="7"/>
      <c r="N839" s="7"/>
      <c r="O839" s="7"/>
      <c r="P839" s="7"/>
      <c r="Q839" s="7"/>
      <c r="R839" s="7"/>
    </row>
    <row r="840" spans="6:18" ht="14.25" customHeight="1">
      <c r="F840" s="7"/>
      <c r="G840" s="7"/>
      <c r="H840" s="7"/>
      <c r="I840" s="7"/>
      <c r="J840" s="7"/>
      <c r="K840" s="7"/>
      <c r="L840" s="7"/>
      <c r="M840" s="7"/>
      <c r="N840" s="7"/>
      <c r="O840" s="7"/>
      <c r="P840" s="7"/>
      <c r="Q840" s="7"/>
      <c r="R840" s="7"/>
    </row>
    <row r="841" spans="6:18" ht="14.25" customHeight="1">
      <c r="F841" s="7"/>
      <c r="G841" s="7"/>
      <c r="H841" s="7"/>
      <c r="I841" s="7"/>
      <c r="J841" s="7"/>
      <c r="K841" s="7"/>
      <c r="L841" s="7"/>
      <c r="M841" s="7"/>
      <c r="N841" s="7"/>
      <c r="O841" s="7"/>
      <c r="P841" s="7"/>
      <c r="Q841" s="7"/>
      <c r="R841" s="7"/>
    </row>
    <row r="842" spans="6:18" ht="14.25" customHeight="1">
      <c r="F842" s="7"/>
      <c r="G842" s="7"/>
      <c r="H842" s="7"/>
      <c r="I842" s="7"/>
      <c r="J842" s="7"/>
      <c r="K842" s="7"/>
      <c r="L842" s="7"/>
      <c r="M842" s="7"/>
      <c r="N842" s="7"/>
      <c r="O842" s="7"/>
      <c r="P842" s="7"/>
      <c r="Q842" s="7"/>
      <c r="R842" s="7"/>
    </row>
    <row r="843" spans="6:18" ht="14.25" customHeight="1">
      <c r="F843" s="7"/>
      <c r="G843" s="7"/>
      <c r="H843" s="7"/>
      <c r="I843" s="7"/>
      <c r="J843" s="7"/>
      <c r="K843" s="7"/>
      <c r="L843" s="7"/>
      <c r="M843" s="7"/>
      <c r="N843" s="7"/>
      <c r="O843" s="7"/>
      <c r="P843" s="7"/>
      <c r="Q843" s="7"/>
      <c r="R843" s="7"/>
    </row>
    <row r="844" spans="6:18" ht="14.25" customHeight="1">
      <c r="F844" s="7"/>
      <c r="G844" s="7"/>
      <c r="H844" s="7"/>
      <c r="I844" s="7"/>
      <c r="J844" s="7"/>
      <c r="K844" s="7"/>
      <c r="L844" s="7"/>
      <c r="M844" s="7"/>
      <c r="N844" s="7"/>
      <c r="O844" s="7"/>
      <c r="P844" s="7"/>
      <c r="Q844" s="7"/>
      <c r="R844" s="7"/>
    </row>
    <row r="845" spans="6:18" ht="14.25" customHeight="1">
      <c r="F845" s="7"/>
      <c r="G845" s="7"/>
      <c r="H845" s="7"/>
      <c r="I845" s="7"/>
      <c r="J845" s="7"/>
      <c r="K845" s="7"/>
      <c r="L845" s="7"/>
      <c r="M845" s="7"/>
      <c r="N845" s="7"/>
      <c r="O845" s="7"/>
      <c r="P845" s="7"/>
      <c r="Q845" s="7"/>
      <c r="R845" s="7"/>
    </row>
    <row r="846" spans="6:18" ht="14.25" customHeight="1">
      <c r="F846" s="7"/>
      <c r="G846" s="7"/>
      <c r="H846" s="7"/>
      <c r="I846" s="7"/>
      <c r="J846" s="7"/>
      <c r="K846" s="7"/>
      <c r="L846" s="7"/>
      <c r="M846" s="7"/>
      <c r="N846" s="7"/>
      <c r="O846" s="7"/>
      <c r="P846" s="7"/>
      <c r="Q846" s="7"/>
      <c r="R846" s="7"/>
    </row>
    <row r="847" spans="6:18" ht="14.25" customHeight="1">
      <c r="F847" s="7"/>
      <c r="G847" s="7"/>
      <c r="H847" s="7"/>
      <c r="I847" s="7"/>
      <c r="J847" s="7"/>
      <c r="K847" s="7"/>
      <c r="L847" s="7"/>
      <c r="M847" s="7"/>
      <c r="N847" s="7"/>
      <c r="O847" s="7"/>
      <c r="P847" s="7"/>
      <c r="Q847" s="7"/>
      <c r="R847" s="7"/>
    </row>
    <row r="848" spans="6:18" ht="14.25" customHeight="1">
      <c r="F848" s="7"/>
      <c r="G848" s="7"/>
      <c r="H848" s="7"/>
      <c r="I848" s="7"/>
      <c r="J848" s="7"/>
      <c r="K848" s="7"/>
      <c r="L848" s="7"/>
      <c r="M848" s="7"/>
      <c r="N848" s="7"/>
      <c r="O848" s="7"/>
      <c r="P848" s="7"/>
      <c r="Q848" s="7"/>
      <c r="R848" s="7"/>
    </row>
    <row r="849" spans="6:18" ht="14.25" customHeight="1">
      <c r="F849" s="7"/>
      <c r="G849" s="7"/>
      <c r="H849" s="7"/>
      <c r="I849" s="7"/>
      <c r="J849" s="7"/>
      <c r="K849" s="7"/>
      <c r="L849" s="7"/>
      <c r="M849" s="7"/>
      <c r="N849" s="7"/>
      <c r="O849" s="7"/>
      <c r="P849" s="7"/>
      <c r="Q849" s="7"/>
      <c r="R849" s="7"/>
    </row>
    <row r="850" spans="6:18" ht="14.25" customHeight="1">
      <c r="F850" s="7"/>
      <c r="G850" s="7"/>
      <c r="H850" s="7"/>
      <c r="I850" s="7"/>
      <c r="J850" s="7"/>
      <c r="K850" s="7"/>
      <c r="L850" s="7"/>
      <c r="M850" s="7"/>
      <c r="N850" s="7"/>
      <c r="O850" s="7"/>
      <c r="P850" s="7"/>
      <c r="Q850" s="7"/>
      <c r="R850" s="7"/>
    </row>
    <row r="851" spans="6:18" ht="14.25" customHeight="1">
      <c r="F851" s="7"/>
      <c r="G851" s="7"/>
      <c r="H851" s="7"/>
      <c r="I851" s="7"/>
      <c r="J851" s="7"/>
      <c r="K851" s="7"/>
      <c r="L851" s="7"/>
      <c r="M851" s="7"/>
      <c r="N851" s="7"/>
      <c r="O851" s="7"/>
      <c r="P851" s="7"/>
      <c r="Q851" s="7"/>
      <c r="R851" s="7"/>
    </row>
    <row r="852" spans="6:18" ht="14.25" customHeight="1">
      <c r="F852" s="7"/>
      <c r="G852" s="7"/>
      <c r="H852" s="7"/>
      <c r="I852" s="7"/>
      <c r="J852" s="7"/>
      <c r="K852" s="7"/>
      <c r="L852" s="7"/>
      <c r="M852" s="7"/>
      <c r="N852" s="7"/>
      <c r="O852" s="7"/>
      <c r="P852" s="7"/>
      <c r="Q852" s="7"/>
      <c r="R852" s="7"/>
    </row>
    <row r="853" spans="6:18" ht="14.25" customHeight="1">
      <c r="F853" s="7"/>
      <c r="G853" s="7"/>
      <c r="H853" s="7"/>
      <c r="I853" s="7"/>
      <c r="J853" s="7"/>
      <c r="K853" s="7"/>
      <c r="L853" s="7"/>
      <c r="M853" s="7"/>
      <c r="N853" s="7"/>
      <c r="O853" s="7"/>
      <c r="P853" s="7"/>
      <c r="Q853" s="7"/>
      <c r="R853" s="7"/>
    </row>
    <row r="854" spans="6:18" ht="14.25" customHeight="1">
      <c r="F854" s="7"/>
      <c r="G854" s="7"/>
      <c r="H854" s="7"/>
      <c r="I854" s="7"/>
      <c r="J854" s="7"/>
      <c r="K854" s="7"/>
      <c r="L854" s="7"/>
      <c r="M854" s="7"/>
      <c r="N854" s="7"/>
      <c r="O854" s="7"/>
      <c r="P854" s="7"/>
      <c r="Q854" s="7"/>
      <c r="R854" s="7"/>
    </row>
    <row r="855" spans="6:18" ht="14.25" customHeight="1">
      <c r="F855" s="7"/>
      <c r="G855" s="7"/>
      <c r="H855" s="7"/>
      <c r="I855" s="7"/>
      <c r="J855" s="7"/>
      <c r="K855" s="7"/>
      <c r="L855" s="7"/>
      <c r="M855" s="7"/>
      <c r="N855" s="7"/>
      <c r="O855" s="7"/>
      <c r="P855" s="7"/>
      <c r="Q855" s="7"/>
      <c r="R855" s="7"/>
    </row>
    <row r="856" spans="6:18" ht="14.25" customHeight="1">
      <c r="F856" s="7"/>
      <c r="G856" s="7"/>
      <c r="H856" s="7"/>
      <c r="I856" s="7"/>
      <c r="J856" s="7"/>
      <c r="K856" s="7"/>
      <c r="L856" s="7"/>
      <c r="M856" s="7"/>
      <c r="N856" s="7"/>
      <c r="O856" s="7"/>
      <c r="P856" s="7"/>
      <c r="Q856" s="7"/>
      <c r="R856" s="7"/>
    </row>
    <row r="857" spans="6:18" ht="14.25" customHeight="1">
      <c r="F857" s="7"/>
      <c r="G857" s="7"/>
      <c r="H857" s="7"/>
      <c r="I857" s="7"/>
      <c r="J857" s="7"/>
      <c r="K857" s="7"/>
      <c r="L857" s="7"/>
      <c r="M857" s="7"/>
      <c r="N857" s="7"/>
      <c r="O857" s="7"/>
      <c r="P857" s="7"/>
      <c r="Q857" s="7"/>
      <c r="R857" s="7"/>
    </row>
    <row r="858" spans="6:18" ht="14.25" customHeight="1">
      <c r="F858" s="7"/>
      <c r="G858" s="7"/>
      <c r="H858" s="7"/>
      <c r="I858" s="7"/>
      <c r="J858" s="7"/>
      <c r="K858" s="7"/>
      <c r="L858" s="7"/>
      <c r="M858" s="7"/>
      <c r="N858" s="7"/>
      <c r="O858" s="7"/>
      <c r="P858" s="7"/>
      <c r="Q858" s="7"/>
      <c r="R858" s="7"/>
    </row>
    <row r="859" spans="6:18" ht="14.25" customHeight="1">
      <c r="F859" s="7"/>
      <c r="G859" s="7"/>
      <c r="H859" s="7"/>
      <c r="I859" s="7"/>
      <c r="J859" s="7"/>
      <c r="K859" s="7"/>
      <c r="L859" s="7"/>
      <c r="M859" s="7"/>
      <c r="N859" s="7"/>
      <c r="O859" s="7"/>
      <c r="P859" s="7"/>
      <c r="Q859" s="7"/>
      <c r="R859" s="7"/>
    </row>
    <row r="860" spans="6:18" ht="14.25" customHeight="1">
      <c r="F860" s="7"/>
      <c r="G860" s="7"/>
      <c r="H860" s="7"/>
      <c r="I860" s="7"/>
      <c r="J860" s="7"/>
      <c r="K860" s="7"/>
      <c r="L860" s="7"/>
      <c r="M860" s="7"/>
      <c r="N860" s="7"/>
      <c r="O860" s="7"/>
      <c r="P860" s="7"/>
      <c r="Q860" s="7"/>
      <c r="R860" s="7"/>
    </row>
    <row r="861" spans="6:18" ht="14.25" customHeight="1">
      <c r="F861" s="7"/>
      <c r="G861" s="7"/>
      <c r="H861" s="7"/>
      <c r="I861" s="7"/>
      <c r="J861" s="7"/>
      <c r="K861" s="7"/>
      <c r="L861" s="7"/>
      <c r="M861" s="7"/>
      <c r="N861" s="7"/>
      <c r="O861" s="7"/>
      <c r="P861" s="7"/>
      <c r="Q861" s="7"/>
      <c r="R861" s="7"/>
    </row>
    <row r="862" spans="6:18" ht="14.25" customHeight="1">
      <c r="F862" s="7"/>
      <c r="G862" s="7"/>
      <c r="H862" s="7"/>
      <c r="I862" s="7"/>
      <c r="J862" s="7"/>
      <c r="K862" s="7"/>
      <c r="L862" s="7"/>
      <c r="M862" s="7"/>
      <c r="N862" s="7"/>
      <c r="O862" s="7"/>
      <c r="P862" s="7"/>
      <c r="Q862" s="7"/>
      <c r="R862" s="7"/>
    </row>
    <row r="863" spans="6:18" ht="14.25" customHeight="1">
      <c r="F863" s="7"/>
      <c r="G863" s="7"/>
      <c r="H863" s="7"/>
      <c r="I863" s="7"/>
      <c r="J863" s="7"/>
      <c r="K863" s="7"/>
      <c r="L863" s="7"/>
      <c r="M863" s="7"/>
      <c r="N863" s="7"/>
      <c r="O863" s="7"/>
      <c r="P863" s="7"/>
      <c r="Q863" s="7"/>
      <c r="R863" s="7"/>
    </row>
    <row r="864" spans="6:18" ht="14.25" customHeight="1">
      <c r="F864" s="7"/>
      <c r="G864" s="7"/>
      <c r="H864" s="7"/>
      <c r="I864" s="7"/>
      <c r="J864" s="7"/>
      <c r="K864" s="7"/>
      <c r="L864" s="7"/>
      <c r="M864" s="7"/>
      <c r="N864" s="7"/>
      <c r="O864" s="7"/>
      <c r="P864" s="7"/>
      <c r="Q864" s="7"/>
      <c r="R864" s="7"/>
    </row>
    <row r="865" spans="6:18" ht="14.25" customHeight="1">
      <c r="F865" s="7"/>
      <c r="G865" s="7"/>
      <c r="H865" s="7"/>
      <c r="I865" s="7"/>
      <c r="J865" s="7"/>
      <c r="K865" s="7"/>
      <c r="L865" s="7"/>
      <c r="M865" s="7"/>
      <c r="N865" s="7"/>
      <c r="O865" s="7"/>
      <c r="P865" s="7"/>
      <c r="Q865" s="7"/>
      <c r="R865" s="7"/>
    </row>
    <row r="866" spans="6:18" ht="14.25" customHeight="1">
      <c r="F866" s="7"/>
      <c r="G866" s="7"/>
      <c r="H866" s="7"/>
      <c r="I866" s="7"/>
      <c r="J866" s="7"/>
      <c r="K866" s="7"/>
      <c r="L866" s="7"/>
      <c r="M866" s="7"/>
      <c r="N866" s="7"/>
      <c r="O866" s="7"/>
      <c r="P866" s="7"/>
      <c r="Q866" s="7"/>
      <c r="R866" s="7"/>
    </row>
    <row r="867" spans="6:18" ht="14.25" customHeight="1">
      <c r="F867" s="7"/>
      <c r="G867" s="7"/>
      <c r="H867" s="7"/>
      <c r="I867" s="7"/>
      <c r="J867" s="7"/>
      <c r="K867" s="7"/>
      <c r="L867" s="7"/>
      <c r="M867" s="7"/>
      <c r="N867" s="7"/>
      <c r="O867" s="7"/>
      <c r="P867" s="7"/>
      <c r="Q867" s="7"/>
      <c r="R867" s="7"/>
    </row>
    <row r="868" spans="6:18" ht="14.25" customHeight="1">
      <c r="F868" s="7"/>
      <c r="G868" s="7"/>
      <c r="H868" s="7"/>
      <c r="I868" s="7"/>
      <c r="J868" s="7"/>
      <c r="K868" s="7"/>
      <c r="L868" s="7"/>
      <c r="M868" s="7"/>
      <c r="N868" s="7"/>
      <c r="O868" s="7"/>
      <c r="P868" s="7"/>
      <c r="Q868" s="7"/>
      <c r="R868" s="7"/>
    </row>
    <row r="869" spans="6:18" ht="14.25" customHeight="1">
      <c r="F869" s="7"/>
      <c r="G869" s="7"/>
      <c r="H869" s="7"/>
      <c r="I869" s="7"/>
      <c r="J869" s="7"/>
      <c r="K869" s="7"/>
      <c r="L869" s="7"/>
      <c r="M869" s="7"/>
      <c r="N869" s="7"/>
      <c r="O869" s="7"/>
      <c r="P869" s="7"/>
      <c r="Q869" s="7"/>
      <c r="R869" s="7"/>
    </row>
    <row r="870" spans="6:18" ht="14.25" customHeight="1">
      <c r="F870" s="7"/>
      <c r="G870" s="7"/>
      <c r="H870" s="7"/>
      <c r="I870" s="7"/>
      <c r="J870" s="7"/>
      <c r="K870" s="7"/>
      <c r="L870" s="7"/>
      <c r="M870" s="7"/>
      <c r="N870" s="7"/>
      <c r="O870" s="7"/>
      <c r="P870" s="7"/>
      <c r="Q870" s="7"/>
      <c r="R870" s="7"/>
    </row>
    <row r="871" spans="6:18" ht="14.25" customHeight="1">
      <c r="F871" s="7"/>
      <c r="G871" s="7"/>
      <c r="H871" s="7"/>
      <c r="I871" s="7"/>
      <c r="J871" s="7"/>
      <c r="K871" s="7"/>
      <c r="L871" s="7"/>
      <c r="M871" s="7"/>
      <c r="N871" s="7"/>
      <c r="O871" s="7"/>
      <c r="P871" s="7"/>
      <c r="Q871" s="7"/>
      <c r="R871" s="7"/>
    </row>
    <row r="872" spans="6:18" ht="14.25" customHeight="1">
      <c r="F872" s="7"/>
      <c r="G872" s="7"/>
      <c r="H872" s="7"/>
      <c r="I872" s="7"/>
      <c r="J872" s="7"/>
      <c r="K872" s="7"/>
      <c r="L872" s="7"/>
      <c r="M872" s="7"/>
      <c r="N872" s="7"/>
      <c r="O872" s="7"/>
      <c r="P872" s="7"/>
      <c r="Q872" s="7"/>
      <c r="R872" s="7"/>
    </row>
    <row r="873" spans="6:18" ht="14.25" customHeight="1">
      <c r="F873" s="7"/>
      <c r="G873" s="7"/>
      <c r="H873" s="7"/>
      <c r="I873" s="7"/>
      <c r="J873" s="7"/>
      <c r="K873" s="7"/>
      <c r="L873" s="7"/>
      <c r="M873" s="7"/>
      <c r="N873" s="7"/>
      <c r="O873" s="7"/>
      <c r="P873" s="7"/>
      <c r="Q873" s="7"/>
      <c r="R873" s="7"/>
    </row>
    <row r="874" spans="6:18" ht="14.25" customHeight="1">
      <c r="F874" s="7"/>
      <c r="G874" s="7"/>
      <c r="H874" s="7"/>
      <c r="I874" s="7"/>
      <c r="J874" s="7"/>
      <c r="K874" s="7"/>
      <c r="L874" s="7"/>
      <c r="M874" s="7"/>
      <c r="N874" s="7"/>
      <c r="O874" s="7"/>
      <c r="P874" s="7"/>
      <c r="Q874" s="7"/>
      <c r="R874" s="7"/>
    </row>
    <row r="875" spans="6:18" ht="14.25" customHeight="1">
      <c r="F875" s="7"/>
      <c r="G875" s="7"/>
      <c r="H875" s="7"/>
      <c r="I875" s="7"/>
      <c r="J875" s="7"/>
      <c r="K875" s="7"/>
      <c r="L875" s="7"/>
      <c r="M875" s="7"/>
      <c r="N875" s="7"/>
      <c r="O875" s="7"/>
      <c r="P875" s="7"/>
      <c r="Q875" s="7"/>
      <c r="R875" s="7"/>
    </row>
    <row r="876" spans="6:18" ht="14.25" customHeight="1">
      <c r="F876" s="7"/>
      <c r="G876" s="7"/>
      <c r="H876" s="7"/>
      <c r="I876" s="7"/>
      <c r="J876" s="7"/>
      <c r="K876" s="7"/>
      <c r="L876" s="7"/>
      <c r="M876" s="7"/>
      <c r="N876" s="7"/>
      <c r="O876" s="7"/>
      <c r="P876" s="7"/>
      <c r="Q876" s="7"/>
      <c r="R876" s="7"/>
    </row>
    <row r="877" spans="6:18" ht="14.25" customHeight="1">
      <c r="F877" s="7"/>
      <c r="G877" s="7"/>
      <c r="H877" s="7"/>
      <c r="I877" s="7"/>
      <c r="J877" s="7"/>
      <c r="K877" s="7"/>
      <c r="L877" s="7"/>
      <c r="M877" s="7"/>
      <c r="N877" s="7"/>
      <c r="O877" s="7"/>
      <c r="P877" s="7"/>
      <c r="Q877" s="7"/>
      <c r="R877" s="7"/>
    </row>
    <row r="878" spans="6:18" ht="14.25" customHeight="1">
      <c r="F878" s="7"/>
      <c r="G878" s="7"/>
      <c r="H878" s="7"/>
      <c r="I878" s="7"/>
      <c r="J878" s="7"/>
      <c r="K878" s="7"/>
      <c r="L878" s="7"/>
      <c r="M878" s="7"/>
      <c r="N878" s="7"/>
      <c r="O878" s="7"/>
      <c r="P878" s="7"/>
      <c r="Q878" s="7"/>
      <c r="R878" s="7"/>
    </row>
    <row r="879" spans="6:18" ht="14.25" customHeight="1">
      <c r="F879" s="7"/>
      <c r="G879" s="7"/>
      <c r="H879" s="7"/>
      <c r="I879" s="7"/>
      <c r="J879" s="7"/>
      <c r="K879" s="7"/>
      <c r="L879" s="7"/>
      <c r="M879" s="7"/>
      <c r="N879" s="7"/>
      <c r="O879" s="7"/>
      <c r="P879" s="7"/>
      <c r="Q879" s="7"/>
      <c r="R879" s="7"/>
    </row>
    <row r="880" spans="6:18" ht="14.25" customHeight="1">
      <c r="F880" s="7"/>
      <c r="G880" s="7"/>
      <c r="H880" s="7"/>
      <c r="I880" s="7"/>
      <c r="J880" s="7"/>
      <c r="K880" s="7"/>
      <c r="L880" s="7"/>
      <c r="M880" s="7"/>
      <c r="N880" s="7"/>
      <c r="O880" s="7"/>
      <c r="P880" s="7"/>
      <c r="Q880" s="7"/>
      <c r="R880" s="7"/>
    </row>
    <row r="881" spans="6:18" ht="14.25" customHeight="1">
      <c r="F881" s="7"/>
      <c r="G881" s="7"/>
      <c r="H881" s="7"/>
      <c r="I881" s="7"/>
      <c r="J881" s="7"/>
      <c r="K881" s="7"/>
      <c r="L881" s="7"/>
      <c r="M881" s="7"/>
      <c r="N881" s="7"/>
      <c r="O881" s="7"/>
      <c r="P881" s="7"/>
      <c r="Q881" s="7"/>
      <c r="R881" s="7"/>
    </row>
    <row r="882" spans="6:18" ht="14.25" customHeight="1">
      <c r="F882" s="7"/>
      <c r="G882" s="7"/>
      <c r="H882" s="7"/>
      <c r="I882" s="7"/>
      <c r="J882" s="7"/>
      <c r="K882" s="7"/>
      <c r="L882" s="7"/>
      <c r="M882" s="7"/>
      <c r="N882" s="7"/>
      <c r="O882" s="7"/>
      <c r="P882" s="7"/>
      <c r="Q882" s="7"/>
      <c r="R882" s="7"/>
    </row>
    <row r="883" spans="6:18" ht="14.25" customHeight="1">
      <c r="F883" s="7"/>
      <c r="G883" s="7"/>
      <c r="H883" s="7"/>
      <c r="I883" s="7"/>
      <c r="J883" s="7"/>
      <c r="K883" s="7"/>
      <c r="L883" s="7"/>
      <c r="M883" s="7"/>
      <c r="N883" s="7"/>
      <c r="O883" s="7"/>
      <c r="P883" s="7"/>
      <c r="Q883" s="7"/>
      <c r="R883" s="7"/>
    </row>
    <row r="884" spans="6:18" ht="14.25" customHeight="1">
      <c r="F884" s="7"/>
      <c r="G884" s="7"/>
      <c r="H884" s="7"/>
      <c r="I884" s="7"/>
      <c r="J884" s="7"/>
      <c r="K884" s="7"/>
      <c r="L884" s="7"/>
      <c r="M884" s="7"/>
      <c r="N884" s="7"/>
      <c r="O884" s="7"/>
      <c r="P884" s="7"/>
      <c r="Q884" s="7"/>
      <c r="R884" s="7"/>
    </row>
    <row r="885" spans="6:18" ht="14.25" customHeight="1">
      <c r="F885" s="7"/>
      <c r="G885" s="7"/>
      <c r="H885" s="7"/>
      <c r="I885" s="7"/>
      <c r="J885" s="7"/>
      <c r="K885" s="7"/>
      <c r="L885" s="7"/>
      <c r="M885" s="7"/>
      <c r="N885" s="7"/>
      <c r="O885" s="7"/>
      <c r="P885" s="7"/>
      <c r="Q885" s="7"/>
      <c r="R885" s="7"/>
    </row>
    <row r="886" spans="6:18" ht="14.25" customHeight="1">
      <c r="F886" s="7"/>
      <c r="G886" s="7"/>
      <c r="H886" s="7"/>
      <c r="I886" s="7"/>
      <c r="J886" s="7"/>
      <c r="K886" s="7"/>
      <c r="L886" s="7"/>
      <c r="M886" s="7"/>
      <c r="N886" s="7"/>
      <c r="O886" s="7"/>
      <c r="P886" s="7"/>
      <c r="Q886" s="7"/>
      <c r="R886" s="7"/>
    </row>
    <row r="887" spans="6:18" ht="14.25" customHeight="1">
      <c r="F887" s="7"/>
      <c r="G887" s="7"/>
      <c r="H887" s="7"/>
      <c r="I887" s="7"/>
      <c r="J887" s="7"/>
      <c r="K887" s="7"/>
      <c r="L887" s="7"/>
      <c r="M887" s="7"/>
      <c r="N887" s="7"/>
      <c r="O887" s="7"/>
      <c r="P887" s="7"/>
      <c r="Q887" s="7"/>
      <c r="R887" s="7"/>
    </row>
    <row r="888" spans="6:18" ht="14.25" customHeight="1">
      <c r="F888" s="7"/>
      <c r="G888" s="7"/>
      <c r="H888" s="7"/>
      <c r="I888" s="7"/>
      <c r="J888" s="7"/>
      <c r="K888" s="7"/>
      <c r="L888" s="7"/>
      <c r="M888" s="7"/>
      <c r="N888" s="7"/>
      <c r="O888" s="7"/>
      <c r="P888" s="7"/>
      <c r="Q888" s="7"/>
      <c r="R888" s="7"/>
    </row>
    <row r="889" spans="6:18" ht="14.25" customHeight="1">
      <c r="F889" s="7"/>
      <c r="G889" s="7"/>
      <c r="H889" s="7"/>
      <c r="I889" s="7"/>
      <c r="J889" s="7"/>
      <c r="K889" s="7"/>
      <c r="L889" s="7"/>
      <c r="M889" s="7"/>
      <c r="N889" s="7"/>
      <c r="O889" s="7"/>
      <c r="P889" s="7"/>
      <c r="Q889" s="7"/>
      <c r="R889" s="7"/>
    </row>
    <row r="890" spans="6:18" ht="14.25" customHeight="1">
      <c r="F890" s="7"/>
      <c r="G890" s="7"/>
      <c r="H890" s="7"/>
      <c r="I890" s="7"/>
      <c r="J890" s="7"/>
      <c r="K890" s="7"/>
      <c r="L890" s="7"/>
      <c r="M890" s="7"/>
      <c r="N890" s="7"/>
      <c r="O890" s="7"/>
      <c r="P890" s="7"/>
      <c r="Q890" s="7"/>
      <c r="R890" s="7"/>
    </row>
    <row r="891" spans="6:18" ht="14.25" customHeight="1">
      <c r="F891" s="7"/>
      <c r="G891" s="7"/>
      <c r="H891" s="7"/>
      <c r="I891" s="7"/>
      <c r="J891" s="7"/>
      <c r="K891" s="7"/>
      <c r="L891" s="7"/>
      <c r="M891" s="7"/>
      <c r="N891" s="7"/>
      <c r="O891" s="7"/>
      <c r="P891" s="7"/>
      <c r="Q891" s="7"/>
      <c r="R891" s="7"/>
    </row>
    <row r="892" spans="6:18" ht="14.25" customHeight="1">
      <c r="F892" s="7"/>
      <c r="G892" s="7"/>
      <c r="H892" s="7"/>
      <c r="I892" s="7"/>
      <c r="J892" s="7"/>
      <c r="K892" s="7"/>
      <c r="L892" s="7"/>
      <c r="M892" s="7"/>
      <c r="N892" s="7"/>
      <c r="O892" s="7"/>
      <c r="P892" s="7"/>
      <c r="Q892" s="7"/>
      <c r="R892" s="7"/>
    </row>
    <row r="893" spans="6:18" ht="14.25" customHeight="1">
      <c r="F893" s="7"/>
      <c r="G893" s="7"/>
      <c r="H893" s="7"/>
      <c r="I893" s="7"/>
      <c r="J893" s="7"/>
      <c r="K893" s="7"/>
      <c r="L893" s="7"/>
      <c r="M893" s="7"/>
      <c r="N893" s="7"/>
      <c r="O893" s="7"/>
      <c r="P893" s="7"/>
      <c r="Q893" s="7"/>
      <c r="R893" s="7"/>
    </row>
    <row r="894" spans="6:18" ht="14.25" customHeight="1">
      <c r="F894" s="7"/>
      <c r="G894" s="7"/>
      <c r="H894" s="7"/>
      <c r="I894" s="7"/>
      <c r="J894" s="7"/>
      <c r="K894" s="7"/>
      <c r="L894" s="7"/>
      <c r="M894" s="7"/>
      <c r="N894" s="7"/>
      <c r="O894" s="7"/>
      <c r="P894" s="7"/>
      <c r="Q894" s="7"/>
      <c r="R894" s="7"/>
    </row>
    <row r="895" spans="6:18" ht="14.25" customHeight="1">
      <c r="F895" s="7"/>
      <c r="G895" s="7"/>
      <c r="H895" s="7"/>
      <c r="I895" s="7"/>
      <c r="J895" s="7"/>
      <c r="K895" s="7"/>
      <c r="L895" s="7"/>
      <c r="M895" s="7"/>
      <c r="N895" s="7"/>
      <c r="O895" s="7"/>
      <c r="P895" s="7"/>
      <c r="Q895" s="7"/>
      <c r="R895" s="7"/>
    </row>
    <row r="896" spans="6:18" ht="14.25" customHeight="1">
      <c r="F896" s="7"/>
      <c r="G896" s="7"/>
      <c r="H896" s="7"/>
      <c r="I896" s="7"/>
      <c r="J896" s="7"/>
      <c r="K896" s="7"/>
      <c r="L896" s="7"/>
      <c r="M896" s="7"/>
      <c r="N896" s="7"/>
      <c r="O896" s="7"/>
      <c r="P896" s="7"/>
      <c r="Q896" s="7"/>
      <c r="R896" s="7"/>
    </row>
    <row r="897" spans="6:18" ht="14.25" customHeight="1">
      <c r="F897" s="7"/>
      <c r="G897" s="7"/>
      <c r="H897" s="7"/>
      <c r="I897" s="7"/>
      <c r="J897" s="7"/>
      <c r="K897" s="7"/>
      <c r="L897" s="7"/>
      <c r="M897" s="7"/>
      <c r="N897" s="7"/>
      <c r="O897" s="7"/>
      <c r="P897" s="7"/>
      <c r="Q897" s="7"/>
      <c r="R897" s="7"/>
    </row>
    <row r="898" spans="6:18" ht="14.25" customHeight="1">
      <c r="F898" s="7"/>
      <c r="G898" s="7"/>
      <c r="H898" s="7"/>
      <c r="I898" s="7"/>
      <c r="J898" s="7"/>
      <c r="K898" s="7"/>
      <c r="L898" s="7"/>
      <c r="M898" s="7"/>
      <c r="N898" s="7"/>
      <c r="O898" s="7"/>
      <c r="P898" s="7"/>
      <c r="Q898" s="7"/>
      <c r="R898" s="7"/>
    </row>
    <row r="899" spans="6:18" ht="14.25" customHeight="1">
      <c r="F899" s="7"/>
      <c r="G899" s="7"/>
      <c r="H899" s="7"/>
      <c r="I899" s="7"/>
      <c r="J899" s="7"/>
      <c r="K899" s="7"/>
      <c r="L899" s="7"/>
      <c r="M899" s="7"/>
      <c r="N899" s="7"/>
      <c r="O899" s="7"/>
      <c r="P899" s="7"/>
      <c r="Q899" s="7"/>
      <c r="R899" s="7"/>
    </row>
    <row r="900" spans="6:18" ht="14.25" customHeight="1">
      <c r="F900" s="7"/>
      <c r="G900" s="7"/>
      <c r="H900" s="7"/>
      <c r="I900" s="7"/>
      <c r="J900" s="7"/>
      <c r="K900" s="7"/>
      <c r="L900" s="7"/>
      <c r="M900" s="7"/>
      <c r="N900" s="7"/>
      <c r="O900" s="7"/>
      <c r="P900" s="7"/>
      <c r="Q900" s="7"/>
      <c r="R900" s="7"/>
    </row>
    <row r="901" spans="6:18" ht="14.25" customHeight="1">
      <c r="F901" s="7"/>
      <c r="G901" s="7"/>
      <c r="H901" s="7"/>
      <c r="I901" s="7"/>
      <c r="J901" s="7"/>
      <c r="K901" s="7"/>
      <c r="L901" s="7"/>
      <c r="M901" s="7"/>
      <c r="N901" s="7"/>
      <c r="O901" s="7"/>
      <c r="P901" s="7"/>
      <c r="Q901" s="7"/>
      <c r="R901" s="7"/>
    </row>
    <row r="902" spans="6:18" ht="14.25" customHeight="1">
      <c r="F902" s="7"/>
      <c r="G902" s="7"/>
      <c r="H902" s="7"/>
      <c r="I902" s="7"/>
      <c r="J902" s="7"/>
      <c r="K902" s="7"/>
      <c r="L902" s="7"/>
      <c r="M902" s="7"/>
      <c r="N902" s="7"/>
      <c r="O902" s="7"/>
      <c r="P902" s="7"/>
      <c r="Q902" s="7"/>
      <c r="R902" s="7"/>
    </row>
    <row r="903" spans="6:18" ht="14.25" customHeight="1">
      <c r="F903" s="7"/>
      <c r="G903" s="7"/>
      <c r="H903" s="7"/>
      <c r="I903" s="7"/>
      <c r="J903" s="7"/>
      <c r="K903" s="7"/>
      <c r="L903" s="7"/>
      <c r="M903" s="7"/>
      <c r="N903" s="7"/>
      <c r="O903" s="7"/>
      <c r="P903" s="7"/>
      <c r="Q903" s="7"/>
      <c r="R903" s="7"/>
    </row>
    <row r="904" spans="6:18" ht="14.25" customHeight="1">
      <c r="F904" s="7"/>
      <c r="G904" s="7"/>
      <c r="H904" s="7"/>
      <c r="I904" s="7"/>
      <c r="J904" s="7"/>
      <c r="K904" s="7"/>
      <c r="L904" s="7"/>
      <c r="M904" s="7"/>
      <c r="N904" s="7"/>
      <c r="O904" s="7"/>
      <c r="P904" s="7"/>
      <c r="Q904" s="7"/>
      <c r="R904" s="7"/>
    </row>
    <row r="905" spans="6:18" ht="14.25" customHeight="1">
      <c r="F905" s="7"/>
      <c r="G905" s="7"/>
      <c r="H905" s="7"/>
      <c r="I905" s="7"/>
      <c r="J905" s="7"/>
      <c r="K905" s="7"/>
      <c r="L905" s="7"/>
      <c r="M905" s="7"/>
      <c r="N905" s="7"/>
      <c r="O905" s="7"/>
      <c r="P905" s="7"/>
      <c r="Q905" s="7"/>
      <c r="R905" s="7"/>
    </row>
    <row r="906" spans="6:18" ht="14.25" customHeight="1">
      <c r="F906" s="7"/>
      <c r="G906" s="7"/>
      <c r="H906" s="7"/>
      <c r="I906" s="7"/>
      <c r="J906" s="7"/>
      <c r="K906" s="7"/>
      <c r="L906" s="7"/>
      <c r="M906" s="7"/>
      <c r="N906" s="7"/>
      <c r="O906" s="7"/>
      <c r="P906" s="7"/>
      <c r="Q906" s="7"/>
      <c r="R906" s="7"/>
    </row>
    <row r="907" spans="6:18" ht="14.25" customHeight="1">
      <c r="F907" s="7"/>
      <c r="G907" s="7"/>
      <c r="H907" s="7"/>
      <c r="I907" s="7"/>
      <c r="J907" s="7"/>
      <c r="K907" s="7"/>
      <c r="L907" s="7"/>
      <c r="M907" s="7"/>
      <c r="N907" s="7"/>
      <c r="O907" s="7"/>
      <c r="P907" s="7"/>
      <c r="Q907" s="7"/>
      <c r="R907" s="7"/>
    </row>
    <row r="908" spans="6:18" ht="14.25" customHeight="1">
      <c r="F908" s="7"/>
      <c r="G908" s="7"/>
      <c r="H908" s="7"/>
      <c r="I908" s="7"/>
      <c r="J908" s="7"/>
      <c r="K908" s="7"/>
      <c r="L908" s="7"/>
      <c r="M908" s="7"/>
      <c r="N908" s="7"/>
      <c r="O908" s="7"/>
      <c r="P908" s="7"/>
      <c r="Q908" s="7"/>
      <c r="R908" s="7"/>
    </row>
    <row r="909" spans="6:18" ht="14.25" customHeight="1">
      <c r="F909" s="7"/>
      <c r="G909" s="7"/>
      <c r="H909" s="7"/>
      <c r="I909" s="7"/>
      <c r="J909" s="7"/>
      <c r="K909" s="7"/>
      <c r="L909" s="7"/>
      <c r="M909" s="7"/>
      <c r="N909" s="7"/>
      <c r="O909" s="7"/>
      <c r="P909" s="7"/>
      <c r="Q909" s="7"/>
      <c r="R909" s="7"/>
    </row>
    <row r="910" spans="6:18" ht="14.25" customHeight="1">
      <c r="F910" s="7"/>
      <c r="G910" s="7"/>
      <c r="H910" s="7"/>
      <c r="I910" s="7"/>
      <c r="J910" s="7"/>
      <c r="K910" s="7"/>
      <c r="L910" s="7"/>
      <c r="M910" s="7"/>
      <c r="N910" s="7"/>
      <c r="O910" s="7"/>
      <c r="P910" s="7"/>
      <c r="Q910" s="7"/>
      <c r="R910" s="7"/>
    </row>
    <row r="911" spans="6:18" ht="14.25" customHeight="1">
      <c r="F911" s="7"/>
      <c r="G911" s="7"/>
      <c r="H911" s="7"/>
      <c r="I911" s="7"/>
      <c r="J911" s="7"/>
      <c r="K911" s="7"/>
      <c r="L911" s="7"/>
      <c r="M911" s="7"/>
      <c r="N911" s="7"/>
      <c r="O911" s="7"/>
      <c r="P911" s="7"/>
      <c r="Q911" s="7"/>
      <c r="R911" s="7"/>
    </row>
    <row r="912" spans="6:18" ht="14.25" customHeight="1">
      <c r="F912" s="7"/>
      <c r="G912" s="7"/>
      <c r="H912" s="7"/>
      <c r="I912" s="7"/>
      <c r="J912" s="7"/>
      <c r="K912" s="7"/>
      <c r="L912" s="7"/>
      <c r="M912" s="7"/>
      <c r="N912" s="7"/>
      <c r="O912" s="7"/>
      <c r="P912" s="7"/>
      <c r="Q912" s="7"/>
      <c r="R912" s="7"/>
    </row>
    <row r="913" spans="6:18" ht="14.25" customHeight="1">
      <c r="F913" s="7"/>
      <c r="G913" s="7"/>
      <c r="H913" s="7"/>
      <c r="I913" s="7"/>
      <c r="J913" s="7"/>
      <c r="K913" s="7"/>
      <c r="L913" s="7"/>
      <c r="M913" s="7"/>
      <c r="N913" s="7"/>
      <c r="O913" s="7"/>
      <c r="P913" s="7"/>
      <c r="Q913" s="7"/>
      <c r="R913" s="7"/>
    </row>
    <row r="914" spans="6:18" ht="14.25" customHeight="1">
      <c r="F914" s="7"/>
      <c r="G914" s="7"/>
      <c r="H914" s="7"/>
      <c r="I914" s="7"/>
      <c r="J914" s="7"/>
      <c r="K914" s="7"/>
      <c r="L914" s="7"/>
      <c r="M914" s="7"/>
      <c r="N914" s="7"/>
      <c r="O914" s="7"/>
      <c r="P914" s="7"/>
      <c r="Q914" s="7"/>
      <c r="R914" s="7"/>
    </row>
    <row r="915" spans="6:18" ht="14.25" customHeight="1">
      <c r="F915" s="7"/>
      <c r="G915" s="7"/>
      <c r="H915" s="7"/>
      <c r="I915" s="7"/>
      <c r="J915" s="7"/>
      <c r="K915" s="7"/>
      <c r="L915" s="7"/>
      <c r="M915" s="7"/>
      <c r="N915" s="7"/>
      <c r="O915" s="7"/>
      <c r="P915" s="7"/>
      <c r="Q915" s="7"/>
      <c r="R915" s="7"/>
    </row>
    <row r="916" spans="6:18" ht="14.25" customHeight="1">
      <c r="F916" s="7"/>
      <c r="G916" s="7"/>
      <c r="H916" s="7"/>
      <c r="I916" s="7"/>
      <c r="J916" s="7"/>
      <c r="K916" s="7"/>
      <c r="L916" s="7"/>
      <c r="M916" s="7"/>
      <c r="N916" s="7"/>
      <c r="O916" s="7"/>
      <c r="P916" s="7"/>
      <c r="Q916" s="7"/>
      <c r="R916" s="7"/>
    </row>
    <row r="917" spans="6:18" ht="14.25" customHeight="1">
      <c r="F917" s="7"/>
      <c r="G917" s="7"/>
      <c r="H917" s="7"/>
      <c r="I917" s="7"/>
      <c r="J917" s="7"/>
      <c r="K917" s="7"/>
      <c r="L917" s="7"/>
      <c r="M917" s="7"/>
      <c r="N917" s="7"/>
      <c r="O917" s="7"/>
      <c r="P917" s="7"/>
      <c r="Q917" s="7"/>
      <c r="R917" s="7"/>
    </row>
    <row r="918" spans="6:18" ht="14.25" customHeight="1">
      <c r="F918" s="7"/>
      <c r="G918" s="7"/>
      <c r="H918" s="7"/>
      <c r="I918" s="7"/>
      <c r="J918" s="7"/>
      <c r="K918" s="7"/>
      <c r="L918" s="7"/>
      <c r="M918" s="7"/>
      <c r="N918" s="7"/>
      <c r="O918" s="7"/>
      <c r="P918" s="7"/>
      <c r="Q918" s="7"/>
      <c r="R918" s="7"/>
    </row>
    <row r="919" spans="6:18" ht="14.25" customHeight="1">
      <c r="F919" s="7"/>
      <c r="G919" s="7"/>
      <c r="H919" s="7"/>
      <c r="I919" s="7"/>
      <c r="J919" s="7"/>
      <c r="K919" s="7"/>
      <c r="L919" s="7"/>
      <c r="M919" s="7"/>
      <c r="N919" s="7"/>
      <c r="O919" s="7"/>
      <c r="P919" s="7"/>
      <c r="Q919" s="7"/>
      <c r="R919" s="7"/>
    </row>
    <row r="920" spans="6:18" ht="14.25" customHeight="1">
      <c r="F920" s="7"/>
      <c r="G920" s="7"/>
      <c r="H920" s="7"/>
      <c r="I920" s="7"/>
      <c r="J920" s="7"/>
      <c r="K920" s="7"/>
      <c r="L920" s="7"/>
      <c r="M920" s="7"/>
      <c r="N920" s="7"/>
      <c r="O920" s="7"/>
      <c r="P920" s="7"/>
      <c r="Q920" s="7"/>
      <c r="R920" s="7"/>
    </row>
    <row r="921" spans="6:18" ht="14.25" customHeight="1">
      <c r="F921" s="7"/>
      <c r="G921" s="7"/>
      <c r="H921" s="7"/>
      <c r="I921" s="7"/>
      <c r="J921" s="7"/>
      <c r="K921" s="7"/>
      <c r="L921" s="7"/>
      <c r="M921" s="7"/>
      <c r="N921" s="7"/>
      <c r="O921" s="7"/>
      <c r="P921" s="7"/>
      <c r="Q921" s="7"/>
      <c r="R921" s="7"/>
    </row>
    <row r="922" spans="6:18" ht="14.25" customHeight="1">
      <c r="F922" s="7"/>
      <c r="G922" s="7"/>
      <c r="H922" s="7"/>
      <c r="I922" s="7"/>
      <c r="J922" s="7"/>
      <c r="K922" s="7"/>
      <c r="L922" s="7"/>
      <c r="M922" s="7"/>
      <c r="N922" s="7"/>
      <c r="O922" s="7"/>
      <c r="P922" s="7"/>
      <c r="Q922" s="7"/>
      <c r="R922" s="7"/>
    </row>
    <row r="923" spans="6:18" ht="14.25" customHeight="1">
      <c r="F923" s="7"/>
      <c r="G923" s="7"/>
      <c r="H923" s="7"/>
      <c r="I923" s="7"/>
      <c r="J923" s="7"/>
      <c r="K923" s="7"/>
      <c r="L923" s="7"/>
      <c r="M923" s="7"/>
      <c r="N923" s="7"/>
      <c r="O923" s="7"/>
      <c r="P923" s="7"/>
      <c r="Q923" s="7"/>
      <c r="R923" s="7"/>
    </row>
    <row r="924" spans="6:18" ht="14.25" customHeight="1">
      <c r="F924" s="7"/>
      <c r="G924" s="7"/>
      <c r="H924" s="7"/>
      <c r="I924" s="7"/>
      <c r="J924" s="7"/>
      <c r="K924" s="7"/>
      <c r="L924" s="7"/>
      <c r="M924" s="7"/>
      <c r="N924" s="7"/>
      <c r="O924" s="7"/>
      <c r="P924" s="7"/>
      <c r="Q924" s="7"/>
      <c r="R924" s="7"/>
    </row>
    <row r="925" spans="6:18" ht="14.25" customHeight="1">
      <c r="F925" s="7"/>
      <c r="G925" s="7"/>
      <c r="H925" s="7"/>
      <c r="I925" s="7"/>
      <c r="J925" s="7"/>
      <c r="K925" s="7"/>
      <c r="L925" s="7"/>
      <c r="M925" s="7"/>
      <c r="N925" s="7"/>
      <c r="O925" s="7"/>
      <c r="P925" s="7"/>
      <c r="Q925" s="7"/>
      <c r="R925" s="7"/>
    </row>
    <row r="926" spans="6:18" ht="14.25" customHeight="1">
      <c r="F926" s="7"/>
      <c r="G926" s="7"/>
      <c r="H926" s="7"/>
      <c r="I926" s="7"/>
      <c r="J926" s="7"/>
      <c r="K926" s="7"/>
      <c r="L926" s="7"/>
      <c r="M926" s="7"/>
      <c r="N926" s="7"/>
      <c r="O926" s="7"/>
      <c r="P926" s="7"/>
      <c r="Q926" s="7"/>
      <c r="R926" s="7"/>
    </row>
    <row r="927" spans="6:18" ht="14.25" customHeight="1">
      <c r="F927" s="7"/>
      <c r="G927" s="7"/>
      <c r="H927" s="7"/>
      <c r="I927" s="7"/>
      <c r="J927" s="7"/>
      <c r="K927" s="7"/>
      <c r="L927" s="7"/>
      <c r="M927" s="7"/>
      <c r="N927" s="7"/>
      <c r="O927" s="7"/>
      <c r="P927" s="7"/>
      <c r="Q927" s="7"/>
      <c r="R927" s="7"/>
    </row>
    <row r="928" spans="6:18" ht="14.25" customHeight="1">
      <c r="F928" s="7"/>
      <c r="G928" s="7"/>
      <c r="H928" s="7"/>
      <c r="I928" s="7"/>
      <c r="J928" s="7"/>
      <c r="K928" s="7"/>
      <c r="L928" s="7"/>
      <c r="M928" s="7"/>
      <c r="N928" s="7"/>
      <c r="O928" s="7"/>
      <c r="P928" s="7"/>
      <c r="Q928" s="7"/>
      <c r="R928" s="7"/>
    </row>
    <row r="929" spans="6:18" ht="14.25" customHeight="1">
      <c r="F929" s="7"/>
      <c r="G929" s="7"/>
      <c r="H929" s="7"/>
      <c r="I929" s="7"/>
      <c r="J929" s="7"/>
      <c r="K929" s="7"/>
      <c r="L929" s="7"/>
      <c r="M929" s="7"/>
      <c r="N929" s="7"/>
      <c r="O929" s="7"/>
      <c r="P929" s="7"/>
      <c r="Q929" s="7"/>
      <c r="R929" s="7"/>
    </row>
    <row r="930" spans="6:18" ht="14.25" customHeight="1">
      <c r="F930" s="7"/>
      <c r="G930" s="7"/>
      <c r="H930" s="7"/>
      <c r="I930" s="7"/>
      <c r="J930" s="7"/>
      <c r="K930" s="7"/>
      <c r="L930" s="7"/>
      <c r="M930" s="7"/>
      <c r="N930" s="7"/>
      <c r="O930" s="7"/>
      <c r="P930" s="7"/>
      <c r="Q930" s="7"/>
      <c r="R930" s="7"/>
    </row>
    <row r="931" spans="6:18" ht="14.25" customHeight="1">
      <c r="F931" s="7"/>
      <c r="G931" s="7"/>
      <c r="H931" s="7"/>
      <c r="I931" s="7"/>
      <c r="J931" s="7"/>
      <c r="K931" s="7"/>
      <c r="L931" s="7"/>
      <c r="M931" s="7"/>
      <c r="N931" s="7"/>
      <c r="O931" s="7"/>
      <c r="P931" s="7"/>
      <c r="Q931" s="7"/>
      <c r="R931" s="7"/>
    </row>
    <row r="932" spans="6:18" ht="14.25" customHeight="1">
      <c r="F932" s="7"/>
      <c r="G932" s="7"/>
      <c r="H932" s="7"/>
      <c r="I932" s="7"/>
      <c r="J932" s="7"/>
      <c r="K932" s="7"/>
      <c r="L932" s="7"/>
      <c r="M932" s="7"/>
      <c r="N932" s="7"/>
      <c r="O932" s="7"/>
      <c r="P932" s="7"/>
      <c r="Q932" s="7"/>
      <c r="R932" s="7"/>
    </row>
    <row r="933" spans="6:18" ht="14.25" customHeight="1">
      <c r="F933" s="7"/>
      <c r="G933" s="7"/>
      <c r="H933" s="7"/>
      <c r="I933" s="7"/>
      <c r="J933" s="7"/>
      <c r="K933" s="7"/>
      <c r="L933" s="7"/>
      <c r="M933" s="7"/>
      <c r="N933" s="7"/>
      <c r="O933" s="7"/>
      <c r="P933" s="7"/>
      <c r="Q933" s="7"/>
      <c r="R933" s="7"/>
    </row>
    <row r="934" spans="6:18" ht="14.25" customHeight="1">
      <c r="F934" s="7"/>
      <c r="G934" s="7"/>
      <c r="H934" s="7"/>
      <c r="I934" s="7"/>
      <c r="J934" s="7"/>
      <c r="K934" s="7"/>
      <c r="L934" s="7"/>
      <c r="M934" s="7"/>
      <c r="N934" s="7"/>
      <c r="O934" s="7"/>
      <c r="P934" s="7"/>
      <c r="Q934" s="7"/>
      <c r="R934" s="7"/>
    </row>
    <row r="935" spans="6:18" ht="14.25" customHeight="1">
      <c r="F935" s="7"/>
      <c r="G935" s="7"/>
      <c r="H935" s="7"/>
      <c r="I935" s="7"/>
      <c r="J935" s="7"/>
      <c r="K935" s="7"/>
      <c r="L935" s="7"/>
      <c r="M935" s="7"/>
      <c r="N935" s="7"/>
      <c r="O935" s="7"/>
      <c r="P935" s="7"/>
      <c r="Q935" s="7"/>
      <c r="R935" s="7"/>
    </row>
    <row r="936" spans="6:18" ht="14.25" customHeight="1">
      <c r="F936" s="7"/>
      <c r="G936" s="7"/>
      <c r="H936" s="7"/>
      <c r="I936" s="7"/>
      <c r="J936" s="7"/>
      <c r="K936" s="7"/>
      <c r="L936" s="7"/>
      <c r="M936" s="7"/>
      <c r="N936" s="7"/>
      <c r="O936" s="7"/>
      <c r="P936" s="7"/>
      <c r="Q936" s="7"/>
      <c r="R936" s="7"/>
    </row>
    <row r="937" spans="6:18" ht="14.25" customHeight="1">
      <c r="F937" s="7"/>
      <c r="G937" s="7"/>
      <c r="H937" s="7"/>
      <c r="I937" s="7"/>
      <c r="J937" s="7"/>
      <c r="K937" s="7"/>
      <c r="L937" s="7"/>
      <c r="M937" s="7"/>
      <c r="N937" s="7"/>
      <c r="O937" s="7"/>
      <c r="P937" s="7"/>
      <c r="Q937" s="7"/>
      <c r="R937" s="7"/>
    </row>
    <row r="938" spans="6:18" ht="14.25" customHeight="1">
      <c r="F938" s="7"/>
      <c r="G938" s="7"/>
      <c r="H938" s="7"/>
      <c r="I938" s="7"/>
      <c r="J938" s="7"/>
      <c r="K938" s="7"/>
      <c r="L938" s="7"/>
      <c r="M938" s="7"/>
      <c r="N938" s="7"/>
      <c r="O938" s="7"/>
      <c r="P938" s="7"/>
      <c r="Q938" s="7"/>
      <c r="R938" s="7"/>
    </row>
    <row r="939" spans="6:18" ht="14.25" customHeight="1">
      <c r="F939" s="7"/>
      <c r="G939" s="7"/>
      <c r="H939" s="7"/>
      <c r="I939" s="7"/>
      <c r="J939" s="7"/>
      <c r="K939" s="7"/>
      <c r="L939" s="7"/>
      <c r="M939" s="7"/>
      <c r="N939" s="7"/>
      <c r="O939" s="7"/>
      <c r="P939" s="7"/>
      <c r="Q939" s="7"/>
      <c r="R939" s="7"/>
    </row>
    <row r="940" spans="6:18" ht="14.25" customHeight="1">
      <c r="F940" s="7"/>
      <c r="G940" s="7"/>
      <c r="H940" s="7"/>
      <c r="I940" s="7"/>
      <c r="J940" s="7"/>
      <c r="K940" s="7"/>
      <c r="L940" s="7"/>
      <c r="M940" s="7"/>
      <c r="N940" s="7"/>
      <c r="O940" s="7"/>
      <c r="P940" s="7"/>
      <c r="Q940" s="7"/>
      <c r="R940" s="7"/>
    </row>
    <row r="941" spans="6:18" ht="14.25" customHeight="1">
      <c r="F941" s="7"/>
      <c r="G941" s="7"/>
      <c r="H941" s="7"/>
      <c r="I941" s="7"/>
      <c r="J941" s="7"/>
      <c r="K941" s="7"/>
      <c r="L941" s="7"/>
      <c r="M941" s="7"/>
      <c r="N941" s="7"/>
      <c r="O941" s="7"/>
      <c r="P941" s="7"/>
      <c r="Q941" s="7"/>
      <c r="R941" s="7"/>
    </row>
    <row r="942" spans="6:18" ht="14.25" customHeight="1">
      <c r="F942" s="7"/>
      <c r="G942" s="7"/>
      <c r="H942" s="7"/>
      <c r="I942" s="7"/>
      <c r="J942" s="7"/>
      <c r="K942" s="7"/>
      <c r="L942" s="7"/>
      <c r="M942" s="7"/>
      <c r="N942" s="7"/>
      <c r="O942" s="7"/>
      <c r="P942" s="7"/>
      <c r="Q942" s="7"/>
      <c r="R942" s="7"/>
    </row>
    <row r="943" spans="6:18" ht="14.25" customHeight="1">
      <c r="F943" s="7"/>
      <c r="G943" s="7"/>
      <c r="H943" s="7"/>
      <c r="I943" s="7"/>
      <c r="J943" s="7"/>
      <c r="K943" s="7"/>
      <c r="L943" s="7"/>
      <c r="M943" s="7"/>
      <c r="N943" s="7"/>
      <c r="O943" s="7"/>
      <c r="P943" s="7"/>
      <c r="Q943" s="7"/>
      <c r="R943" s="7"/>
    </row>
    <row r="944" spans="6:18" ht="14.25" customHeight="1">
      <c r="F944" s="7"/>
      <c r="G944" s="7"/>
      <c r="H944" s="7"/>
      <c r="I944" s="7"/>
      <c r="J944" s="7"/>
      <c r="K944" s="7"/>
      <c r="L944" s="7"/>
      <c r="M944" s="7"/>
      <c r="N944" s="7"/>
      <c r="O944" s="7"/>
      <c r="P944" s="7"/>
      <c r="Q944" s="7"/>
      <c r="R944" s="7"/>
    </row>
    <row r="945" spans="6:18" ht="14.25" customHeight="1">
      <c r="F945" s="7"/>
      <c r="G945" s="7"/>
      <c r="H945" s="7"/>
      <c r="I945" s="7"/>
      <c r="J945" s="7"/>
      <c r="K945" s="7"/>
      <c r="L945" s="7"/>
      <c r="M945" s="7"/>
      <c r="N945" s="7"/>
      <c r="O945" s="7"/>
      <c r="P945" s="7"/>
      <c r="Q945" s="7"/>
      <c r="R945" s="7"/>
    </row>
    <row r="946" spans="6:18" ht="14.25" customHeight="1">
      <c r="F946" s="7"/>
      <c r="G946" s="7"/>
      <c r="H946" s="7"/>
      <c r="I946" s="7"/>
      <c r="J946" s="7"/>
      <c r="K946" s="7"/>
      <c r="L946" s="7"/>
      <c r="M946" s="7"/>
      <c r="N946" s="7"/>
      <c r="O946" s="7"/>
      <c r="P946" s="7"/>
      <c r="Q946" s="7"/>
      <c r="R946" s="7"/>
    </row>
    <row r="947" spans="6:18" ht="14.25" customHeight="1">
      <c r="F947" s="7"/>
      <c r="G947" s="7"/>
      <c r="H947" s="7"/>
      <c r="I947" s="7"/>
      <c r="J947" s="7"/>
      <c r="K947" s="7"/>
      <c r="L947" s="7"/>
      <c r="M947" s="7"/>
      <c r="N947" s="7"/>
      <c r="O947" s="7"/>
      <c r="P947" s="7"/>
      <c r="Q947" s="7"/>
      <c r="R947" s="7"/>
    </row>
    <row r="948" spans="6:18" ht="14.25" customHeight="1">
      <c r="F948" s="7"/>
      <c r="G948" s="7"/>
      <c r="H948" s="7"/>
      <c r="I948" s="7"/>
      <c r="J948" s="7"/>
      <c r="K948" s="7"/>
      <c r="L948" s="7"/>
      <c r="M948" s="7"/>
      <c r="N948" s="7"/>
      <c r="O948" s="7"/>
      <c r="P948" s="7"/>
      <c r="Q948" s="7"/>
      <c r="R948" s="7"/>
    </row>
    <row r="949" spans="6:18" ht="14.25" customHeight="1">
      <c r="F949" s="7"/>
      <c r="G949" s="7"/>
      <c r="H949" s="7"/>
      <c r="I949" s="7"/>
      <c r="J949" s="7"/>
      <c r="K949" s="7"/>
      <c r="L949" s="7"/>
      <c r="M949" s="7"/>
      <c r="N949" s="7"/>
      <c r="O949" s="7"/>
      <c r="P949" s="7"/>
      <c r="Q949" s="7"/>
      <c r="R949" s="7"/>
    </row>
    <row r="950" spans="6:18" ht="14.25" customHeight="1">
      <c r="F950" s="7"/>
      <c r="G950" s="7"/>
      <c r="H950" s="7"/>
      <c r="I950" s="7"/>
      <c r="J950" s="7"/>
      <c r="K950" s="7"/>
      <c r="L950" s="7"/>
      <c r="M950" s="7"/>
      <c r="N950" s="7"/>
      <c r="O950" s="7"/>
      <c r="P950" s="7"/>
      <c r="Q950" s="7"/>
      <c r="R950" s="7"/>
    </row>
    <row r="951" spans="6:18" ht="14.25" customHeight="1">
      <c r="F951" s="7"/>
      <c r="G951" s="7"/>
      <c r="H951" s="7"/>
      <c r="I951" s="7"/>
      <c r="J951" s="7"/>
      <c r="K951" s="7"/>
      <c r="L951" s="7"/>
      <c r="M951" s="7"/>
      <c r="N951" s="7"/>
      <c r="O951" s="7"/>
      <c r="P951" s="7"/>
      <c r="Q951" s="7"/>
      <c r="R951" s="7"/>
    </row>
    <row r="952" spans="6:18" ht="14.25" customHeight="1">
      <c r="F952" s="7"/>
      <c r="G952" s="7"/>
      <c r="H952" s="7"/>
      <c r="I952" s="7"/>
      <c r="J952" s="7"/>
      <c r="K952" s="7"/>
      <c r="L952" s="7"/>
      <c r="M952" s="7"/>
      <c r="N952" s="7"/>
      <c r="O952" s="7"/>
      <c r="P952" s="7"/>
      <c r="Q952" s="7"/>
      <c r="R952" s="7"/>
    </row>
    <row r="953" spans="6:18" ht="14.25" customHeight="1">
      <c r="F953" s="7"/>
      <c r="G953" s="7"/>
      <c r="H953" s="7"/>
      <c r="I953" s="7"/>
      <c r="J953" s="7"/>
      <c r="K953" s="7"/>
      <c r="L953" s="7"/>
      <c r="M953" s="7"/>
      <c r="N953" s="7"/>
      <c r="O953" s="7"/>
      <c r="P953" s="7"/>
      <c r="Q953" s="7"/>
      <c r="R953" s="7"/>
    </row>
    <row r="954" spans="6:18" ht="14.25" customHeight="1">
      <c r="F954" s="7"/>
      <c r="G954" s="7"/>
      <c r="H954" s="7"/>
      <c r="I954" s="7"/>
      <c r="J954" s="7"/>
      <c r="K954" s="7"/>
      <c r="L954" s="7"/>
      <c r="M954" s="7"/>
      <c r="N954" s="7"/>
      <c r="O954" s="7"/>
      <c r="P954" s="7"/>
      <c r="Q954" s="7"/>
      <c r="R954" s="7"/>
    </row>
    <row r="955" spans="6:18" ht="14.25" customHeight="1">
      <c r="F955" s="7"/>
      <c r="G955" s="7"/>
      <c r="H955" s="7"/>
      <c r="I955" s="7"/>
      <c r="J955" s="7"/>
      <c r="K955" s="7"/>
      <c r="L955" s="7"/>
      <c r="M955" s="7"/>
      <c r="N955" s="7"/>
      <c r="O955" s="7"/>
      <c r="P955" s="7"/>
      <c r="Q955" s="7"/>
      <c r="R955" s="7"/>
    </row>
    <row r="956" spans="6:18" ht="14.25" customHeight="1">
      <c r="F956" s="7"/>
      <c r="G956" s="7"/>
      <c r="H956" s="7"/>
      <c r="I956" s="7"/>
      <c r="J956" s="7"/>
      <c r="K956" s="7"/>
      <c r="L956" s="7"/>
      <c r="M956" s="7"/>
      <c r="N956" s="7"/>
      <c r="O956" s="7"/>
      <c r="P956" s="7"/>
      <c r="Q956" s="7"/>
      <c r="R956" s="7"/>
    </row>
    <row r="957" spans="6:18" ht="14.25" customHeight="1">
      <c r="F957" s="7"/>
      <c r="G957" s="7"/>
      <c r="H957" s="7"/>
      <c r="I957" s="7"/>
      <c r="J957" s="7"/>
      <c r="K957" s="7"/>
      <c r="L957" s="7"/>
      <c r="M957" s="7"/>
      <c r="N957" s="7"/>
      <c r="O957" s="7"/>
      <c r="P957" s="7"/>
      <c r="Q957" s="7"/>
      <c r="R957" s="7"/>
    </row>
    <row r="958" spans="6:18" ht="14.25" customHeight="1">
      <c r="F958" s="7"/>
      <c r="G958" s="7"/>
      <c r="H958" s="7"/>
      <c r="I958" s="7"/>
      <c r="J958" s="7"/>
      <c r="K958" s="7"/>
      <c r="L958" s="7"/>
      <c r="M958" s="7"/>
      <c r="N958" s="7"/>
      <c r="O958" s="7"/>
      <c r="P958" s="7"/>
      <c r="Q958" s="7"/>
      <c r="R958" s="7"/>
    </row>
    <row r="959" spans="6:18" ht="14.25" customHeight="1">
      <c r="F959" s="7"/>
      <c r="G959" s="7"/>
      <c r="H959" s="7"/>
      <c r="I959" s="7"/>
      <c r="J959" s="7"/>
      <c r="K959" s="7"/>
      <c r="L959" s="7"/>
      <c r="M959" s="7"/>
      <c r="N959" s="7"/>
      <c r="O959" s="7"/>
      <c r="P959" s="7"/>
      <c r="Q959" s="7"/>
      <c r="R959" s="7"/>
    </row>
    <row r="960" spans="6:18" ht="14.25" customHeight="1">
      <c r="F960" s="7"/>
      <c r="G960" s="7"/>
      <c r="H960" s="7"/>
      <c r="I960" s="7"/>
      <c r="J960" s="7"/>
      <c r="K960" s="7"/>
      <c r="L960" s="7"/>
      <c r="M960" s="7"/>
      <c r="N960" s="7"/>
      <c r="O960" s="7"/>
      <c r="P960" s="7"/>
      <c r="Q960" s="7"/>
      <c r="R960" s="7"/>
    </row>
    <row r="961" spans="6:18" ht="14.25" customHeight="1">
      <c r="F961" s="7"/>
      <c r="G961" s="7"/>
      <c r="H961" s="7"/>
      <c r="I961" s="7"/>
      <c r="J961" s="7"/>
      <c r="K961" s="7"/>
      <c r="L961" s="7"/>
      <c r="M961" s="7"/>
      <c r="N961" s="7"/>
      <c r="O961" s="7"/>
      <c r="P961" s="7"/>
      <c r="Q961" s="7"/>
      <c r="R961" s="7"/>
    </row>
    <row r="962" spans="6:18" ht="14.25" customHeight="1">
      <c r="F962" s="7"/>
      <c r="G962" s="7"/>
      <c r="H962" s="7"/>
      <c r="I962" s="7"/>
      <c r="J962" s="7"/>
      <c r="K962" s="7"/>
      <c r="L962" s="7"/>
      <c r="M962" s="7"/>
      <c r="N962" s="7"/>
      <c r="O962" s="7"/>
      <c r="P962" s="7"/>
      <c r="Q962" s="7"/>
      <c r="R962" s="7"/>
    </row>
    <row r="963" spans="6:18" ht="14.25" customHeight="1">
      <c r="F963" s="7"/>
      <c r="G963" s="7"/>
      <c r="H963" s="7"/>
      <c r="I963" s="7"/>
      <c r="J963" s="7"/>
      <c r="K963" s="7"/>
      <c r="L963" s="7"/>
      <c r="M963" s="7"/>
      <c r="N963" s="7"/>
      <c r="O963" s="7"/>
      <c r="P963" s="7"/>
      <c r="Q963" s="7"/>
      <c r="R963" s="7"/>
    </row>
    <row r="964" spans="6:18" ht="14.25" customHeight="1">
      <c r="F964" s="7"/>
      <c r="G964" s="7"/>
      <c r="H964" s="7"/>
      <c r="I964" s="7"/>
      <c r="J964" s="7"/>
      <c r="K964" s="7"/>
      <c r="L964" s="7"/>
      <c r="M964" s="7"/>
      <c r="N964" s="7"/>
      <c r="O964" s="7"/>
      <c r="P964" s="7"/>
      <c r="Q964" s="7"/>
      <c r="R964" s="7"/>
    </row>
    <row r="965" spans="6:18" ht="14.25" customHeight="1">
      <c r="F965" s="7"/>
      <c r="G965" s="7"/>
      <c r="H965" s="7"/>
      <c r="I965" s="7"/>
      <c r="J965" s="7"/>
      <c r="K965" s="7"/>
      <c r="L965" s="7"/>
      <c r="M965" s="7"/>
      <c r="N965" s="7"/>
      <c r="O965" s="7"/>
      <c r="P965" s="7"/>
      <c r="Q965" s="7"/>
      <c r="R965" s="7"/>
    </row>
    <row r="966" spans="6:18" ht="14.25" customHeight="1">
      <c r="F966" s="7"/>
      <c r="G966" s="7"/>
      <c r="H966" s="7"/>
      <c r="I966" s="7"/>
      <c r="J966" s="7"/>
      <c r="K966" s="7"/>
      <c r="L966" s="7"/>
      <c r="M966" s="7"/>
      <c r="N966" s="7"/>
      <c r="O966" s="7"/>
      <c r="P966" s="7"/>
      <c r="Q966" s="7"/>
      <c r="R966" s="7"/>
    </row>
    <row r="967" spans="6:18" ht="14.25" customHeight="1">
      <c r="F967" s="7"/>
      <c r="G967" s="7"/>
      <c r="H967" s="7"/>
      <c r="I967" s="7"/>
      <c r="J967" s="7"/>
      <c r="K967" s="7"/>
      <c r="L967" s="7"/>
      <c r="M967" s="7"/>
      <c r="N967" s="7"/>
      <c r="O967" s="7"/>
      <c r="P967" s="7"/>
      <c r="Q967" s="7"/>
      <c r="R967" s="7"/>
    </row>
    <row r="968" spans="6:18" ht="14.25" customHeight="1">
      <c r="F968" s="7"/>
      <c r="G968" s="7"/>
      <c r="H968" s="7"/>
      <c r="I968" s="7"/>
      <c r="J968" s="7"/>
      <c r="K968" s="7"/>
      <c r="L968" s="7"/>
      <c r="M968" s="7"/>
      <c r="N968" s="7"/>
      <c r="O968" s="7"/>
      <c r="P968" s="7"/>
      <c r="Q968" s="7"/>
      <c r="R968" s="7"/>
    </row>
    <row r="969" spans="6:18" ht="14.25" customHeight="1">
      <c r="F969" s="7"/>
      <c r="G969" s="7"/>
      <c r="H969" s="7"/>
      <c r="I969" s="7"/>
      <c r="J969" s="7"/>
      <c r="K969" s="7"/>
      <c r="L969" s="7"/>
      <c r="M969" s="7"/>
      <c r="N969" s="7"/>
      <c r="O969" s="7"/>
      <c r="P969" s="7"/>
      <c r="Q969" s="7"/>
      <c r="R969" s="7"/>
    </row>
    <row r="970" spans="6:18" ht="14.25" customHeight="1">
      <c r="F970" s="7"/>
      <c r="G970" s="7"/>
      <c r="H970" s="7"/>
      <c r="I970" s="7"/>
      <c r="J970" s="7"/>
      <c r="K970" s="7"/>
      <c r="L970" s="7"/>
      <c r="M970" s="7"/>
      <c r="N970" s="7"/>
      <c r="O970" s="7"/>
      <c r="P970" s="7"/>
      <c r="Q970" s="7"/>
      <c r="R970" s="7"/>
    </row>
    <row r="971" spans="6:18" ht="14.25" customHeight="1">
      <c r="F971" s="7"/>
      <c r="G971" s="7"/>
      <c r="H971" s="7"/>
      <c r="I971" s="7"/>
      <c r="J971" s="7"/>
      <c r="K971" s="7"/>
      <c r="L971" s="7"/>
      <c r="M971" s="7"/>
      <c r="N971" s="7"/>
      <c r="O971" s="7"/>
      <c r="P971" s="7"/>
      <c r="Q971" s="7"/>
      <c r="R971" s="7"/>
    </row>
    <row r="972" spans="6:18" ht="14.25" customHeight="1">
      <c r="F972" s="7"/>
      <c r="G972" s="7"/>
      <c r="H972" s="7"/>
      <c r="I972" s="7"/>
      <c r="J972" s="7"/>
      <c r="K972" s="7"/>
      <c r="L972" s="7"/>
      <c r="M972" s="7"/>
      <c r="N972" s="7"/>
      <c r="O972" s="7"/>
      <c r="P972" s="7"/>
      <c r="Q972" s="7"/>
      <c r="R972" s="7"/>
    </row>
    <row r="973" spans="6:18" ht="14.25" customHeight="1">
      <c r="F973" s="7"/>
      <c r="G973" s="7"/>
      <c r="H973" s="7"/>
      <c r="I973" s="7"/>
      <c r="J973" s="7"/>
      <c r="K973" s="7"/>
      <c r="L973" s="7"/>
      <c r="M973" s="7"/>
      <c r="N973" s="7"/>
      <c r="O973" s="7"/>
      <c r="P973" s="7"/>
      <c r="Q973" s="7"/>
      <c r="R973" s="7"/>
    </row>
    <row r="974" spans="6:18" ht="14.25" customHeight="1">
      <c r="F974" s="7"/>
      <c r="G974" s="7"/>
      <c r="H974" s="7"/>
      <c r="I974" s="7"/>
      <c r="J974" s="7"/>
      <c r="K974" s="7"/>
      <c r="L974" s="7"/>
      <c r="M974" s="7"/>
      <c r="N974" s="7"/>
      <c r="O974" s="7"/>
      <c r="P974" s="7"/>
      <c r="Q974" s="7"/>
      <c r="R974" s="7"/>
    </row>
    <row r="975" spans="6:18" ht="14.25" customHeight="1">
      <c r="F975" s="7"/>
      <c r="G975" s="7"/>
      <c r="H975" s="7"/>
      <c r="I975" s="7"/>
      <c r="J975" s="7"/>
      <c r="K975" s="7"/>
      <c r="L975" s="7"/>
      <c r="M975" s="7"/>
      <c r="N975" s="7"/>
      <c r="O975" s="7"/>
      <c r="P975" s="7"/>
      <c r="Q975" s="7"/>
      <c r="R975" s="7"/>
    </row>
    <row r="976" spans="6:18" ht="14.25" customHeight="1">
      <c r="F976" s="7"/>
      <c r="G976" s="7"/>
      <c r="H976" s="7"/>
      <c r="I976" s="7"/>
      <c r="J976" s="7"/>
      <c r="K976" s="7"/>
      <c r="L976" s="7"/>
      <c r="M976" s="7"/>
      <c r="N976" s="7"/>
      <c r="O976" s="7"/>
      <c r="P976" s="7"/>
      <c r="Q976" s="7"/>
      <c r="R976" s="7"/>
    </row>
    <row r="977" spans="6:18" ht="14.25" customHeight="1">
      <c r="F977" s="7"/>
      <c r="G977" s="7"/>
      <c r="H977" s="7"/>
      <c r="I977" s="7"/>
      <c r="J977" s="7"/>
      <c r="K977" s="7"/>
      <c r="L977" s="7"/>
      <c r="M977" s="7"/>
      <c r="N977" s="7"/>
      <c r="O977" s="7"/>
      <c r="P977" s="7"/>
      <c r="Q977" s="7"/>
      <c r="R977" s="7"/>
    </row>
    <row r="978" spans="6:18" ht="14.25" customHeight="1">
      <c r="F978" s="7"/>
      <c r="G978" s="7"/>
      <c r="H978" s="7"/>
      <c r="I978" s="7"/>
      <c r="J978" s="7"/>
      <c r="K978" s="7"/>
      <c r="L978" s="7"/>
      <c r="M978" s="7"/>
      <c r="N978" s="7"/>
      <c r="O978" s="7"/>
      <c r="P978" s="7"/>
      <c r="Q978" s="7"/>
      <c r="R978" s="7"/>
    </row>
    <row r="979" spans="6:18" ht="14.25" customHeight="1">
      <c r="F979" s="7"/>
      <c r="G979" s="7"/>
      <c r="H979" s="7"/>
      <c r="I979" s="7"/>
      <c r="J979" s="7"/>
      <c r="K979" s="7"/>
      <c r="L979" s="7"/>
      <c r="M979" s="7"/>
      <c r="N979" s="7"/>
      <c r="O979" s="7"/>
      <c r="P979" s="7"/>
      <c r="Q979" s="7"/>
      <c r="R979" s="7"/>
    </row>
    <row r="980" spans="6:18" ht="14.25" customHeight="1">
      <c r="F980" s="7"/>
      <c r="G980" s="7"/>
      <c r="H980" s="7"/>
      <c r="I980" s="7"/>
      <c r="J980" s="7"/>
      <c r="K980" s="7"/>
      <c r="L980" s="7"/>
      <c r="M980" s="7"/>
      <c r="N980" s="7"/>
      <c r="O980" s="7"/>
      <c r="P980" s="7"/>
      <c r="Q980" s="7"/>
      <c r="R980" s="7"/>
    </row>
    <row r="981" spans="6:18" ht="14.25" customHeight="1">
      <c r="F981" s="7"/>
      <c r="G981" s="7"/>
      <c r="H981" s="7"/>
      <c r="I981" s="7"/>
      <c r="J981" s="7"/>
      <c r="K981" s="7"/>
      <c r="L981" s="7"/>
      <c r="M981" s="7"/>
      <c r="N981" s="7"/>
      <c r="O981" s="7"/>
      <c r="P981" s="7"/>
      <c r="Q981" s="7"/>
      <c r="R981" s="7"/>
    </row>
    <row r="982" spans="6:18" ht="14.25" customHeight="1">
      <c r="F982" s="7"/>
      <c r="G982" s="7"/>
      <c r="H982" s="7"/>
      <c r="I982" s="7"/>
      <c r="J982" s="7"/>
      <c r="K982" s="7"/>
      <c r="L982" s="7"/>
      <c r="M982" s="7"/>
      <c r="N982" s="7"/>
      <c r="O982" s="7"/>
      <c r="P982" s="7"/>
      <c r="Q982" s="7"/>
      <c r="R982" s="7"/>
    </row>
    <row r="983" spans="6:18" ht="14.25" customHeight="1">
      <c r="F983" s="7"/>
      <c r="G983" s="7"/>
      <c r="H983" s="7"/>
      <c r="I983" s="7"/>
      <c r="J983" s="7"/>
      <c r="K983" s="7"/>
      <c r="L983" s="7"/>
      <c r="M983" s="7"/>
      <c r="N983" s="7"/>
      <c r="O983" s="7"/>
      <c r="P983" s="7"/>
      <c r="Q983" s="7"/>
      <c r="R983" s="7"/>
    </row>
    <row r="984" spans="6:18" ht="14.25" customHeight="1">
      <c r="F984" s="7"/>
      <c r="G984" s="7"/>
      <c r="H984" s="7"/>
      <c r="I984" s="7"/>
      <c r="J984" s="7"/>
      <c r="K984" s="7"/>
      <c r="L984" s="7"/>
      <c r="M984" s="7"/>
      <c r="N984" s="7"/>
      <c r="O984" s="7"/>
      <c r="P984" s="7"/>
      <c r="Q984" s="7"/>
      <c r="R984" s="7"/>
    </row>
    <row r="985" spans="6:18" ht="14.25" customHeight="1">
      <c r="F985" s="7"/>
      <c r="G985" s="7"/>
      <c r="H985" s="7"/>
      <c r="I985" s="7"/>
      <c r="J985" s="7"/>
      <c r="K985" s="7"/>
      <c r="L985" s="7"/>
      <c r="M985" s="7"/>
      <c r="N985" s="7"/>
      <c r="O985" s="7"/>
      <c r="P985" s="7"/>
      <c r="Q985" s="7"/>
      <c r="R985" s="7"/>
    </row>
    <row r="986" spans="6:18" ht="14.25" customHeight="1">
      <c r="F986" s="7"/>
      <c r="G986" s="7"/>
      <c r="H986" s="7"/>
      <c r="I986" s="7"/>
      <c r="J986" s="7"/>
      <c r="K986" s="7"/>
      <c r="L986" s="7"/>
      <c r="M986" s="7"/>
      <c r="N986" s="7"/>
      <c r="O986" s="7"/>
      <c r="P986" s="7"/>
      <c r="Q986" s="7"/>
      <c r="R986" s="7"/>
    </row>
    <row r="987" spans="6:18" ht="14.25" customHeight="1">
      <c r="F987" s="7"/>
      <c r="G987" s="7"/>
      <c r="H987" s="7"/>
      <c r="I987" s="7"/>
      <c r="J987" s="7"/>
      <c r="K987" s="7"/>
      <c r="L987" s="7"/>
      <c r="M987" s="7"/>
      <c r="N987" s="7"/>
      <c r="O987" s="7"/>
      <c r="P987" s="7"/>
      <c r="Q987" s="7"/>
      <c r="R987" s="7"/>
    </row>
    <row r="988" spans="6:18" ht="14.25" customHeight="1">
      <c r="F988" s="7"/>
      <c r="G988" s="7"/>
      <c r="H988" s="7"/>
      <c r="I988" s="7"/>
      <c r="J988" s="7"/>
      <c r="K988" s="7"/>
      <c r="L988" s="7"/>
      <c r="M988" s="7"/>
      <c r="N988" s="7"/>
      <c r="O988" s="7"/>
      <c r="P988" s="7"/>
      <c r="Q988" s="7"/>
      <c r="R988" s="7"/>
    </row>
    <row r="989" spans="6:18" ht="14.25" customHeight="1">
      <c r="F989" s="7"/>
      <c r="G989" s="7"/>
      <c r="H989" s="7"/>
      <c r="I989" s="7"/>
      <c r="J989" s="7"/>
      <c r="K989" s="7"/>
      <c r="L989" s="7"/>
      <c r="M989" s="7"/>
      <c r="N989" s="7"/>
      <c r="O989" s="7"/>
      <c r="P989" s="7"/>
      <c r="Q989" s="7"/>
      <c r="R989" s="7"/>
    </row>
    <row r="990" spans="6:18" ht="14.25" customHeight="1">
      <c r="F990" s="7"/>
      <c r="G990" s="7"/>
      <c r="H990" s="7"/>
      <c r="I990" s="7"/>
      <c r="J990" s="7"/>
      <c r="K990" s="7"/>
      <c r="L990" s="7"/>
      <c r="M990" s="7"/>
      <c r="N990" s="7"/>
      <c r="O990" s="7"/>
      <c r="P990" s="7"/>
      <c r="Q990" s="7"/>
      <c r="R990" s="7"/>
    </row>
    <row r="991" spans="6:18" ht="14.25" customHeight="1">
      <c r="F991" s="7"/>
      <c r="G991" s="7"/>
      <c r="H991" s="7"/>
      <c r="I991" s="7"/>
      <c r="J991" s="7"/>
      <c r="K991" s="7"/>
      <c r="L991" s="7"/>
      <c r="M991" s="7"/>
      <c r="N991" s="7"/>
      <c r="O991" s="7"/>
      <c r="P991" s="7"/>
      <c r="Q991" s="7"/>
      <c r="R991" s="7"/>
    </row>
    <row r="992" spans="6:18" ht="14.25" customHeight="1">
      <c r="F992" s="7"/>
      <c r="G992" s="7"/>
      <c r="H992" s="7"/>
      <c r="I992" s="7"/>
      <c r="J992" s="7"/>
      <c r="K992" s="7"/>
      <c r="L992" s="7"/>
      <c r="M992" s="7"/>
      <c r="N992" s="7"/>
      <c r="O992" s="7"/>
      <c r="P992" s="7"/>
      <c r="Q992" s="7"/>
      <c r="R992" s="7"/>
    </row>
    <row r="993" spans="6:18" ht="14.25" customHeight="1">
      <c r="F993" s="7"/>
      <c r="G993" s="7"/>
      <c r="H993" s="7"/>
      <c r="I993" s="7"/>
      <c r="J993" s="7"/>
      <c r="K993" s="7"/>
      <c r="L993" s="7"/>
      <c r="M993" s="7"/>
      <c r="N993" s="7"/>
      <c r="O993" s="7"/>
      <c r="P993" s="7"/>
      <c r="Q993" s="7"/>
      <c r="R993" s="7"/>
    </row>
    <row r="994" spans="6:18" ht="14.25" customHeight="1">
      <c r="F994" s="7"/>
      <c r="G994" s="7"/>
      <c r="H994" s="7"/>
      <c r="I994" s="7"/>
      <c r="J994" s="7"/>
      <c r="K994" s="7"/>
      <c r="L994" s="7"/>
      <c r="M994" s="7"/>
      <c r="N994" s="7"/>
      <c r="O994" s="7"/>
      <c r="P994" s="7"/>
      <c r="Q994" s="7"/>
      <c r="R994" s="7"/>
    </row>
    <row r="995" spans="6:18" ht="14.25" customHeight="1">
      <c r="F995" s="7"/>
      <c r="G995" s="7"/>
      <c r="H995" s="7"/>
      <c r="I995" s="7"/>
      <c r="J995" s="7"/>
      <c r="K995" s="7"/>
      <c r="L995" s="7"/>
      <c r="M995" s="7"/>
      <c r="N995" s="7"/>
      <c r="O995" s="7"/>
      <c r="P995" s="7"/>
      <c r="Q995" s="7"/>
      <c r="R995" s="7"/>
    </row>
    <row r="996" spans="6:18" ht="14.25" customHeight="1">
      <c r="F996" s="7"/>
      <c r="G996" s="7"/>
      <c r="H996" s="7"/>
      <c r="I996" s="7"/>
      <c r="J996" s="7"/>
      <c r="K996" s="7"/>
      <c r="L996" s="7"/>
      <c r="M996" s="7"/>
      <c r="N996" s="7"/>
      <c r="O996" s="7"/>
      <c r="P996" s="7"/>
      <c r="Q996" s="7"/>
      <c r="R996" s="7"/>
    </row>
    <row r="997" spans="6:18" ht="14.25" customHeight="1">
      <c r="F997" s="7"/>
      <c r="G997" s="7"/>
      <c r="H997" s="7"/>
      <c r="I997" s="7"/>
      <c r="J997" s="7"/>
      <c r="K997" s="7"/>
      <c r="L997" s="7"/>
      <c r="M997" s="7"/>
      <c r="N997" s="7"/>
      <c r="O997" s="7"/>
      <c r="P997" s="7"/>
      <c r="Q997" s="7"/>
      <c r="R997" s="7"/>
    </row>
    <row r="998" spans="6:18" ht="14.25" customHeight="1">
      <c r="F998" s="7"/>
      <c r="G998" s="7"/>
      <c r="H998" s="7"/>
      <c r="I998" s="7"/>
      <c r="J998" s="7"/>
      <c r="K998" s="7"/>
      <c r="L998" s="7"/>
      <c r="M998" s="7"/>
      <c r="N998" s="7"/>
      <c r="O998" s="7"/>
      <c r="P998" s="7"/>
      <c r="Q998" s="7"/>
      <c r="R998" s="7"/>
    </row>
    <row r="999" spans="6:18" ht="14.25" customHeight="1">
      <c r="F999" s="7"/>
      <c r="G999" s="7"/>
      <c r="H999" s="7"/>
      <c r="I999" s="7"/>
      <c r="J999" s="7"/>
      <c r="K999" s="7"/>
      <c r="L999" s="7"/>
      <c r="M999" s="7"/>
      <c r="N999" s="7"/>
      <c r="O999" s="7"/>
      <c r="P999" s="7"/>
      <c r="Q999" s="7"/>
      <c r="R999" s="7"/>
    </row>
    <row r="1000" spans="6:18" ht="14.25" customHeight="1">
      <c r="F1000" s="7"/>
      <c r="G1000" s="7"/>
      <c r="H1000" s="7"/>
      <c r="I1000" s="7"/>
      <c r="J1000" s="7"/>
      <c r="K1000" s="7"/>
      <c r="L1000" s="7"/>
      <c r="M1000" s="7"/>
      <c r="N1000" s="7"/>
      <c r="O1000" s="7"/>
      <c r="P1000" s="7"/>
      <c r="Q1000" s="7"/>
      <c r="R1000" s="7"/>
    </row>
  </sheetData>
  <mergeCells count="25">
    <mergeCell ref="A4:T4"/>
    <mergeCell ref="A10:V10"/>
    <mergeCell ref="A11:W11"/>
    <mergeCell ref="A44:V44"/>
    <mergeCell ref="A45:W45"/>
    <mergeCell ref="A75:V75"/>
    <mergeCell ref="A76:V76"/>
    <mergeCell ref="A77:T77"/>
    <mergeCell ref="A78:W78"/>
    <mergeCell ref="A79:W79"/>
    <mergeCell ref="A105:V105"/>
    <mergeCell ref="A106:AF106"/>
    <mergeCell ref="A124:V124"/>
    <mergeCell ref="A125:V125"/>
    <mergeCell ref="F141:I141"/>
    <mergeCell ref="F161:I161"/>
    <mergeCell ref="K161:N161"/>
    <mergeCell ref="P161:S161"/>
    <mergeCell ref="A126:V126"/>
    <mergeCell ref="A127:V127"/>
    <mergeCell ref="A128:V128"/>
    <mergeCell ref="A129:V129"/>
    <mergeCell ref="A130:O130"/>
    <mergeCell ref="K141:N141"/>
    <mergeCell ref="P141:S141"/>
  </mergeCells>
  <conditionalFormatting sqref="F48:Q55">
    <cfRule type="colorScale" priority="10">
      <colorScale>
        <cfvo type="min"/>
        <cfvo type="percentile" val="50"/>
        <cfvo type="max"/>
        <color rgb="FFF8696B"/>
        <color rgb="FFFCFCFF"/>
        <color rgb="FF5A8AC6"/>
      </colorScale>
    </cfRule>
  </conditionalFormatting>
  <conditionalFormatting sqref="F15:Q22">
    <cfRule type="colorScale" priority="6">
      <colorScale>
        <cfvo type="min"/>
        <cfvo type="percentile" val="50"/>
        <cfvo type="max"/>
        <color rgb="FFF8696B"/>
        <color rgb="FFFCFCFF"/>
        <color rgb="FF5A8AC6"/>
      </colorScale>
    </cfRule>
  </conditionalFormatting>
  <conditionalFormatting sqref="F25:Q32">
    <cfRule type="colorScale" priority="5">
      <colorScale>
        <cfvo type="min"/>
        <cfvo type="percentile" val="50"/>
        <cfvo type="max"/>
        <color rgb="FFF8696B"/>
        <color rgb="FFFCFCFF"/>
        <color rgb="FF5A8AC6"/>
      </colorScale>
    </cfRule>
  </conditionalFormatting>
  <conditionalFormatting sqref="F35:Q42">
    <cfRule type="colorScale" priority="4">
      <colorScale>
        <cfvo type="min"/>
        <cfvo type="percentile" val="50"/>
        <cfvo type="max"/>
        <color rgb="FFF8696B"/>
        <color rgb="FFFCFCFF"/>
        <color rgb="FF5A8AC6"/>
      </colorScale>
    </cfRule>
  </conditionalFormatting>
  <conditionalFormatting sqref="F82:Q84">
    <cfRule type="colorScale" priority="3">
      <colorScale>
        <cfvo type="min"/>
        <cfvo type="percentile" val="50"/>
        <cfvo type="max"/>
        <color rgb="FFF8696B"/>
        <color rgb="FFFCFCFF"/>
        <color rgb="FF5A8AC6"/>
      </colorScale>
    </cfRule>
  </conditionalFormatting>
  <conditionalFormatting sqref="F85:Q85">
    <cfRule type="colorScale" priority="2">
      <colorScale>
        <cfvo type="min"/>
        <cfvo type="percentile" val="50"/>
        <cfvo type="max"/>
        <color rgb="FFF8696B"/>
        <color rgb="FFFCFCFF"/>
        <color rgb="FF5A8AC6"/>
      </colorScale>
    </cfRule>
  </conditionalFormatting>
  <conditionalFormatting sqref="R82:R85">
    <cfRule type="colorScale" priority="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5E0B3"/>
  </sheetPr>
  <dimension ref="A1:AA1000"/>
  <sheetViews>
    <sheetView showGridLines="0" tabSelected="1" topLeftCell="A54" zoomScale="110" zoomScaleNormal="110" workbookViewId="0">
      <selection activeCell="L79" sqref="L79"/>
    </sheetView>
  </sheetViews>
  <sheetFormatPr defaultColWidth="14.42578125" defaultRowHeight="15" customHeight="1"/>
  <cols>
    <col min="1" max="1" width="8.7109375" customWidth="1"/>
    <col min="2" max="2" width="10.7109375" customWidth="1"/>
    <col min="3" max="3" width="10.28515625" customWidth="1"/>
    <col min="4" max="4" width="17.42578125" customWidth="1"/>
    <col min="5" max="16" width="12.140625" customWidth="1"/>
    <col min="17" max="17" width="13.140625" customWidth="1"/>
    <col min="18" max="18" width="16.5703125" bestFit="1" customWidth="1"/>
    <col min="19" max="27" width="8.7109375" customWidth="1"/>
  </cols>
  <sheetData>
    <row r="1" spans="1:27" ht="26.25">
      <c r="A1" s="42" t="s">
        <v>113</v>
      </c>
      <c r="B1" s="43"/>
      <c r="C1" s="43"/>
      <c r="D1" s="43"/>
      <c r="E1" s="43"/>
      <c r="F1" s="43"/>
      <c r="G1" s="43"/>
      <c r="H1" s="43"/>
      <c r="I1" s="43"/>
      <c r="J1" s="43"/>
      <c r="K1" s="43"/>
      <c r="L1" s="43"/>
      <c r="M1" s="43"/>
      <c r="N1" s="43"/>
      <c r="O1" s="43"/>
      <c r="P1" s="43"/>
      <c r="Q1" s="43"/>
      <c r="R1" s="43"/>
      <c r="S1" s="43"/>
      <c r="T1" s="43"/>
      <c r="U1" s="43"/>
      <c r="V1" s="43"/>
      <c r="W1" s="43"/>
      <c r="X1" s="43"/>
      <c r="Y1" s="43"/>
      <c r="Z1" s="43"/>
      <c r="AA1" s="43"/>
    </row>
    <row r="2" spans="1:27" ht="15.75">
      <c r="A2" s="11" t="s">
        <v>114</v>
      </c>
      <c r="B2" s="11"/>
      <c r="C2" s="11"/>
      <c r="D2" s="11"/>
      <c r="E2" s="11"/>
      <c r="F2" s="11"/>
      <c r="G2" s="11"/>
      <c r="H2" s="11"/>
      <c r="I2" s="11"/>
      <c r="J2" s="11"/>
      <c r="K2" s="11"/>
      <c r="L2" s="11"/>
      <c r="M2" s="11"/>
      <c r="N2" s="11"/>
      <c r="O2" s="11"/>
      <c r="P2" s="11"/>
      <c r="Q2" s="11"/>
      <c r="R2" s="11"/>
      <c r="S2" s="11"/>
      <c r="T2" s="11"/>
      <c r="U2" s="11"/>
      <c r="V2" s="11"/>
      <c r="W2" s="11"/>
      <c r="X2" s="11"/>
      <c r="Y2" s="11"/>
      <c r="Z2" s="11"/>
      <c r="AA2" s="11"/>
    </row>
    <row r="3" spans="1:27" ht="15.75">
      <c r="A3" s="11" t="s">
        <v>115</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ht="15.75">
      <c r="A4" s="169" t="s">
        <v>116</v>
      </c>
      <c r="B4" s="164"/>
      <c r="C4" s="164"/>
      <c r="D4" s="164"/>
      <c r="E4" s="164"/>
      <c r="F4" s="164"/>
      <c r="G4" s="164"/>
      <c r="H4" s="164"/>
      <c r="I4" s="164"/>
      <c r="J4" s="164"/>
      <c r="K4" s="164"/>
      <c r="L4" s="164"/>
      <c r="M4" s="164"/>
      <c r="N4" s="164"/>
      <c r="O4" s="164"/>
      <c r="P4" s="164"/>
      <c r="Q4" s="164"/>
      <c r="R4" s="165"/>
      <c r="S4" s="11"/>
      <c r="T4" s="11"/>
      <c r="U4" s="11"/>
      <c r="V4" s="11"/>
      <c r="W4" s="11"/>
      <c r="X4" s="11"/>
      <c r="Y4" s="11"/>
      <c r="Z4" s="11"/>
      <c r="AA4" s="11"/>
    </row>
    <row r="5" spans="1:27" ht="13.5" customHeight="1">
      <c r="A5" s="68"/>
      <c r="B5" s="33"/>
      <c r="C5" s="33"/>
      <c r="D5" s="33"/>
      <c r="E5" s="33"/>
      <c r="F5" s="33"/>
      <c r="G5" s="33"/>
      <c r="H5" s="33"/>
      <c r="I5" s="33"/>
      <c r="J5" s="33"/>
      <c r="K5" s="33"/>
      <c r="L5" s="33"/>
      <c r="M5" s="33"/>
      <c r="N5" s="33"/>
      <c r="O5" s="33"/>
      <c r="P5" s="33"/>
      <c r="Q5" s="33"/>
      <c r="R5" s="33"/>
      <c r="S5" s="6"/>
      <c r="T5" s="6"/>
      <c r="U5" s="6"/>
      <c r="V5" s="6"/>
      <c r="W5" s="6"/>
      <c r="X5" s="6"/>
      <c r="Y5" s="6"/>
      <c r="Z5" s="6"/>
      <c r="AA5" s="6"/>
    </row>
    <row r="6" spans="1:27" ht="13.5" customHeight="1">
      <c r="A6" s="68" t="s">
        <v>65</v>
      </c>
      <c r="B6" s="33"/>
      <c r="C6" s="33"/>
      <c r="D6" s="33"/>
      <c r="E6" s="33"/>
      <c r="F6" s="33"/>
      <c r="G6" s="33"/>
      <c r="H6" s="33"/>
      <c r="I6" s="33"/>
      <c r="J6" s="33"/>
      <c r="K6" s="33"/>
      <c r="L6" s="33"/>
      <c r="M6" s="33"/>
      <c r="N6" s="33"/>
      <c r="O6" s="33"/>
      <c r="P6" s="33"/>
      <c r="Q6" s="33"/>
      <c r="R6" s="33"/>
      <c r="S6" s="6"/>
      <c r="T6" s="6"/>
      <c r="U6" s="6"/>
      <c r="V6" s="6"/>
      <c r="W6" s="6"/>
      <c r="X6" s="6"/>
      <c r="Y6" s="6"/>
      <c r="Z6" s="6"/>
      <c r="AA6" s="6"/>
    </row>
    <row r="7" spans="1:27" ht="13.5" customHeight="1">
      <c r="A7" s="33"/>
      <c r="B7" s="33"/>
      <c r="C7" s="33"/>
      <c r="D7" s="33"/>
      <c r="E7" s="33"/>
      <c r="F7" s="33"/>
      <c r="G7" s="33"/>
      <c r="H7" s="33"/>
      <c r="I7" s="33"/>
      <c r="J7" s="33"/>
      <c r="K7" s="33"/>
      <c r="L7" s="33"/>
      <c r="M7" s="33"/>
      <c r="N7" s="33"/>
      <c r="O7" s="33"/>
      <c r="P7" s="33"/>
      <c r="Q7" s="33"/>
      <c r="R7" s="33"/>
      <c r="S7" s="6"/>
      <c r="T7" s="6"/>
      <c r="U7" s="6"/>
      <c r="V7" s="6"/>
      <c r="W7" s="6"/>
      <c r="X7" s="6"/>
      <c r="Y7" s="6"/>
      <c r="Z7" s="6"/>
      <c r="AA7" s="6"/>
    </row>
    <row r="8" spans="1:27" ht="13.5" customHeight="1">
      <c r="A8" s="33" t="s">
        <v>117</v>
      </c>
      <c r="B8" s="33"/>
      <c r="C8" s="33"/>
      <c r="D8" s="33"/>
      <c r="E8" s="33"/>
      <c r="F8" s="33"/>
      <c r="G8" s="33"/>
      <c r="H8" s="33"/>
      <c r="I8" s="33"/>
      <c r="J8" s="33"/>
      <c r="K8" s="33"/>
      <c r="L8" s="33"/>
      <c r="M8" s="33"/>
      <c r="N8" s="33"/>
      <c r="O8" s="33"/>
      <c r="P8" s="33"/>
      <c r="Q8" s="33"/>
      <c r="R8" s="33"/>
      <c r="S8" s="6"/>
      <c r="T8" s="6"/>
      <c r="U8" s="6"/>
      <c r="V8" s="6"/>
      <c r="W8" s="6"/>
      <c r="X8" s="6"/>
      <c r="Y8" s="6"/>
      <c r="Z8" s="6"/>
      <c r="AA8" s="6"/>
    </row>
    <row r="9" spans="1:27" ht="13.5" customHeight="1">
      <c r="A9" s="33" t="s">
        <v>118</v>
      </c>
      <c r="B9" s="33"/>
      <c r="C9" s="33"/>
      <c r="D9" s="33"/>
      <c r="E9" s="33"/>
      <c r="F9" s="33"/>
      <c r="G9" s="33"/>
      <c r="H9" s="33"/>
      <c r="I9" s="33"/>
      <c r="J9" s="33"/>
      <c r="K9" s="33"/>
      <c r="L9" s="33"/>
      <c r="M9" s="33"/>
      <c r="N9" s="33"/>
      <c r="O9" s="33"/>
      <c r="P9" s="33"/>
      <c r="Q9" s="33"/>
      <c r="R9" s="33"/>
      <c r="S9" s="6"/>
      <c r="T9" s="6"/>
      <c r="U9" s="6"/>
      <c r="V9" s="6"/>
      <c r="W9" s="6"/>
      <c r="X9" s="6"/>
      <c r="Y9" s="6"/>
      <c r="Z9" s="6"/>
      <c r="AA9" s="6"/>
    </row>
    <row r="10" spans="1:27" ht="13.5" customHeight="1">
      <c r="A10" s="68" t="s">
        <v>119</v>
      </c>
      <c r="B10" s="33"/>
      <c r="C10" s="33"/>
      <c r="D10" s="33"/>
      <c r="E10" s="33"/>
      <c r="F10" s="33"/>
      <c r="G10" s="33"/>
      <c r="H10" s="33"/>
      <c r="I10" s="33"/>
      <c r="J10" s="33"/>
      <c r="K10" s="33"/>
      <c r="L10" s="33"/>
      <c r="M10" s="33"/>
      <c r="N10" s="33"/>
      <c r="O10" s="33"/>
      <c r="P10" s="33"/>
      <c r="Q10" s="33"/>
      <c r="R10" s="33"/>
      <c r="S10" s="6"/>
      <c r="T10" s="6"/>
      <c r="U10" s="6"/>
      <c r="V10" s="6"/>
      <c r="W10" s="6"/>
      <c r="X10" s="6"/>
      <c r="Y10" s="6"/>
      <c r="Z10" s="6"/>
      <c r="AA10" s="6"/>
    </row>
    <row r="11" spans="1:27" ht="13.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row>
    <row r="12" spans="1:27" ht="47.25" customHeight="1">
      <c r="A12" s="163" t="s">
        <v>120</v>
      </c>
      <c r="B12" s="164"/>
      <c r="C12" s="164"/>
      <c r="D12" s="164"/>
      <c r="E12" s="164"/>
      <c r="F12" s="164"/>
      <c r="G12" s="164"/>
      <c r="H12" s="164"/>
      <c r="I12" s="164"/>
      <c r="J12" s="164"/>
      <c r="K12" s="164"/>
      <c r="L12" s="164"/>
      <c r="M12" s="164"/>
      <c r="N12" s="164"/>
      <c r="O12" s="164"/>
      <c r="P12" s="164"/>
      <c r="Q12" s="164"/>
      <c r="R12" s="164"/>
      <c r="S12" s="164"/>
      <c r="T12" s="164"/>
      <c r="U12" s="165"/>
      <c r="V12" s="29"/>
      <c r="W12" s="53"/>
      <c r="X12" s="53"/>
      <c r="Y12" s="53"/>
      <c r="Z12" s="53"/>
      <c r="AA12" s="53"/>
    </row>
    <row r="13" spans="1:27" ht="60.75" customHeight="1">
      <c r="A13" s="163" t="s">
        <v>121</v>
      </c>
      <c r="B13" s="164"/>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5"/>
      <c r="AA13" s="53"/>
    </row>
    <row r="14" spans="1:27" ht="13.5" customHeight="1">
      <c r="A14" s="46" t="s">
        <v>16</v>
      </c>
      <c r="B14" s="46" t="s">
        <v>68</v>
      </c>
      <c r="C14" s="46"/>
      <c r="D14" s="46"/>
      <c r="E14" s="69">
        <v>41456</v>
      </c>
      <c r="F14" s="69">
        <v>41487</v>
      </c>
      <c r="G14" s="69">
        <v>41518</v>
      </c>
      <c r="H14" s="69">
        <v>41548</v>
      </c>
      <c r="I14" s="69">
        <v>41579</v>
      </c>
      <c r="J14" s="69">
        <v>41609</v>
      </c>
      <c r="K14" s="69">
        <v>41640</v>
      </c>
      <c r="L14" s="69">
        <v>41671</v>
      </c>
      <c r="M14" s="69">
        <v>41699</v>
      </c>
      <c r="N14" s="69">
        <v>41730</v>
      </c>
      <c r="O14" s="69">
        <v>41760</v>
      </c>
      <c r="P14" s="69">
        <v>41791</v>
      </c>
      <c r="Q14" s="70" t="s">
        <v>69</v>
      </c>
      <c r="R14" s="51"/>
      <c r="S14" s="51"/>
      <c r="T14" s="51"/>
      <c r="U14" s="51"/>
      <c r="V14" s="51"/>
      <c r="W14" s="51"/>
      <c r="X14" s="51"/>
      <c r="Y14" s="51"/>
      <c r="Z14" s="51"/>
      <c r="AA14" s="51"/>
    </row>
    <row r="15" spans="1:27" ht="13.5" customHeight="1">
      <c r="A15" s="46"/>
      <c r="B15" s="46"/>
      <c r="C15" s="46"/>
      <c r="D15" s="46"/>
      <c r="E15" s="71"/>
      <c r="F15" s="71"/>
      <c r="G15" s="71"/>
      <c r="H15" s="71"/>
      <c r="I15" s="71"/>
      <c r="J15" s="71"/>
      <c r="K15" s="71"/>
      <c r="L15" s="71"/>
      <c r="M15" s="71"/>
      <c r="N15" s="71"/>
      <c r="O15" s="71"/>
      <c r="P15" s="71"/>
      <c r="Q15" s="70"/>
      <c r="R15" s="51"/>
      <c r="S15" s="51"/>
      <c r="T15" s="51"/>
      <c r="U15" s="51"/>
      <c r="V15" s="51"/>
      <c r="W15" s="51"/>
      <c r="X15" s="51"/>
      <c r="Y15" s="51"/>
      <c r="Z15" s="51"/>
      <c r="AA15" s="51"/>
    </row>
    <row r="16" spans="1:27" ht="13.5" customHeight="1">
      <c r="A16" s="37" t="s">
        <v>34</v>
      </c>
      <c r="B16" s="37" t="s">
        <v>33</v>
      </c>
      <c r="C16" s="37"/>
      <c r="D16" s="37"/>
      <c r="E16" s="92">
        <f>SUMIFS('Data Repository Table'!I1:$I$505,'Data Repository Table'!C1:$C$505,'Profitability EBIT Analysis'!$A16,'Data Repository Table'!B1:$B$505,'Profitability EBIT Analysis'!$B16,'Data Repository Table'!D1:$D$505,'Profitability EBIT Analysis'!E$14)</f>
        <v>5914581.1976700742</v>
      </c>
      <c r="F16" s="92">
        <f>SUMIFS('Data Repository Table'!$I1:J$505,'Data Repository Table'!$C1:D$505,'Profitability EBIT Analysis'!$A16,'Data Repository Table'!$B1:C$505,'Profitability EBIT Analysis'!$B16,'Data Repository Table'!$D1:E$505,'Profitability EBIT Analysis'!F$14)</f>
        <v>5696664.2399759311</v>
      </c>
      <c r="G16" s="92">
        <f>SUMIFS('Data Repository Table'!$I1:K$505,'Data Repository Table'!$C1:E$505,'Profitability EBIT Analysis'!$A16,'Data Repository Table'!$B1:D$505,'Profitability EBIT Analysis'!$B16,'Data Repository Table'!$D1:F$505,'Profitability EBIT Analysis'!G$14)</f>
        <v>5260681.8298072498</v>
      </c>
      <c r="H16" s="92">
        <f>SUMIFS('Data Repository Table'!$I1:L$505,'Data Repository Table'!$C1:F$505,'Profitability EBIT Analysis'!$A16,'Data Repository Table'!$B1:E$505,'Profitability EBIT Analysis'!$B16,'Data Repository Table'!$D1:G$505,'Profitability EBIT Analysis'!H$14)</f>
        <v>5221955.4924466992</v>
      </c>
      <c r="I16" s="92">
        <f>SUMIFS('Data Repository Table'!$I1:M$505,'Data Repository Table'!$C1:G$505,'Profitability EBIT Analysis'!$A16,'Data Repository Table'!$B1:F$505,'Profitability EBIT Analysis'!$B16,'Data Repository Table'!$D1:H$505,'Profitability EBIT Analysis'!I$14)</f>
        <v>5514147.1707946751</v>
      </c>
      <c r="J16" s="92">
        <f>SUMIFS('Data Repository Table'!$I1:N$505,'Data Repository Table'!$C1:H$505,'Profitability EBIT Analysis'!$A16,'Data Repository Table'!$B1:G$505,'Profitability EBIT Analysis'!$B16,'Data Repository Table'!$D1:I$505,'Profitability EBIT Analysis'!J$14)</f>
        <v>5380892.2001862573</v>
      </c>
      <c r="K16" s="92">
        <f>SUMIFS('Data Repository Table'!$I1:O$505,'Data Repository Table'!$C1:I$505,'Profitability EBIT Analysis'!$A16,'Data Repository Table'!$B1:H$505,'Profitability EBIT Analysis'!$B16,'Data Repository Table'!$D1:J$505,'Profitability EBIT Analysis'!K$14)</f>
        <v>7822599.7200296307</v>
      </c>
      <c r="L16" s="92">
        <f>SUMIFS('Data Repository Table'!$I1:P$505,'Data Repository Table'!$C1:J$505,'Profitability EBIT Analysis'!$A16,'Data Repository Table'!$B1:I$505,'Profitability EBIT Analysis'!$B16,'Data Repository Table'!$D1:K$505,'Profitability EBIT Analysis'!L$14)</f>
        <v>6924324.6322913244</v>
      </c>
      <c r="M16" s="92">
        <f>SUMIFS('Data Repository Table'!$I1:Q$505,'Data Repository Table'!$C1:K$505,'Profitability EBIT Analysis'!$A16,'Data Repository Table'!$B1:J$505,'Profitability EBIT Analysis'!$B16,'Data Repository Table'!$D1:L$505,'Profitability EBIT Analysis'!M$14)</f>
        <v>7297789.3913026378</v>
      </c>
      <c r="N16" s="92">
        <f>SUMIFS('Data Repository Table'!$I1:R$505,'Data Repository Table'!$C1:L$505,'Profitability EBIT Analysis'!$A16,'Data Repository Table'!$B1:K$505,'Profitability EBIT Analysis'!$B16,'Data Repository Table'!$D1:M$505,'Profitability EBIT Analysis'!N$14)</f>
        <v>5332240.4186026063</v>
      </c>
      <c r="O16" s="92">
        <f>SUMIFS('Data Repository Table'!$I1:S$505,'Data Repository Table'!$C1:M$505,'Profitability EBIT Analysis'!$A16,'Data Repository Table'!$B1:L$505,'Profitability EBIT Analysis'!$B16,'Data Repository Table'!$D1:N$505,'Profitability EBIT Analysis'!O$14)</f>
        <v>5394917.135688588</v>
      </c>
      <c r="P16" s="92">
        <f>SUMIFS('Data Repository Table'!$I1:T$505,'Data Repository Table'!$C1:N$505,'Profitability EBIT Analysis'!$A16,'Data Repository Table'!$B1:M$505,'Profitability EBIT Analysis'!$B16,'Data Repository Table'!$D1:O$505,'Profitability EBIT Analysis'!P$14)</f>
        <v>5184163.8693572879</v>
      </c>
      <c r="Q16" s="92">
        <f>SUM(E16:P16)</f>
        <v>70944957.298152953</v>
      </c>
      <c r="R16" s="37"/>
      <c r="S16" s="37"/>
      <c r="T16" s="37"/>
      <c r="U16" s="37"/>
      <c r="V16" s="37"/>
      <c r="W16" s="37"/>
      <c r="X16" s="37"/>
      <c r="Y16" s="37"/>
      <c r="Z16" s="37"/>
      <c r="AA16" s="37"/>
    </row>
    <row r="17" spans="1:27" ht="13.5" customHeight="1">
      <c r="A17" s="37" t="s">
        <v>41</v>
      </c>
      <c r="B17" s="37" t="s">
        <v>33</v>
      </c>
      <c r="C17" s="37"/>
      <c r="D17" s="37"/>
      <c r="E17" s="92">
        <f>SUMIFS('Data Repository Table'!I2:$I$505,'Data Repository Table'!C2:$C$505,'Profitability EBIT Analysis'!$A17,'Data Repository Table'!B2:$B$505,'Profitability EBIT Analysis'!$B17,'Data Repository Table'!D2:$D$505,'Profitability EBIT Analysis'!E$14)</f>
        <v>17328050.972999997</v>
      </c>
      <c r="F17" s="92">
        <f>SUMIFS('Data Repository Table'!$I2:J$505,'Data Repository Table'!$C2:D$505,'Profitability EBIT Analysis'!$A17,'Data Repository Table'!$B2:C$505,'Profitability EBIT Analysis'!$B17,'Data Repository Table'!$D2:E$505,'Profitability EBIT Analysis'!F$14)</f>
        <v>14604314.435999997</v>
      </c>
      <c r="G17" s="92">
        <f>SUMIFS('Data Repository Table'!$I2:K$505,'Data Repository Table'!$C2:E$505,'Profitability EBIT Analysis'!$A17,'Data Repository Table'!$B2:D$505,'Profitability EBIT Analysis'!$B17,'Data Repository Table'!$D2:F$505,'Profitability EBIT Analysis'!G$14)</f>
        <v>16135900.118999999</v>
      </c>
      <c r="H17" s="92">
        <f>SUMIFS('Data Repository Table'!$I2:L$505,'Data Repository Table'!$C2:F$505,'Profitability EBIT Analysis'!$A17,'Data Repository Table'!$B2:E$505,'Profitability EBIT Analysis'!$B17,'Data Repository Table'!$D2:G$505,'Profitability EBIT Analysis'!H$14)</f>
        <v>15151633.271999998</v>
      </c>
      <c r="I17" s="92">
        <f>SUMIFS('Data Repository Table'!$I2:M$505,'Data Repository Table'!$C2:G$505,'Profitability EBIT Analysis'!$A17,'Data Repository Table'!$B2:F$505,'Profitability EBIT Analysis'!$B17,'Data Repository Table'!$D2:H$505,'Profitability EBIT Analysis'!I$14)</f>
        <v>13832900.801999997</v>
      </c>
      <c r="J17" s="92">
        <f>SUMIFS('Data Repository Table'!$I2:N$505,'Data Repository Table'!$C2:H$505,'Profitability EBIT Analysis'!$A17,'Data Repository Table'!$B2:G$505,'Profitability EBIT Analysis'!$B17,'Data Repository Table'!$D2:I$505,'Profitability EBIT Analysis'!J$14)</f>
        <v>15562959.623999998</v>
      </c>
      <c r="K17" s="92">
        <f>SUMIFS('Data Repository Table'!$I2:O$505,'Data Repository Table'!$C2:I$505,'Profitability EBIT Analysis'!$A17,'Data Repository Table'!$B2:H$505,'Profitability EBIT Analysis'!$B17,'Data Repository Table'!$D2:J$505,'Profitability EBIT Analysis'!K$14)</f>
        <v>22354057.620000001</v>
      </c>
      <c r="L17" s="92">
        <f>SUMIFS('Data Repository Table'!$I2:P$505,'Data Repository Table'!$C2:J$505,'Profitability EBIT Analysis'!$A17,'Data Repository Table'!$B2:I$505,'Profitability EBIT Analysis'!$B17,'Data Repository Table'!$D2:K$505,'Profitability EBIT Analysis'!L$14)</f>
        <v>18580950.729999997</v>
      </c>
      <c r="M17" s="92">
        <f>SUMIFS('Data Repository Table'!$I2:Q$505,'Data Repository Table'!$C2:K$505,'Profitability EBIT Analysis'!$A17,'Data Repository Table'!$B2:J$505,'Profitability EBIT Analysis'!$B17,'Data Repository Table'!$D2:L$505,'Profitability EBIT Analysis'!M$14)</f>
        <v>19644680.780999999</v>
      </c>
      <c r="N17" s="92">
        <f>SUMIFS('Data Repository Table'!$I2:R$505,'Data Repository Table'!$C2:L$505,'Profitability EBIT Analysis'!$A17,'Data Repository Table'!$B2:K$505,'Profitability EBIT Analysis'!$B17,'Data Repository Table'!$D2:M$505,'Profitability EBIT Analysis'!N$14)</f>
        <v>18268435.046</v>
      </c>
      <c r="O17" s="92">
        <f>SUMIFS('Data Repository Table'!$I2:S$505,'Data Repository Table'!$C2:M$505,'Profitability EBIT Analysis'!$A17,'Data Repository Table'!$B2:L$505,'Profitability EBIT Analysis'!$B17,'Data Repository Table'!$D2:N$505,'Profitability EBIT Analysis'!O$14)</f>
        <v>14627298.491999999</v>
      </c>
      <c r="P17" s="92">
        <f>SUMIFS('Data Repository Table'!$I2:T$505,'Data Repository Table'!$C2:N$505,'Profitability EBIT Analysis'!$A17,'Data Repository Table'!$B2:M$505,'Profitability EBIT Analysis'!$B17,'Data Repository Table'!$D2:O$505,'Profitability EBIT Analysis'!P$14)</f>
        <v>16164167.273999998</v>
      </c>
      <c r="Q17" s="92">
        <f t="shared" ref="Q17:Q22" si="0">SUM(E17:P17)</f>
        <v>202255349.16899997</v>
      </c>
      <c r="R17" s="37"/>
      <c r="S17" s="37"/>
      <c r="T17" s="37"/>
      <c r="U17" s="37"/>
      <c r="V17" s="37"/>
      <c r="W17" s="37"/>
      <c r="X17" s="37"/>
      <c r="Y17" s="37"/>
      <c r="Z17" s="37"/>
      <c r="AA17" s="37"/>
    </row>
    <row r="18" spans="1:27" ht="13.5" customHeight="1">
      <c r="A18" s="37" t="s">
        <v>42</v>
      </c>
      <c r="B18" s="37" t="s">
        <v>33</v>
      </c>
      <c r="C18" s="37"/>
      <c r="D18" s="37"/>
      <c r="E18" s="92">
        <f>SUMIFS('Data Repository Table'!I3:$I$505,'Data Repository Table'!C3:$C$505,'Profitability EBIT Analysis'!$A18,'Data Repository Table'!B3:$B$505,'Profitability EBIT Analysis'!$B18,'Data Repository Table'!D3:$D$505,'Profitability EBIT Analysis'!E$14)</f>
        <v>12716846.793</v>
      </c>
      <c r="F18" s="92">
        <f>SUMIFS('Data Repository Table'!$I3:J$505,'Data Repository Table'!$C3:D$505,'Profitability EBIT Analysis'!$A18,'Data Repository Table'!$B3:C$505,'Profitability EBIT Analysis'!$B18,'Data Repository Table'!$D3:E$505,'Profitability EBIT Analysis'!F$14)</f>
        <v>13050243.880999997</v>
      </c>
      <c r="G18" s="92">
        <f>SUMIFS('Data Repository Table'!$I3:K$505,'Data Repository Table'!$C3:E$505,'Profitability EBIT Analysis'!$A18,'Data Repository Table'!$B3:D$505,'Profitability EBIT Analysis'!$B18,'Data Repository Table'!$D3:F$505,'Profitability EBIT Analysis'!G$14)</f>
        <v>13235472.919</v>
      </c>
      <c r="H18" s="92">
        <f>SUMIFS('Data Repository Table'!$I3:L$505,'Data Repository Table'!$C3:F$505,'Profitability EBIT Analysis'!$A18,'Data Repository Table'!$B3:E$505,'Profitability EBIT Analysis'!$B18,'Data Repository Table'!$D3:G$505,'Profitability EBIT Analysis'!H$14)</f>
        <v>11815762.267000001</v>
      </c>
      <c r="I18" s="92">
        <f>SUMIFS('Data Repository Table'!$I3:M$505,'Data Repository Table'!$C3:G$505,'Profitability EBIT Analysis'!$A18,'Data Repository Table'!$B3:F$505,'Profitability EBIT Analysis'!$B18,'Data Repository Table'!$D3:H$505,'Profitability EBIT Analysis'!I$14)</f>
        <v>11881724.445</v>
      </c>
      <c r="J18" s="92">
        <f>SUMIFS('Data Repository Table'!$I3:N$505,'Data Repository Table'!$C3:H$505,'Profitability EBIT Analysis'!$A18,'Data Repository Table'!$B3:G$505,'Profitability EBIT Analysis'!$B18,'Data Repository Table'!$D3:I$505,'Profitability EBIT Analysis'!J$14)</f>
        <v>11127131.811999999</v>
      </c>
      <c r="K18" s="92">
        <f>SUMIFS('Data Repository Table'!$I3:O$505,'Data Repository Table'!$C3:I$505,'Profitability EBIT Analysis'!$A18,'Data Repository Table'!$B3:H$505,'Profitability EBIT Analysis'!$B18,'Data Repository Table'!$D3:J$505,'Profitability EBIT Analysis'!K$14)</f>
        <v>15491089.403999997</v>
      </c>
      <c r="L18" s="92">
        <f>SUMIFS('Data Repository Table'!$I3:P$505,'Data Repository Table'!$C3:J$505,'Profitability EBIT Analysis'!$A18,'Data Repository Table'!$B3:I$505,'Profitability EBIT Analysis'!$B18,'Data Repository Table'!$D3:K$505,'Profitability EBIT Analysis'!L$14)</f>
        <v>15776843.228999998</v>
      </c>
      <c r="M18" s="92">
        <f>SUMIFS('Data Repository Table'!$I3:Q$505,'Data Repository Table'!$C3:K$505,'Profitability EBIT Analysis'!$A18,'Data Repository Table'!$B3:J$505,'Profitability EBIT Analysis'!$B18,'Data Repository Table'!$D3:L$505,'Profitability EBIT Analysis'!M$14)</f>
        <v>14151791.636999998</v>
      </c>
      <c r="N18" s="92">
        <f>SUMIFS('Data Repository Table'!$I3:R$505,'Data Repository Table'!$C3:L$505,'Profitability EBIT Analysis'!$A18,'Data Repository Table'!$B3:K$505,'Profitability EBIT Analysis'!$B18,'Data Repository Table'!$D3:M$505,'Profitability EBIT Analysis'!N$14)</f>
        <v>15011361.791999999</v>
      </c>
      <c r="O18" s="92">
        <f>SUMIFS('Data Repository Table'!$I3:S$505,'Data Repository Table'!$C3:M$505,'Profitability EBIT Analysis'!$A18,'Data Repository Table'!$B3:L$505,'Profitability EBIT Analysis'!$B18,'Data Repository Table'!$D3:N$505,'Profitability EBIT Analysis'!O$14)</f>
        <v>14286635.347000001</v>
      </c>
      <c r="P18" s="92">
        <f>SUMIFS('Data Repository Table'!$I3:T$505,'Data Repository Table'!$C3:N$505,'Profitability EBIT Analysis'!$A18,'Data Repository Table'!$B3:M$505,'Profitability EBIT Analysis'!$B18,'Data Repository Table'!$D3:O$505,'Profitability EBIT Analysis'!P$14)</f>
        <v>15120321.851</v>
      </c>
      <c r="Q18" s="92">
        <f t="shared" si="0"/>
        <v>163665225.377</v>
      </c>
      <c r="R18" s="37"/>
      <c r="S18" s="37"/>
      <c r="T18" s="37"/>
      <c r="U18" s="37"/>
      <c r="V18" s="37"/>
      <c r="W18" s="37"/>
      <c r="X18" s="37"/>
      <c r="Y18" s="37"/>
      <c r="Z18" s="37"/>
      <c r="AA18" s="37"/>
    </row>
    <row r="19" spans="1:27" ht="13.5" customHeight="1">
      <c r="A19" s="48"/>
      <c r="B19" s="48"/>
      <c r="C19" s="48"/>
      <c r="D19" s="48"/>
      <c r="E19" s="93"/>
      <c r="F19" s="93"/>
      <c r="G19" s="93"/>
      <c r="H19" s="93"/>
      <c r="I19" s="93"/>
      <c r="J19" s="93"/>
      <c r="K19" s="93"/>
      <c r="L19" s="93"/>
      <c r="M19" s="93"/>
      <c r="N19" s="93"/>
      <c r="O19" s="93"/>
      <c r="P19" s="93"/>
      <c r="Q19" s="93"/>
      <c r="R19" s="48"/>
      <c r="S19" s="48"/>
      <c r="T19" s="48"/>
      <c r="U19" s="48"/>
      <c r="V19" s="48"/>
      <c r="W19" s="48"/>
      <c r="X19" s="48"/>
      <c r="Y19" s="48"/>
      <c r="Z19" s="48"/>
      <c r="AA19" s="48"/>
    </row>
    <row r="20" spans="1:27" ht="13.5" customHeight="1">
      <c r="A20" s="37" t="s">
        <v>34</v>
      </c>
      <c r="B20" s="37" t="s">
        <v>43</v>
      </c>
      <c r="C20" s="6"/>
      <c r="D20" s="6"/>
      <c r="E20" s="92">
        <f>SUMIFS('Data Repository Table'!I5:$I$505,'Data Repository Table'!C5:$C$505,'Profitability EBIT Analysis'!$A20,'Data Repository Table'!B5:$B$505,'Profitability EBIT Analysis'!$B20,'Data Repository Table'!D5:$D$505,'Profitability EBIT Analysis'!E$14)</f>
        <v>3458288.8701338647</v>
      </c>
      <c r="F20" s="92">
        <f>SUMIFS('Data Repository Table'!$I5:J$505,'Data Repository Table'!$C5:D$505,'Profitability EBIT Analysis'!$A20,'Data Repository Table'!$B5:C$505,'Profitability EBIT Analysis'!$B20,'Data Repository Table'!$D5:E$505,'Profitability EBIT Analysis'!F$14)</f>
        <v>4778353.3521016249</v>
      </c>
      <c r="G20" s="92">
        <f>SUMIFS('Data Repository Table'!$I5:K$505,'Data Repository Table'!$C5:E$505,'Profitability EBIT Analysis'!$A20,'Data Repository Table'!$B5:D$505,'Profitability EBIT Analysis'!$B20,'Data Repository Table'!$D5:F$505,'Profitability EBIT Analysis'!G$14)</f>
        <v>3741007.0627661142</v>
      </c>
      <c r="H20" s="92">
        <f>SUMIFS('Data Repository Table'!$I5:L$505,'Data Repository Table'!$C5:F$505,'Profitability EBIT Analysis'!$A20,'Data Repository Table'!$B5:E$505,'Profitability EBIT Analysis'!$B20,'Data Repository Table'!$D5:G$505,'Profitability EBIT Analysis'!H$14)</f>
        <v>3550828.7945508747</v>
      </c>
      <c r="I20" s="92">
        <f>SUMIFS('Data Repository Table'!$I5:M$505,'Data Repository Table'!$C5:G$505,'Profitability EBIT Analysis'!$A20,'Data Repository Table'!$B5:F$505,'Profitability EBIT Analysis'!$B20,'Data Repository Table'!$D5:H$505,'Profitability EBIT Analysis'!I$14)</f>
        <v>3646543.42684625</v>
      </c>
      <c r="J20" s="92">
        <f>SUMIFS('Data Repository Table'!$I5:N$505,'Data Repository Table'!$C5:H$505,'Profitability EBIT Analysis'!$A20,'Data Repository Table'!$B5:G$505,'Profitability EBIT Analysis'!$B20,'Data Repository Table'!$D5:I$505,'Profitability EBIT Analysis'!J$14)</f>
        <v>3507223.3581475001</v>
      </c>
      <c r="K20" s="92">
        <f>SUMIFS('Data Repository Table'!$I5:O$505,'Data Repository Table'!$C5:I$505,'Profitability EBIT Analysis'!$A20,'Data Repository Table'!$B5:H$505,'Profitability EBIT Analysis'!$B20,'Data Repository Table'!$D5:J$505,'Profitability EBIT Analysis'!K$14)</f>
        <v>5249820.3494999986</v>
      </c>
      <c r="L20" s="92">
        <f>SUMIFS('Data Repository Table'!$I5:P$505,'Data Repository Table'!$C5:J$505,'Profitability EBIT Analysis'!$A20,'Data Repository Table'!$B5:I$505,'Profitability EBIT Analysis'!$B20,'Data Repository Table'!$D5:K$505,'Profitability EBIT Analysis'!L$14)</f>
        <v>4419792.6823125007</v>
      </c>
      <c r="M20" s="92">
        <f>SUMIFS('Data Repository Table'!$I5:Q$505,'Data Repository Table'!$C5:K$505,'Profitability EBIT Analysis'!$A20,'Data Repository Table'!$B5:J$505,'Profitability EBIT Analysis'!$B20,'Data Repository Table'!$D5:L$505,'Profitability EBIT Analysis'!M$14)</f>
        <v>4409725.4715</v>
      </c>
      <c r="N20" s="92">
        <f>SUMIFS('Data Repository Table'!$I5:R$505,'Data Repository Table'!$C5:L$505,'Profitability EBIT Analysis'!$A20,'Data Repository Table'!$B5:K$505,'Profitability EBIT Analysis'!$B20,'Data Repository Table'!$D5:M$505,'Profitability EBIT Analysis'!N$14)</f>
        <v>4419304.3184062503</v>
      </c>
      <c r="O20" s="92">
        <f>SUMIFS('Data Repository Table'!$I5:S$505,'Data Repository Table'!$C5:M$505,'Profitability EBIT Analysis'!$A20,'Data Repository Table'!$B5:L$505,'Profitability EBIT Analysis'!$B20,'Data Repository Table'!$D5:N$505,'Profitability EBIT Analysis'!O$14)</f>
        <v>4692799.18359375</v>
      </c>
      <c r="P20" s="92">
        <f>SUMIFS('Data Repository Table'!$I5:T$505,'Data Repository Table'!$C5:N$505,'Profitability EBIT Analysis'!$A20,'Data Repository Table'!$B5:M$505,'Profitability EBIT Analysis'!$B20,'Data Repository Table'!$D5:O$505,'Profitability EBIT Analysis'!P$14)</f>
        <v>5350137.2224687496</v>
      </c>
      <c r="Q20" s="92">
        <f t="shared" si="0"/>
        <v>51223824.092327476</v>
      </c>
      <c r="R20" s="6"/>
      <c r="S20" s="6"/>
      <c r="T20" s="6"/>
      <c r="U20" s="6"/>
      <c r="V20" s="6"/>
      <c r="W20" s="6"/>
      <c r="X20" s="6"/>
      <c r="Y20" s="6"/>
      <c r="Z20" s="6"/>
      <c r="AA20" s="6"/>
    </row>
    <row r="21" spans="1:27" ht="13.5" customHeight="1">
      <c r="A21" s="37" t="s">
        <v>41</v>
      </c>
      <c r="B21" s="37" t="s">
        <v>43</v>
      </c>
      <c r="C21" s="6"/>
      <c r="D21" s="6"/>
      <c r="E21" s="92">
        <f>SUMIFS('Data Repository Table'!I6:$I$505,'Data Repository Table'!C6:$C$505,'Profitability EBIT Analysis'!$A21,'Data Repository Table'!B6:$B$505,'Profitability EBIT Analysis'!$B21,'Data Repository Table'!D6:$D$505,'Profitability EBIT Analysis'!E$14)</f>
        <v>11339551.170386208</v>
      </c>
      <c r="F21" s="92">
        <f>SUMIFS('Data Repository Table'!$I6:J$505,'Data Repository Table'!$C6:D$505,'Profitability EBIT Analysis'!$A21,'Data Repository Table'!$B6:C$505,'Profitability EBIT Analysis'!$B21,'Data Repository Table'!$D6:E$505,'Profitability EBIT Analysis'!F$14)</f>
        <v>13660880.3343936</v>
      </c>
      <c r="G21" s="92">
        <f>SUMIFS('Data Repository Table'!$I6:K$505,'Data Repository Table'!$C6:E$505,'Profitability EBIT Analysis'!$A21,'Data Repository Table'!$B6:D$505,'Profitability EBIT Analysis'!$B21,'Data Repository Table'!$D6:F$505,'Profitability EBIT Analysis'!G$14)</f>
        <v>13806947.680280834</v>
      </c>
      <c r="H21" s="92">
        <f>SUMIFS('Data Repository Table'!$I6:L$505,'Data Repository Table'!$C6:F$505,'Profitability EBIT Analysis'!$A21,'Data Repository Table'!$B6:E$505,'Profitability EBIT Analysis'!$B21,'Data Repository Table'!$D6:G$505,'Profitability EBIT Analysis'!H$14)</f>
        <v>18511924.382331077</v>
      </c>
      <c r="I21" s="92">
        <f>SUMIFS('Data Repository Table'!$I6:M$505,'Data Repository Table'!$C6:G$505,'Profitability EBIT Analysis'!$A21,'Data Repository Table'!$B6:F$505,'Profitability EBIT Analysis'!$B21,'Data Repository Table'!$D6:H$505,'Profitability EBIT Analysis'!I$14)</f>
        <v>20025365.089240894</v>
      </c>
      <c r="J21" s="92">
        <f>SUMIFS('Data Repository Table'!$I6:N$505,'Data Repository Table'!$C6:H$505,'Profitability EBIT Analysis'!$A21,'Data Repository Table'!$B6:G$505,'Profitability EBIT Analysis'!$B21,'Data Repository Table'!$D6:I$505,'Profitability EBIT Analysis'!J$14)</f>
        <v>12958942.643539203</v>
      </c>
      <c r="K21" s="92">
        <f>SUMIFS('Data Repository Table'!$I6:O$505,'Data Repository Table'!$C6:I$505,'Profitability EBIT Analysis'!$A21,'Data Repository Table'!$B6:H$505,'Profitability EBIT Analysis'!$B21,'Data Repository Table'!$D6:J$505,'Profitability EBIT Analysis'!K$14)</f>
        <v>13987466.323076401</v>
      </c>
      <c r="L21" s="92">
        <f>SUMIFS('Data Repository Table'!$I6:P$505,'Data Repository Table'!$C6:J$505,'Profitability EBIT Analysis'!$A21,'Data Repository Table'!$B6:I$505,'Profitability EBIT Analysis'!$B21,'Data Repository Table'!$D6:K$505,'Profitability EBIT Analysis'!L$14)</f>
        <v>16468493.156715602</v>
      </c>
      <c r="M21" s="92">
        <f>SUMIFS('Data Repository Table'!$I6:Q$505,'Data Repository Table'!$C6:K$505,'Profitability EBIT Analysis'!$A21,'Data Repository Table'!$B6:J$505,'Profitability EBIT Analysis'!$B21,'Data Repository Table'!$D6:L$505,'Profitability EBIT Analysis'!M$14)</f>
        <v>15013580.580213603</v>
      </c>
      <c r="N21" s="92">
        <f>SUMIFS('Data Repository Table'!$I6:R$505,'Data Repository Table'!$C6:L$505,'Profitability EBIT Analysis'!$A21,'Data Repository Table'!$B6:K$505,'Profitability EBIT Analysis'!$B21,'Data Repository Table'!$D6:M$505,'Profitability EBIT Analysis'!N$14)</f>
        <v>16135503.054039603</v>
      </c>
      <c r="O21" s="92">
        <f>SUMIFS('Data Repository Table'!$I6:S$505,'Data Repository Table'!$C6:M$505,'Profitability EBIT Analysis'!$A21,'Data Repository Table'!$B6:L$505,'Profitability EBIT Analysis'!$B21,'Data Repository Table'!$D6:N$505,'Profitability EBIT Analysis'!O$14)</f>
        <v>18921373.302216005</v>
      </c>
      <c r="P21" s="92">
        <f>SUMIFS('Data Repository Table'!$I6:T$505,'Data Repository Table'!$C6:N$505,'Profitability EBIT Analysis'!$A21,'Data Repository Table'!$B6:M$505,'Profitability EBIT Analysis'!$B21,'Data Repository Table'!$D6:O$505,'Profitability EBIT Analysis'!P$14)</f>
        <v>8489071.3235327993</v>
      </c>
      <c r="Q21" s="92">
        <f t="shared" si="0"/>
        <v>179319099.03996581</v>
      </c>
      <c r="R21" s="6"/>
      <c r="S21" s="6"/>
      <c r="T21" s="6"/>
      <c r="U21" s="6"/>
      <c r="V21" s="6"/>
      <c r="W21" s="6"/>
      <c r="X21" s="6"/>
      <c r="Y21" s="6"/>
      <c r="Z21" s="6"/>
      <c r="AA21" s="6"/>
    </row>
    <row r="22" spans="1:27" ht="13.5" customHeight="1">
      <c r="A22" s="37" t="s">
        <v>42</v>
      </c>
      <c r="B22" s="37" t="s">
        <v>43</v>
      </c>
      <c r="C22" s="6"/>
      <c r="D22" s="6"/>
      <c r="E22" s="92">
        <f>SUMIFS('Data Repository Table'!I7:$I$505,'Data Repository Table'!C7:$C$505,'Profitability EBIT Analysis'!$A22,'Data Repository Table'!B7:$B$505,'Profitability EBIT Analysis'!$B22,'Data Repository Table'!D7:$D$505,'Profitability EBIT Analysis'!E$14)</f>
        <v>8168998.5802924205</v>
      </c>
      <c r="F22" s="92">
        <f>SUMIFS('Data Repository Table'!$I7:J$505,'Data Repository Table'!$C7:D$505,'Profitability EBIT Analysis'!$A22,'Data Repository Table'!$B7:C$505,'Profitability EBIT Analysis'!$B22,'Data Repository Table'!$D7:E$505,'Profitability EBIT Analysis'!F$14)</f>
        <v>6508016.2729576789</v>
      </c>
      <c r="G22" s="92">
        <f>SUMIFS('Data Repository Table'!$I7:K$505,'Data Repository Table'!$C7:E$505,'Profitability EBIT Analysis'!$A22,'Data Repository Table'!$B7:D$505,'Profitability EBIT Analysis'!$B22,'Data Repository Table'!$D7:F$505,'Profitability EBIT Analysis'!G$14)</f>
        <v>8797296.0201469176</v>
      </c>
      <c r="H22" s="92">
        <f>SUMIFS('Data Repository Table'!$I7:L$505,'Data Repository Table'!$C7:F$505,'Profitability EBIT Analysis'!$A22,'Data Repository Table'!$B7:E$505,'Profitability EBIT Analysis'!$B22,'Data Repository Table'!$D7:G$505,'Profitability EBIT Analysis'!H$14)</f>
        <v>7399801.6649996387</v>
      </c>
      <c r="I22" s="92">
        <f>SUMIFS('Data Repository Table'!$I7:M$505,'Data Repository Table'!$C7:G$505,'Profitability EBIT Analysis'!$A22,'Data Repository Table'!$B7:F$505,'Profitability EBIT Analysis'!$B22,'Data Repository Table'!$D7:H$505,'Profitability EBIT Analysis'!I$14)</f>
        <v>6292597.87327509</v>
      </c>
      <c r="J22" s="92">
        <f>SUMIFS('Data Repository Table'!$I7:N$505,'Data Repository Table'!$C7:H$505,'Profitability EBIT Analysis'!$A22,'Data Repository Table'!$B7:G$505,'Profitability EBIT Analysis'!$B22,'Data Repository Table'!$D7:I$505,'Profitability EBIT Analysis'!J$14)</f>
        <v>5862551.4695474999</v>
      </c>
      <c r="K22" s="92">
        <f>SUMIFS('Data Repository Table'!$I7:O$505,'Data Repository Table'!$C7:I$505,'Profitability EBIT Analysis'!$A22,'Data Repository Table'!$B7:H$505,'Profitability EBIT Analysis'!$B22,'Data Repository Table'!$D7:J$505,'Profitability EBIT Analysis'!K$14)</f>
        <v>7198677.8148285002</v>
      </c>
      <c r="L22" s="92">
        <f>SUMIFS('Data Repository Table'!$I7:P$505,'Data Repository Table'!$C7:J$505,'Profitability EBIT Analysis'!$A22,'Data Repository Table'!$B7:I$505,'Profitability EBIT Analysis'!$B22,'Data Repository Table'!$D7:K$505,'Profitability EBIT Analysis'!L$14)</f>
        <v>7481708.9511677492</v>
      </c>
      <c r="M22" s="92">
        <f>SUMIFS('Data Repository Table'!$I7:Q$505,'Data Repository Table'!$C7:K$505,'Profitability EBIT Analysis'!$A22,'Data Repository Table'!$B7:J$505,'Profitability EBIT Analysis'!$B22,'Data Repository Table'!$D7:L$505,'Profitability EBIT Analysis'!M$14)</f>
        <v>8690888.6165351253</v>
      </c>
      <c r="N22" s="92">
        <f>SUMIFS('Data Repository Table'!$I7:R$505,'Data Repository Table'!$C7:L$505,'Profitability EBIT Analysis'!$A22,'Data Repository Table'!$B7:K$505,'Profitability EBIT Analysis'!$B22,'Data Repository Table'!$D7:M$505,'Profitability EBIT Analysis'!N$14)</f>
        <v>6732277.631081</v>
      </c>
      <c r="O22" s="92">
        <f>SUMIFS('Data Repository Table'!$I7:S$505,'Data Repository Table'!$C7:M$505,'Profitability EBIT Analysis'!$A22,'Data Repository Table'!$B7:L$505,'Profitability EBIT Analysis'!$B22,'Data Repository Table'!$D7:N$505,'Profitability EBIT Analysis'!O$14)</f>
        <v>8110761.1219654996</v>
      </c>
      <c r="P22" s="92">
        <f>SUMIFS('Data Repository Table'!$I7:T$505,'Data Repository Table'!$C7:N$505,'Profitability EBIT Analysis'!$A22,'Data Repository Table'!$B7:M$505,'Profitability EBIT Analysis'!$B22,'Data Repository Table'!$D7:O$505,'Profitability EBIT Analysis'!P$14)</f>
        <v>9479913.2630085014</v>
      </c>
      <c r="Q22" s="92">
        <f t="shared" si="0"/>
        <v>90723489.27980563</v>
      </c>
      <c r="R22" s="6"/>
      <c r="S22" s="6"/>
      <c r="T22" s="6"/>
      <c r="U22" s="6"/>
      <c r="V22" s="6"/>
      <c r="W22" s="6"/>
      <c r="X22" s="6"/>
      <c r="Y22" s="6"/>
      <c r="Z22" s="6"/>
      <c r="AA22" s="6"/>
    </row>
    <row r="23" spans="1:27" ht="13.5" customHeight="1">
      <c r="A23" s="51"/>
      <c r="B23" s="51"/>
      <c r="C23" s="51"/>
      <c r="D23" s="51"/>
      <c r="E23" s="94"/>
      <c r="F23" s="94"/>
      <c r="G23" s="94"/>
      <c r="H23" s="94"/>
      <c r="I23" s="94"/>
      <c r="J23" s="94"/>
      <c r="K23" s="94"/>
      <c r="L23" s="94"/>
      <c r="M23" s="94"/>
      <c r="N23" s="94"/>
      <c r="O23" s="94"/>
      <c r="P23" s="94"/>
      <c r="Q23" s="94"/>
      <c r="R23" s="51"/>
      <c r="S23" s="51"/>
      <c r="T23" s="51"/>
      <c r="U23" s="51"/>
      <c r="V23" s="51"/>
      <c r="W23" s="51"/>
      <c r="X23" s="51"/>
      <c r="Y23" s="51"/>
      <c r="Z23" s="51"/>
      <c r="AA23" s="51"/>
    </row>
    <row r="24" spans="1:27" ht="13.5" customHeight="1">
      <c r="A24" s="37" t="s">
        <v>34</v>
      </c>
      <c r="B24" s="37" t="s">
        <v>122</v>
      </c>
      <c r="C24" s="6"/>
      <c r="D24" s="6"/>
      <c r="E24" s="92">
        <f>E16-E20</f>
        <v>2456292.3275362095</v>
      </c>
      <c r="F24" s="92">
        <f t="shared" ref="F24:P24" si="1">F16-F20</f>
        <v>918310.88787430618</v>
      </c>
      <c r="G24" s="92">
        <f t="shared" si="1"/>
        <v>1519674.7670411356</v>
      </c>
      <c r="H24" s="92">
        <f t="shared" si="1"/>
        <v>1671126.6978958244</v>
      </c>
      <c r="I24" s="92">
        <f t="shared" si="1"/>
        <v>1867603.7439484252</v>
      </c>
      <c r="J24" s="92">
        <f t="shared" si="1"/>
        <v>1873668.8420387572</v>
      </c>
      <c r="K24" s="92">
        <f t="shared" si="1"/>
        <v>2572779.3705296321</v>
      </c>
      <c r="L24" s="92">
        <f t="shared" si="1"/>
        <v>2504531.9499788238</v>
      </c>
      <c r="M24" s="92">
        <f t="shared" si="1"/>
        <v>2888063.9198026378</v>
      </c>
      <c r="N24" s="92">
        <f t="shared" si="1"/>
        <v>912936.10019635595</v>
      </c>
      <c r="O24" s="92">
        <f t="shared" si="1"/>
        <v>702117.95209483802</v>
      </c>
      <c r="P24" s="92">
        <f t="shared" si="1"/>
        <v>-165973.35311146174</v>
      </c>
      <c r="Q24" s="92">
        <f>Q16-Q20</f>
        <v>19721133.205825478</v>
      </c>
      <c r="R24" s="6"/>
      <c r="S24" s="6"/>
      <c r="T24" s="6"/>
      <c r="U24" s="6"/>
      <c r="V24" s="6"/>
      <c r="W24" s="6"/>
      <c r="X24" s="6"/>
      <c r="Y24" s="6"/>
      <c r="Z24" s="6"/>
      <c r="AA24" s="6"/>
    </row>
    <row r="25" spans="1:27" ht="13.5" customHeight="1">
      <c r="A25" s="37" t="s">
        <v>41</v>
      </c>
      <c r="B25" s="37" t="s">
        <v>122</v>
      </c>
      <c r="C25" s="6"/>
      <c r="D25" s="6"/>
      <c r="E25" s="92">
        <f>E17-E21</f>
        <v>5988499.8026137892</v>
      </c>
      <c r="F25" s="92">
        <f t="shared" ref="F25:P25" si="2">F17-F21</f>
        <v>943434.10160639696</v>
      </c>
      <c r="G25" s="92">
        <f t="shared" si="2"/>
        <v>2328952.4387191646</v>
      </c>
      <c r="H25" s="92">
        <f t="shared" si="2"/>
        <v>-3360291.110331079</v>
      </c>
      <c r="I25" s="92">
        <f t="shared" si="2"/>
        <v>-6192464.2872408964</v>
      </c>
      <c r="J25" s="92">
        <f t="shared" si="2"/>
        <v>2604016.9804607946</v>
      </c>
      <c r="K25" s="92">
        <f t="shared" si="2"/>
        <v>8366591.2969236001</v>
      </c>
      <c r="L25" s="92">
        <f t="shared" si="2"/>
        <v>2112457.573284395</v>
      </c>
      <c r="M25" s="92">
        <f t="shared" si="2"/>
        <v>4631100.2007863969</v>
      </c>
      <c r="N25" s="92">
        <f t="shared" si="2"/>
        <v>2132931.991960397</v>
      </c>
      <c r="O25" s="92">
        <f t="shared" si="2"/>
        <v>-4294074.8102160059</v>
      </c>
      <c r="P25" s="92">
        <f t="shared" si="2"/>
        <v>7675095.9504671991</v>
      </c>
      <c r="Q25" s="92">
        <f>Q17-Q21</f>
        <v>22936250.129034162</v>
      </c>
      <c r="R25" s="187"/>
      <c r="S25" s="6"/>
      <c r="T25" s="6"/>
      <c r="U25" s="6"/>
      <c r="V25" s="6"/>
      <c r="W25" s="6"/>
      <c r="X25" s="6"/>
      <c r="Y25" s="6"/>
      <c r="Z25" s="6"/>
      <c r="AA25" s="6"/>
    </row>
    <row r="26" spans="1:27" ht="13.5" customHeight="1">
      <c r="A26" s="37" t="s">
        <v>42</v>
      </c>
      <c r="B26" s="37" t="s">
        <v>122</v>
      </c>
      <c r="C26" s="6"/>
      <c r="D26" s="6"/>
      <c r="E26" s="92">
        <f>E18-E22</f>
        <v>4547848.2127075791</v>
      </c>
      <c r="F26" s="92">
        <f t="shared" ref="F26:P26" si="3">F18-F22</f>
        <v>6542227.6080423184</v>
      </c>
      <c r="G26" s="92">
        <f t="shared" si="3"/>
        <v>4438176.8988530822</v>
      </c>
      <c r="H26" s="92">
        <f t="shared" si="3"/>
        <v>4415960.6020003622</v>
      </c>
      <c r="I26" s="92">
        <f t="shared" si="3"/>
        <v>5589126.5717249103</v>
      </c>
      <c r="J26" s="92">
        <f t="shared" si="3"/>
        <v>5264580.3424524991</v>
      </c>
      <c r="K26" s="92">
        <f t="shared" si="3"/>
        <v>8292411.5891714972</v>
      </c>
      <c r="L26" s="92">
        <f t="shared" si="3"/>
        <v>8295134.2778322492</v>
      </c>
      <c r="M26" s="92">
        <f t="shared" si="3"/>
        <v>5460903.0204648729</v>
      </c>
      <c r="N26" s="92">
        <f t="shared" si="3"/>
        <v>8279084.1609189995</v>
      </c>
      <c r="O26" s="92">
        <f t="shared" si="3"/>
        <v>6175874.2250345014</v>
      </c>
      <c r="P26" s="92">
        <f t="shared" si="3"/>
        <v>5640408.5879914984</v>
      </c>
      <c r="Q26" s="92">
        <f>Q18-Q22</f>
        <v>72941736.097194374</v>
      </c>
      <c r="R26" s="6"/>
      <c r="S26" s="6"/>
      <c r="T26" s="6"/>
      <c r="U26" s="6"/>
      <c r="V26" s="6"/>
      <c r="W26" s="6"/>
      <c r="X26" s="6"/>
      <c r="Y26" s="6"/>
      <c r="Z26" s="6"/>
      <c r="AA26" s="6"/>
    </row>
    <row r="27" spans="1:27" ht="13.5" customHeight="1">
      <c r="A27" s="6"/>
      <c r="B27" s="6"/>
      <c r="C27" s="6"/>
      <c r="D27" s="6"/>
      <c r="E27" s="93"/>
      <c r="F27" s="93"/>
      <c r="G27" s="93"/>
      <c r="H27" s="93"/>
      <c r="I27" s="93"/>
      <c r="J27" s="93"/>
      <c r="K27" s="93"/>
      <c r="L27" s="93"/>
      <c r="M27" s="93"/>
      <c r="N27" s="93"/>
      <c r="O27" s="93"/>
      <c r="P27" s="93"/>
      <c r="Q27" s="95"/>
      <c r="R27" s="6"/>
      <c r="S27" s="6"/>
      <c r="T27" s="6"/>
      <c r="U27" s="6"/>
      <c r="V27" s="6"/>
      <c r="W27" s="6"/>
      <c r="X27" s="6"/>
      <c r="Y27" s="6"/>
      <c r="Z27" s="6"/>
      <c r="AA27" s="6"/>
    </row>
    <row r="28" spans="1:27" ht="13.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3.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3.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3.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3.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3.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3.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3.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3.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3.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3.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3.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3.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3.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3.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3.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3.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3.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3.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3.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3.5" customHeight="1">
      <c r="A48" s="186" t="s">
        <v>202</v>
      </c>
      <c r="B48" s="186"/>
      <c r="C48" s="186"/>
      <c r="D48" s="186"/>
      <c r="E48" s="186"/>
      <c r="F48" s="186"/>
      <c r="G48" s="186"/>
      <c r="H48" s="186"/>
      <c r="I48" s="186"/>
      <c r="J48" s="186"/>
      <c r="K48" s="186"/>
      <c r="L48" s="186"/>
      <c r="M48" s="186"/>
      <c r="N48" s="186"/>
      <c r="O48" s="186"/>
      <c r="P48" s="186"/>
      <c r="Q48" s="186"/>
      <c r="R48" s="186"/>
      <c r="S48" s="6"/>
      <c r="T48" s="6"/>
      <c r="U48" s="6"/>
      <c r="V48" s="6"/>
      <c r="W48" s="6"/>
      <c r="X48" s="6"/>
      <c r="Y48" s="6"/>
      <c r="Z48" s="6"/>
      <c r="AA48" s="6"/>
    </row>
    <row r="49" spans="1:27" ht="13.5" customHeight="1">
      <c r="A49" s="186"/>
      <c r="B49" s="186"/>
      <c r="C49" s="186"/>
      <c r="D49" s="186"/>
      <c r="E49" s="186"/>
      <c r="F49" s="186"/>
      <c r="G49" s="186"/>
      <c r="H49" s="186"/>
      <c r="I49" s="186"/>
      <c r="J49" s="186"/>
      <c r="K49" s="186"/>
      <c r="L49" s="186"/>
      <c r="M49" s="186"/>
      <c r="N49" s="186"/>
      <c r="O49" s="186"/>
      <c r="P49" s="186"/>
      <c r="Q49" s="186"/>
      <c r="R49" s="186"/>
      <c r="S49" s="6"/>
      <c r="T49" s="6"/>
      <c r="U49" s="6"/>
      <c r="V49" s="6"/>
      <c r="W49" s="6"/>
      <c r="X49" s="6"/>
      <c r="Y49" s="6"/>
      <c r="Z49" s="6"/>
      <c r="AA49" s="6"/>
    </row>
    <row r="50" spans="1:27" ht="13.5" customHeight="1">
      <c r="A50" s="186"/>
      <c r="B50" s="186"/>
      <c r="C50" s="186"/>
      <c r="D50" s="186"/>
      <c r="E50" s="186"/>
      <c r="F50" s="186"/>
      <c r="G50" s="186"/>
      <c r="H50" s="186"/>
      <c r="I50" s="186"/>
      <c r="J50" s="186"/>
      <c r="K50" s="186"/>
      <c r="L50" s="186"/>
      <c r="M50" s="186"/>
      <c r="N50" s="186"/>
      <c r="O50" s="186"/>
      <c r="P50" s="186"/>
      <c r="Q50" s="186"/>
      <c r="R50" s="186"/>
      <c r="S50" s="6"/>
      <c r="T50" s="6"/>
      <c r="U50" s="6"/>
      <c r="V50" s="6"/>
      <c r="W50" s="6"/>
      <c r="X50" s="6"/>
      <c r="Y50" s="6"/>
      <c r="Z50" s="6"/>
      <c r="AA50" s="6"/>
    </row>
    <row r="51" spans="1:27" ht="13.5" customHeight="1">
      <c r="A51" s="186"/>
      <c r="B51" s="186"/>
      <c r="C51" s="186"/>
      <c r="D51" s="186"/>
      <c r="E51" s="186"/>
      <c r="F51" s="186"/>
      <c r="G51" s="186"/>
      <c r="H51" s="186"/>
      <c r="I51" s="186"/>
      <c r="J51" s="186"/>
      <c r="K51" s="186"/>
      <c r="L51" s="186"/>
      <c r="M51" s="186"/>
      <c r="N51" s="186"/>
      <c r="O51" s="186"/>
      <c r="P51" s="186"/>
      <c r="Q51" s="186"/>
      <c r="R51" s="186"/>
      <c r="S51" s="6"/>
      <c r="T51" s="6"/>
      <c r="U51" s="6"/>
      <c r="V51" s="6"/>
      <c r="W51" s="6"/>
      <c r="X51" s="6"/>
      <c r="Y51" s="6"/>
      <c r="Z51" s="6"/>
      <c r="AA51" s="6"/>
    </row>
    <row r="52" spans="1:27" ht="19.5" customHeight="1">
      <c r="A52" s="186"/>
      <c r="B52" s="186"/>
      <c r="C52" s="186"/>
      <c r="D52" s="186"/>
      <c r="E52" s="186"/>
      <c r="F52" s="186"/>
      <c r="G52" s="186"/>
      <c r="H52" s="186"/>
      <c r="I52" s="186"/>
      <c r="J52" s="186"/>
      <c r="K52" s="186"/>
      <c r="L52" s="186"/>
      <c r="M52" s="186"/>
      <c r="N52" s="186"/>
      <c r="O52" s="186"/>
      <c r="P52" s="186"/>
      <c r="Q52" s="186"/>
      <c r="R52" s="186"/>
      <c r="S52" s="6"/>
      <c r="T52" s="6"/>
      <c r="U52" s="6"/>
      <c r="V52" s="6"/>
      <c r="W52" s="6"/>
      <c r="X52" s="6"/>
      <c r="Y52" s="6"/>
      <c r="Z52" s="6"/>
      <c r="AA52" s="6"/>
    </row>
    <row r="53" spans="1:27" ht="111.75" customHeight="1">
      <c r="A53" s="163" t="s">
        <v>123</v>
      </c>
      <c r="B53" s="164"/>
      <c r="C53" s="164"/>
      <c r="D53" s="164"/>
      <c r="E53" s="164"/>
      <c r="F53" s="164"/>
      <c r="G53" s="164"/>
      <c r="H53" s="164"/>
      <c r="I53" s="164"/>
      <c r="J53" s="164"/>
      <c r="K53" s="164"/>
      <c r="L53" s="164"/>
      <c r="M53" s="164"/>
      <c r="N53" s="164"/>
      <c r="O53" s="164"/>
      <c r="P53" s="164"/>
      <c r="Q53" s="164"/>
      <c r="R53" s="164"/>
      <c r="S53" s="164"/>
      <c r="T53" s="164"/>
      <c r="U53" s="165"/>
      <c r="V53" s="29"/>
      <c r="W53" s="53"/>
      <c r="X53" s="53"/>
      <c r="Y53" s="53"/>
      <c r="Z53" s="53"/>
      <c r="AA53" s="53"/>
    </row>
    <row r="54" spans="1:27" ht="77.25" customHeight="1">
      <c r="A54" s="163" t="s">
        <v>124</v>
      </c>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5"/>
    </row>
    <row r="55" spans="1:27" ht="13.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3.5" customHeight="1">
      <c r="A56" s="52" t="s">
        <v>16</v>
      </c>
      <c r="B56" s="52" t="s">
        <v>68</v>
      </c>
      <c r="C56" s="52" t="s">
        <v>125</v>
      </c>
      <c r="D56" s="52" t="s">
        <v>126</v>
      </c>
      <c r="E56" s="96">
        <v>41456</v>
      </c>
      <c r="F56" s="96">
        <v>41487</v>
      </c>
      <c r="G56" s="96">
        <v>41518</v>
      </c>
      <c r="H56" s="96">
        <v>41548</v>
      </c>
      <c r="I56" s="96">
        <v>41579</v>
      </c>
      <c r="J56" s="96">
        <v>41609</v>
      </c>
      <c r="K56" s="96">
        <v>41640</v>
      </c>
      <c r="L56" s="96">
        <v>41671</v>
      </c>
      <c r="M56" s="96">
        <v>41699</v>
      </c>
      <c r="N56" s="96">
        <v>41730</v>
      </c>
      <c r="O56" s="96">
        <v>41760</v>
      </c>
      <c r="P56" s="96">
        <v>41791</v>
      </c>
      <c r="Q56" s="52" t="s">
        <v>69</v>
      </c>
      <c r="R56" s="51"/>
      <c r="S56" s="51"/>
      <c r="T56" s="51"/>
      <c r="U56" s="51"/>
      <c r="V56" s="51"/>
      <c r="W56" s="51"/>
      <c r="X56" s="51"/>
      <c r="Y56" s="51"/>
      <c r="Z56" s="51"/>
      <c r="AA56" s="51"/>
    </row>
    <row r="57" spans="1:27" ht="13.5" customHeight="1">
      <c r="A57" s="52"/>
      <c r="B57" s="52"/>
      <c r="C57" s="52"/>
      <c r="D57" s="52"/>
      <c r="E57" s="97"/>
      <c r="F57" s="97"/>
      <c r="G57" s="97"/>
      <c r="H57" s="97"/>
      <c r="I57" s="97"/>
      <c r="J57" s="97"/>
      <c r="K57" s="97"/>
      <c r="L57" s="97"/>
      <c r="M57" s="97"/>
      <c r="N57" s="97"/>
      <c r="O57" s="97"/>
      <c r="P57" s="97"/>
      <c r="Q57" s="52"/>
      <c r="R57" s="51"/>
      <c r="S57" s="51"/>
      <c r="T57" s="51"/>
      <c r="U57" s="51"/>
      <c r="V57" s="51"/>
      <c r="W57" s="51"/>
      <c r="X57" s="51"/>
      <c r="Y57" s="51"/>
      <c r="Z57" s="51"/>
      <c r="AA57" s="51"/>
    </row>
    <row r="58" spans="1:27" ht="13.5" customHeight="1">
      <c r="A58" s="37" t="s">
        <v>34</v>
      </c>
      <c r="B58" s="37" t="s">
        <v>122</v>
      </c>
      <c r="C58" s="6"/>
      <c r="D58" s="6"/>
      <c r="E58" s="98">
        <f>E24/E16</f>
        <v>0.41529437933894875</v>
      </c>
      <c r="F58" s="98">
        <f t="shared" ref="F58:P58" si="4">F24/F16</f>
        <v>0.16120151183040166</v>
      </c>
      <c r="G58" s="98">
        <f t="shared" si="4"/>
        <v>0.28887410723655493</v>
      </c>
      <c r="H58" s="98">
        <f t="shared" si="4"/>
        <v>0.32001932998338012</v>
      </c>
      <c r="I58" s="98">
        <f t="shared" si="4"/>
        <v>0.33869312626258291</v>
      </c>
      <c r="J58" s="98">
        <f t="shared" si="4"/>
        <v>0.34820783846476255</v>
      </c>
      <c r="K58" s="98">
        <f t="shared" si="4"/>
        <v>0.32889058147025918</v>
      </c>
      <c r="L58" s="98">
        <f t="shared" si="4"/>
        <v>0.36170053874987812</v>
      </c>
      <c r="M58" s="98">
        <f t="shared" si="4"/>
        <v>0.3957450352355435</v>
      </c>
      <c r="N58" s="98">
        <f t="shared" si="4"/>
        <v>0.17121060352256295</v>
      </c>
      <c r="O58" s="98">
        <f t="shared" si="4"/>
        <v>0.13014434409940612</v>
      </c>
      <c r="P58" s="98">
        <f t="shared" si="4"/>
        <v>-3.2015452692863752E-2</v>
      </c>
      <c r="Q58" s="98">
        <f>Q24/Q16</f>
        <v>0.27797794172946688</v>
      </c>
      <c r="R58" s="6"/>
      <c r="S58" s="6"/>
      <c r="T58" s="6"/>
      <c r="U58" s="6"/>
      <c r="V58" s="6"/>
      <c r="W58" s="6"/>
      <c r="X58" s="6"/>
      <c r="Y58" s="6"/>
      <c r="Z58" s="6"/>
      <c r="AA58" s="6"/>
    </row>
    <row r="59" spans="1:27" ht="13.5" customHeight="1">
      <c r="A59" s="37" t="s">
        <v>41</v>
      </c>
      <c r="B59" s="37" t="s">
        <v>122</v>
      </c>
      <c r="C59" s="6"/>
      <c r="D59" s="6"/>
      <c r="E59" s="98">
        <f t="shared" ref="E59:Q60" si="5">E25/E17</f>
        <v>0.3455956940538133</v>
      </c>
      <c r="F59" s="98">
        <f t="shared" si="5"/>
        <v>6.4599684274176436E-2</v>
      </c>
      <c r="G59" s="98">
        <f t="shared" si="5"/>
        <v>0.14433359289184161</v>
      </c>
      <c r="H59" s="98">
        <f t="shared" si="5"/>
        <v>-0.22177748431522884</v>
      </c>
      <c r="I59" s="98">
        <f t="shared" si="5"/>
        <v>-0.44766201795834271</v>
      </c>
      <c r="J59" s="98">
        <f t="shared" si="5"/>
        <v>0.16732145063494736</v>
      </c>
      <c r="K59" s="98">
        <f t="shared" si="5"/>
        <v>0.37427618015254988</v>
      </c>
      <c r="L59" s="98">
        <f t="shared" si="5"/>
        <v>0.11368942332287189</v>
      </c>
      <c r="M59" s="98">
        <f t="shared" si="5"/>
        <v>0.23574321478746135</v>
      </c>
      <c r="N59" s="98">
        <f t="shared" si="5"/>
        <v>0.11675504697526991</v>
      </c>
      <c r="O59" s="98">
        <f t="shared" si="5"/>
        <v>-0.29356581548975247</v>
      </c>
      <c r="P59" s="98">
        <f t="shared" si="5"/>
        <v>0.47482161130642109</v>
      </c>
      <c r="Q59" s="98">
        <f t="shared" si="5"/>
        <v>0.11340244014940318</v>
      </c>
      <c r="R59" s="6"/>
      <c r="S59" s="6"/>
      <c r="T59" s="6"/>
      <c r="U59" s="6"/>
      <c r="V59" s="6"/>
      <c r="W59" s="6"/>
      <c r="X59" s="6"/>
      <c r="Y59" s="6"/>
      <c r="Z59" s="6"/>
      <c r="AA59" s="6"/>
    </row>
    <row r="60" spans="1:27" ht="13.5" customHeight="1">
      <c r="A60" s="37" t="s">
        <v>42</v>
      </c>
      <c r="B60" s="37" t="s">
        <v>122</v>
      </c>
      <c r="C60" s="6"/>
      <c r="D60" s="6"/>
      <c r="E60" s="98">
        <f t="shared" si="5"/>
        <v>0.35762388953297342</v>
      </c>
      <c r="F60" s="98">
        <f t="shared" si="5"/>
        <v>0.5013107546263732</v>
      </c>
      <c r="G60" s="98">
        <f t="shared" si="5"/>
        <v>0.33532439120342417</v>
      </c>
      <c r="H60" s="98">
        <f t="shared" si="5"/>
        <v>0.37373471996246976</v>
      </c>
      <c r="I60" s="98">
        <f t="shared" si="5"/>
        <v>0.47039691903281722</v>
      </c>
      <c r="J60" s="98">
        <f t="shared" si="5"/>
        <v>0.47313004208100951</v>
      </c>
      <c r="K60" s="98">
        <f t="shared" si="5"/>
        <v>0.5353020289864372</v>
      </c>
      <c r="L60" s="98">
        <f t="shared" si="5"/>
        <v>0.52577909011510338</v>
      </c>
      <c r="M60" s="98">
        <f t="shared" si="5"/>
        <v>0.38588068285200638</v>
      </c>
      <c r="N60" s="98">
        <f t="shared" si="5"/>
        <v>0.55152119278952894</v>
      </c>
      <c r="O60" s="98">
        <f t="shared" si="5"/>
        <v>0.43228332459198315</v>
      </c>
      <c r="P60" s="98">
        <f t="shared" si="5"/>
        <v>0.37303495544431575</v>
      </c>
      <c r="Q60" s="98">
        <f t="shared" si="5"/>
        <v>0.44567644671722018</v>
      </c>
      <c r="R60" s="6"/>
      <c r="S60" s="6"/>
      <c r="T60" s="6"/>
      <c r="U60" s="6"/>
      <c r="V60" s="6"/>
      <c r="W60" s="6"/>
      <c r="X60" s="6"/>
      <c r="Y60" s="6"/>
      <c r="Z60" s="6"/>
      <c r="AA60" s="6"/>
    </row>
    <row r="61" spans="1:27" ht="13.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3.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3.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3.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3.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3.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3.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3.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3.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3.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3.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3.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3.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3.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3.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3.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3.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3.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3.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3.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3.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3.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3.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3.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3.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3.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3.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3.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3.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3.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3.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3.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3.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3.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3.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3.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3.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3.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3.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3.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3.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3.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3.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3.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3.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3.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3.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3.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3.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3.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3.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3.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3.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3.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3.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3.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3.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3.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3.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3.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3.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3.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3.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3.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3.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3.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3.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3.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3.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3.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3.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3.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3.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3.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3.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3.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3.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3.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3.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3.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3.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3.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3.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3.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3.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3.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3.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3.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3.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3.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3.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3.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3.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3.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3.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3.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3.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3.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3.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3.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3.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3.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3.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3.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3.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3.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3.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3.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3.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3.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3.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3.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3.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3.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3.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3.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3.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3.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3.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3.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3.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3.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3.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3.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3.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3.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3.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3.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3.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3.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3.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3.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3.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3.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3.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3.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3.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3.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3.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3.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3.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3.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3.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3.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3.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3.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3.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3.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3.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3.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3.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3.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3.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3.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3.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3.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3.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3.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3.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3.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3.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3.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3.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3.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3.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3.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3.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3.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3.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3.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3.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3.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3.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3.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3.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3.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3.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3.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3.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3.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3.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3.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3.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3.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3.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3.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3.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3.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3.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3.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3.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3.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3.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3.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3.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3.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3.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3.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3.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3.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3.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3.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3.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3.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3.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3.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3.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3.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3.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3.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3.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3.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3.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3.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3.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3.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3.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3.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3.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3.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3.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3.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3.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3.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3.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3.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3.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3.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3.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3.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3.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3.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3.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3.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3.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3.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3.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3.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3.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3.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3.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3.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3.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3.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3.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3.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3.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3.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3.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3.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3.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3.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3.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3.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3.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3.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3.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3.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3.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3.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3.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3.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3.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3.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3.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3.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3.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3.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3.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3.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3.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3.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3.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3.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3.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3.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3.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3.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3.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3.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3.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3.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3.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3.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3.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3.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3.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3.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3.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3.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3.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3.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3.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3.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3.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3.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3.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3.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3.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3.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3.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3.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3.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3.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3.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3.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3.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3.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3.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3.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3.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3.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3.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3.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3.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3.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3.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3.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3.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3.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3.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3.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3.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3.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3.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3.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3.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3.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3.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3.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3.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3.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3.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3.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3.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3.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3.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3.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3.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3.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3.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3.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3.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3.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3.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3.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3.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3.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3.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3.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3.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3.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3.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3.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3.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3.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3.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3.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3.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3.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3.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3.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3.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3.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3.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3.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3.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3.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3.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3.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3.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3.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3.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3.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3.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3.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3.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3.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3.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3.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3.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3.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3.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3.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3.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3.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3.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3.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3.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3.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3.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3.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3.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3.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3.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3.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3.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3.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3.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3.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3.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3.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3.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3.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3.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3.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3.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3.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3.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3.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3.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3.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3.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3.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3.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3.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3.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3.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3.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3.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3.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3.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3.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3.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3.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3.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3.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3.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3.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3.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3.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3.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3.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3.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3.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3.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3.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3.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3.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3.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3.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3.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3.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3.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3.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3.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3.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3.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3.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3.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3.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3.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3.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3.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3.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3.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3.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3.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3.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3.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3.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3.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3.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3.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3.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3.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3.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3.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3.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3.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3.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3.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3.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3.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3.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3.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3.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3.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3.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3.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3.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3.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3.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3.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3.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3.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3.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3.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3.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3.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3.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3.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3.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3.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3.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3.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3.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3.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3.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3.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3.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3.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3.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3.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3.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3.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3.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3.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3.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3.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3.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3.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3.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3.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3.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3.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3.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3.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3.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3.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3.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3.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3.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3.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3.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3.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3.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3.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3.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3.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3.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3.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3.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3.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3.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3.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3.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3.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3.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3.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3.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3.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3.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3.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3.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3.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3.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3.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3.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3.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3.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3.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3.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3.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3.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3.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3.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3.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3.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3.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3.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3.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3.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3.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3.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3.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3.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3.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3.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3.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3.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3.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3.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3.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3.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3.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3.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3.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3.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3.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3.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3.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3.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3.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3.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3.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3.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3.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3.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3.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3.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3.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3.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3.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3.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3.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3.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3.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3.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3.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3.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3.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3.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3.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3.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3.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3.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3.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3.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3.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3.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3.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3.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3.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3.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3.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3.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3.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3.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3.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3.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3.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3.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3.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3.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3.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3.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3.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3.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3.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3.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3.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3.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3.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3.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3.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3.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3.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3.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3.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3.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3.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3.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3.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3.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3.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3.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3.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3.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3.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3.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3.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3.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3.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3.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3.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3.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3.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3.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3.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3.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3.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3.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3.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3.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3.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3.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3.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3.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3.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3.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3.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3.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3.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3.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3.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3.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3.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3.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3.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3.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3.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3.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3.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3.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3.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3.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3.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3.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3.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3.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3.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3.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3.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3.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3.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3.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3.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3.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3.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3.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3.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3.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3.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3.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3.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3.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3.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3.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3.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3.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3.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3.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3.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3.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3.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3.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3.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3.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3.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3.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3.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3.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3.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3.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3.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3.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3.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3.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3.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3.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3.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3.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3.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3.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3.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3.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3.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3.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3.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3.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3.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3.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3.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3.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3.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3.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3.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3.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3.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3.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3.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3.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3.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3.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3.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3.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3.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3.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3.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3.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3.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3.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3.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3.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3.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3.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3.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3.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mergeCells count="6">
    <mergeCell ref="A4:R4"/>
    <mergeCell ref="A12:U12"/>
    <mergeCell ref="A13:Z13"/>
    <mergeCell ref="A53:U53"/>
    <mergeCell ref="A54:AA54"/>
    <mergeCell ref="A48:R52"/>
  </mergeCells>
  <conditionalFormatting sqref="E16:P18">
    <cfRule type="colorScale" priority="4">
      <colorScale>
        <cfvo type="min"/>
        <cfvo type="percentile" val="50"/>
        <cfvo type="max"/>
        <color rgb="FFF8696B"/>
        <color rgb="FFFCFCFF"/>
        <color rgb="FF5A8AC6"/>
      </colorScale>
    </cfRule>
  </conditionalFormatting>
  <conditionalFormatting sqref="E24:Q26">
    <cfRule type="colorScale" priority="6">
      <colorScale>
        <cfvo type="min"/>
        <cfvo type="percentile" val="50"/>
        <cfvo type="max"/>
        <color rgb="FFF8696B"/>
        <color rgb="FFFCFCFF"/>
        <color rgb="FF5A8AC6"/>
      </colorScale>
    </cfRule>
  </conditionalFormatting>
  <conditionalFormatting sqref="Q16:Q18">
    <cfRule type="colorScale" priority="7">
      <colorScale>
        <cfvo type="min"/>
        <cfvo type="percentile" val="50"/>
        <cfvo type="max"/>
        <color rgb="FFF8696B"/>
        <color rgb="FFFCFCFF"/>
        <color rgb="FF5A8AC6"/>
      </colorScale>
    </cfRule>
  </conditionalFormatting>
  <conditionalFormatting sqref="E20:P22">
    <cfRule type="colorScale" priority="3">
      <colorScale>
        <cfvo type="min"/>
        <cfvo type="percentile" val="50"/>
        <cfvo type="max"/>
        <color rgb="FFF8696B"/>
        <color rgb="FFFCFCFF"/>
        <color rgb="FF5A8AC6"/>
      </colorScale>
    </cfRule>
  </conditionalFormatting>
  <conditionalFormatting sqref="Q20:Q22">
    <cfRule type="colorScale" priority="2">
      <colorScale>
        <cfvo type="min"/>
        <cfvo type="percentile" val="50"/>
        <cfvo type="max"/>
        <color rgb="FFF8696B"/>
        <color rgb="FFFCFCFF"/>
        <color rgb="FF5A8AC6"/>
      </colorScale>
    </cfRule>
  </conditionalFormatting>
  <conditionalFormatting sqref="E58:P60">
    <cfRule type="colorScale" priority="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010"/>
  <sheetViews>
    <sheetView showGridLines="0" workbookViewId="0"/>
  </sheetViews>
  <sheetFormatPr defaultColWidth="14.42578125" defaultRowHeight="15" customHeight="1"/>
  <cols>
    <col min="1" max="14" width="26.85546875" customWidth="1"/>
    <col min="15" max="22" width="8.7109375" customWidth="1"/>
  </cols>
  <sheetData>
    <row r="1" spans="1:26" ht="42" customHeight="1">
      <c r="A1" s="173" t="s">
        <v>127</v>
      </c>
      <c r="B1" s="164"/>
      <c r="C1" s="164"/>
      <c r="D1" s="164"/>
      <c r="E1" s="165"/>
      <c r="F1" s="99"/>
      <c r="G1" s="99"/>
      <c r="H1" s="99"/>
      <c r="I1" s="99"/>
      <c r="J1" s="99"/>
      <c r="K1" s="99"/>
      <c r="L1" s="99"/>
      <c r="M1" s="99"/>
      <c r="N1" s="99"/>
      <c r="O1" s="99"/>
      <c r="P1" s="99"/>
      <c r="Q1" s="99"/>
      <c r="R1" s="99"/>
      <c r="S1" s="99"/>
      <c r="T1" s="99"/>
      <c r="U1" s="99"/>
      <c r="V1" s="99"/>
      <c r="W1" s="99"/>
      <c r="X1" s="99"/>
      <c r="Y1" s="99"/>
      <c r="Z1" s="99"/>
    </row>
    <row r="2" spans="1:26" ht="119.25" customHeight="1">
      <c r="A2" s="174" t="s">
        <v>128</v>
      </c>
      <c r="B2" s="164"/>
      <c r="C2" s="164"/>
      <c r="D2" s="164"/>
      <c r="E2" s="164"/>
      <c r="F2" s="164"/>
      <c r="G2" s="164"/>
      <c r="H2" s="164"/>
      <c r="I2" s="164"/>
      <c r="J2" s="164"/>
      <c r="K2" s="165"/>
      <c r="L2" s="7"/>
      <c r="M2" s="7"/>
      <c r="N2" s="7"/>
      <c r="O2" s="7"/>
      <c r="P2" s="7"/>
      <c r="Q2" s="7"/>
      <c r="R2" s="7"/>
      <c r="S2" s="7"/>
      <c r="T2" s="7"/>
      <c r="U2" s="7"/>
      <c r="V2" s="7"/>
      <c r="W2" s="7"/>
      <c r="X2" s="7"/>
      <c r="Y2" s="7"/>
      <c r="Z2" s="7"/>
    </row>
    <row r="3" spans="1:26" ht="12.75" customHeight="1">
      <c r="A3" s="100"/>
      <c r="B3" s="7"/>
      <c r="C3" s="7"/>
      <c r="D3" s="7"/>
      <c r="E3" s="7"/>
      <c r="F3" s="7"/>
      <c r="G3" s="7"/>
      <c r="H3" s="7"/>
      <c r="I3" s="7"/>
      <c r="J3" s="7"/>
      <c r="K3" s="7"/>
      <c r="L3" s="7"/>
      <c r="M3" s="7"/>
      <c r="N3" s="7"/>
      <c r="O3" s="7"/>
      <c r="P3" s="7"/>
      <c r="Q3" s="7"/>
      <c r="R3" s="7"/>
      <c r="S3" s="7"/>
      <c r="T3" s="7"/>
      <c r="U3" s="7"/>
      <c r="V3" s="7"/>
      <c r="W3" s="7"/>
      <c r="X3" s="7"/>
      <c r="Y3" s="7"/>
      <c r="Z3" s="7"/>
    </row>
    <row r="4" spans="1:26" ht="72" customHeight="1">
      <c r="A4" s="175" t="s">
        <v>129</v>
      </c>
      <c r="B4" s="164"/>
      <c r="C4" s="164"/>
      <c r="D4" s="164"/>
      <c r="E4" s="164"/>
      <c r="F4" s="164"/>
      <c r="G4" s="164"/>
      <c r="H4" s="164"/>
      <c r="I4" s="164"/>
      <c r="J4" s="165"/>
      <c r="K4" s="99"/>
      <c r="L4" s="99"/>
      <c r="M4" s="99"/>
      <c r="N4" s="99"/>
      <c r="O4" s="99"/>
      <c r="P4" s="99"/>
      <c r="Q4" s="99"/>
      <c r="R4" s="99"/>
      <c r="S4" s="99"/>
      <c r="T4" s="99"/>
      <c r="U4" s="99"/>
      <c r="V4" s="99"/>
      <c r="W4" s="99"/>
      <c r="X4" s="99"/>
      <c r="Y4" s="99"/>
      <c r="Z4" s="99"/>
    </row>
    <row r="5" spans="1:26" ht="20.25" customHeight="1">
      <c r="A5" s="101"/>
      <c r="B5" s="102"/>
      <c r="C5" s="102"/>
      <c r="D5" s="102"/>
      <c r="E5" s="102"/>
      <c r="F5" s="102"/>
      <c r="G5" s="102"/>
      <c r="H5" s="102"/>
      <c r="I5" s="102"/>
      <c r="J5" s="102"/>
      <c r="K5" s="99"/>
      <c r="L5" s="99"/>
      <c r="M5" s="99"/>
      <c r="N5" s="99"/>
      <c r="O5" s="99"/>
      <c r="P5" s="99"/>
      <c r="Q5" s="99"/>
      <c r="R5" s="99"/>
      <c r="S5" s="99"/>
      <c r="T5" s="99"/>
      <c r="U5" s="99"/>
      <c r="V5" s="99"/>
      <c r="W5" s="99"/>
      <c r="X5" s="99"/>
      <c r="Y5" s="99"/>
      <c r="Z5" s="99"/>
    </row>
    <row r="6" spans="1:26" ht="12.75" customHeight="1">
      <c r="A6" s="175" t="s">
        <v>130</v>
      </c>
      <c r="B6" s="164"/>
      <c r="C6" s="164"/>
      <c r="D6" s="164"/>
      <c r="E6" s="164"/>
      <c r="F6" s="164"/>
      <c r="G6" s="164"/>
      <c r="H6" s="164"/>
      <c r="I6" s="164"/>
      <c r="J6" s="164"/>
      <c r="K6" s="164"/>
      <c r="L6" s="164"/>
      <c r="M6" s="164"/>
      <c r="N6" s="164"/>
      <c r="O6" s="164"/>
      <c r="P6" s="164"/>
      <c r="Q6" s="164"/>
      <c r="R6" s="164"/>
      <c r="S6" s="164"/>
      <c r="T6" s="164"/>
      <c r="U6" s="164"/>
      <c r="V6" s="164"/>
      <c r="W6" s="164"/>
      <c r="X6" s="164"/>
      <c r="Y6" s="164"/>
      <c r="Z6" s="165"/>
    </row>
    <row r="7" spans="1:26" ht="30" customHeight="1">
      <c r="A7" s="103" t="s">
        <v>131</v>
      </c>
      <c r="B7" s="99"/>
      <c r="C7" s="99"/>
      <c r="D7" s="99"/>
      <c r="E7" s="99"/>
      <c r="F7" s="99"/>
      <c r="G7" s="99"/>
      <c r="H7" s="99"/>
      <c r="I7" s="99"/>
      <c r="J7" s="99"/>
      <c r="K7" s="99"/>
      <c r="L7" s="99"/>
      <c r="M7" s="99"/>
      <c r="N7" s="99"/>
      <c r="O7" s="99"/>
      <c r="P7" s="99"/>
      <c r="Q7" s="99"/>
      <c r="R7" s="99"/>
      <c r="S7" s="99"/>
      <c r="T7" s="99"/>
      <c r="U7" s="99"/>
      <c r="V7" s="99"/>
      <c r="W7" s="99"/>
      <c r="X7" s="99"/>
      <c r="Y7" s="99"/>
      <c r="Z7" s="99"/>
    </row>
    <row r="8" spans="1:26" ht="12.75" customHeight="1">
      <c r="A8" s="104" t="s">
        <v>132</v>
      </c>
      <c r="B8" s="105"/>
      <c r="C8" s="106" t="s">
        <v>133</v>
      </c>
      <c r="D8" s="106" t="s">
        <v>134</v>
      </c>
      <c r="E8" s="106" t="s">
        <v>135</v>
      </c>
      <c r="F8" s="106" t="s">
        <v>136</v>
      </c>
      <c r="G8" s="106" t="s">
        <v>137</v>
      </c>
      <c r="H8" s="106" t="s">
        <v>138</v>
      </c>
      <c r="I8" s="106" t="s">
        <v>139</v>
      </c>
      <c r="J8" s="106" t="s">
        <v>140</v>
      </c>
      <c r="K8" s="106" t="s">
        <v>141</v>
      </c>
      <c r="L8" s="106" t="s">
        <v>142</v>
      </c>
      <c r="M8" s="106" t="s">
        <v>143</v>
      </c>
      <c r="N8" s="106" t="s">
        <v>144</v>
      </c>
      <c r="O8" s="99"/>
      <c r="P8" s="99"/>
      <c r="Q8" s="99"/>
      <c r="R8" s="99"/>
      <c r="S8" s="99"/>
      <c r="T8" s="99"/>
      <c r="U8" s="99"/>
      <c r="V8" s="99"/>
      <c r="W8" s="99"/>
      <c r="X8" s="99"/>
      <c r="Y8" s="99"/>
      <c r="Z8" s="99"/>
    </row>
    <row r="9" spans="1:26" ht="12.75" customHeight="1">
      <c r="A9" s="107" t="s">
        <v>145</v>
      </c>
      <c r="B9" s="108" t="s">
        <v>33</v>
      </c>
      <c r="C9" s="109" t="e">
        <f>SUMIFS(#REF!,#REF!,'Variance Analysis'!$B9,#REF!,'Variance Analysis'!$A9)</f>
        <v>#REF!</v>
      </c>
      <c r="D9" s="109" t="e">
        <f>SUMIFS(#REF!,#REF!,'Variance Analysis'!$B9,#REF!,'Variance Analysis'!$A9)</f>
        <v>#REF!</v>
      </c>
      <c r="E9" s="109" t="e">
        <f>SUMIFS(#REF!,#REF!,'Variance Analysis'!$B9,#REF!,'Variance Analysis'!$A9)</f>
        <v>#REF!</v>
      </c>
      <c r="F9" s="109" t="e">
        <f>SUMIFS(#REF!,#REF!,'Variance Analysis'!$B9,#REF!,'Variance Analysis'!$A9)</f>
        <v>#REF!</v>
      </c>
      <c r="G9" s="109" t="e">
        <f>SUMIFS(#REF!,#REF!,'Variance Analysis'!$B9,#REF!,'Variance Analysis'!$A9)</f>
        <v>#REF!</v>
      </c>
      <c r="H9" s="109" t="e">
        <f>SUMIFS(#REF!,#REF!,'Variance Analysis'!$B9,#REF!,'Variance Analysis'!$A9)</f>
        <v>#REF!</v>
      </c>
      <c r="I9" s="109" t="e">
        <f>SUMIFS(#REF!,#REF!,'Variance Analysis'!$B9,#REF!,'Variance Analysis'!$A9)</f>
        <v>#REF!</v>
      </c>
      <c r="J9" s="109" t="e">
        <f>SUMIFS(#REF!,#REF!,'Variance Analysis'!$B9,#REF!,'Variance Analysis'!$A9)</f>
        <v>#REF!</v>
      </c>
      <c r="K9" s="109" t="e">
        <f>SUMIFS(#REF!,#REF!,'Variance Analysis'!$B9,#REF!,'Variance Analysis'!$A9)</f>
        <v>#REF!</v>
      </c>
      <c r="L9" s="109" t="e">
        <f>SUMIFS(#REF!,#REF!,'Variance Analysis'!$B9,#REF!,'Variance Analysis'!$A9)</f>
        <v>#REF!</v>
      </c>
      <c r="M9" s="109" t="e">
        <f>SUMIFS(#REF!,#REF!,'Variance Analysis'!$B9,#REF!,'Variance Analysis'!$A9)</f>
        <v>#REF!</v>
      </c>
      <c r="N9" s="109" t="e">
        <f>SUMIFS(#REF!,#REF!,'Variance Analysis'!$B9,#REF!,'Variance Analysis'!$A9)</f>
        <v>#REF!</v>
      </c>
      <c r="O9" s="110"/>
      <c r="P9" s="110"/>
      <c r="Q9" s="110"/>
      <c r="R9" s="110"/>
      <c r="S9" s="110"/>
      <c r="T9" s="110"/>
      <c r="U9" s="110"/>
      <c r="V9" s="110"/>
      <c r="W9" s="7"/>
      <c r="X9" s="7"/>
      <c r="Y9" s="7"/>
      <c r="Z9" s="7"/>
    </row>
    <row r="10" spans="1:26" ht="12.75" customHeight="1">
      <c r="A10" s="107" t="s">
        <v>145</v>
      </c>
      <c r="B10" s="107" t="s">
        <v>146</v>
      </c>
      <c r="C10" s="109" t="e">
        <f>SUMIFS(#REF!,#REF!,'Variance Analysis'!$B10,#REF!,'Variance Analysis'!$A10)</f>
        <v>#REF!</v>
      </c>
      <c r="D10" s="109" t="e">
        <f>SUMIFS(#REF!,#REF!,'Variance Analysis'!$B10,#REF!,'Variance Analysis'!$A10)</f>
        <v>#REF!</v>
      </c>
      <c r="E10" s="109" t="e">
        <f>SUMIFS(#REF!,#REF!,'Variance Analysis'!$B10,#REF!,'Variance Analysis'!$A10)</f>
        <v>#REF!</v>
      </c>
      <c r="F10" s="109" t="e">
        <f>SUMIFS(#REF!,#REF!,'Variance Analysis'!$B10,#REF!,'Variance Analysis'!$A10)</f>
        <v>#REF!</v>
      </c>
      <c r="G10" s="109" t="e">
        <f>SUMIFS(#REF!,#REF!,'Variance Analysis'!$B10,#REF!,'Variance Analysis'!$A10)</f>
        <v>#REF!</v>
      </c>
      <c r="H10" s="109" t="e">
        <f>SUMIFS(#REF!,#REF!,'Variance Analysis'!$B10,#REF!,'Variance Analysis'!$A10)</f>
        <v>#REF!</v>
      </c>
      <c r="I10" s="109" t="e">
        <f>SUMIFS(#REF!,#REF!,'Variance Analysis'!$B10,#REF!,'Variance Analysis'!$A10)</f>
        <v>#REF!</v>
      </c>
      <c r="J10" s="109" t="e">
        <f>SUMIFS(#REF!,#REF!,'Variance Analysis'!$B10,#REF!,'Variance Analysis'!$A10)</f>
        <v>#REF!</v>
      </c>
      <c r="K10" s="109" t="e">
        <f>SUMIFS(#REF!,#REF!,'Variance Analysis'!$B10,#REF!,'Variance Analysis'!$A10)</f>
        <v>#REF!</v>
      </c>
      <c r="L10" s="109" t="e">
        <f>SUMIFS(#REF!,#REF!,'Variance Analysis'!$B10,#REF!,'Variance Analysis'!$A10)</f>
        <v>#REF!</v>
      </c>
      <c r="M10" s="109" t="e">
        <f>SUMIFS(#REF!,#REF!,'Variance Analysis'!$B10,#REF!,'Variance Analysis'!$A10)</f>
        <v>#REF!</v>
      </c>
      <c r="N10" s="109" t="e">
        <f>SUMIFS(#REF!,#REF!,'Variance Analysis'!$B10,#REF!,'Variance Analysis'!$A10)</f>
        <v>#REF!</v>
      </c>
      <c r="O10" s="110"/>
      <c r="P10" s="110"/>
      <c r="Q10" s="110"/>
      <c r="R10" s="110"/>
      <c r="S10" s="110"/>
      <c r="T10" s="110"/>
      <c r="U10" s="110"/>
      <c r="V10" s="110"/>
      <c r="W10" s="7"/>
      <c r="X10" s="7"/>
      <c r="Y10" s="7"/>
      <c r="Z10" s="7"/>
    </row>
    <row r="11" spans="1:26" ht="12.75" customHeight="1">
      <c r="A11" s="107" t="s">
        <v>145</v>
      </c>
      <c r="B11" s="107" t="s">
        <v>147</v>
      </c>
      <c r="C11" s="109" t="e">
        <f>SUMIFS(#REF!,#REF!,'Variance Analysis'!$B11,#REF!,'Variance Analysis'!$A11)</f>
        <v>#REF!</v>
      </c>
      <c r="D11" s="109" t="e">
        <f>SUMIFS(#REF!,#REF!,'Variance Analysis'!$B11,#REF!,'Variance Analysis'!$A11)</f>
        <v>#REF!</v>
      </c>
      <c r="E11" s="109" t="e">
        <f>SUMIFS(#REF!,#REF!,'Variance Analysis'!$B11,#REF!,'Variance Analysis'!$A11)</f>
        <v>#REF!</v>
      </c>
      <c r="F11" s="109" t="e">
        <f>SUMIFS(#REF!,#REF!,'Variance Analysis'!$B11,#REF!,'Variance Analysis'!$A11)</f>
        <v>#REF!</v>
      </c>
      <c r="G11" s="109" t="e">
        <f>SUMIFS(#REF!,#REF!,'Variance Analysis'!$B11,#REF!,'Variance Analysis'!$A11)</f>
        <v>#REF!</v>
      </c>
      <c r="H11" s="109" t="e">
        <f>SUMIFS(#REF!,#REF!,'Variance Analysis'!$B11,#REF!,'Variance Analysis'!$A11)</f>
        <v>#REF!</v>
      </c>
      <c r="I11" s="109" t="e">
        <f>SUMIFS(#REF!,#REF!,'Variance Analysis'!$B11,#REF!,'Variance Analysis'!$A11)</f>
        <v>#REF!</v>
      </c>
      <c r="J11" s="109" t="e">
        <f>SUMIFS(#REF!,#REF!,'Variance Analysis'!$B11,#REF!,'Variance Analysis'!$A11)</f>
        <v>#REF!</v>
      </c>
      <c r="K11" s="109" t="e">
        <f>SUMIFS(#REF!,#REF!,'Variance Analysis'!$B11,#REF!,'Variance Analysis'!$A11)</f>
        <v>#REF!</v>
      </c>
      <c r="L11" s="109" t="e">
        <f>SUMIFS(#REF!,#REF!,'Variance Analysis'!$B11,#REF!,'Variance Analysis'!$A11)</f>
        <v>#REF!</v>
      </c>
      <c r="M11" s="109" t="e">
        <f>SUMIFS(#REF!,#REF!,'Variance Analysis'!$B11,#REF!,'Variance Analysis'!$A11)</f>
        <v>#REF!</v>
      </c>
      <c r="N11" s="109" t="e">
        <f>SUMIFS(#REF!,#REF!,'Variance Analysis'!$B11,#REF!,'Variance Analysis'!$A11)</f>
        <v>#REF!</v>
      </c>
      <c r="O11" s="110"/>
      <c r="P11" s="110"/>
      <c r="Q11" s="110"/>
      <c r="R11" s="110"/>
      <c r="S11" s="110"/>
      <c r="T11" s="110"/>
      <c r="U11" s="110"/>
      <c r="V11" s="110"/>
      <c r="W11" s="7"/>
      <c r="X11" s="7"/>
      <c r="Y11" s="7"/>
      <c r="Z11" s="7"/>
    </row>
    <row r="12" spans="1:26" ht="12.75" customHeight="1">
      <c r="A12" s="107" t="s">
        <v>145</v>
      </c>
      <c r="B12" s="107" t="s">
        <v>148</v>
      </c>
      <c r="C12" s="109" t="e">
        <f t="shared" ref="C12:N12" si="0">SUMIFS(#REF!,#REF!,$A$12)</f>
        <v>#REF!</v>
      </c>
      <c r="D12" s="109" t="e">
        <f t="shared" si="0"/>
        <v>#REF!</v>
      </c>
      <c r="E12" s="109" t="e">
        <f t="shared" si="0"/>
        <v>#REF!</v>
      </c>
      <c r="F12" s="109" t="e">
        <f t="shared" si="0"/>
        <v>#REF!</v>
      </c>
      <c r="G12" s="109" t="e">
        <f t="shared" si="0"/>
        <v>#REF!</v>
      </c>
      <c r="H12" s="109" t="e">
        <f t="shared" si="0"/>
        <v>#REF!</v>
      </c>
      <c r="I12" s="109" t="e">
        <f t="shared" si="0"/>
        <v>#REF!</v>
      </c>
      <c r="J12" s="109" t="e">
        <f t="shared" si="0"/>
        <v>#REF!</v>
      </c>
      <c r="K12" s="109" t="e">
        <f t="shared" si="0"/>
        <v>#REF!</v>
      </c>
      <c r="L12" s="109" t="e">
        <f t="shared" si="0"/>
        <v>#REF!</v>
      </c>
      <c r="M12" s="109" t="e">
        <f t="shared" si="0"/>
        <v>#REF!</v>
      </c>
      <c r="N12" s="109" t="e">
        <f t="shared" si="0"/>
        <v>#REF!</v>
      </c>
      <c r="O12" s="110"/>
      <c r="P12" s="110"/>
      <c r="Q12" s="110"/>
      <c r="R12" s="110"/>
      <c r="S12" s="110"/>
      <c r="T12" s="110"/>
      <c r="U12" s="110"/>
      <c r="V12" s="110"/>
      <c r="W12" s="7"/>
      <c r="X12" s="7"/>
      <c r="Y12" s="7"/>
      <c r="Z12" s="7"/>
    </row>
    <row r="13" spans="1:26" ht="12.75" customHeight="1">
      <c r="A13" s="107" t="s">
        <v>149</v>
      </c>
      <c r="B13" s="107" t="s">
        <v>33</v>
      </c>
      <c r="C13" s="109" t="e">
        <f>SUMIFS(#REF!,#REF!,'Variance Analysis'!$B13,#REF!,'Variance Analysis'!$A13)</f>
        <v>#REF!</v>
      </c>
      <c r="D13" s="109" t="e">
        <f>SUMIFS(#REF!,#REF!,'Variance Analysis'!$B13,#REF!,'Variance Analysis'!$A13)</f>
        <v>#REF!</v>
      </c>
      <c r="E13" s="109" t="e">
        <f>SUMIFS(#REF!,#REF!,'Variance Analysis'!$B13,#REF!,'Variance Analysis'!$A13)</f>
        <v>#REF!</v>
      </c>
      <c r="F13" s="109" t="e">
        <f>SUMIFS(#REF!,#REF!,'Variance Analysis'!$B13,#REF!,'Variance Analysis'!$A13)</f>
        <v>#REF!</v>
      </c>
      <c r="G13" s="109" t="e">
        <f>SUMIFS(#REF!,#REF!,'Variance Analysis'!$B13,#REF!,'Variance Analysis'!$A13)</f>
        <v>#REF!</v>
      </c>
      <c r="H13" s="109" t="e">
        <f>SUMIFS(#REF!,#REF!,'Variance Analysis'!$B13,#REF!,'Variance Analysis'!$A13)</f>
        <v>#REF!</v>
      </c>
      <c r="I13" s="109" t="e">
        <f>SUMIFS(#REF!,#REF!,'Variance Analysis'!$B13,#REF!,'Variance Analysis'!$A13)</f>
        <v>#REF!</v>
      </c>
      <c r="J13" s="109" t="e">
        <f>SUMIFS(#REF!,#REF!,'Variance Analysis'!$B13,#REF!,'Variance Analysis'!$A13)</f>
        <v>#REF!</v>
      </c>
      <c r="K13" s="109" t="e">
        <f>SUMIFS(#REF!,#REF!,'Variance Analysis'!$B13,#REF!,'Variance Analysis'!$A13)</f>
        <v>#REF!</v>
      </c>
      <c r="L13" s="109" t="e">
        <f>SUMIFS(#REF!,#REF!,'Variance Analysis'!$B13,#REF!,'Variance Analysis'!$A13)</f>
        <v>#REF!</v>
      </c>
      <c r="M13" s="109" t="e">
        <f>SUMIFS(#REF!,#REF!,'Variance Analysis'!$B13,#REF!,'Variance Analysis'!$A13)</f>
        <v>#REF!</v>
      </c>
      <c r="N13" s="109" t="e">
        <f>SUMIFS(#REF!,#REF!,'Variance Analysis'!$B13,#REF!,'Variance Analysis'!$A13)</f>
        <v>#REF!</v>
      </c>
      <c r="O13" s="110"/>
      <c r="P13" s="110"/>
      <c r="Q13" s="110"/>
      <c r="R13" s="110"/>
      <c r="S13" s="110"/>
      <c r="T13" s="110"/>
      <c r="U13" s="110"/>
      <c r="V13" s="110"/>
      <c r="W13" s="7"/>
      <c r="X13" s="7"/>
      <c r="Y13" s="7"/>
      <c r="Z13" s="7"/>
    </row>
    <row r="14" spans="1:26" ht="12.75" customHeight="1">
      <c r="A14" s="107" t="s">
        <v>149</v>
      </c>
      <c r="B14" s="107" t="s">
        <v>146</v>
      </c>
      <c r="C14" s="109" t="e">
        <f>SUMIFS(#REF!,#REF!,'Variance Analysis'!$B14,#REF!,'Variance Analysis'!$A14)</f>
        <v>#REF!</v>
      </c>
      <c r="D14" s="109" t="e">
        <f>SUMIFS(#REF!,#REF!,'Variance Analysis'!$B14,#REF!,'Variance Analysis'!$A14)</f>
        <v>#REF!</v>
      </c>
      <c r="E14" s="109" t="e">
        <f>SUMIFS(#REF!,#REF!,'Variance Analysis'!$B14,#REF!,'Variance Analysis'!$A14)</f>
        <v>#REF!</v>
      </c>
      <c r="F14" s="109" t="e">
        <f>SUMIFS(#REF!,#REF!,'Variance Analysis'!$B14,#REF!,'Variance Analysis'!$A14)</f>
        <v>#REF!</v>
      </c>
      <c r="G14" s="109" t="e">
        <f>SUMIFS(#REF!,#REF!,'Variance Analysis'!$B14,#REF!,'Variance Analysis'!$A14)</f>
        <v>#REF!</v>
      </c>
      <c r="H14" s="109" t="e">
        <f>SUMIFS(#REF!,#REF!,'Variance Analysis'!$B14,#REF!,'Variance Analysis'!$A14)</f>
        <v>#REF!</v>
      </c>
      <c r="I14" s="109" t="e">
        <f>SUMIFS(#REF!,#REF!,'Variance Analysis'!$B14,#REF!,'Variance Analysis'!$A14)</f>
        <v>#REF!</v>
      </c>
      <c r="J14" s="109" t="e">
        <f>SUMIFS(#REF!,#REF!,'Variance Analysis'!$B14,#REF!,'Variance Analysis'!$A14)</f>
        <v>#REF!</v>
      </c>
      <c r="K14" s="109" t="e">
        <f>SUMIFS(#REF!,#REF!,'Variance Analysis'!$B14,#REF!,'Variance Analysis'!$A14)</f>
        <v>#REF!</v>
      </c>
      <c r="L14" s="109" t="e">
        <f>SUMIFS(#REF!,#REF!,'Variance Analysis'!$B14,#REF!,'Variance Analysis'!$A14)</f>
        <v>#REF!</v>
      </c>
      <c r="M14" s="109" t="e">
        <f>SUMIFS(#REF!,#REF!,'Variance Analysis'!$B14,#REF!,'Variance Analysis'!$A14)</f>
        <v>#REF!</v>
      </c>
      <c r="N14" s="109" t="e">
        <f>SUMIFS(#REF!,#REF!,'Variance Analysis'!$B14,#REF!,'Variance Analysis'!$A14)</f>
        <v>#REF!</v>
      </c>
      <c r="O14" s="110"/>
      <c r="P14" s="110"/>
      <c r="Q14" s="110"/>
      <c r="R14" s="110"/>
      <c r="S14" s="110"/>
      <c r="T14" s="110"/>
      <c r="U14" s="110"/>
      <c r="V14" s="110"/>
      <c r="W14" s="7"/>
      <c r="X14" s="7"/>
      <c r="Y14" s="7"/>
      <c r="Z14" s="7"/>
    </row>
    <row r="15" spans="1:26" ht="12.75" customHeight="1">
      <c r="A15" s="107" t="s">
        <v>149</v>
      </c>
      <c r="B15" s="107" t="s">
        <v>147</v>
      </c>
      <c r="C15" s="109" t="e">
        <f>SUMIFS(#REF!,#REF!,'Variance Analysis'!$B15,#REF!,'Variance Analysis'!$A15)</f>
        <v>#REF!</v>
      </c>
      <c r="D15" s="109" t="e">
        <f>SUMIFS(#REF!,#REF!,'Variance Analysis'!$B15,#REF!,'Variance Analysis'!$A15)</f>
        <v>#REF!</v>
      </c>
      <c r="E15" s="109" t="e">
        <f>SUMIFS(#REF!,#REF!,'Variance Analysis'!$B15,#REF!,'Variance Analysis'!$A15)</f>
        <v>#REF!</v>
      </c>
      <c r="F15" s="109" t="e">
        <f>SUMIFS(#REF!,#REF!,'Variance Analysis'!$B15,#REF!,'Variance Analysis'!$A15)</f>
        <v>#REF!</v>
      </c>
      <c r="G15" s="109" t="e">
        <f>SUMIFS(#REF!,#REF!,'Variance Analysis'!$B15,#REF!,'Variance Analysis'!$A15)</f>
        <v>#REF!</v>
      </c>
      <c r="H15" s="109" t="e">
        <f>SUMIFS(#REF!,#REF!,'Variance Analysis'!$B15,#REF!,'Variance Analysis'!$A15)</f>
        <v>#REF!</v>
      </c>
      <c r="I15" s="109" t="e">
        <f>SUMIFS(#REF!,#REF!,'Variance Analysis'!$B15,#REF!,'Variance Analysis'!$A15)</f>
        <v>#REF!</v>
      </c>
      <c r="J15" s="109" t="e">
        <f>SUMIFS(#REF!,#REF!,'Variance Analysis'!$B15,#REF!,'Variance Analysis'!$A15)</f>
        <v>#REF!</v>
      </c>
      <c r="K15" s="109" t="e">
        <f>SUMIFS(#REF!,#REF!,'Variance Analysis'!$B15,#REF!,'Variance Analysis'!$A15)</f>
        <v>#REF!</v>
      </c>
      <c r="L15" s="109" t="e">
        <f>SUMIFS(#REF!,#REF!,'Variance Analysis'!$B15,#REF!,'Variance Analysis'!$A15)</f>
        <v>#REF!</v>
      </c>
      <c r="M15" s="109" t="e">
        <f>SUMIFS(#REF!,#REF!,'Variance Analysis'!$B15,#REF!,'Variance Analysis'!$A15)</f>
        <v>#REF!</v>
      </c>
      <c r="N15" s="109" t="e">
        <f>SUMIFS(#REF!,#REF!,'Variance Analysis'!$B15,#REF!,'Variance Analysis'!$A15)</f>
        <v>#REF!</v>
      </c>
      <c r="O15" s="110"/>
      <c r="P15" s="110"/>
      <c r="Q15" s="110"/>
      <c r="R15" s="110"/>
      <c r="S15" s="110"/>
      <c r="T15" s="110"/>
      <c r="U15" s="110"/>
      <c r="V15" s="110"/>
      <c r="W15" s="7"/>
      <c r="X15" s="7"/>
      <c r="Y15" s="7"/>
      <c r="Z15" s="7"/>
    </row>
    <row r="16" spans="1:26" ht="12.75" customHeight="1">
      <c r="A16" s="107" t="s">
        <v>149</v>
      </c>
      <c r="B16" s="107" t="s">
        <v>148</v>
      </c>
      <c r="C16" s="109" t="e">
        <f t="shared" ref="C16:N16" si="1">SUMIFS(#REF!,#REF!,$A$16)</f>
        <v>#REF!</v>
      </c>
      <c r="D16" s="109" t="e">
        <f t="shared" si="1"/>
        <v>#REF!</v>
      </c>
      <c r="E16" s="109" t="e">
        <f t="shared" si="1"/>
        <v>#REF!</v>
      </c>
      <c r="F16" s="109" t="e">
        <f t="shared" si="1"/>
        <v>#REF!</v>
      </c>
      <c r="G16" s="109" t="e">
        <f t="shared" si="1"/>
        <v>#REF!</v>
      </c>
      <c r="H16" s="109" t="e">
        <f t="shared" si="1"/>
        <v>#REF!</v>
      </c>
      <c r="I16" s="109" t="e">
        <f t="shared" si="1"/>
        <v>#REF!</v>
      </c>
      <c r="J16" s="109" t="e">
        <f t="shared" si="1"/>
        <v>#REF!</v>
      </c>
      <c r="K16" s="109" t="e">
        <f t="shared" si="1"/>
        <v>#REF!</v>
      </c>
      <c r="L16" s="109" t="e">
        <f t="shared" si="1"/>
        <v>#REF!</v>
      </c>
      <c r="M16" s="109" t="e">
        <f t="shared" si="1"/>
        <v>#REF!</v>
      </c>
      <c r="N16" s="109" t="e">
        <f t="shared" si="1"/>
        <v>#REF!</v>
      </c>
      <c r="O16" s="110"/>
      <c r="P16" s="110"/>
      <c r="Q16" s="110"/>
      <c r="R16" s="110"/>
      <c r="S16" s="110"/>
      <c r="T16" s="110"/>
      <c r="U16" s="110"/>
      <c r="V16" s="110"/>
      <c r="W16" s="7"/>
      <c r="X16" s="7"/>
      <c r="Y16" s="7"/>
      <c r="Z16" s="7"/>
    </row>
    <row r="17" spans="1:26" ht="12.75" customHeight="1">
      <c r="A17" s="107" t="s">
        <v>150</v>
      </c>
      <c r="B17" s="107" t="s">
        <v>33</v>
      </c>
      <c r="C17" s="109" t="e">
        <f>SUMIFS(#REF!,#REF!,'Variance Analysis'!$B17,#REF!,'Variance Analysis'!$A17)</f>
        <v>#REF!</v>
      </c>
      <c r="D17" s="109" t="e">
        <f>SUMIFS(#REF!,#REF!,'Variance Analysis'!$B17,#REF!,'Variance Analysis'!$A17)</f>
        <v>#REF!</v>
      </c>
      <c r="E17" s="109" t="e">
        <f>SUMIFS(#REF!,#REF!,'Variance Analysis'!$B17,#REF!,'Variance Analysis'!$A17)</f>
        <v>#REF!</v>
      </c>
      <c r="F17" s="109" t="e">
        <f>SUMIFS(#REF!,#REF!,'Variance Analysis'!$B17,#REF!,'Variance Analysis'!$A17)</f>
        <v>#REF!</v>
      </c>
      <c r="G17" s="109" t="e">
        <f>SUMIFS(#REF!,#REF!,'Variance Analysis'!$B17,#REF!,'Variance Analysis'!$A17)</f>
        <v>#REF!</v>
      </c>
      <c r="H17" s="109" t="e">
        <f>SUMIFS(#REF!,#REF!,'Variance Analysis'!$B17,#REF!,'Variance Analysis'!$A17)</f>
        <v>#REF!</v>
      </c>
      <c r="I17" s="109" t="e">
        <f>SUMIFS(#REF!,#REF!,'Variance Analysis'!$B17,#REF!,'Variance Analysis'!$A17)</f>
        <v>#REF!</v>
      </c>
      <c r="J17" s="109" t="e">
        <f>SUMIFS(#REF!,#REF!,'Variance Analysis'!$B17,#REF!,'Variance Analysis'!$A17)</f>
        <v>#REF!</v>
      </c>
      <c r="K17" s="109" t="e">
        <f>SUMIFS(#REF!,#REF!,'Variance Analysis'!$B17,#REF!,'Variance Analysis'!$A17)</f>
        <v>#REF!</v>
      </c>
      <c r="L17" s="109" t="e">
        <f>SUMIFS(#REF!,#REF!,'Variance Analysis'!$B17,#REF!,'Variance Analysis'!$A17)</f>
        <v>#REF!</v>
      </c>
      <c r="M17" s="109" t="e">
        <f>SUMIFS(#REF!,#REF!,'Variance Analysis'!$B17,#REF!,'Variance Analysis'!$A17)</f>
        <v>#REF!</v>
      </c>
      <c r="N17" s="109" t="e">
        <f>SUMIFS(#REF!,#REF!,'Variance Analysis'!$B17,#REF!,'Variance Analysis'!$A17)</f>
        <v>#REF!</v>
      </c>
      <c r="O17" s="110"/>
      <c r="P17" s="110"/>
      <c r="Q17" s="110"/>
      <c r="R17" s="110"/>
      <c r="S17" s="110"/>
      <c r="T17" s="110"/>
      <c r="U17" s="110"/>
      <c r="V17" s="110"/>
      <c r="W17" s="7"/>
      <c r="X17" s="7"/>
      <c r="Y17" s="7"/>
      <c r="Z17" s="7"/>
    </row>
    <row r="18" spans="1:26" ht="12.75" customHeight="1">
      <c r="A18" s="107" t="s">
        <v>150</v>
      </c>
      <c r="B18" s="107" t="s">
        <v>146</v>
      </c>
      <c r="C18" s="109" t="e">
        <f>SUMIFS(#REF!,#REF!,'Variance Analysis'!$B18,#REF!,'Variance Analysis'!$A18)</f>
        <v>#REF!</v>
      </c>
      <c r="D18" s="109" t="e">
        <f>SUMIFS(#REF!,#REF!,'Variance Analysis'!$B18,#REF!,'Variance Analysis'!$A18)</f>
        <v>#REF!</v>
      </c>
      <c r="E18" s="109" t="e">
        <f>SUMIFS(#REF!,#REF!,'Variance Analysis'!$B18,#REF!,'Variance Analysis'!$A18)</f>
        <v>#REF!</v>
      </c>
      <c r="F18" s="109" t="e">
        <f>SUMIFS(#REF!,#REF!,'Variance Analysis'!$B18,#REF!,'Variance Analysis'!$A18)</f>
        <v>#REF!</v>
      </c>
      <c r="G18" s="109" t="e">
        <f>SUMIFS(#REF!,#REF!,'Variance Analysis'!$B18,#REF!,'Variance Analysis'!$A18)</f>
        <v>#REF!</v>
      </c>
      <c r="H18" s="109" t="e">
        <f>SUMIFS(#REF!,#REF!,'Variance Analysis'!$B18,#REF!,'Variance Analysis'!$A18)</f>
        <v>#REF!</v>
      </c>
      <c r="I18" s="109" t="e">
        <f>SUMIFS(#REF!,#REF!,'Variance Analysis'!$B18,#REF!,'Variance Analysis'!$A18)</f>
        <v>#REF!</v>
      </c>
      <c r="J18" s="109" t="e">
        <f>SUMIFS(#REF!,#REF!,'Variance Analysis'!$B18,#REF!,'Variance Analysis'!$A18)</f>
        <v>#REF!</v>
      </c>
      <c r="K18" s="109" t="e">
        <f>SUMIFS(#REF!,#REF!,'Variance Analysis'!$B18,#REF!,'Variance Analysis'!$A18)</f>
        <v>#REF!</v>
      </c>
      <c r="L18" s="109" t="e">
        <f>SUMIFS(#REF!,#REF!,'Variance Analysis'!$B18,#REF!,'Variance Analysis'!$A18)</f>
        <v>#REF!</v>
      </c>
      <c r="M18" s="109" t="e">
        <f>SUMIFS(#REF!,#REF!,'Variance Analysis'!$B18,#REF!,'Variance Analysis'!$A18)</f>
        <v>#REF!</v>
      </c>
      <c r="N18" s="109" t="e">
        <f>SUMIFS(#REF!,#REF!,'Variance Analysis'!$B18,#REF!,'Variance Analysis'!$A18)</f>
        <v>#REF!</v>
      </c>
      <c r="O18" s="110"/>
      <c r="P18" s="110"/>
      <c r="Q18" s="110"/>
      <c r="R18" s="110"/>
      <c r="S18" s="110"/>
      <c r="T18" s="110"/>
      <c r="U18" s="110"/>
      <c r="V18" s="110"/>
      <c r="W18" s="7"/>
      <c r="X18" s="7"/>
      <c r="Y18" s="7"/>
      <c r="Z18" s="7"/>
    </row>
    <row r="19" spans="1:26" ht="12.75" customHeight="1">
      <c r="A19" s="107" t="s">
        <v>150</v>
      </c>
      <c r="B19" s="107" t="s">
        <v>147</v>
      </c>
      <c r="C19" s="109" t="e">
        <f>SUMIFS(#REF!,#REF!,'Variance Analysis'!$B19,#REF!,'Variance Analysis'!$A19)</f>
        <v>#REF!</v>
      </c>
      <c r="D19" s="109" t="e">
        <f>SUMIFS(#REF!,#REF!,'Variance Analysis'!$B19,#REF!,'Variance Analysis'!$A19)</f>
        <v>#REF!</v>
      </c>
      <c r="E19" s="109" t="e">
        <f>SUMIFS(#REF!,#REF!,'Variance Analysis'!$B19,#REF!,'Variance Analysis'!$A19)</f>
        <v>#REF!</v>
      </c>
      <c r="F19" s="109" t="e">
        <f>SUMIFS(#REF!,#REF!,'Variance Analysis'!$B19,#REF!,'Variance Analysis'!$A19)</f>
        <v>#REF!</v>
      </c>
      <c r="G19" s="109" t="e">
        <f>SUMIFS(#REF!,#REF!,'Variance Analysis'!$B19,#REF!,'Variance Analysis'!$A19)</f>
        <v>#REF!</v>
      </c>
      <c r="H19" s="109" t="e">
        <f>SUMIFS(#REF!,#REF!,'Variance Analysis'!$B19,#REF!,'Variance Analysis'!$A19)</f>
        <v>#REF!</v>
      </c>
      <c r="I19" s="109" t="e">
        <f>SUMIFS(#REF!,#REF!,'Variance Analysis'!$B19,#REF!,'Variance Analysis'!$A19)</f>
        <v>#REF!</v>
      </c>
      <c r="J19" s="109" t="e">
        <f>SUMIFS(#REF!,#REF!,'Variance Analysis'!$B19,#REF!,'Variance Analysis'!$A19)</f>
        <v>#REF!</v>
      </c>
      <c r="K19" s="109" t="e">
        <f>SUMIFS(#REF!,#REF!,'Variance Analysis'!$B19,#REF!,'Variance Analysis'!$A19)</f>
        <v>#REF!</v>
      </c>
      <c r="L19" s="109" t="e">
        <f>SUMIFS(#REF!,#REF!,'Variance Analysis'!$B19,#REF!,'Variance Analysis'!$A19)</f>
        <v>#REF!</v>
      </c>
      <c r="M19" s="109" t="e">
        <f>SUMIFS(#REF!,#REF!,'Variance Analysis'!$B19,#REF!,'Variance Analysis'!$A19)</f>
        <v>#REF!</v>
      </c>
      <c r="N19" s="109" t="e">
        <f>SUMIFS(#REF!,#REF!,'Variance Analysis'!$B19,#REF!,'Variance Analysis'!$A19)</f>
        <v>#REF!</v>
      </c>
      <c r="O19" s="110"/>
      <c r="P19" s="110"/>
      <c r="Q19" s="110"/>
      <c r="R19" s="110"/>
      <c r="S19" s="110"/>
      <c r="T19" s="110"/>
      <c r="U19" s="110"/>
      <c r="V19" s="110"/>
      <c r="W19" s="7"/>
      <c r="X19" s="7"/>
      <c r="Y19" s="7"/>
      <c r="Z19" s="7"/>
    </row>
    <row r="20" spans="1:26" ht="12.75" customHeight="1">
      <c r="A20" s="107" t="s">
        <v>150</v>
      </c>
      <c r="B20" s="107" t="s">
        <v>148</v>
      </c>
      <c r="C20" s="109" t="e">
        <f t="shared" ref="C20:N20" si="2">SUMIFS(#REF!,#REF!,$A$20)</f>
        <v>#REF!</v>
      </c>
      <c r="D20" s="109" t="e">
        <f t="shared" si="2"/>
        <v>#REF!</v>
      </c>
      <c r="E20" s="109" t="e">
        <f t="shared" si="2"/>
        <v>#REF!</v>
      </c>
      <c r="F20" s="109" t="e">
        <f t="shared" si="2"/>
        <v>#REF!</v>
      </c>
      <c r="G20" s="109" t="e">
        <f t="shared" si="2"/>
        <v>#REF!</v>
      </c>
      <c r="H20" s="109" t="e">
        <f t="shared" si="2"/>
        <v>#REF!</v>
      </c>
      <c r="I20" s="109" t="e">
        <f t="shared" si="2"/>
        <v>#REF!</v>
      </c>
      <c r="J20" s="109" t="e">
        <f t="shared" si="2"/>
        <v>#REF!</v>
      </c>
      <c r="K20" s="109" t="e">
        <f t="shared" si="2"/>
        <v>#REF!</v>
      </c>
      <c r="L20" s="109" t="e">
        <f t="shared" si="2"/>
        <v>#REF!</v>
      </c>
      <c r="M20" s="109" t="e">
        <f t="shared" si="2"/>
        <v>#REF!</v>
      </c>
      <c r="N20" s="109" t="e">
        <f t="shared" si="2"/>
        <v>#REF!</v>
      </c>
      <c r="O20" s="110"/>
      <c r="P20" s="110"/>
      <c r="Q20" s="110"/>
      <c r="R20" s="110"/>
      <c r="S20" s="110"/>
      <c r="T20" s="110"/>
      <c r="U20" s="110"/>
      <c r="V20" s="110"/>
      <c r="W20" s="7"/>
      <c r="X20" s="7"/>
      <c r="Y20" s="7"/>
      <c r="Z20" s="7"/>
    </row>
    <row r="21" spans="1:26" ht="12.75" customHeight="1">
      <c r="A21" s="107" t="s">
        <v>132</v>
      </c>
      <c r="B21" s="107" t="s">
        <v>33</v>
      </c>
      <c r="C21" s="111" t="e">
        <f t="shared" ref="C21:N21" si="3">SUMIFS(C$9:C$20,$B$9:$B$20,$B21)</f>
        <v>#REF!</v>
      </c>
      <c r="D21" s="111" t="e">
        <f t="shared" si="3"/>
        <v>#REF!</v>
      </c>
      <c r="E21" s="111" t="e">
        <f t="shared" si="3"/>
        <v>#REF!</v>
      </c>
      <c r="F21" s="111" t="e">
        <f t="shared" si="3"/>
        <v>#REF!</v>
      </c>
      <c r="G21" s="111" t="e">
        <f t="shared" si="3"/>
        <v>#REF!</v>
      </c>
      <c r="H21" s="111" t="e">
        <f t="shared" si="3"/>
        <v>#REF!</v>
      </c>
      <c r="I21" s="111" t="e">
        <f t="shared" si="3"/>
        <v>#REF!</v>
      </c>
      <c r="J21" s="111" t="e">
        <f t="shared" si="3"/>
        <v>#REF!</v>
      </c>
      <c r="K21" s="111" t="e">
        <f t="shared" si="3"/>
        <v>#REF!</v>
      </c>
      <c r="L21" s="111" t="e">
        <f t="shared" si="3"/>
        <v>#REF!</v>
      </c>
      <c r="M21" s="111" t="e">
        <f t="shared" si="3"/>
        <v>#REF!</v>
      </c>
      <c r="N21" s="111" t="e">
        <f t="shared" si="3"/>
        <v>#REF!</v>
      </c>
      <c r="O21" s="110"/>
      <c r="P21" s="110"/>
      <c r="Q21" s="110"/>
      <c r="R21" s="110"/>
      <c r="S21" s="110"/>
      <c r="T21" s="110"/>
      <c r="U21" s="110"/>
      <c r="V21" s="110"/>
      <c r="W21" s="7"/>
      <c r="X21" s="7"/>
      <c r="Y21" s="7"/>
      <c r="Z21" s="7"/>
    </row>
    <row r="22" spans="1:26" ht="12.75" customHeight="1">
      <c r="A22" s="107" t="s">
        <v>132</v>
      </c>
      <c r="B22" s="107" t="s">
        <v>146</v>
      </c>
      <c r="C22" s="111" t="e">
        <f t="shared" ref="C22:N22" si="4">SUMIFS(C$9:C$20,$B$9:$B$20,$B22)</f>
        <v>#REF!</v>
      </c>
      <c r="D22" s="111" t="e">
        <f t="shared" si="4"/>
        <v>#REF!</v>
      </c>
      <c r="E22" s="111" t="e">
        <f t="shared" si="4"/>
        <v>#REF!</v>
      </c>
      <c r="F22" s="111" t="e">
        <f t="shared" si="4"/>
        <v>#REF!</v>
      </c>
      <c r="G22" s="111" t="e">
        <f t="shared" si="4"/>
        <v>#REF!</v>
      </c>
      <c r="H22" s="111" t="e">
        <f t="shared" si="4"/>
        <v>#REF!</v>
      </c>
      <c r="I22" s="111" t="e">
        <f t="shared" si="4"/>
        <v>#REF!</v>
      </c>
      <c r="J22" s="111" t="e">
        <f t="shared" si="4"/>
        <v>#REF!</v>
      </c>
      <c r="K22" s="111" t="e">
        <f t="shared" si="4"/>
        <v>#REF!</v>
      </c>
      <c r="L22" s="111" t="e">
        <f t="shared" si="4"/>
        <v>#REF!</v>
      </c>
      <c r="M22" s="111" t="e">
        <f t="shared" si="4"/>
        <v>#REF!</v>
      </c>
      <c r="N22" s="111" t="e">
        <f t="shared" si="4"/>
        <v>#REF!</v>
      </c>
      <c r="O22" s="110"/>
      <c r="P22" s="110"/>
      <c r="Q22" s="110"/>
      <c r="R22" s="110"/>
      <c r="S22" s="110"/>
      <c r="T22" s="110"/>
      <c r="U22" s="110"/>
      <c r="V22" s="110"/>
      <c r="W22" s="7"/>
      <c r="X22" s="7"/>
      <c r="Y22" s="7"/>
      <c r="Z22" s="7"/>
    </row>
    <row r="23" spans="1:26" ht="12.75" customHeight="1">
      <c r="A23" s="107" t="s">
        <v>132</v>
      </c>
      <c r="B23" s="107" t="s">
        <v>147</v>
      </c>
      <c r="C23" s="111" t="e">
        <f t="shared" ref="C23:N23" si="5">SUMIFS(C$9:C$20,$B$9:$B$20,$B23)</f>
        <v>#REF!</v>
      </c>
      <c r="D23" s="111" t="e">
        <f t="shared" si="5"/>
        <v>#REF!</v>
      </c>
      <c r="E23" s="111" t="e">
        <f t="shared" si="5"/>
        <v>#REF!</v>
      </c>
      <c r="F23" s="111" t="e">
        <f t="shared" si="5"/>
        <v>#REF!</v>
      </c>
      <c r="G23" s="111" t="e">
        <f t="shared" si="5"/>
        <v>#REF!</v>
      </c>
      <c r="H23" s="111" t="e">
        <f t="shared" si="5"/>
        <v>#REF!</v>
      </c>
      <c r="I23" s="111" t="e">
        <f t="shared" si="5"/>
        <v>#REF!</v>
      </c>
      <c r="J23" s="111" t="e">
        <f t="shared" si="5"/>
        <v>#REF!</v>
      </c>
      <c r="K23" s="111" t="e">
        <f t="shared" si="5"/>
        <v>#REF!</v>
      </c>
      <c r="L23" s="111" t="e">
        <f t="shared" si="5"/>
        <v>#REF!</v>
      </c>
      <c r="M23" s="111" t="e">
        <f t="shared" si="5"/>
        <v>#REF!</v>
      </c>
      <c r="N23" s="111" t="e">
        <f t="shared" si="5"/>
        <v>#REF!</v>
      </c>
      <c r="O23" s="110"/>
      <c r="P23" s="110"/>
      <c r="Q23" s="110"/>
      <c r="R23" s="110"/>
      <c r="S23" s="110"/>
      <c r="T23" s="110"/>
      <c r="U23" s="110"/>
      <c r="V23" s="110"/>
      <c r="W23" s="7"/>
      <c r="X23" s="7"/>
      <c r="Y23" s="7"/>
      <c r="Z23" s="7"/>
    </row>
    <row r="24" spans="1:26" ht="12.75" customHeight="1">
      <c r="A24" s="107" t="s">
        <v>132</v>
      </c>
      <c r="B24" s="7" t="s">
        <v>148</v>
      </c>
      <c r="C24" s="111" t="e">
        <f t="shared" ref="C24:N24" si="6">SUMIFS(C$9:C$20,$B$9:$B$20,$B24)</f>
        <v>#REF!</v>
      </c>
      <c r="D24" s="111" t="e">
        <f t="shared" si="6"/>
        <v>#REF!</v>
      </c>
      <c r="E24" s="111" t="e">
        <f t="shared" si="6"/>
        <v>#REF!</v>
      </c>
      <c r="F24" s="111" t="e">
        <f t="shared" si="6"/>
        <v>#REF!</v>
      </c>
      <c r="G24" s="111" t="e">
        <f t="shared" si="6"/>
        <v>#REF!</v>
      </c>
      <c r="H24" s="111" t="e">
        <f t="shared" si="6"/>
        <v>#REF!</v>
      </c>
      <c r="I24" s="111" t="e">
        <f t="shared" si="6"/>
        <v>#REF!</v>
      </c>
      <c r="J24" s="111" t="e">
        <f t="shared" si="6"/>
        <v>#REF!</v>
      </c>
      <c r="K24" s="111" t="e">
        <f t="shared" si="6"/>
        <v>#REF!</v>
      </c>
      <c r="L24" s="111" t="e">
        <f t="shared" si="6"/>
        <v>#REF!</v>
      </c>
      <c r="M24" s="111" t="e">
        <f t="shared" si="6"/>
        <v>#REF!</v>
      </c>
      <c r="N24" s="111" t="e">
        <f t="shared" si="6"/>
        <v>#REF!</v>
      </c>
      <c r="O24" s="7"/>
      <c r="P24" s="7"/>
      <c r="Q24" s="7"/>
      <c r="R24" s="7"/>
      <c r="S24" s="7"/>
      <c r="T24" s="7"/>
      <c r="U24" s="7"/>
      <c r="V24" s="7"/>
      <c r="W24" s="7"/>
      <c r="X24" s="7"/>
      <c r="Y24" s="7"/>
      <c r="Z24" s="7"/>
    </row>
    <row r="25" spans="1:26" ht="27" customHeight="1">
      <c r="A25" s="103" t="s">
        <v>151</v>
      </c>
      <c r="B25" s="99"/>
      <c r="C25" s="99"/>
      <c r="D25" s="99"/>
      <c r="E25" s="99"/>
      <c r="F25" s="99"/>
      <c r="G25" s="99"/>
      <c r="H25" s="99"/>
      <c r="I25" s="99"/>
      <c r="J25" s="99"/>
      <c r="K25" s="99"/>
      <c r="L25" s="99"/>
      <c r="M25" s="99"/>
      <c r="N25" s="99"/>
      <c r="O25" s="99"/>
      <c r="P25" s="99"/>
      <c r="Q25" s="99"/>
      <c r="R25" s="99"/>
      <c r="S25" s="99"/>
      <c r="T25" s="99"/>
      <c r="U25" s="99"/>
      <c r="V25" s="99"/>
      <c r="W25" s="99"/>
      <c r="X25" s="99"/>
      <c r="Y25" s="99"/>
      <c r="Z25" s="99"/>
    </row>
    <row r="26" spans="1:26" ht="57.75" customHeight="1">
      <c r="A26" s="175" t="s">
        <v>152</v>
      </c>
      <c r="B26" s="164"/>
      <c r="C26" s="164"/>
      <c r="D26" s="164"/>
      <c r="E26" s="164"/>
      <c r="F26" s="164"/>
      <c r="G26" s="164"/>
      <c r="H26" s="164"/>
      <c r="I26" s="164"/>
      <c r="J26" s="164"/>
      <c r="K26" s="165"/>
      <c r="L26" s="99"/>
      <c r="M26" s="99"/>
      <c r="N26" s="99"/>
      <c r="O26" s="99"/>
      <c r="P26" s="99"/>
      <c r="Q26" s="99"/>
      <c r="R26" s="99"/>
      <c r="S26" s="99"/>
      <c r="T26" s="99"/>
      <c r="U26" s="99"/>
      <c r="V26" s="99"/>
      <c r="W26" s="99"/>
      <c r="X26" s="99"/>
      <c r="Y26" s="99"/>
      <c r="Z26" s="99"/>
    </row>
    <row r="27" spans="1:26" ht="1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spans="1:26" ht="12.75" customHeight="1">
      <c r="A28" s="175" t="s">
        <v>153</v>
      </c>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5"/>
    </row>
    <row r="29" spans="1:26" ht="27" customHeight="1">
      <c r="A29" s="113" t="s">
        <v>132</v>
      </c>
      <c r="B29" s="105"/>
      <c r="C29" s="106" t="s">
        <v>133</v>
      </c>
      <c r="D29" s="106" t="s">
        <v>134</v>
      </c>
      <c r="E29" s="106" t="s">
        <v>135</v>
      </c>
      <c r="F29" s="106" t="s">
        <v>136</v>
      </c>
      <c r="G29" s="106" t="s">
        <v>137</v>
      </c>
      <c r="H29" s="106" t="s">
        <v>138</v>
      </c>
      <c r="I29" s="106" t="s">
        <v>139</v>
      </c>
      <c r="J29" s="106" t="s">
        <v>140</v>
      </c>
      <c r="K29" s="106" t="s">
        <v>141</v>
      </c>
      <c r="L29" s="106" t="s">
        <v>142</v>
      </c>
      <c r="M29" s="106" t="s">
        <v>143</v>
      </c>
      <c r="N29" s="106" t="s">
        <v>144</v>
      </c>
      <c r="O29" s="7"/>
      <c r="P29" s="7"/>
      <c r="Q29" s="7"/>
      <c r="R29" s="7"/>
      <c r="S29" s="7"/>
      <c r="T29" s="7"/>
      <c r="U29" s="7"/>
      <c r="V29" s="7"/>
      <c r="W29" s="7"/>
      <c r="X29" s="7"/>
      <c r="Y29" s="7"/>
      <c r="Z29" s="7"/>
    </row>
    <row r="30" spans="1:26" ht="12.75" customHeight="1">
      <c r="A30" s="107" t="s">
        <v>145</v>
      </c>
      <c r="B30" s="108" t="s">
        <v>33</v>
      </c>
      <c r="C30" s="109" t="e">
        <f>SUMIFS(#REF!,#REF!,'Variance Analysis'!$B30,#REF!,'Variance Analysis'!$A30)</f>
        <v>#REF!</v>
      </c>
      <c r="D30" s="109" t="e">
        <f>SUMIFS(#REF!,#REF!,'Variance Analysis'!$B30,#REF!,'Variance Analysis'!$A30)</f>
        <v>#REF!</v>
      </c>
      <c r="E30" s="109" t="e">
        <f>SUMIFS(#REF!,#REF!,'Variance Analysis'!$B30,#REF!,'Variance Analysis'!$A30)</f>
        <v>#REF!</v>
      </c>
      <c r="F30" s="109" t="e">
        <f>SUMIFS(#REF!,#REF!,'Variance Analysis'!$B30,#REF!,'Variance Analysis'!$A30)</f>
        <v>#REF!</v>
      </c>
      <c r="G30" s="109" t="e">
        <f>SUMIFS(#REF!,#REF!,'Variance Analysis'!$B30,#REF!,'Variance Analysis'!$A30)</f>
        <v>#REF!</v>
      </c>
      <c r="H30" s="109" t="e">
        <f>SUMIFS(#REF!,#REF!,'Variance Analysis'!$B30,#REF!,'Variance Analysis'!$A30)</f>
        <v>#REF!</v>
      </c>
      <c r="I30" s="109" t="e">
        <f>SUMIFS(#REF!,#REF!,'Variance Analysis'!$B30,#REF!,'Variance Analysis'!$A30)</f>
        <v>#REF!</v>
      </c>
      <c r="J30" s="109" t="e">
        <f>SUMIFS(#REF!,#REF!,'Variance Analysis'!$B30,#REF!,'Variance Analysis'!$A30)</f>
        <v>#REF!</v>
      </c>
      <c r="K30" s="109" t="e">
        <f>SUMIFS(#REF!,#REF!,'Variance Analysis'!$B30,#REF!,'Variance Analysis'!$A30)</f>
        <v>#REF!</v>
      </c>
      <c r="L30" s="109" t="e">
        <f>SUMIFS(#REF!,#REF!,'Variance Analysis'!$B30,#REF!,'Variance Analysis'!$A30)</f>
        <v>#REF!</v>
      </c>
      <c r="M30" s="109" t="e">
        <f>SUMIFS(#REF!,#REF!,'Variance Analysis'!$B30,#REF!,'Variance Analysis'!$A30)</f>
        <v>#REF!</v>
      </c>
      <c r="N30" s="109" t="e">
        <f>SUMIFS(#REF!,#REF!,'Variance Analysis'!$B30,#REF!,'Variance Analysis'!$A30)</f>
        <v>#REF!</v>
      </c>
      <c r="O30" s="7"/>
      <c r="P30" s="7"/>
      <c r="Q30" s="7"/>
      <c r="R30" s="7"/>
      <c r="S30" s="7"/>
      <c r="T30" s="7"/>
      <c r="U30" s="7"/>
      <c r="V30" s="7"/>
      <c r="W30" s="7"/>
      <c r="X30" s="7"/>
      <c r="Y30" s="7"/>
      <c r="Z30" s="7"/>
    </row>
    <row r="31" spans="1:26" ht="12.75" customHeight="1">
      <c r="A31" s="107" t="s">
        <v>145</v>
      </c>
      <c r="B31" s="107" t="s">
        <v>154</v>
      </c>
      <c r="C31" s="109" t="e">
        <f>SUMIFS(#REF!,#REF!,'Variance Analysis'!$B31,#REF!,'Variance Analysis'!$A31)</f>
        <v>#REF!</v>
      </c>
      <c r="D31" s="109" t="e">
        <f>SUMIFS(#REF!,#REF!,'Variance Analysis'!$B31,#REF!,'Variance Analysis'!$A31)</f>
        <v>#REF!</v>
      </c>
      <c r="E31" s="109" t="e">
        <f>SUMIFS(#REF!,#REF!,'Variance Analysis'!$B31,#REF!,'Variance Analysis'!$A31)</f>
        <v>#REF!</v>
      </c>
      <c r="F31" s="109" t="e">
        <f>SUMIFS(#REF!,#REF!,'Variance Analysis'!$B31,#REF!,'Variance Analysis'!$A31)</f>
        <v>#REF!</v>
      </c>
      <c r="G31" s="109" t="e">
        <f>SUMIFS(#REF!,#REF!,'Variance Analysis'!$B31,#REF!,'Variance Analysis'!$A31)</f>
        <v>#REF!</v>
      </c>
      <c r="H31" s="109" t="e">
        <f>SUMIFS(#REF!,#REF!,'Variance Analysis'!$B31,#REF!,'Variance Analysis'!$A31)</f>
        <v>#REF!</v>
      </c>
      <c r="I31" s="109" t="e">
        <f>SUMIFS(#REF!,#REF!,'Variance Analysis'!$B31,#REF!,'Variance Analysis'!$A31)</f>
        <v>#REF!</v>
      </c>
      <c r="J31" s="109" t="e">
        <f>SUMIFS(#REF!,#REF!,'Variance Analysis'!$B31,#REF!,'Variance Analysis'!$A31)</f>
        <v>#REF!</v>
      </c>
      <c r="K31" s="109" t="e">
        <f>SUMIFS(#REF!,#REF!,'Variance Analysis'!$B31,#REF!,'Variance Analysis'!$A31)</f>
        <v>#REF!</v>
      </c>
      <c r="L31" s="109" t="e">
        <f>SUMIFS(#REF!,#REF!,'Variance Analysis'!$B31,#REF!,'Variance Analysis'!$A31)</f>
        <v>#REF!</v>
      </c>
      <c r="M31" s="109" t="e">
        <f>SUMIFS(#REF!,#REF!,'Variance Analysis'!$B31,#REF!,'Variance Analysis'!$A31)</f>
        <v>#REF!</v>
      </c>
      <c r="N31" s="109" t="e">
        <f>SUMIFS(#REF!,#REF!,'Variance Analysis'!$B31,#REF!,'Variance Analysis'!$A31)</f>
        <v>#REF!</v>
      </c>
      <c r="O31" s="7"/>
      <c r="P31" s="7"/>
      <c r="Q31" s="7"/>
      <c r="R31" s="7"/>
      <c r="S31" s="7"/>
      <c r="T31" s="7"/>
      <c r="U31" s="7"/>
      <c r="V31" s="7"/>
      <c r="W31" s="7"/>
      <c r="X31" s="7"/>
      <c r="Y31" s="7"/>
      <c r="Z31" s="7"/>
    </row>
    <row r="32" spans="1:26" ht="12.75" customHeight="1">
      <c r="A32" s="107" t="s">
        <v>145</v>
      </c>
      <c r="B32" s="107" t="s">
        <v>155</v>
      </c>
      <c r="C32" s="109" t="e">
        <f>SUMIFS(#REF!,#REF!,'Variance Analysis'!$B32,#REF!,'Variance Analysis'!$A32)</f>
        <v>#REF!</v>
      </c>
      <c r="D32" s="109" t="e">
        <f>SUMIFS(#REF!,#REF!,'Variance Analysis'!$B32,#REF!,'Variance Analysis'!$A32)</f>
        <v>#REF!</v>
      </c>
      <c r="E32" s="109" t="e">
        <f>SUMIFS(#REF!,#REF!,'Variance Analysis'!$B32,#REF!,'Variance Analysis'!$A32)</f>
        <v>#REF!</v>
      </c>
      <c r="F32" s="109" t="e">
        <f>SUMIFS(#REF!,#REF!,'Variance Analysis'!$B32,#REF!,'Variance Analysis'!$A32)</f>
        <v>#REF!</v>
      </c>
      <c r="G32" s="109" t="e">
        <f>SUMIFS(#REF!,#REF!,'Variance Analysis'!$B32,#REF!,'Variance Analysis'!$A32)</f>
        <v>#REF!</v>
      </c>
      <c r="H32" s="109" t="e">
        <f>SUMIFS(#REF!,#REF!,'Variance Analysis'!$B32,#REF!,'Variance Analysis'!$A32)</f>
        <v>#REF!</v>
      </c>
      <c r="I32" s="109" t="e">
        <f>SUMIFS(#REF!,#REF!,'Variance Analysis'!$B32,#REF!,'Variance Analysis'!$A32)</f>
        <v>#REF!</v>
      </c>
      <c r="J32" s="109" t="e">
        <f>SUMIFS(#REF!,#REF!,'Variance Analysis'!$B32,#REF!,'Variance Analysis'!$A32)</f>
        <v>#REF!</v>
      </c>
      <c r="K32" s="109" t="e">
        <f>SUMIFS(#REF!,#REF!,'Variance Analysis'!$B32,#REF!,'Variance Analysis'!$A32)</f>
        <v>#REF!</v>
      </c>
      <c r="L32" s="109" t="e">
        <f>SUMIFS(#REF!,#REF!,'Variance Analysis'!$B32,#REF!,'Variance Analysis'!$A32)</f>
        <v>#REF!</v>
      </c>
      <c r="M32" s="109" t="e">
        <f>SUMIFS(#REF!,#REF!,'Variance Analysis'!$B32,#REF!,'Variance Analysis'!$A32)</f>
        <v>#REF!</v>
      </c>
      <c r="N32" s="109" t="e">
        <f>SUMIFS(#REF!,#REF!,'Variance Analysis'!$B32,#REF!,'Variance Analysis'!$A32)</f>
        <v>#REF!</v>
      </c>
      <c r="O32" s="7"/>
      <c r="P32" s="7"/>
      <c r="Q32" s="7"/>
      <c r="R32" s="7"/>
      <c r="S32" s="7"/>
      <c r="T32" s="7"/>
      <c r="U32" s="7"/>
      <c r="V32" s="7"/>
      <c r="W32" s="7"/>
      <c r="X32" s="7"/>
      <c r="Y32" s="7"/>
      <c r="Z32" s="7"/>
    </row>
    <row r="33" spans="1:26" ht="12.75" customHeight="1">
      <c r="A33" s="107" t="s">
        <v>145</v>
      </c>
      <c r="B33" s="107" t="s">
        <v>148</v>
      </c>
      <c r="C33" s="111" t="e">
        <f t="shared" ref="C33:N33" si="7">SUMIFS(#REF!,#REF!,#REF!)</f>
        <v>#REF!</v>
      </c>
      <c r="D33" s="111" t="e">
        <f t="shared" si="7"/>
        <v>#REF!</v>
      </c>
      <c r="E33" s="111" t="e">
        <f t="shared" si="7"/>
        <v>#REF!</v>
      </c>
      <c r="F33" s="111" t="e">
        <f t="shared" si="7"/>
        <v>#REF!</v>
      </c>
      <c r="G33" s="111" t="e">
        <f t="shared" si="7"/>
        <v>#REF!</v>
      </c>
      <c r="H33" s="111" t="e">
        <f t="shared" si="7"/>
        <v>#REF!</v>
      </c>
      <c r="I33" s="111" t="e">
        <f t="shared" si="7"/>
        <v>#REF!</v>
      </c>
      <c r="J33" s="111" t="e">
        <f t="shared" si="7"/>
        <v>#REF!</v>
      </c>
      <c r="K33" s="111" t="e">
        <f t="shared" si="7"/>
        <v>#REF!</v>
      </c>
      <c r="L33" s="111" t="e">
        <f t="shared" si="7"/>
        <v>#REF!</v>
      </c>
      <c r="M33" s="111" t="e">
        <f t="shared" si="7"/>
        <v>#REF!</v>
      </c>
      <c r="N33" s="111" t="e">
        <f t="shared" si="7"/>
        <v>#REF!</v>
      </c>
      <c r="O33" s="7"/>
      <c r="P33" s="7"/>
      <c r="Q33" s="7"/>
      <c r="R33" s="7"/>
      <c r="S33" s="7"/>
      <c r="T33" s="7"/>
      <c r="U33" s="7"/>
      <c r="V33" s="7"/>
      <c r="W33" s="7"/>
      <c r="X33" s="7"/>
      <c r="Y33" s="7"/>
      <c r="Z33" s="7"/>
    </row>
    <row r="34" spans="1:26" ht="12.75" customHeight="1">
      <c r="A34" s="107" t="s">
        <v>149</v>
      </c>
      <c r="B34" s="107" t="s">
        <v>33</v>
      </c>
      <c r="C34" s="111" t="e">
        <f>SUMIFS(#REF!,#REF!,'Variance Analysis'!$B34,#REF!,'Variance Analysis'!$A34)</f>
        <v>#REF!</v>
      </c>
      <c r="D34" s="111" t="e">
        <f>SUMIFS(#REF!,#REF!,'Variance Analysis'!$B34,#REF!,'Variance Analysis'!$A34)</f>
        <v>#REF!</v>
      </c>
      <c r="E34" s="111" t="e">
        <f>SUMIFS(#REF!,#REF!,'Variance Analysis'!$B34,#REF!,'Variance Analysis'!$A34)</f>
        <v>#REF!</v>
      </c>
      <c r="F34" s="111" t="e">
        <f>SUMIFS(#REF!,#REF!,'Variance Analysis'!$B34,#REF!,'Variance Analysis'!$A34)</f>
        <v>#REF!</v>
      </c>
      <c r="G34" s="111" t="e">
        <f>SUMIFS(#REF!,#REF!,'Variance Analysis'!$B34,#REF!,'Variance Analysis'!$A34)</f>
        <v>#REF!</v>
      </c>
      <c r="H34" s="111" t="e">
        <f>SUMIFS(#REF!,#REF!,'Variance Analysis'!$B34,#REF!,'Variance Analysis'!$A34)</f>
        <v>#REF!</v>
      </c>
      <c r="I34" s="111" t="e">
        <f>SUMIFS(#REF!,#REF!,'Variance Analysis'!$B34,#REF!,'Variance Analysis'!$A34)</f>
        <v>#REF!</v>
      </c>
      <c r="J34" s="111" t="e">
        <f>SUMIFS(#REF!,#REF!,'Variance Analysis'!$B34,#REF!,'Variance Analysis'!$A34)</f>
        <v>#REF!</v>
      </c>
      <c r="K34" s="111" t="e">
        <f>SUMIFS(#REF!,#REF!,'Variance Analysis'!$B34,#REF!,'Variance Analysis'!$A34)</f>
        <v>#REF!</v>
      </c>
      <c r="L34" s="111" t="e">
        <f>SUMIFS(#REF!,#REF!,'Variance Analysis'!$B34,#REF!,'Variance Analysis'!$A34)</f>
        <v>#REF!</v>
      </c>
      <c r="M34" s="111" t="e">
        <f>SUMIFS(#REF!,#REF!,'Variance Analysis'!$B34,#REF!,'Variance Analysis'!$A34)</f>
        <v>#REF!</v>
      </c>
      <c r="N34" s="111" t="e">
        <f>SUMIFS(#REF!,#REF!,'Variance Analysis'!$B34,#REF!,'Variance Analysis'!$A34)</f>
        <v>#REF!</v>
      </c>
      <c r="O34" s="7"/>
      <c r="P34" s="7"/>
      <c r="Q34" s="7"/>
      <c r="R34" s="7"/>
      <c r="S34" s="7"/>
      <c r="T34" s="7"/>
      <c r="U34" s="7"/>
      <c r="V34" s="7"/>
      <c r="W34" s="7"/>
      <c r="X34" s="7"/>
      <c r="Y34" s="7"/>
      <c r="Z34" s="7"/>
    </row>
    <row r="35" spans="1:26" ht="12.75" customHeight="1">
      <c r="A35" s="107" t="s">
        <v>149</v>
      </c>
      <c r="B35" s="107" t="s">
        <v>154</v>
      </c>
      <c r="C35" s="111" t="e">
        <f>SUMIFS(#REF!,#REF!,'Variance Analysis'!$B35,#REF!,'Variance Analysis'!$A35)</f>
        <v>#REF!</v>
      </c>
      <c r="D35" s="111" t="e">
        <f>SUMIFS(#REF!,#REF!,'Variance Analysis'!$B35,#REF!,'Variance Analysis'!$A35)</f>
        <v>#REF!</v>
      </c>
      <c r="E35" s="111" t="e">
        <f>SUMIFS(#REF!,#REF!,'Variance Analysis'!$B35,#REF!,'Variance Analysis'!$A35)</f>
        <v>#REF!</v>
      </c>
      <c r="F35" s="111" t="e">
        <f>SUMIFS(#REF!,#REF!,'Variance Analysis'!$B35,#REF!,'Variance Analysis'!$A35)</f>
        <v>#REF!</v>
      </c>
      <c r="G35" s="111" t="e">
        <f>SUMIFS(#REF!,#REF!,'Variance Analysis'!$B35,#REF!,'Variance Analysis'!$A35)</f>
        <v>#REF!</v>
      </c>
      <c r="H35" s="111" t="e">
        <f>SUMIFS(#REF!,#REF!,'Variance Analysis'!$B35,#REF!,'Variance Analysis'!$A35)</f>
        <v>#REF!</v>
      </c>
      <c r="I35" s="111" t="e">
        <f>SUMIFS(#REF!,#REF!,'Variance Analysis'!$B35,#REF!,'Variance Analysis'!$A35)</f>
        <v>#REF!</v>
      </c>
      <c r="J35" s="111" t="e">
        <f>SUMIFS(#REF!,#REF!,'Variance Analysis'!$B35,#REF!,'Variance Analysis'!$A35)</f>
        <v>#REF!</v>
      </c>
      <c r="K35" s="111" t="e">
        <f>SUMIFS(#REF!,#REF!,'Variance Analysis'!$B35,#REF!,'Variance Analysis'!$A35)</f>
        <v>#REF!</v>
      </c>
      <c r="L35" s="111" t="e">
        <f>SUMIFS(#REF!,#REF!,'Variance Analysis'!$B35,#REF!,'Variance Analysis'!$A35)</f>
        <v>#REF!</v>
      </c>
      <c r="M35" s="111" t="e">
        <f>SUMIFS(#REF!,#REF!,'Variance Analysis'!$B35,#REF!,'Variance Analysis'!$A35)</f>
        <v>#REF!</v>
      </c>
      <c r="N35" s="111" t="e">
        <f>SUMIFS(#REF!,#REF!,'Variance Analysis'!$B35,#REF!,'Variance Analysis'!$A35)</f>
        <v>#REF!</v>
      </c>
      <c r="O35" s="7"/>
      <c r="P35" s="7"/>
      <c r="Q35" s="7"/>
      <c r="R35" s="7"/>
      <c r="S35" s="7"/>
      <c r="T35" s="7"/>
      <c r="U35" s="7"/>
      <c r="V35" s="7"/>
      <c r="W35" s="7"/>
      <c r="X35" s="7"/>
      <c r="Y35" s="7"/>
      <c r="Z35" s="7"/>
    </row>
    <row r="36" spans="1:26" ht="12.75" customHeight="1">
      <c r="A36" s="107" t="s">
        <v>149</v>
      </c>
      <c r="B36" s="107" t="s">
        <v>155</v>
      </c>
      <c r="C36" s="111" t="e">
        <f>SUMIFS(#REF!,#REF!,'Variance Analysis'!$B36,#REF!,'Variance Analysis'!$A36)</f>
        <v>#REF!</v>
      </c>
      <c r="D36" s="111" t="e">
        <f>SUMIFS(#REF!,#REF!,'Variance Analysis'!$B36,#REF!,'Variance Analysis'!$A36)</f>
        <v>#REF!</v>
      </c>
      <c r="E36" s="111" t="e">
        <f>SUMIFS(#REF!,#REF!,'Variance Analysis'!$B36,#REF!,'Variance Analysis'!$A36)</f>
        <v>#REF!</v>
      </c>
      <c r="F36" s="111" t="e">
        <f>SUMIFS(#REF!,#REF!,'Variance Analysis'!$B36,#REF!,'Variance Analysis'!$A36)</f>
        <v>#REF!</v>
      </c>
      <c r="G36" s="111" t="e">
        <f>SUMIFS(#REF!,#REF!,'Variance Analysis'!$B36,#REF!,'Variance Analysis'!$A36)</f>
        <v>#REF!</v>
      </c>
      <c r="H36" s="111" t="e">
        <f>SUMIFS(#REF!,#REF!,'Variance Analysis'!$B36,#REF!,'Variance Analysis'!$A36)</f>
        <v>#REF!</v>
      </c>
      <c r="I36" s="111" t="e">
        <f>SUMIFS(#REF!,#REF!,'Variance Analysis'!$B36,#REF!,'Variance Analysis'!$A36)</f>
        <v>#REF!</v>
      </c>
      <c r="J36" s="111" t="e">
        <f>SUMIFS(#REF!,#REF!,'Variance Analysis'!$B36,#REF!,'Variance Analysis'!$A36)</f>
        <v>#REF!</v>
      </c>
      <c r="K36" s="111" t="e">
        <f>SUMIFS(#REF!,#REF!,'Variance Analysis'!$B36,#REF!,'Variance Analysis'!$A36)</f>
        <v>#REF!</v>
      </c>
      <c r="L36" s="111" t="e">
        <f>SUMIFS(#REF!,#REF!,'Variance Analysis'!$B36,#REF!,'Variance Analysis'!$A36)</f>
        <v>#REF!</v>
      </c>
      <c r="M36" s="111" t="e">
        <f>SUMIFS(#REF!,#REF!,'Variance Analysis'!$B36,#REF!,'Variance Analysis'!$A36)</f>
        <v>#REF!</v>
      </c>
      <c r="N36" s="111" t="e">
        <f>SUMIFS(#REF!,#REF!,'Variance Analysis'!$B36,#REF!,'Variance Analysis'!$A36)</f>
        <v>#REF!</v>
      </c>
      <c r="O36" s="7"/>
      <c r="P36" s="7"/>
      <c r="Q36" s="7"/>
      <c r="R36" s="7"/>
      <c r="S36" s="7"/>
      <c r="T36" s="7"/>
      <c r="U36" s="7"/>
      <c r="V36" s="7"/>
      <c r="W36" s="7"/>
      <c r="X36" s="7"/>
      <c r="Y36" s="7"/>
      <c r="Z36" s="7"/>
    </row>
    <row r="37" spans="1:26" ht="12.75" customHeight="1">
      <c r="A37" s="107" t="s">
        <v>149</v>
      </c>
      <c r="B37" s="107" t="s">
        <v>148</v>
      </c>
      <c r="C37" s="111" t="e">
        <f t="shared" ref="C37:N37" si="8">SUMIFS(#REF!,#REF!,$A$37)</f>
        <v>#REF!</v>
      </c>
      <c r="D37" s="111" t="e">
        <f t="shared" si="8"/>
        <v>#REF!</v>
      </c>
      <c r="E37" s="111" t="e">
        <f t="shared" si="8"/>
        <v>#REF!</v>
      </c>
      <c r="F37" s="111" t="e">
        <f t="shared" si="8"/>
        <v>#REF!</v>
      </c>
      <c r="G37" s="111" t="e">
        <f t="shared" si="8"/>
        <v>#REF!</v>
      </c>
      <c r="H37" s="111" t="e">
        <f t="shared" si="8"/>
        <v>#REF!</v>
      </c>
      <c r="I37" s="111" t="e">
        <f t="shared" si="8"/>
        <v>#REF!</v>
      </c>
      <c r="J37" s="111" t="e">
        <f t="shared" si="8"/>
        <v>#REF!</v>
      </c>
      <c r="K37" s="111" t="e">
        <f t="shared" si="8"/>
        <v>#REF!</v>
      </c>
      <c r="L37" s="111" t="e">
        <f t="shared" si="8"/>
        <v>#REF!</v>
      </c>
      <c r="M37" s="111" t="e">
        <f t="shared" si="8"/>
        <v>#REF!</v>
      </c>
      <c r="N37" s="111" t="e">
        <f t="shared" si="8"/>
        <v>#REF!</v>
      </c>
      <c r="O37" s="7"/>
      <c r="P37" s="7"/>
      <c r="Q37" s="7"/>
      <c r="R37" s="7"/>
      <c r="S37" s="7"/>
      <c r="T37" s="7"/>
      <c r="U37" s="7"/>
      <c r="V37" s="7"/>
      <c r="W37" s="7"/>
      <c r="X37" s="7"/>
      <c r="Y37" s="7"/>
      <c r="Z37" s="7"/>
    </row>
    <row r="38" spans="1:26" ht="12.75" customHeight="1">
      <c r="A38" s="107" t="s">
        <v>156</v>
      </c>
      <c r="B38" s="107" t="s">
        <v>33</v>
      </c>
      <c r="C38" s="111" t="e">
        <f>SUMIFS(#REF!,#REF!,'Variance Analysis'!$B38,#REF!,'Variance Analysis'!$A38)</f>
        <v>#REF!</v>
      </c>
      <c r="D38" s="111" t="e">
        <f>SUMIFS(#REF!,#REF!,'Variance Analysis'!$B38,#REF!,'Variance Analysis'!$A38)</f>
        <v>#REF!</v>
      </c>
      <c r="E38" s="111" t="e">
        <f>SUMIFS(#REF!,#REF!,'Variance Analysis'!$B38,#REF!,'Variance Analysis'!$A38)</f>
        <v>#REF!</v>
      </c>
      <c r="F38" s="111" t="e">
        <f>SUMIFS(#REF!,#REF!,'Variance Analysis'!$B38,#REF!,'Variance Analysis'!$A38)</f>
        <v>#REF!</v>
      </c>
      <c r="G38" s="111" t="e">
        <f>SUMIFS(#REF!,#REF!,'Variance Analysis'!$B38,#REF!,'Variance Analysis'!$A38)</f>
        <v>#REF!</v>
      </c>
      <c r="H38" s="111" t="e">
        <f>SUMIFS(#REF!,#REF!,'Variance Analysis'!$B38,#REF!,'Variance Analysis'!$A38)</f>
        <v>#REF!</v>
      </c>
      <c r="I38" s="111" t="e">
        <f>SUMIFS(#REF!,#REF!,'Variance Analysis'!$B38,#REF!,'Variance Analysis'!$A38)</f>
        <v>#REF!</v>
      </c>
      <c r="J38" s="111" t="e">
        <f>SUMIFS(#REF!,#REF!,'Variance Analysis'!$B38,#REF!,'Variance Analysis'!$A38)</f>
        <v>#REF!</v>
      </c>
      <c r="K38" s="111" t="e">
        <f>SUMIFS(#REF!,#REF!,'Variance Analysis'!$B38,#REF!,'Variance Analysis'!$A38)</f>
        <v>#REF!</v>
      </c>
      <c r="L38" s="111" t="e">
        <f>SUMIFS(#REF!,#REF!,'Variance Analysis'!$B38,#REF!,'Variance Analysis'!$A38)</f>
        <v>#REF!</v>
      </c>
      <c r="M38" s="111" t="e">
        <f>SUMIFS(#REF!,#REF!,'Variance Analysis'!$B38,#REF!,'Variance Analysis'!$A38)</f>
        <v>#REF!</v>
      </c>
      <c r="N38" s="111" t="e">
        <f>SUMIFS(#REF!,#REF!,'Variance Analysis'!$B38,#REF!,'Variance Analysis'!$A38)</f>
        <v>#REF!</v>
      </c>
      <c r="O38" s="7"/>
      <c r="P38" s="7"/>
      <c r="Q38" s="7"/>
      <c r="R38" s="7"/>
      <c r="S38" s="7"/>
      <c r="T38" s="7"/>
      <c r="U38" s="7"/>
      <c r="V38" s="7"/>
      <c r="W38" s="7"/>
      <c r="X38" s="7"/>
      <c r="Y38" s="7"/>
      <c r="Z38" s="7"/>
    </row>
    <row r="39" spans="1:26" ht="12.75" customHeight="1">
      <c r="A39" s="107" t="s">
        <v>156</v>
      </c>
      <c r="B39" s="107" t="s">
        <v>154</v>
      </c>
      <c r="C39" s="111" t="e">
        <f>SUMIFS(#REF!,#REF!,'Variance Analysis'!$B39,#REF!,'Variance Analysis'!$A39)</f>
        <v>#REF!</v>
      </c>
      <c r="D39" s="111" t="e">
        <f>SUMIFS(#REF!,#REF!,'Variance Analysis'!$B39,#REF!,'Variance Analysis'!$A39)</f>
        <v>#REF!</v>
      </c>
      <c r="E39" s="111" t="e">
        <f>SUMIFS(#REF!,#REF!,'Variance Analysis'!$B39,#REF!,'Variance Analysis'!$A39)</f>
        <v>#REF!</v>
      </c>
      <c r="F39" s="111" t="e">
        <f>SUMIFS(#REF!,#REF!,'Variance Analysis'!$B39,#REF!,'Variance Analysis'!$A39)</f>
        <v>#REF!</v>
      </c>
      <c r="G39" s="111" t="e">
        <f>SUMIFS(#REF!,#REF!,'Variance Analysis'!$B39,#REF!,'Variance Analysis'!$A39)</f>
        <v>#REF!</v>
      </c>
      <c r="H39" s="111" t="e">
        <f>SUMIFS(#REF!,#REF!,'Variance Analysis'!$B39,#REF!,'Variance Analysis'!$A39)</f>
        <v>#REF!</v>
      </c>
      <c r="I39" s="111" t="e">
        <f>SUMIFS(#REF!,#REF!,'Variance Analysis'!$B39,#REF!,'Variance Analysis'!$A39)</f>
        <v>#REF!</v>
      </c>
      <c r="J39" s="111" t="e">
        <f>SUMIFS(#REF!,#REF!,'Variance Analysis'!$B39,#REF!,'Variance Analysis'!$A39)</f>
        <v>#REF!</v>
      </c>
      <c r="K39" s="111" t="e">
        <f>SUMIFS(#REF!,#REF!,'Variance Analysis'!$B39,#REF!,'Variance Analysis'!$A39)</f>
        <v>#REF!</v>
      </c>
      <c r="L39" s="111" t="e">
        <f>SUMIFS(#REF!,#REF!,'Variance Analysis'!$B39,#REF!,'Variance Analysis'!$A39)</f>
        <v>#REF!</v>
      </c>
      <c r="M39" s="111" t="e">
        <f>SUMIFS(#REF!,#REF!,'Variance Analysis'!$B39,#REF!,'Variance Analysis'!$A39)</f>
        <v>#REF!</v>
      </c>
      <c r="N39" s="111" t="e">
        <f>SUMIFS(#REF!,#REF!,'Variance Analysis'!$B39,#REF!,'Variance Analysis'!$A39)</f>
        <v>#REF!</v>
      </c>
      <c r="O39" s="7"/>
      <c r="P39" s="7"/>
      <c r="Q39" s="7"/>
      <c r="R39" s="7"/>
      <c r="S39" s="7"/>
      <c r="T39" s="7"/>
      <c r="U39" s="7"/>
      <c r="V39" s="7"/>
      <c r="W39" s="7"/>
      <c r="X39" s="7"/>
      <c r="Y39" s="7"/>
      <c r="Z39" s="7"/>
    </row>
    <row r="40" spans="1:26" ht="12.75" customHeight="1">
      <c r="A40" s="107" t="s">
        <v>156</v>
      </c>
      <c r="B40" s="107" t="s">
        <v>155</v>
      </c>
      <c r="C40" s="111" t="e">
        <f>SUMIFS(#REF!,#REF!,'Variance Analysis'!$B40,#REF!,'Variance Analysis'!$A40)</f>
        <v>#REF!</v>
      </c>
      <c r="D40" s="111" t="e">
        <f>SUMIFS(#REF!,#REF!,'Variance Analysis'!$B40,#REF!,'Variance Analysis'!$A40)</f>
        <v>#REF!</v>
      </c>
      <c r="E40" s="111" t="e">
        <f>SUMIFS(#REF!,#REF!,'Variance Analysis'!$B40,#REF!,'Variance Analysis'!$A40)</f>
        <v>#REF!</v>
      </c>
      <c r="F40" s="111" t="e">
        <f>SUMIFS(#REF!,#REF!,'Variance Analysis'!$B40,#REF!,'Variance Analysis'!$A40)</f>
        <v>#REF!</v>
      </c>
      <c r="G40" s="111" t="e">
        <f>SUMIFS(#REF!,#REF!,'Variance Analysis'!$B40,#REF!,'Variance Analysis'!$A40)</f>
        <v>#REF!</v>
      </c>
      <c r="H40" s="111" t="e">
        <f>SUMIFS(#REF!,#REF!,'Variance Analysis'!$B40,#REF!,'Variance Analysis'!$A40)</f>
        <v>#REF!</v>
      </c>
      <c r="I40" s="111" t="e">
        <f>SUMIFS(#REF!,#REF!,'Variance Analysis'!$B40,#REF!,'Variance Analysis'!$A40)</f>
        <v>#REF!</v>
      </c>
      <c r="J40" s="111" t="e">
        <f>SUMIFS(#REF!,#REF!,'Variance Analysis'!$B40,#REF!,'Variance Analysis'!$A40)</f>
        <v>#REF!</v>
      </c>
      <c r="K40" s="111" t="e">
        <f>SUMIFS(#REF!,#REF!,'Variance Analysis'!$B40,#REF!,'Variance Analysis'!$A40)</f>
        <v>#REF!</v>
      </c>
      <c r="L40" s="111" t="e">
        <f>SUMIFS(#REF!,#REF!,'Variance Analysis'!$B40,#REF!,'Variance Analysis'!$A40)</f>
        <v>#REF!</v>
      </c>
      <c r="M40" s="111" t="e">
        <f>SUMIFS(#REF!,#REF!,'Variance Analysis'!$B40,#REF!,'Variance Analysis'!$A40)</f>
        <v>#REF!</v>
      </c>
      <c r="N40" s="111" t="e">
        <f>SUMIFS(#REF!,#REF!,'Variance Analysis'!$B40,#REF!,'Variance Analysis'!$A40)</f>
        <v>#REF!</v>
      </c>
      <c r="O40" s="7"/>
      <c r="P40" s="7"/>
      <c r="Q40" s="7"/>
      <c r="R40" s="7"/>
      <c r="S40" s="7"/>
      <c r="T40" s="7"/>
      <c r="U40" s="7"/>
      <c r="V40" s="7"/>
      <c r="W40" s="7"/>
      <c r="X40" s="7"/>
      <c r="Y40" s="7"/>
      <c r="Z40" s="7"/>
    </row>
    <row r="41" spans="1:26" ht="12.75" customHeight="1">
      <c r="A41" s="107" t="s">
        <v>156</v>
      </c>
      <c r="B41" s="107" t="s">
        <v>148</v>
      </c>
      <c r="C41" s="109" t="e">
        <f t="shared" ref="C41:N41" si="9">SUMIFS(#REF!,#REF!,$A$41)</f>
        <v>#REF!</v>
      </c>
      <c r="D41" s="109" t="e">
        <f t="shared" si="9"/>
        <v>#REF!</v>
      </c>
      <c r="E41" s="109" t="e">
        <f t="shared" si="9"/>
        <v>#REF!</v>
      </c>
      <c r="F41" s="109" t="e">
        <f t="shared" si="9"/>
        <v>#REF!</v>
      </c>
      <c r="G41" s="109" t="e">
        <f t="shared" si="9"/>
        <v>#REF!</v>
      </c>
      <c r="H41" s="109" t="e">
        <f t="shared" si="9"/>
        <v>#REF!</v>
      </c>
      <c r="I41" s="109" t="e">
        <f t="shared" si="9"/>
        <v>#REF!</v>
      </c>
      <c r="J41" s="109" t="e">
        <f t="shared" si="9"/>
        <v>#REF!</v>
      </c>
      <c r="K41" s="109" t="e">
        <f t="shared" si="9"/>
        <v>#REF!</v>
      </c>
      <c r="L41" s="109" t="e">
        <f t="shared" si="9"/>
        <v>#REF!</v>
      </c>
      <c r="M41" s="109" t="e">
        <f t="shared" si="9"/>
        <v>#REF!</v>
      </c>
      <c r="N41" s="109" t="e">
        <f t="shared" si="9"/>
        <v>#REF!</v>
      </c>
      <c r="O41" s="7"/>
      <c r="P41" s="7"/>
      <c r="Q41" s="7"/>
      <c r="R41" s="7"/>
      <c r="S41" s="7"/>
      <c r="T41" s="7"/>
      <c r="U41" s="7"/>
      <c r="V41" s="7"/>
      <c r="W41" s="7"/>
      <c r="X41" s="7"/>
      <c r="Y41" s="7"/>
      <c r="Z41" s="7"/>
    </row>
    <row r="42" spans="1:26" ht="12.75" customHeight="1">
      <c r="A42" s="107" t="s">
        <v>132</v>
      </c>
      <c r="B42" s="107" t="s">
        <v>33</v>
      </c>
      <c r="C42" s="111" t="e">
        <f t="shared" ref="C42:N42" si="10">SUMIFS(C$30:C$41,$B$30:$B$41,$B$42)</f>
        <v>#REF!</v>
      </c>
      <c r="D42" s="111" t="e">
        <f t="shared" si="10"/>
        <v>#REF!</v>
      </c>
      <c r="E42" s="111" t="e">
        <f t="shared" si="10"/>
        <v>#REF!</v>
      </c>
      <c r="F42" s="111" t="e">
        <f t="shared" si="10"/>
        <v>#REF!</v>
      </c>
      <c r="G42" s="111" t="e">
        <f t="shared" si="10"/>
        <v>#REF!</v>
      </c>
      <c r="H42" s="111" t="e">
        <f t="shared" si="10"/>
        <v>#REF!</v>
      </c>
      <c r="I42" s="111" t="e">
        <f t="shared" si="10"/>
        <v>#REF!</v>
      </c>
      <c r="J42" s="111" t="e">
        <f t="shared" si="10"/>
        <v>#REF!</v>
      </c>
      <c r="K42" s="111" t="e">
        <f t="shared" si="10"/>
        <v>#REF!</v>
      </c>
      <c r="L42" s="111" t="e">
        <f t="shared" si="10"/>
        <v>#REF!</v>
      </c>
      <c r="M42" s="111" t="e">
        <f t="shared" si="10"/>
        <v>#REF!</v>
      </c>
      <c r="N42" s="111" t="e">
        <f t="shared" si="10"/>
        <v>#REF!</v>
      </c>
      <c r="O42" s="7"/>
      <c r="P42" s="7"/>
      <c r="Q42" s="7"/>
      <c r="R42" s="7"/>
      <c r="S42" s="7"/>
      <c r="T42" s="7"/>
      <c r="U42" s="7"/>
      <c r="V42" s="7"/>
      <c r="W42" s="7"/>
      <c r="X42" s="7"/>
      <c r="Y42" s="7"/>
      <c r="Z42" s="7"/>
    </row>
    <row r="43" spans="1:26" ht="12.75" customHeight="1">
      <c r="A43" s="107" t="s">
        <v>132</v>
      </c>
      <c r="B43" s="107" t="s">
        <v>154</v>
      </c>
      <c r="C43" s="111" t="e">
        <f t="shared" ref="C43:N43" si="11">SUMIFS(C$30:C$41,$B$30:$B$41,$B$43)</f>
        <v>#REF!</v>
      </c>
      <c r="D43" s="111" t="e">
        <f t="shared" si="11"/>
        <v>#REF!</v>
      </c>
      <c r="E43" s="111" t="e">
        <f t="shared" si="11"/>
        <v>#REF!</v>
      </c>
      <c r="F43" s="111" t="e">
        <f t="shared" si="11"/>
        <v>#REF!</v>
      </c>
      <c r="G43" s="111" t="e">
        <f t="shared" si="11"/>
        <v>#REF!</v>
      </c>
      <c r="H43" s="111" t="e">
        <f t="shared" si="11"/>
        <v>#REF!</v>
      </c>
      <c r="I43" s="111" t="e">
        <f t="shared" si="11"/>
        <v>#REF!</v>
      </c>
      <c r="J43" s="111" t="e">
        <f t="shared" si="11"/>
        <v>#REF!</v>
      </c>
      <c r="K43" s="111" t="e">
        <f t="shared" si="11"/>
        <v>#REF!</v>
      </c>
      <c r="L43" s="111" t="e">
        <f t="shared" si="11"/>
        <v>#REF!</v>
      </c>
      <c r="M43" s="111" t="e">
        <f t="shared" si="11"/>
        <v>#REF!</v>
      </c>
      <c r="N43" s="111" t="e">
        <f t="shared" si="11"/>
        <v>#REF!</v>
      </c>
      <c r="O43" s="7"/>
      <c r="P43" s="7"/>
      <c r="Q43" s="7"/>
      <c r="R43" s="7"/>
      <c r="S43" s="7"/>
      <c r="T43" s="7"/>
      <c r="U43" s="7"/>
      <c r="V43" s="7"/>
      <c r="W43" s="7"/>
      <c r="X43" s="7"/>
      <c r="Y43" s="7"/>
      <c r="Z43" s="7"/>
    </row>
    <row r="44" spans="1:26" ht="12.75" customHeight="1">
      <c r="A44" s="107" t="s">
        <v>132</v>
      </c>
      <c r="B44" s="107" t="s">
        <v>155</v>
      </c>
      <c r="C44" s="111" t="e">
        <f t="shared" ref="C44:N44" si="12">SUMIFS(C$30:C$41,$B$30:$B$41,$B$44)</f>
        <v>#REF!</v>
      </c>
      <c r="D44" s="111" t="e">
        <f t="shared" si="12"/>
        <v>#REF!</v>
      </c>
      <c r="E44" s="111" t="e">
        <f t="shared" si="12"/>
        <v>#REF!</v>
      </c>
      <c r="F44" s="111" t="e">
        <f t="shared" si="12"/>
        <v>#REF!</v>
      </c>
      <c r="G44" s="111" t="e">
        <f t="shared" si="12"/>
        <v>#REF!</v>
      </c>
      <c r="H44" s="111" t="e">
        <f t="shared" si="12"/>
        <v>#REF!</v>
      </c>
      <c r="I44" s="111" t="e">
        <f t="shared" si="12"/>
        <v>#REF!</v>
      </c>
      <c r="J44" s="111" t="e">
        <f t="shared" si="12"/>
        <v>#REF!</v>
      </c>
      <c r="K44" s="111" t="e">
        <f t="shared" si="12"/>
        <v>#REF!</v>
      </c>
      <c r="L44" s="111" t="e">
        <f t="shared" si="12"/>
        <v>#REF!</v>
      </c>
      <c r="M44" s="111" t="e">
        <f t="shared" si="12"/>
        <v>#REF!</v>
      </c>
      <c r="N44" s="111" t="e">
        <f t="shared" si="12"/>
        <v>#REF!</v>
      </c>
      <c r="O44" s="7"/>
      <c r="P44" s="7"/>
      <c r="Q44" s="7"/>
      <c r="R44" s="7"/>
      <c r="S44" s="7"/>
      <c r="T44" s="7"/>
      <c r="U44" s="7"/>
      <c r="V44" s="7"/>
      <c r="W44" s="7"/>
      <c r="X44" s="7"/>
      <c r="Y44" s="7"/>
      <c r="Z44" s="7"/>
    </row>
    <row r="45" spans="1:26" ht="12.75" customHeight="1">
      <c r="A45" s="107" t="s">
        <v>132</v>
      </c>
      <c r="B45" s="7" t="s">
        <v>148</v>
      </c>
      <c r="C45" s="111" t="e">
        <f t="shared" ref="C45:N45" si="13">SUMIFS(C$30:C$41,$B$30:$B$41,$B$45)</f>
        <v>#REF!</v>
      </c>
      <c r="D45" s="111" t="e">
        <f t="shared" si="13"/>
        <v>#REF!</v>
      </c>
      <c r="E45" s="111" t="e">
        <f t="shared" si="13"/>
        <v>#REF!</v>
      </c>
      <c r="F45" s="111" t="e">
        <f t="shared" si="13"/>
        <v>#REF!</v>
      </c>
      <c r="G45" s="111" t="e">
        <f t="shared" si="13"/>
        <v>#REF!</v>
      </c>
      <c r="H45" s="111" t="e">
        <f t="shared" si="13"/>
        <v>#REF!</v>
      </c>
      <c r="I45" s="111" t="e">
        <f t="shared" si="13"/>
        <v>#REF!</v>
      </c>
      <c r="J45" s="111" t="e">
        <f t="shared" si="13"/>
        <v>#REF!</v>
      </c>
      <c r="K45" s="111" t="e">
        <f t="shared" si="13"/>
        <v>#REF!</v>
      </c>
      <c r="L45" s="111" t="e">
        <f t="shared" si="13"/>
        <v>#REF!</v>
      </c>
      <c r="M45" s="111" t="e">
        <f t="shared" si="13"/>
        <v>#REF!</v>
      </c>
      <c r="N45" s="111" t="e">
        <f t="shared" si="13"/>
        <v>#REF!</v>
      </c>
      <c r="O45" s="7"/>
      <c r="P45" s="7"/>
      <c r="Q45" s="7"/>
      <c r="R45" s="7"/>
      <c r="S45" s="7"/>
      <c r="T45" s="7"/>
      <c r="U45" s="7"/>
      <c r="V45" s="7"/>
      <c r="W45" s="7"/>
      <c r="X45" s="7"/>
      <c r="Y45" s="7"/>
      <c r="Z45" s="7"/>
    </row>
    <row r="46" spans="1:26" ht="39.75" customHeight="1">
      <c r="A46" s="176" t="s">
        <v>157</v>
      </c>
      <c r="B46" s="177"/>
      <c r="C46" s="177"/>
      <c r="D46" s="177"/>
      <c r="E46" s="177"/>
      <c r="F46" s="177"/>
      <c r="G46" s="177"/>
      <c r="H46" s="177"/>
      <c r="I46" s="177"/>
      <c r="J46" s="178"/>
      <c r="K46" s="114"/>
      <c r="L46" s="114"/>
      <c r="M46" s="114"/>
      <c r="N46" s="114"/>
      <c r="O46" s="114"/>
      <c r="P46" s="114"/>
      <c r="Q46" s="114"/>
      <c r="R46" s="114"/>
      <c r="S46" s="114"/>
      <c r="T46" s="114"/>
      <c r="U46" s="114"/>
      <c r="V46" s="114"/>
      <c r="W46" s="114"/>
      <c r="X46" s="114"/>
      <c r="Y46" s="114"/>
      <c r="Z46" s="114"/>
    </row>
    <row r="47" spans="1:26" ht="30" customHeight="1">
      <c r="A47" s="170" t="s">
        <v>158</v>
      </c>
      <c r="B47" s="171"/>
      <c r="C47" s="171"/>
      <c r="D47" s="171"/>
      <c r="E47" s="171"/>
      <c r="F47" s="171"/>
      <c r="G47" s="171"/>
      <c r="H47" s="171"/>
      <c r="I47" s="171"/>
      <c r="J47" s="172"/>
      <c r="K47" s="114"/>
      <c r="L47" s="114"/>
      <c r="M47" s="114"/>
      <c r="N47" s="114"/>
      <c r="O47" s="114"/>
      <c r="P47" s="114"/>
      <c r="Q47" s="114"/>
      <c r="R47" s="114"/>
      <c r="S47" s="114"/>
      <c r="T47" s="114"/>
      <c r="U47" s="114"/>
      <c r="V47" s="114"/>
      <c r="W47" s="114"/>
      <c r="X47" s="114"/>
      <c r="Y47" s="114"/>
      <c r="Z47" s="114"/>
    </row>
    <row r="48" spans="1:26" ht="45.75" customHeight="1">
      <c r="A48" s="170" t="s">
        <v>159</v>
      </c>
      <c r="B48" s="171"/>
      <c r="C48" s="171"/>
      <c r="D48" s="171"/>
      <c r="E48" s="171"/>
      <c r="F48" s="171"/>
      <c r="G48" s="171"/>
      <c r="H48" s="171"/>
      <c r="I48" s="171"/>
      <c r="J48" s="172"/>
      <c r="K48" s="114"/>
      <c r="L48" s="114"/>
      <c r="M48" s="114"/>
      <c r="N48" s="114"/>
      <c r="O48" s="114"/>
      <c r="P48" s="114"/>
      <c r="Q48" s="114"/>
      <c r="R48" s="114"/>
      <c r="S48" s="114"/>
      <c r="T48" s="114"/>
      <c r="U48" s="114"/>
      <c r="V48" s="114"/>
      <c r="W48" s="114"/>
      <c r="X48" s="114"/>
      <c r="Y48" s="114"/>
      <c r="Z48" s="114"/>
    </row>
    <row r="49" spans="1:26" ht="45.75" customHeight="1">
      <c r="A49" s="115" t="s">
        <v>160</v>
      </c>
      <c r="B49" s="116" t="s">
        <v>161</v>
      </c>
      <c r="C49" s="117"/>
      <c r="D49" s="117"/>
      <c r="E49" s="117"/>
      <c r="F49" s="117"/>
      <c r="G49" s="117"/>
      <c r="H49" s="117"/>
      <c r="I49" s="117"/>
      <c r="J49" s="117"/>
      <c r="K49" s="114"/>
      <c r="L49" s="114"/>
      <c r="M49" s="114"/>
      <c r="N49" s="114"/>
      <c r="O49" s="114"/>
      <c r="P49" s="114"/>
      <c r="Q49" s="114"/>
      <c r="R49" s="114"/>
      <c r="S49" s="114"/>
      <c r="T49" s="114"/>
      <c r="U49" s="114"/>
      <c r="V49" s="114"/>
      <c r="W49" s="114"/>
      <c r="X49" s="114"/>
      <c r="Y49" s="114"/>
      <c r="Z49" s="114"/>
    </row>
    <row r="50" spans="1:26" ht="28.5" customHeight="1">
      <c r="A50" s="113" t="s">
        <v>132</v>
      </c>
      <c r="B50" s="105"/>
      <c r="C50" s="106" t="s">
        <v>133</v>
      </c>
      <c r="D50" s="106" t="s">
        <v>134</v>
      </c>
      <c r="E50" s="106" t="s">
        <v>135</v>
      </c>
      <c r="F50" s="106" t="s">
        <v>136</v>
      </c>
      <c r="G50" s="106" t="s">
        <v>137</v>
      </c>
      <c r="H50" s="106" t="s">
        <v>138</v>
      </c>
      <c r="I50" s="106" t="s">
        <v>139</v>
      </c>
      <c r="J50" s="106" t="s">
        <v>140</v>
      </c>
      <c r="K50" s="106" t="s">
        <v>141</v>
      </c>
      <c r="L50" s="106" t="s">
        <v>142</v>
      </c>
      <c r="M50" s="106" t="s">
        <v>143</v>
      </c>
      <c r="N50" s="106" t="s">
        <v>144</v>
      </c>
      <c r="O50" s="7"/>
      <c r="P50" s="7"/>
      <c r="Q50" s="7"/>
      <c r="R50" s="7"/>
      <c r="S50" s="7"/>
      <c r="T50" s="7"/>
      <c r="U50" s="7"/>
      <c r="V50" s="7"/>
      <c r="W50" s="7"/>
      <c r="X50" s="7"/>
      <c r="Y50" s="7"/>
      <c r="Z50" s="7"/>
    </row>
    <row r="51" spans="1:26" ht="12.75" customHeight="1">
      <c r="A51" s="118" t="s">
        <v>145</v>
      </c>
      <c r="B51" s="108" t="s">
        <v>33</v>
      </c>
      <c r="C51" s="119" t="e">
        <f t="shared" ref="C51:N51" si="14">C30-C9</f>
        <v>#REF!</v>
      </c>
      <c r="D51" s="119" t="e">
        <f t="shared" si="14"/>
        <v>#REF!</v>
      </c>
      <c r="E51" s="119" t="e">
        <f t="shared" si="14"/>
        <v>#REF!</v>
      </c>
      <c r="F51" s="119" t="e">
        <f t="shared" si="14"/>
        <v>#REF!</v>
      </c>
      <c r="G51" s="119" t="e">
        <f t="shared" si="14"/>
        <v>#REF!</v>
      </c>
      <c r="H51" s="119" t="e">
        <f t="shared" si="14"/>
        <v>#REF!</v>
      </c>
      <c r="I51" s="119" t="e">
        <f t="shared" si="14"/>
        <v>#REF!</v>
      </c>
      <c r="J51" s="119" t="e">
        <f t="shared" si="14"/>
        <v>#REF!</v>
      </c>
      <c r="K51" s="119" t="e">
        <f t="shared" si="14"/>
        <v>#REF!</v>
      </c>
      <c r="L51" s="119" t="e">
        <f t="shared" si="14"/>
        <v>#REF!</v>
      </c>
      <c r="M51" s="119" t="e">
        <f t="shared" si="14"/>
        <v>#REF!</v>
      </c>
      <c r="N51" s="119" t="e">
        <f t="shared" si="14"/>
        <v>#REF!</v>
      </c>
      <c r="O51" s="7"/>
      <c r="P51" s="7"/>
      <c r="Q51" s="7"/>
      <c r="R51" s="7"/>
      <c r="S51" s="7"/>
      <c r="T51" s="7"/>
      <c r="U51" s="7"/>
      <c r="V51" s="7"/>
      <c r="W51" s="7"/>
      <c r="X51" s="7"/>
      <c r="Y51" s="7"/>
      <c r="Z51" s="7"/>
    </row>
    <row r="52" spans="1:26" ht="12.75" customHeight="1">
      <c r="A52" s="107"/>
      <c r="B52" s="107" t="s">
        <v>146</v>
      </c>
      <c r="C52" s="119" t="e">
        <f t="shared" ref="C52:N52" si="15">C31-C10</f>
        <v>#REF!</v>
      </c>
      <c r="D52" s="119" t="e">
        <f t="shared" si="15"/>
        <v>#REF!</v>
      </c>
      <c r="E52" s="119" t="e">
        <f t="shared" si="15"/>
        <v>#REF!</v>
      </c>
      <c r="F52" s="119" t="e">
        <f t="shared" si="15"/>
        <v>#REF!</v>
      </c>
      <c r="G52" s="119" t="e">
        <f t="shared" si="15"/>
        <v>#REF!</v>
      </c>
      <c r="H52" s="119" t="e">
        <f t="shared" si="15"/>
        <v>#REF!</v>
      </c>
      <c r="I52" s="119" t="e">
        <f t="shared" si="15"/>
        <v>#REF!</v>
      </c>
      <c r="J52" s="119" t="e">
        <f t="shared" si="15"/>
        <v>#REF!</v>
      </c>
      <c r="K52" s="119" t="e">
        <f t="shared" si="15"/>
        <v>#REF!</v>
      </c>
      <c r="L52" s="119" t="e">
        <f t="shared" si="15"/>
        <v>#REF!</v>
      </c>
      <c r="M52" s="119" t="e">
        <f t="shared" si="15"/>
        <v>#REF!</v>
      </c>
      <c r="N52" s="119" t="e">
        <f t="shared" si="15"/>
        <v>#REF!</v>
      </c>
      <c r="O52" s="7"/>
      <c r="P52" s="7"/>
      <c r="Q52" s="7"/>
      <c r="R52" s="7"/>
      <c r="S52" s="7"/>
      <c r="T52" s="7"/>
      <c r="U52" s="7"/>
      <c r="V52" s="7"/>
      <c r="W52" s="7"/>
      <c r="X52" s="7"/>
      <c r="Y52" s="7"/>
      <c r="Z52" s="7"/>
    </row>
    <row r="53" spans="1:26" ht="12.75" customHeight="1">
      <c r="A53" s="107"/>
      <c r="B53" s="107" t="s">
        <v>147</v>
      </c>
      <c r="C53" s="119" t="e">
        <f t="shared" ref="C53:N53" si="16">C32-C11</f>
        <v>#REF!</v>
      </c>
      <c r="D53" s="119" t="e">
        <f t="shared" si="16"/>
        <v>#REF!</v>
      </c>
      <c r="E53" s="119" t="e">
        <f t="shared" si="16"/>
        <v>#REF!</v>
      </c>
      <c r="F53" s="119" t="e">
        <f t="shared" si="16"/>
        <v>#REF!</v>
      </c>
      <c r="G53" s="119" t="e">
        <f t="shared" si="16"/>
        <v>#REF!</v>
      </c>
      <c r="H53" s="119" t="e">
        <f t="shared" si="16"/>
        <v>#REF!</v>
      </c>
      <c r="I53" s="119" t="e">
        <f t="shared" si="16"/>
        <v>#REF!</v>
      </c>
      <c r="J53" s="119" t="e">
        <f t="shared" si="16"/>
        <v>#REF!</v>
      </c>
      <c r="K53" s="119" t="e">
        <f t="shared" si="16"/>
        <v>#REF!</v>
      </c>
      <c r="L53" s="119" t="e">
        <f t="shared" si="16"/>
        <v>#REF!</v>
      </c>
      <c r="M53" s="119" t="e">
        <f t="shared" si="16"/>
        <v>#REF!</v>
      </c>
      <c r="N53" s="119" t="e">
        <f t="shared" si="16"/>
        <v>#REF!</v>
      </c>
      <c r="O53" s="7"/>
      <c r="P53" s="7"/>
      <c r="Q53" s="7"/>
      <c r="R53" s="7"/>
      <c r="S53" s="7"/>
      <c r="T53" s="7"/>
      <c r="U53" s="7"/>
      <c r="V53" s="7"/>
      <c r="W53" s="7"/>
      <c r="X53" s="7"/>
      <c r="Y53" s="7"/>
      <c r="Z53" s="7"/>
    </row>
    <row r="54" spans="1:26" ht="12.75" customHeight="1">
      <c r="A54" s="107"/>
      <c r="B54" s="107" t="s">
        <v>148</v>
      </c>
      <c r="C54" s="119" t="e">
        <f t="shared" ref="C54:N54" si="17">C33-C12</f>
        <v>#REF!</v>
      </c>
      <c r="D54" s="119" t="e">
        <f t="shared" si="17"/>
        <v>#REF!</v>
      </c>
      <c r="E54" s="119" t="e">
        <f t="shared" si="17"/>
        <v>#REF!</v>
      </c>
      <c r="F54" s="119" t="e">
        <f t="shared" si="17"/>
        <v>#REF!</v>
      </c>
      <c r="G54" s="119" t="e">
        <f t="shared" si="17"/>
        <v>#REF!</v>
      </c>
      <c r="H54" s="119" t="e">
        <f t="shared" si="17"/>
        <v>#REF!</v>
      </c>
      <c r="I54" s="119" t="e">
        <f t="shared" si="17"/>
        <v>#REF!</v>
      </c>
      <c r="J54" s="119" t="e">
        <f t="shared" si="17"/>
        <v>#REF!</v>
      </c>
      <c r="K54" s="119" t="e">
        <f t="shared" si="17"/>
        <v>#REF!</v>
      </c>
      <c r="L54" s="119" t="e">
        <f t="shared" si="17"/>
        <v>#REF!</v>
      </c>
      <c r="M54" s="119" t="e">
        <f t="shared" si="17"/>
        <v>#REF!</v>
      </c>
      <c r="N54" s="119" t="e">
        <f t="shared" si="17"/>
        <v>#REF!</v>
      </c>
      <c r="O54" s="7"/>
      <c r="P54" s="7"/>
      <c r="Q54" s="7"/>
      <c r="R54" s="7"/>
      <c r="S54" s="7"/>
      <c r="T54" s="7"/>
      <c r="U54" s="7"/>
      <c r="V54" s="7"/>
      <c r="W54" s="7"/>
      <c r="X54" s="7"/>
      <c r="Y54" s="7"/>
      <c r="Z54" s="7"/>
    </row>
    <row r="55" spans="1:26" ht="12.75" customHeight="1">
      <c r="A55" s="107" t="s">
        <v>149</v>
      </c>
      <c r="B55" s="107" t="s">
        <v>33</v>
      </c>
      <c r="C55" s="119" t="e">
        <f t="shared" ref="C55:N55" si="18">C34-C13</f>
        <v>#REF!</v>
      </c>
      <c r="D55" s="119" t="e">
        <f t="shared" si="18"/>
        <v>#REF!</v>
      </c>
      <c r="E55" s="119" t="e">
        <f t="shared" si="18"/>
        <v>#REF!</v>
      </c>
      <c r="F55" s="119" t="e">
        <f t="shared" si="18"/>
        <v>#REF!</v>
      </c>
      <c r="G55" s="119" t="e">
        <f t="shared" si="18"/>
        <v>#REF!</v>
      </c>
      <c r="H55" s="119" t="e">
        <f t="shared" si="18"/>
        <v>#REF!</v>
      </c>
      <c r="I55" s="119" t="e">
        <f t="shared" si="18"/>
        <v>#REF!</v>
      </c>
      <c r="J55" s="119" t="e">
        <f t="shared" si="18"/>
        <v>#REF!</v>
      </c>
      <c r="K55" s="119" t="e">
        <f t="shared" si="18"/>
        <v>#REF!</v>
      </c>
      <c r="L55" s="119" t="e">
        <f t="shared" si="18"/>
        <v>#REF!</v>
      </c>
      <c r="M55" s="119" t="e">
        <f t="shared" si="18"/>
        <v>#REF!</v>
      </c>
      <c r="N55" s="119" t="e">
        <f t="shared" si="18"/>
        <v>#REF!</v>
      </c>
      <c r="O55" s="7"/>
      <c r="P55" s="7"/>
      <c r="Q55" s="7"/>
      <c r="R55" s="7"/>
      <c r="S55" s="7"/>
      <c r="T55" s="7"/>
      <c r="U55" s="7"/>
      <c r="V55" s="7"/>
      <c r="W55" s="7"/>
      <c r="X55" s="7"/>
      <c r="Y55" s="7"/>
      <c r="Z55" s="7"/>
    </row>
    <row r="56" spans="1:26" ht="12.75" customHeight="1">
      <c r="A56" s="107"/>
      <c r="B56" s="107" t="s">
        <v>146</v>
      </c>
      <c r="C56" s="119" t="e">
        <f t="shared" ref="C56:N56" si="19">C35-C14</f>
        <v>#REF!</v>
      </c>
      <c r="D56" s="119" t="e">
        <f t="shared" si="19"/>
        <v>#REF!</v>
      </c>
      <c r="E56" s="119" t="e">
        <f t="shared" si="19"/>
        <v>#REF!</v>
      </c>
      <c r="F56" s="119" t="e">
        <f t="shared" si="19"/>
        <v>#REF!</v>
      </c>
      <c r="G56" s="119" t="e">
        <f t="shared" si="19"/>
        <v>#REF!</v>
      </c>
      <c r="H56" s="119" t="e">
        <f t="shared" si="19"/>
        <v>#REF!</v>
      </c>
      <c r="I56" s="119" t="e">
        <f t="shared" si="19"/>
        <v>#REF!</v>
      </c>
      <c r="J56" s="119" t="e">
        <f t="shared" si="19"/>
        <v>#REF!</v>
      </c>
      <c r="K56" s="119" t="e">
        <f t="shared" si="19"/>
        <v>#REF!</v>
      </c>
      <c r="L56" s="119" t="e">
        <f t="shared" si="19"/>
        <v>#REF!</v>
      </c>
      <c r="M56" s="119" t="e">
        <f t="shared" si="19"/>
        <v>#REF!</v>
      </c>
      <c r="N56" s="119" t="e">
        <f t="shared" si="19"/>
        <v>#REF!</v>
      </c>
      <c r="O56" s="7"/>
      <c r="P56" s="7"/>
      <c r="Q56" s="7"/>
      <c r="R56" s="7"/>
      <c r="S56" s="7"/>
      <c r="T56" s="7"/>
      <c r="U56" s="7"/>
      <c r="V56" s="7"/>
      <c r="W56" s="7"/>
      <c r="X56" s="7"/>
      <c r="Y56" s="7"/>
      <c r="Z56" s="7"/>
    </row>
    <row r="57" spans="1:26" ht="12.75" customHeight="1">
      <c r="A57" s="107"/>
      <c r="B57" s="107" t="s">
        <v>147</v>
      </c>
      <c r="C57" s="119" t="e">
        <f t="shared" ref="C57:N57" si="20">C36-C15</f>
        <v>#REF!</v>
      </c>
      <c r="D57" s="119" t="e">
        <f t="shared" si="20"/>
        <v>#REF!</v>
      </c>
      <c r="E57" s="119" t="e">
        <f t="shared" si="20"/>
        <v>#REF!</v>
      </c>
      <c r="F57" s="119" t="e">
        <f t="shared" si="20"/>
        <v>#REF!</v>
      </c>
      <c r="G57" s="119" t="e">
        <f t="shared" si="20"/>
        <v>#REF!</v>
      </c>
      <c r="H57" s="119" t="e">
        <f t="shared" si="20"/>
        <v>#REF!</v>
      </c>
      <c r="I57" s="119" t="e">
        <f t="shared" si="20"/>
        <v>#REF!</v>
      </c>
      <c r="J57" s="119" t="e">
        <f t="shared" si="20"/>
        <v>#REF!</v>
      </c>
      <c r="K57" s="119" t="e">
        <f t="shared" si="20"/>
        <v>#REF!</v>
      </c>
      <c r="L57" s="119" t="e">
        <f t="shared" si="20"/>
        <v>#REF!</v>
      </c>
      <c r="M57" s="119" t="e">
        <f t="shared" si="20"/>
        <v>#REF!</v>
      </c>
      <c r="N57" s="119" t="e">
        <f t="shared" si="20"/>
        <v>#REF!</v>
      </c>
      <c r="O57" s="7"/>
      <c r="P57" s="7"/>
      <c r="Q57" s="7"/>
      <c r="R57" s="7"/>
      <c r="S57" s="7"/>
      <c r="T57" s="7"/>
      <c r="U57" s="7"/>
      <c r="V57" s="7"/>
      <c r="W57" s="7"/>
      <c r="X57" s="7"/>
      <c r="Y57" s="7"/>
      <c r="Z57" s="7"/>
    </row>
    <row r="58" spans="1:26" ht="12.75" customHeight="1">
      <c r="A58" s="107"/>
      <c r="B58" s="107" t="s">
        <v>148</v>
      </c>
      <c r="C58" s="119" t="e">
        <f t="shared" ref="C58:N58" si="21">C37-C16</f>
        <v>#REF!</v>
      </c>
      <c r="D58" s="119" t="e">
        <f t="shared" si="21"/>
        <v>#REF!</v>
      </c>
      <c r="E58" s="119" t="e">
        <f t="shared" si="21"/>
        <v>#REF!</v>
      </c>
      <c r="F58" s="119" t="e">
        <f t="shared" si="21"/>
        <v>#REF!</v>
      </c>
      <c r="G58" s="119" t="e">
        <f t="shared" si="21"/>
        <v>#REF!</v>
      </c>
      <c r="H58" s="119" t="e">
        <f t="shared" si="21"/>
        <v>#REF!</v>
      </c>
      <c r="I58" s="119" t="e">
        <f t="shared" si="21"/>
        <v>#REF!</v>
      </c>
      <c r="J58" s="119" t="e">
        <f t="shared" si="21"/>
        <v>#REF!</v>
      </c>
      <c r="K58" s="119" t="e">
        <f t="shared" si="21"/>
        <v>#REF!</v>
      </c>
      <c r="L58" s="119" t="e">
        <f t="shared" si="21"/>
        <v>#REF!</v>
      </c>
      <c r="M58" s="119" t="e">
        <f t="shared" si="21"/>
        <v>#REF!</v>
      </c>
      <c r="N58" s="119" t="e">
        <f t="shared" si="21"/>
        <v>#REF!</v>
      </c>
      <c r="O58" s="7"/>
      <c r="P58" s="7"/>
      <c r="Q58" s="7"/>
      <c r="R58" s="7"/>
      <c r="S58" s="7"/>
      <c r="T58" s="7"/>
      <c r="U58" s="7"/>
      <c r="V58" s="7"/>
      <c r="W58" s="7"/>
      <c r="X58" s="7"/>
      <c r="Y58" s="7"/>
      <c r="Z58" s="7"/>
    </row>
    <row r="59" spans="1:26" ht="12.75" customHeight="1">
      <c r="A59" s="107" t="s">
        <v>150</v>
      </c>
      <c r="B59" s="107" t="s">
        <v>33</v>
      </c>
      <c r="C59" s="119" t="e">
        <f t="shared" ref="C59:N59" si="22">C38-C17</f>
        <v>#REF!</v>
      </c>
      <c r="D59" s="119" t="e">
        <f t="shared" si="22"/>
        <v>#REF!</v>
      </c>
      <c r="E59" s="119" t="e">
        <f t="shared" si="22"/>
        <v>#REF!</v>
      </c>
      <c r="F59" s="119" t="e">
        <f t="shared" si="22"/>
        <v>#REF!</v>
      </c>
      <c r="G59" s="119" t="e">
        <f t="shared" si="22"/>
        <v>#REF!</v>
      </c>
      <c r="H59" s="119" t="e">
        <f t="shared" si="22"/>
        <v>#REF!</v>
      </c>
      <c r="I59" s="119" t="e">
        <f t="shared" si="22"/>
        <v>#REF!</v>
      </c>
      <c r="J59" s="119" t="e">
        <f t="shared" si="22"/>
        <v>#REF!</v>
      </c>
      <c r="K59" s="119" t="e">
        <f t="shared" si="22"/>
        <v>#REF!</v>
      </c>
      <c r="L59" s="119" t="e">
        <f t="shared" si="22"/>
        <v>#REF!</v>
      </c>
      <c r="M59" s="119" t="e">
        <f t="shared" si="22"/>
        <v>#REF!</v>
      </c>
      <c r="N59" s="119" t="e">
        <f t="shared" si="22"/>
        <v>#REF!</v>
      </c>
      <c r="O59" s="7"/>
      <c r="P59" s="7"/>
      <c r="Q59" s="7"/>
      <c r="R59" s="7"/>
      <c r="S59" s="7"/>
      <c r="T59" s="7"/>
      <c r="U59" s="7"/>
      <c r="V59" s="7"/>
      <c r="W59" s="7"/>
      <c r="X59" s="7"/>
      <c r="Y59" s="7"/>
      <c r="Z59" s="7"/>
    </row>
    <row r="60" spans="1:26" ht="12.75" customHeight="1">
      <c r="A60" s="107"/>
      <c r="B60" s="107" t="s">
        <v>146</v>
      </c>
      <c r="C60" s="119" t="e">
        <f t="shared" ref="C60:N60" si="23">C39-C18</f>
        <v>#REF!</v>
      </c>
      <c r="D60" s="119" t="e">
        <f t="shared" si="23"/>
        <v>#REF!</v>
      </c>
      <c r="E60" s="119" t="e">
        <f t="shared" si="23"/>
        <v>#REF!</v>
      </c>
      <c r="F60" s="119" t="e">
        <f t="shared" si="23"/>
        <v>#REF!</v>
      </c>
      <c r="G60" s="119" t="e">
        <f t="shared" si="23"/>
        <v>#REF!</v>
      </c>
      <c r="H60" s="119" t="e">
        <f t="shared" si="23"/>
        <v>#REF!</v>
      </c>
      <c r="I60" s="119" t="e">
        <f t="shared" si="23"/>
        <v>#REF!</v>
      </c>
      <c r="J60" s="119" t="e">
        <f t="shared" si="23"/>
        <v>#REF!</v>
      </c>
      <c r="K60" s="119" t="e">
        <f t="shared" si="23"/>
        <v>#REF!</v>
      </c>
      <c r="L60" s="119" t="e">
        <f t="shared" si="23"/>
        <v>#REF!</v>
      </c>
      <c r="M60" s="119" t="e">
        <f t="shared" si="23"/>
        <v>#REF!</v>
      </c>
      <c r="N60" s="119" t="e">
        <f t="shared" si="23"/>
        <v>#REF!</v>
      </c>
      <c r="O60" s="7"/>
      <c r="P60" s="7"/>
      <c r="Q60" s="7"/>
      <c r="R60" s="7"/>
      <c r="S60" s="7"/>
      <c r="T60" s="7"/>
      <c r="U60" s="7"/>
      <c r="V60" s="7"/>
      <c r="W60" s="7"/>
      <c r="X60" s="7"/>
      <c r="Y60" s="7"/>
      <c r="Z60" s="7"/>
    </row>
    <row r="61" spans="1:26" ht="12.75" customHeight="1">
      <c r="A61" s="107"/>
      <c r="B61" s="107" t="s">
        <v>147</v>
      </c>
      <c r="C61" s="119" t="e">
        <f t="shared" ref="C61:N61" si="24">C40-C19</f>
        <v>#REF!</v>
      </c>
      <c r="D61" s="119" t="e">
        <f t="shared" si="24"/>
        <v>#REF!</v>
      </c>
      <c r="E61" s="119" t="e">
        <f t="shared" si="24"/>
        <v>#REF!</v>
      </c>
      <c r="F61" s="119" t="e">
        <f t="shared" si="24"/>
        <v>#REF!</v>
      </c>
      <c r="G61" s="119" t="e">
        <f t="shared" si="24"/>
        <v>#REF!</v>
      </c>
      <c r="H61" s="119" t="e">
        <f t="shared" si="24"/>
        <v>#REF!</v>
      </c>
      <c r="I61" s="119" t="e">
        <f t="shared" si="24"/>
        <v>#REF!</v>
      </c>
      <c r="J61" s="119" t="e">
        <f t="shared" si="24"/>
        <v>#REF!</v>
      </c>
      <c r="K61" s="119" t="e">
        <f t="shared" si="24"/>
        <v>#REF!</v>
      </c>
      <c r="L61" s="119" t="e">
        <f t="shared" si="24"/>
        <v>#REF!</v>
      </c>
      <c r="M61" s="119" t="e">
        <f t="shared" si="24"/>
        <v>#REF!</v>
      </c>
      <c r="N61" s="119" t="e">
        <f t="shared" si="24"/>
        <v>#REF!</v>
      </c>
      <c r="O61" s="7"/>
      <c r="P61" s="7"/>
      <c r="Q61" s="7"/>
      <c r="R61" s="7"/>
      <c r="S61" s="7"/>
      <c r="T61" s="7"/>
      <c r="U61" s="7"/>
      <c r="V61" s="7"/>
      <c r="W61" s="7"/>
      <c r="X61" s="7"/>
      <c r="Y61" s="7"/>
      <c r="Z61" s="7"/>
    </row>
    <row r="62" spans="1:26" ht="12.75" customHeight="1">
      <c r="A62" s="107"/>
      <c r="B62" s="107" t="s">
        <v>148</v>
      </c>
      <c r="C62" s="119" t="e">
        <f t="shared" ref="C62:N62" si="25">C41-C20</f>
        <v>#REF!</v>
      </c>
      <c r="D62" s="119" t="e">
        <f t="shared" si="25"/>
        <v>#REF!</v>
      </c>
      <c r="E62" s="119" t="e">
        <f t="shared" si="25"/>
        <v>#REF!</v>
      </c>
      <c r="F62" s="119" t="e">
        <f t="shared" si="25"/>
        <v>#REF!</v>
      </c>
      <c r="G62" s="119" t="e">
        <f t="shared" si="25"/>
        <v>#REF!</v>
      </c>
      <c r="H62" s="119" t="e">
        <f t="shared" si="25"/>
        <v>#REF!</v>
      </c>
      <c r="I62" s="119" t="e">
        <f t="shared" si="25"/>
        <v>#REF!</v>
      </c>
      <c r="J62" s="119" t="e">
        <f t="shared" si="25"/>
        <v>#REF!</v>
      </c>
      <c r="K62" s="119" t="e">
        <f t="shared" si="25"/>
        <v>#REF!</v>
      </c>
      <c r="L62" s="119" t="e">
        <f t="shared" si="25"/>
        <v>#REF!</v>
      </c>
      <c r="M62" s="119" t="e">
        <f t="shared" si="25"/>
        <v>#REF!</v>
      </c>
      <c r="N62" s="119" t="e">
        <f t="shared" si="25"/>
        <v>#REF!</v>
      </c>
      <c r="O62" s="7"/>
      <c r="P62" s="7"/>
      <c r="Q62" s="7"/>
      <c r="R62" s="7"/>
      <c r="S62" s="7"/>
      <c r="T62" s="7"/>
      <c r="U62" s="7"/>
      <c r="V62" s="7"/>
      <c r="W62" s="7"/>
      <c r="X62" s="7"/>
      <c r="Y62" s="7"/>
      <c r="Z62" s="7"/>
    </row>
    <row r="63" spans="1:26" ht="12.75" customHeight="1">
      <c r="A63" s="107" t="s">
        <v>132</v>
      </c>
      <c r="B63" s="107" t="s">
        <v>33</v>
      </c>
      <c r="C63" s="119" t="e">
        <f t="shared" ref="C63:N63" si="26">C42-C21</f>
        <v>#REF!</v>
      </c>
      <c r="D63" s="119" t="e">
        <f t="shared" si="26"/>
        <v>#REF!</v>
      </c>
      <c r="E63" s="119" t="e">
        <f t="shared" si="26"/>
        <v>#REF!</v>
      </c>
      <c r="F63" s="119" t="e">
        <f t="shared" si="26"/>
        <v>#REF!</v>
      </c>
      <c r="G63" s="119" t="e">
        <f t="shared" si="26"/>
        <v>#REF!</v>
      </c>
      <c r="H63" s="119" t="e">
        <f t="shared" si="26"/>
        <v>#REF!</v>
      </c>
      <c r="I63" s="119" t="e">
        <f t="shared" si="26"/>
        <v>#REF!</v>
      </c>
      <c r="J63" s="119" t="e">
        <f t="shared" si="26"/>
        <v>#REF!</v>
      </c>
      <c r="K63" s="119" t="e">
        <f t="shared" si="26"/>
        <v>#REF!</v>
      </c>
      <c r="L63" s="119" t="e">
        <f t="shared" si="26"/>
        <v>#REF!</v>
      </c>
      <c r="M63" s="119" t="e">
        <f t="shared" si="26"/>
        <v>#REF!</v>
      </c>
      <c r="N63" s="119" t="e">
        <f t="shared" si="26"/>
        <v>#REF!</v>
      </c>
      <c r="O63" s="7"/>
      <c r="P63" s="7"/>
      <c r="Q63" s="7"/>
      <c r="R63" s="7"/>
      <c r="S63" s="7"/>
      <c r="T63" s="7"/>
      <c r="U63" s="7"/>
      <c r="V63" s="7"/>
      <c r="W63" s="7"/>
      <c r="X63" s="7"/>
      <c r="Y63" s="7"/>
      <c r="Z63" s="7"/>
    </row>
    <row r="64" spans="1:26" ht="12.75" customHeight="1">
      <c r="A64" s="107"/>
      <c r="B64" s="107" t="s">
        <v>146</v>
      </c>
      <c r="C64" s="119" t="e">
        <f t="shared" ref="C64:N64" si="27">C43-C22</f>
        <v>#REF!</v>
      </c>
      <c r="D64" s="119" t="e">
        <f t="shared" si="27"/>
        <v>#REF!</v>
      </c>
      <c r="E64" s="119" t="e">
        <f t="shared" si="27"/>
        <v>#REF!</v>
      </c>
      <c r="F64" s="119" t="e">
        <f t="shared" si="27"/>
        <v>#REF!</v>
      </c>
      <c r="G64" s="119" t="e">
        <f t="shared" si="27"/>
        <v>#REF!</v>
      </c>
      <c r="H64" s="119" t="e">
        <f t="shared" si="27"/>
        <v>#REF!</v>
      </c>
      <c r="I64" s="119" t="e">
        <f t="shared" si="27"/>
        <v>#REF!</v>
      </c>
      <c r="J64" s="119" t="e">
        <f t="shared" si="27"/>
        <v>#REF!</v>
      </c>
      <c r="K64" s="119" t="e">
        <f t="shared" si="27"/>
        <v>#REF!</v>
      </c>
      <c r="L64" s="119" t="e">
        <f t="shared" si="27"/>
        <v>#REF!</v>
      </c>
      <c r="M64" s="119" t="e">
        <f t="shared" si="27"/>
        <v>#REF!</v>
      </c>
      <c r="N64" s="119" t="e">
        <f t="shared" si="27"/>
        <v>#REF!</v>
      </c>
      <c r="O64" s="7"/>
      <c r="P64" s="7"/>
      <c r="Q64" s="7"/>
      <c r="R64" s="7"/>
      <c r="S64" s="7"/>
      <c r="T64" s="7"/>
      <c r="U64" s="7"/>
      <c r="V64" s="7"/>
      <c r="W64" s="7"/>
      <c r="X64" s="7"/>
      <c r="Y64" s="7"/>
      <c r="Z64" s="7"/>
    </row>
    <row r="65" spans="1:26" ht="12.75" customHeight="1">
      <c r="A65" s="107"/>
      <c r="B65" s="107" t="s">
        <v>147</v>
      </c>
      <c r="C65" s="119" t="e">
        <f t="shared" ref="C65:N65" si="28">C44-C23</f>
        <v>#REF!</v>
      </c>
      <c r="D65" s="119" t="e">
        <f t="shared" si="28"/>
        <v>#REF!</v>
      </c>
      <c r="E65" s="119" t="e">
        <f t="shared" si="28"/>
        <v>#REF!</v>
      </c>
      <c r="F65" s="119" t="e">
        <f t="shared" si="28"/>
        <v>#REF!</v>
      </c>
      <c r="G65" s="119" t="e">
        <f t="shared" si="28"/>
        <v>#REF!</v>
      </c>
      <c r="H65" s="119" t="e">
        <f t="shared" si="28"/>
        <v>#REF!</v>
      </c>
      <c r="I65" s="119" t="e">
        <f t="shared" si="28"/>
        <v>#REF!</v>
      </c>
      <c r="J65" s="119" t="e">
        <f t="shared" si="28"/>
        <v>#REF!</v>
      </c>
      <c r="K65" s="119" t="e">
        <f t="shared" si="28"/>
        <v>#REF!</v>
      </c>
      <c r="L65" s="119" t="e">
        <f t="shared" si="28"/>
        <v>#REF!</v>
      </c>
      <c r="M65" s="119" t="e">
        <f t="shared" si="28"/>
        <v>#REF!</v>
      </c>
      <c r="N65" s="119" t="e">
        <f t="shared" si="28"/>
        <v>#REF!</v>
      </c>
      <c r="O65" s="7"/>
      <c r="P65" s="7"/>
      <c r="Q65" s="7"/>
      <c r="R65" s="7"/>
      <c r="S65" s="7"/>
      <c r="T65" s="7"/>
      <c r="U65" s="7"/>
      <c r="V65" s="7"/>
      <c r="W65" s="7"/>
      <c r="X65" s="7"/>
      <c r="Y65" s="7"/>
      <c r="Z65" s="7"/>
    </row>
    <row r="66" spans="1:26" ht="12.75" customHeight="1">
      <c r="A66" s="7"/>
      <c r="B66" s="7" t="s">
        <v>148</v>
      </c>
      <c r="C66" s="119" t="e">
        <f t="shared" ref="C66:N66" si="29">C45-C24</f>
        <v>#REF!</v>
      </c>
      <c r="D66" s="119" t="e">
        <f t="shared" si="29"/>
        <v>#REF!</v>
      </c>
      <c r="E66" s="119" t="e">
        <f t="shared" si="29"/>
        <v>#REF!</v>
      </c>
      <c r="F66" s="119" t="e">
        <f t="shared" si="29"/>
        <v>#REF!</v>
      </c>
      <c r="G66" s="119" t="e">
        <f t="shared" si="29"/>
        <v>#REF!</v>
      </c>
      <c r="H66" s="119" t="e">
        <f t="shared" si="29"/>
        <v>#REF!</v>
      </c>
      <c r="I66" s="119" t="e">
        <f t="shared" si="29"/>
        <v>#REF!</v>
      </c>
      <c r="J66" s="119" t="e">
        <f t="shared" si="29"/>
        <v>#REF!</v>
      </c>
      <c r="K66" s="119" t="e">
        <f t="shared" si="29"/>
        <v>#REF!</v>
      </c>
      <c r="L66" s="119" t="e">
        <f t="shared" si="29"/>
        <v>#REF!</v>
      </c>
      <c r="M66" s="119" t="e">
        <f t="shared" si="29"/>
        <v>#REF!</v>
      </c>
      <c r="N66" s="119" t="e">
        <f t="shared" si="29"/>
        <v>#REF!</v>
      </c>
      <c r="O66" s="7"/>
      <c r="P66" s="7"/>
      <c r="Q66" s="7"/>
      <c r="R66" s="7"/>
      <c r="S66" s="7"/>
      <c r="T66" s="7"/>
      <c r="U66" s="7"/>
      <c r="V66" s="7"/>
      <c r="W66" s="7"/>
      <c r="X66" s="7"/>
      <c r="Y66" s="7"/>
      <c r="Z66" s="7"/>
    </row>
    <row r="67" spans="1:26" ht="189" customHeight="1">
      <c r="A67" s="176" t="s">
        <v>162</v>
      </c>
      <c r="B67" s="177"/>
      <c r="C67" s="177"/>
      <c r="D67" s="177"/>
      <c r="E67" s="177"/>
      <c r="F67" s="177"/>
      <c r="G67" s="177"/>
      <c r="H67" s="177"/>
      <c r="I67" s="177"/>
      <c r="J67" s="178"/>
      <c r="K67" s="120"/>
      <c r="L67" s="120"/>
      <c r="M67" s="120"/>
      <c r="N67" s="120"/>
      <c r="O67" s="7"/>
      <c r="P67" s="7"/>
      <c r="Q67" s="7"/>
      <c r="R67" s="7"/>
      <c r="S67" s="7"/>
      <c r="T67" s="7"/>
      <c r="U67" s="7"/>
      <c r="V67" s="7"/>
      <c r="W67" s="7"/>
      <c r="X67" s="7"/>
      <c r="Y67" s="7"/>
      <c r="Z67" s="7"/>
    </row>
    <row r="68" spans="1:26" ht="24" customHeight="1">
      <c r="A68" s="170" t="s">
        <v>163</v>
      </c>
      <c r="B68" s="171"/>
      <c r="C68" s="171"/>
      <c r="D68" s="171"/>
      <c r="E68" s="171"/>
      <c r="F68" s="171"/>
      <c r="G68" s="171"/>
      <c r="H68" s="171"/>
      <c r="I68" s="171"/>
      <c r="J68" s="172"/>
      <c r="K68" s="120"/>
      <c r="L68" s="120"/>
      <c r="M68" s="120"/>
      <c r="N68" s="120"/>
      <c r="O68" s="7"/>
      <c r="P68" s="7"/>
      <c r="Q68" s="7"/>
      <c r="R68" s="7"/>
      <c r="S68" s="7"/>
      <c r="T68" s="7"/>
      <c r="U68" s="7"/>
      <c r="V68" s="7"/>
      <c r="W68" s="7"/>
      <c r="X68" s="7"/>
      <c r="Y68" s="7"/>
      <c r="Z68" s="7"/>
    </row>
    <row r="69" spans="1:26" ht="24" customHeight="1">
      <c r="A69" s="170" t="s">
        <v>164</v>
      </c>
      <c r="B69" s="171"/>
      <c r="C69" s="171"/>
      <c r="D69" s="171"/>
      <c r="E69" s="171"/>
      <c r="F69" s="171"/>
      <c r="G69" s="171"/>
      <c r="H69" s="171"/>
      <c r="I69" s="171"/>
      <c r="J69" s="172"/>
      <c r="K69" s="120"/>
      <c r="L69" s="120"/>
      <c r="M69" s="120"/>
      <c r="N69" s="120"/>
      <c r="O69" s="7"/>
      <c r="P69" s="7"/>
      <c r="Q69" s="7"/>
      <c r="R69" s="7"/>
      <c r="S69" s="7"/>
      <c r="T69" s="7"/>
      <c r="U69" s="7"/>
      <c r="V69" s="7"/>
      <c r="W69" s="7"/>
      <c r="X69" s="7"/>
      <c r="Y69" s="7"/>
      <c r="Z69" s="7"/>
    </row>
    <row r="70" spans="1:26" ht="27.75" customHeight="1">
      <c r="A70" s="170"/>
      <c r="B70" s="171"/>
      <c r="C70" s="171"/>
      <c r="D70" s="171"/>
      <c r="E70" s="171"/>
      <c r="F70" s="171"/>
      <c r="G70" s="171"/>
      <c r="H70" s="171"/>
      <c r="I70" s="171"/>
      <c r="J70" s="172"/>
      <c r="K70" s="120"/>
      <c r="L70" s="120"/>
      <c r="M70" s="120"/>
      <c r="N70" s="120"/>
      <c r="O70" s="7"/>
      <c r="P70" s="7"/>
      <c r="Q70" s="7"/>
      <c r="R70" s="7"/>
      <c r="S70" s="7"/>
      <c r="T70" s="7"/>
      <c r="U70" s="7"/>
      <c r="V70" s="7"/>
      <c r="W70" s="7"/>
      <c r="X70" s="7"/>
      <c r="Y70" s="7"/>
      <c r="Z70" s="7"/>
    </row>
    <row r="71" spans="1:26" ht="28.5" customHeight="1">
      <c r="A71" s="113" t="s">
        <v>132</v>
      </c>
      <c r="B71" s="105"/>
      <c r="C71" s="106" t="s">
        <v>133</v>
      </c>
      <c r="D71" s="106" t="s">
        <v>134</v>
      </c>
      <c r="E71" s="106" t="s">
        <v>135</v>
      </c>
      <c r="F71" s="106" t="s">
        <v>136</v>
      </c>
      <c r="G71" s="106" t="s">
        <v>137</v>
      </c>
      <c r="H71" s="106" t="s">
        <v>138</v>
      </c>
      <c r="I71" s="106" t="s">
        <v>139</v>
      </c>
      <c r="J71" s="106" t="s">
        <v>140</v>
      </c>
      <c r="K71" s="106" t="s">
        <v>141</v>
      </c>
      <c r="L71" s="106" t="s">
        <v>142</v>
      </c>
      <c r="M71" s="106" t="s">
        <v>143</v>
      </c>
      <c r="N71" s="106" t="s">
        <v>144</v>
      </c>
      <c r="O71" s="7"/>
      <c r="P71" s="7"/>
      <c r="Q71" s="7"/>
      <c r="R71" s="7"/>
      <c r="S71" s="7"/>
      <c r="T71" s="7"/>
      <c r="U71" s="7"/>
      <c r="V71" s="7"/>
      <c r="W71" s="7"/>
      <c r="X71" s="7"/>
      <c r="Y71" s="7"/>
      <c r="Z71" s="7"/>
    </row>
    <row r="72" spans="1:26" ht="12.75" customHeight="1">
      <c r="A72" s="121" t="s">
        <v>145</v>
      </c>
      <c r="B72" s="122" t="s">
        <v>33</v>
      </c>
      <c r="C72" s="123" t="e">
        <f t="shared" ref="C72:N72" si="30">(C51/C9)*100</f>
        <v>#REF!</v>
      </c>
      <c r="D72" s="123" t="e">
        <f t="shared" si="30"/>
        <v>#REF!</v>
      </c>
      <c r="E72" s="123" t="e">
        <f t="shared" si="30"/>
        <v>#REF!</v>
      </c>
      <c r="F72" s="123" t="e">
        <f t="shared" si="30"/>
        <v>#REF!</v>
      </c>
      <c r="G72" s="123" t="e">
        <f t="shared" si="30"/>
        <v>#REF!</v>
      </c>
      <c r="H72" s="123" t="e">
        <f t="shared" si="30"/>
        <v>#REF!</v>
      </c>
      <c r="I72" s="123" t="e">
        <f t="shared" si="30"/>
        <v>#REF!</v>
      </c>
      <c r="J72" s="123" t="e">
        <f t="shared" si="30"/>
        <v>#REF!</v>
      </c>
      <c r="K72" s="123" t="e">
        <f t="shared" si="30"/>
        <v>#REF!</v>
      </c>
      <c r="L72" s="123" t="e">
        <f t="shared" si="30"/>
        <v>#REF!</v>
      </c>
      <c r="M72" s="123" t="e">
        <f t="shared" si="30"/>
        <v>#REF!</v>
      </c>
      <c r="N72" s="123" t="e">
        <f t="shared" si="30"/>
        <v>#REF!</v>
      </c>
      <c r="O72" s="7"/>
      <c r="P72" s="7"/>
      <c r="Q72" s="7"/>
      <c r="R72" s="7"/>
      <c r="S72" s="7"/>
      <c r="T72" s="7"/>
      <c r="U72" s="7"/>
      <c r="V72" s="7"/>
      <c r="W72" s="7"/>
      <c r="X72" s="7"/>
      <c r="Y72" s="7"/>
      <c r="Z72" s="7"/>
    </row>
    <row r="73" spans="1:26" ht="12.75" customHeight="1">
      <c r="A73" s="121"/>
      <c r="B73" s="122" t="s">
        <v>146</v>
      </c>
      <c r="C73" s="123" t="e">
        <f t="shared" ref="C73:N73" si="31">(C52/C10)*100</f>
        <v>#REF!</v>
      </c>
      <c r="D73" s="123" t="e">
        <f t="shared" si="31"/>
        <v>#REF!</v>
      </c>
      <c r="E73" s="123" t="e">
        <f t="shared" si="31"/>
        <v>#REF!</v>
      </c>
      <c r="F73" s="123" t="e">
        <f t="shared" si="31"/>
        <v>#REF!</v>
      </c>
      <c r="G73" s="123" t="e">
        <f t="shared" si="31"/>
        <v>#REF!</v>
      </c>
      <c r="H73" s="123" t="e">
        <f t="shared" si="31"/>
        <v>#REF!</v>
      </c>
      <c r="I73" s="123" t="e">
        <f t="shared" si="31"/>
        <v>#REF!</v>
      </c>
      <c r="J73" s="123" t="e">
        <f t="shared" si="31"/>
        <v>#REF!</v>
      </c>
      <c r="K73" s="123" t="e">
        <f t="shared" si="31"/>
        <v>#REF!</v>
      </c>
      <c r="L73" s="123" t="e">
        <f t="shared" si="31"/>
        <v>#REF!</v>
      </c>
      <c r="M73" s="123" t="e">
        <f t="shared" si="31"/>
        <v>#REF!</v>
      </c>
      <c r="N73" s="123" t="e">
        <f t="shared" si="31"/>
        <v>#REF!</v>
      </c>
      <c r="O73" s="7"/>
      <c r="P73" s="7"/>
      <c r="Q73" s="7"/>
      <c r="R73" s="7"/>
      <c r="S73" s="7"/>
      <c r="T73" s="7"/>
      <c r="U73" s="7"/>
      <c r="V73" s="7"/>
      <c r="W73" s="7"/>
      <c r="X73" s="7"/>
      <c r="Y73" s="7"/>
      <c r="Z73" s="7"/>
    </row>
    <row r="74" spans="1:26" ht="12.75" customHeight="1">
      <c r="A74" s="121"/>
      <c r="B74" s="122" t="s">
        <v>147</v>
      </c>
      <c r="C74" s="123" t="e">
        <f t="shared" ref="C74:N74" si="32">(C53/C11)*100</f>
        <v>#REF!</v>
      </c>
      <c r="D74" s="123" t="e">
        <f t="shared" si="32"/>
        <v>#REF!</v>
      </c>
      <c r="E74" s="123" t="e">
        <f t="shared" si="32"/>
        <v>#REF!</v>
      </c>
      <c r="F74" s="123" t="e">
        <f t="shared" si="32"/>
        <v>#REF!</v>
      </c>
      <c r="G74" s="123" t="e">
        <f t="shared" si="32"/>
        <v>#REF!</v>
      </c>
      <c r="H74" s="123" t="e">
        <f t="shared" si="32"/>
        <v>#REF!</v>
      </c>
      <c r="I74" s="123" t="e">
        <f t="shared" si="32"/>
        <v>#REF!</v>
      </c>
      <c r="J74" s="123" t="e">
        <f t="shared" si="32"/>
        <v>#REF!</v>
      </c>
      <c r="K74" s="123" t="e">
        <f t="shared" si="32"/>
        <v>#REF!</v>
      </c>
      <c r="L74" s="123" t="e">
        <f t="shared" si="32"/>
        <v>#REF!</v>
      </c>
      <c r="M74" s="123" t="e">
        <f t="shared" si="32"/>
        <v>#REF!</v>
      </c>
      <c r="N74" s="123" t="e">
        <f t="shared" si="32"/>
        <v>#REF!</v>
      </c>
      <c r="O74" s="7"/>
      <c r="P74" s="7"/>
      <c r="Q74" s="7"/>
      <c r="R74" s="7"/>
      <c r="S74" s="7"/>
      <c r="T74" s="7"/>
      <c r="U74" s="7"/>
      <c r="V74" s="7"/>
      <c r="W74" s="7"/>
      <c r="X74" s="7"/>
      <c r="Y74" s="7"/>
      <c r="Z74" s="7"/>
    </row>
    <row r="75" spans="1:26" ht="12.75" customHeight="1">
      <c r="A75" s="121"/>
      <c r="B75" s="122" t="s">
        <v>148</v>
      </c>
      <c r="C75" s="123" t="e">
        <f t="shared" ref="C75:N75" si="33">(C54/C12)*100</f>
        <v>#REF!</v>
      </c>
      <c r="D75" s="123" t="e">
        <f t="shared" si="33"/>
        <v>#REF!</v>
      </c>
      <c r="E75" s="123" t="e">
        <f t="shared" si="33"/>
        <v>#REF!</v>
      </c>
      <c r="F75" s="123" t="e">
        <f t="shared" si="33"/>
        <v>#REF!</v>
      </c>
      <c r="G75" s="123" t="e">
        <f t="shared" si="33"/>
        <v>#REF!</v>
      </c>
      <c r="H75" s="123" t="e">
        <f t="shared" si="33"/>
        <v>#REF!</v>
      </c>
      <c r="I75" s="123" t="e">
        <f t="shared" si="33"/>
        <v>#REF!</v>
      </c>
      <c r="J75" s="123" t="e">
        <f t="shared" si="33"/>
        <v>#REF!</v>
      </c>
      <c r="K75" s="123" t="e">
        <f t="shared" si="33"/>
        <v>#REF!</v>
      </c>
      <c r="L75" s="123" t="e">
        <f t="shared" si="33"/>
        <v>#REF!</v>
      </c>
      <c r="M75" s="123" t="e">
        <f t="shared" si="33"/>
        <v>#REF!</v>
      </c>
      <c r="N75" s="123" t="e">
        <f t="shared" si="33"/>
        <v>#REF!</v>
      </c>
      <c r="O75" s="7"/>
      <c r="P75" s="7"/>
      <c r="Q75" s="7"/>
      <c r="R75" s="7"/>
      <c r="S75" s="7"/>
      <c r="T75" s="7"/>
      <c r="U75" s="7"/>
      <c r="V75" s="7"/>
      <c r="W75" s="7"/>
      <c r="X75" s="7"/>
      <c r="Y75" s="7"/>
      <c r="Z75" s="7"/>
    </row>
    <row r="76" spans="1:26" ht="12.75" customHeight="1">
      <c r="A76" s="121" t="s">
        <v>149</v>
      </c>
      <c r="B76" s="122" t="s">
        <v>33</v>
      </c>
      <c r="C76" s="123" t="e">
        <f t="shared" ref="C76:N76" si="34">(C55/C13)*100</f>
        <v>#REF!</v>
      </c>
      <c r="D76" s="123" t="e">
        <f t="shared" si="34"/>
        <v>#REF!</v>
      </c>
      <c r="E76" s="123" t="e">
        <f t="shared" si="34"/>
        <v>#REF!</v>
      </c>
      <c r="F76" s="123" t="e">
        <f t="shared" si="34"/>
        <v>#REF!</v>
      </c>
      <c r="G76" s="123" t="e">
        <f t="shared" si="34"/>
        <v>#REF!</v>
      </c>
      <c r="H76" s="123" t="e">
        <f t="shared" si="34"/>
        <v>#REF!</v>
      </c>
      <c r="I76" s="123" t="e">
        <f t="shared" si="34"/>
        <v>#REF!</v>
      </c>
      <c r="J76" s="123" t="e">
        <f t="shared" si="34"/>
        <v>#REF!</v>
      </c>
      <c r="K76" s="123" t="e">
        <f t="shared" si="34"/>
        <v>#REF!</v>
      </c>
      <c r="L76" s="123" t="e">
        <f t="shared" si="34"/>
        <v>#REF!</v>
      </c>
      <c r="M76" s="123" t="e">
        <f t="shared" si="34"/>
        <v>#REF!</v>
      </c>
      <c r="N76" s="123" t="e">
        <f t="shared" si="34"/>
        <v>#REF!</v>
      </c>
      <c r="O76" s="7"/>
      <c r="P76" s="7"/>
      <c r="Q76" s="7"/>
      <c r="R76" s="7"/>
      <c r="S76" s="7"/>
      <c r="T76" s="7"/>
      <c r="U76" s="7"/>
      <c r="V76" s="7"/>
      <c r="W76" s="7"/>
      <c r="X76" s="7"/>
      <c r="Y76" s="7"/>
      <c r="Z76" s="7"/>
    </row>
    <row r="77" spans="1:26" ht="12.75" customHeight="1">
      <c r="A77" s="121"/>
      <c r="B77" s="122" t="s">
        <v>146</v>
      </c>
      <c r="C77" s="123" t="e">
        <f t="shared" ref="C77:N77" si="35">(C56/C14)*100</f>
        <v>#REF!</v>
      </c>
      <c r="D77" s="123" t="e">
        <f t="shared" si="35"/>
        <v>#REF!</v>
      </c>
      <c r="E77" s="123" t="e">
        <f t="shared" si="35"/>
        <v>#REF!</v>
      </c>
      <c r="F77" s="123" t="e">
        <f t="shared" si="35"/>
        <v>#REF!</v>
      </c>
      <c r="G77" s="123" t="e">
        <f t="shared" si="35"/>
        <v>#REF!</v>
      </c>
      <c r="H77" s="123" t="e">
        <f t="shared" si="35"/>
        <v>#REF!</v>
      </c>
      <c r="I77" s="123" t="e">
        <f t="shared" si="35"/>
        <v>#REF!</v>
      </c>
      <c r="J77" s="123" t="e">
        <f t="shared" si="35"/>
        <v>#REF!</v>
      </c>
      <c r="K77" s="123" t="e">
        <f t="shared" si="35"/>
        <v>#REF!</v>
      </c>
      <c r="L77" s="123" t="e">
        <f t="shared" si="35"/>
        <v>#REF!</v>
      </c>
      <c r="M77" s="123" t="e">
        <f t="shared" si="35"/>
        <v>#REF!</v>
      </c>
      <c r="N77" s="123" t="e">
        <f t="shared" si="35"/>
        <v>#REF!</v>
      </c>
      <c r="O77" s="7"/>
      <c r="P77" s="7"/>
      <c r="Q77" s="7"/>
      <c r="R77" s="7"/>
      <c r="S77" s="7"/>
      <c r="T77" s="7"/>
      <c r="U77" s="7"/>
      <c r="V77" s="7"/>
      <c r="W77" s="7"/>
      <c r="X77" s="7"/>
      <c r="Y77" s="7"/>
      <c r="Z77" s="7"/>
    </row>
    <row r="78" spans="1:26" ht="12.75" customHeight="1">
      <c r="A78" s="121"/>
      <c r="B78" s="122" t="s">
        <v>147</v>
      </c>
      <c r="C78" s="123" t="e">
        <f t="shared" ref="C78:N78" si="36">(C57/C15)*100</f>
        <v>#REF!</v>
      </c>
      <c r="D78" s="123" t="e">
        <f t="shared" si="36"/>
        <v>#REF!</v>
      </c>
      <c r="E78" s="123" t="e">
        <f t="shared" si="36"/>
        <v>#REF!</v>
      </c>
      <c r="F78" s="123" t="e">
        <f t="shared" si="36"/>
        <v>#REF!</v>
      </c>
      <c r="G78" s="123" t="e">
        <f t="shared" si="36"/>
        <v>#REF!</v>
      </c>
      <c r="H78" s="123" t="e">
        <f t="shared" si="36"/>
        <v>#REF!</v>
      </c>
      <c r="I78" s="123" t="e">
        <f t="shared" si="36"/>
        <v>#REF!</v>
      </c>
      <c r="J78" s="123" t="e">
        <f t="shared" si="36"/>
        <v>#REF!</v>
      </c>
      <c r="K78" s="123" t="e">
        <f t="shared" si="36"/>
        <v>#REF!</v>
      </c>
      <c r="L78" s="123" t="e">
        <f t="shared" si="36"/>
        <v>#REF!</v>
      </c>
      <c r="M78" s="123" t="e">
        <f t="shared" si="36"/>
        <v>#REF!</v>
      </c>
      <c r="N78" s="123" t="e">
        <f t="shared" si="36"/>
        <v>#REF!</v>
      </c>
      <c r="O78" s="7"/>
      <c r="P78" s="7"/>
      <c r="Q78" s="7"/>
      <c r="R78" s="7"/>
      <c r="S78" s="7"/>
      <c r="T78" s="7"/>
      <c r="U78" s="7"/>
      <c r="V78" s="7"/>
      <c r="W78" s="7"/>
      <c r="X78" s="7"/>
      <c r="Y78" s="7"/>
      <c r="Z78" s="7"/>
    </row>
    <row r="79" spans="1:26" ht="12.75" customHeight="1">
      <c r="A79" s="121"/>
      <c r="B79" s="122" t="s">
        <v>148</v>
      </c>
      <c r="C79" s="123" t="e">
        <f t="shared" ref="C79:N79" si="37">(C58/C16)*100</f>
        <v>#REF!</v>
      </c>
      <c r="D79" s="123" t="e">
        <f t="shared" si="37"/>
        <v>#REF!</v>
      </c>
      <c r="E79" s="123" t="e">
        <f t="shared" si="37"/>
        <v>#REF!</v>
      </c>
      <c r="F79" s="123" t="e">
        <f t="shared" si="37"/>
        <v>#REF!</v>
      </c>
      <c r="G79" s="123" t="e">
        <f t="shared" si="37"/>
        <v>#REF!</v>
      </c>
      <c r="H79" s="123" t="e">
        <f t="shared" si="37"/>
        <v>#REF!</v>
      </c>
      <c r="I79" s="123" t="e">
        <f t="shared" si="37"/>
        <v>#REF!</v>
      </c>
      <c r="J79" s="123" t="e">
        <f t="shared" si="37"/>
        <v>#REF!</v>
      </c>
      <c r="K79" s="123" t="e">
        <f t="shared" si="37"/>
        <v>#REF!</v>
      </c>
      <c r="L79" s="123" t="e">
        <f t="shared" si="37"/>
        <v>#REF!</v>
      </c>
      <c r="M79" s="123" t="e">
        <f t="shared" si="37"/>
        <v>#REF!</v>
      </c>
      <c r="N79" s="123" t="e">
        <f t="shared" si="37"/>
        <v>#REF!</v>
      </c>
      <c r="O79" s="7"/>
      <c r="P79" s="7"/>
      <c r="Q79" s="7"/>
      <c r="R79" s="7"/>
      <c r="S79" s="7"/>
      <c r="T79" s="7"/>
      <c r="U79" s="7"/>
      <c r="V79" s="7"/>
      <c r="W79" s="7"/>
      <c r="X79" s="7"/>
      <c r="Y79" s="7"/>
      <c r="Z79" s="7"/>
    </row>
    <row r="80" spans="1:26" ht="12.75" customHeight="1">
      <c r="A80" s="121" t="s">
        <v>150</v>
      </c>
      <c r="B80" s="122" t="s">
        <v>33</v>
      </c>
      <c r="C80" s="123" t="e">
        <f t="shared" ref="C80:N80" si="38">(C59/C17)*100</f>
        <v>#REF!</v>
      </c>
      <c r="D80" s="123" t="e">
        <f t="shared" si="38"/>
        <v>#REF!</v>
      </c>
      <c r="E80" s="123" t="e">
        <f t="shared" si="38"/>
        <v>#REF!</v>
      </c>
      <c r="F80" s="123" t="e">
        <f t="shared" si="38"/>
        <v>#REF!</v>
      </c>
      <c r="G80" s="123" t="e">
        <f t="shared" si="38"/>
        <v>#REF!</v>
      </c>
      <c r="H80" s="123" t="e">
        <f t="shared" si="38"/>
        <v>#REF!</v>
      </c>
      <c r="I80" s="123" t="e">
        <f t="shared" si="38"/>
        <v>#REF!</v>
      </c>
      <c r="J80" s="123" t="e">
        <f t="shared" si="38"/>
        <v>#REF!</v>
      </c>
      <c r="K80" s="123" t="e">
        <f t="shared" si="38"/>
        <v>#REF!</v>
      </c>
      <c r="L80" s="123" t="e">
        <f t="shared" si="38"/>
        <v>#REF!</v>
      </c>
      <c r="M80" s="123" t="e">
        <f t="shared" si="38"/>
        <v>#REF!</v>
      </c>
      <c r="N80" s="123" t="e">
        <f t="shared" si="38"/>
        <v>#REF!</v>
      </c>
      <c r="O80" s="7"/>
      <c r="P80" s="7"/>
      <c r="Q80" s="7"/>
      <c r="R80" s="7"/>
      <c r="S80" s="7"/>
      <c r="T80" s="7"/>
      <c r="U80" s="7"/>
      <c r="V80" s="7"/>
      <c r="W80" s="7"/>
      <c r="X80" s="7"/>
      <c r="Y80" s="7"/>
      <c r="Z80" s="7"/>
    </row>
    <row r="81" spans="1:26" ht="12.75" customHeight="1">
      <c r="A81" s="121"/>
      <c r="B81" s="122" t="s">
        <v>146</v>
      </c>
      <c r="C81" s="123" t="e">
        <f t="shared" ref="C81:N81" si="39">(C60/C18)*100</f>
        <v>#REF!</v>
      </c>
      <c r="D81" s="123" t="e">
        <f t="shared" si="39"/>
        <v>#REF!</v>
      </c>
      <c r="E81" s="123" t="e">
        <f t="shared" si="39"/>
        <v>#REF!</v>
      </c>
      <c r="F81" s="123" t="e">
        <f t="shared" si="39"/>
        <v>#REF!</v>
      </c>
      <c r="G81" s="123" t="e">
        <f t="shared" si="39"/>
        <v>#REF!</v>
      </c>
      <c r="H81" s="123" t="e">
        <f t="shared" si="39"/>
        <v>#REF!</v>
      </c>
      <c r="I81" s="123" t="e">
        <f t="shared" si="39"/>
        <v>#REF!</v>
      </c>
      <c r="J81" s="123" t="e">
        <f t="shared" si="39"/>
        <v>#REF!</v>
      </c>
      <c r="K81" s="123" t="e">
        <f t="shared" si="39"/>
        <v>#REF!</v>
      </c>
      <c r="L81" s="123" t="e">
        <f t="shared" si="39"/>
        <v>#REF!</v>
      </c>
      <c r="M81" s="123" t="e">
        <f t="shared" si="39"/>
        <v>#REF!</v>
      </c>
      <c r="N81" s="123" t="e">
        <f t="shared" si="39"/>
        <v>#REF!</v>
      </c>
      <c r="O81" s="7"/>
      <c r="P81" s="7"/>
      <c r="Q81" s="7"/>
      <c r="R81" s="7"/>
      <c r="S81" s="7"/>
      <c r="T81" s="7"/>
      <c r="U81" s="7"/>
      <c r="V81" s="7"/>
      <c r="W81" s="7"/>
      <c r="X81" s="7"/>
      <c r="Y81" s="7"/>
      <c r="Z81" s="7"/>
    </row>
    <row r="82" spans="1:26" ht="12.75" customHeight="1">
      <c r="A82" s="121"/>
      <c r="B82" s="122" t="s">
        <v>147</v>
      </c>
      <c r="C82" s="123" t="e">
        <f t="shared" ref="C82:N82" si="40">(C61/C19)*100</f>
        <v>#REF!</v>
      </c>
      <c r="D82" s="123" t="e">
        <f t="shared" si="40"/>
        <v>#REF!</v>
      </c>
      <c r="E82" s="123" t="e">
        <f t="shared" si="40"/>
        <v>#REF!</v>
      </c>
      <c r="F82" s="123" t="e">
        <f t="shared" si="40"/>
        <v>#REF!</v>
      </c>
      <c r="G82" s="123" t="e">
        <f t="shared" si="40"/>
        <v>#REF!</v>
      </c>
      <c r="H82" s="123" t="e">
        <f t="shared" si="40"/>
        <v>#REF!</v>
      </c>
      <c r="I82" s="123" t="e">
        <f t="shared" si="40"/>
        <v>#REF!</v>
      </c>
      <c r="J82" s="123" t="e">
        <f t="shared" si="40"/>
        <v>#REF!</v>
      </c>
      <c r="K82" s="123" t="e">
        <f t="shared" si="40"/>
        <v>#REF!</v>
      </c>
      <c r="L82" s="123" t="e">
        <f t="shared" si="40"/>
        <v>#REF!</v>
      </c>
      <c r="M82" s="123" t="e">
        <f t="shared" si="40"/>
        <v>#REF!</v>
      </c>
      <c r="N82" s="123" t="e">
        <f t="shared" si="40"/>
        <v>#REF!</v>
      </c>
      <c r="O82" s="7"/>
      <c r="P82" s="7"/>
      <c r="Q82" s="7"/>
      <c r="R82" s="7"/>
      <c r="S82" s="7"/>
      <c r="T82" s="7"/>
      <c r="U82" s="7"/>
      <c r="V82" s="7"/>
      <c r="W82" s="7"/>
      <c r="X82" s="7"/>
      <c r="Y82" s="7"/>
      <c r="Z82" s="7"/>
    </row>
    <row r="83" spans="1:26" ht="12.75" customHeight="1">
      <c r="A83" s="121"/>
      <c r="B83" s="122" t="s">
        <v>148</v>
      </c>
      <c r="C83" s="123" t="e">
        <f t="shared" ref="C83:N83" si="41">(C62/C20)*100</f>
        <v>#REF!</v>
      </c>
      <c r="D83" s="123" t="e">
        <f t="shared" si="41"/>
        <v>#REF!</v>
      </c>
      <c r="E83" s="123" t="e">
        <f t="shared" si="41"/>
        <v>#REF!</v>
      </c>
      <c r="F83" s="123" t="e">
        <f t="shared" si="41"/>
        <v>#REF!</v>
      </c>
      <c r="G83" s="123" t="e">
        <f t="shared" si="41"/>
        <v>#REF!</v>
      </c>
      <c r="H83" s="123" t="e">
        <f t="shared" si="41"/>
        <v>#REF!</v>
      </c>
      <c r="I83" s="123" t="e">
        <f t="shared" si="41"/>
        <v>#REF!</v>
      </c>
      <c r="J83" s="123" t="e">
        <f t="shared" si="41"/>
        <v>#REF!</v>
      </c>
      <c r="K83" s="123" t="e">
        <f t="shared" si="41"/>
        <v>#REF!</v>
      </c>
      <c r="L83" s="123" t="e">
        <f t="shared" si="41"/>
        <v>#REF!</v>
      </c>
      <c r="M83" s="123" t="e">
        <f t="shared" si="41"/>
        <v>#REF!</v>
      </c>
      <c r="N83" s="123" t="e">
        <f t="shared" si="41"/>
        <v>#REF!</v>
      </c>
      <c r="O83" s="7"/>
      <c r="P83" s="7"/>
      <c r="Q83" s="7"/>
      <c r="R83" s="7"/>
      <c r="S83" s="7"/>
      <c r="T83" s="7"/>
      <c r="U83" s="7"/>
      <c r="V83" s="7"/>
      <c r="W83" s="7"/>
      <c r="X83" s="7"/>
      <c r="Y83" s="7"/>
      <c r="Z83" s="7"/>
    </row>
    <row r="84" spans="1:26" ht="12.75" customHeight="1">
      <c r="A84" s="121" t="s">
        <v>132</v>
      </c>
      <c r="B84" s="122" t="s">
        <v>33</v>
      </c>
      <c r="C84" s="123" t="e">
        <f t="shared" ref="C84:N84" si="42">(C63/C21)*100</f>
        <v>#REF!</v>
      </c>
      <c r="D84" s="123" t="e">
        <f t="shared" si="42"/>
        <v>#REF!</v>
      </c>
      <c r="E84" s="123" t="e">
        <f t="shared" si="42"/>
        <v>#REF!</v>
      </c>
      <c r="F84" s="123" t="e">
        <f t="shared" si="42"/>
        <v>#REF!</v>
      </c>
      <c r="G84" s="123" t="e">
        <f t="shared" si="42"/>
        <v>#REF!</v>
      </c>
      <c r="H84" s="123" t="e">
        <f t="shared" si="42"/>
        <v>#REF!</v>
      </c>
      <c r="I84" s="123" t="e">
        <f t="shared" si="42"/>
        <v>#REF!</v>
      </c>
      <c r="J84" s="123" t="e">
        <f t="shared" si="42"/>
        <v>#REF!</v>
      </c>
      <c r="K84" s="123" t="e">
        <f t="shared" si="42"/>
        <v>#REF!</v>
      </c>
      <c r="L84" s="123" t="e">
        <f t="shared" si="42"/>
        <v>#REF!</v>
      </c>
      <c r="M84" s="123" t="e">
        <f t="shared" si="42"/>
        <v>#REF!</v>
      </c>
      <c r="N84" s="123" t="e">
        <f t="shared" si="42"/>
        <v>#REF!</v>
      </c>
      <c r="O84" s="7"/>
      <c r="P84" s="7"/>
      <c r="Q84" s="7"/>
      <c r="R84" s="7"/>
      <c r="S84" s="7"/>
      <c r="T84" s="7"/>
      <c r="U84" s="7"/>
      <c r="V84" s="7"/>
      <c r="W84" s="7"/>
      <c r="X84" s="7"/>
      <c r="Y84" s="7"/>
      <c r="Z84" s="7"/>
    </row>
    <row r="85" spans="1:26" ht="12.75" customHeight="1">
      <c r="A85" s="121"/>
      <c r="B85" s="122" t="s">
        <v>146</v>
      </c>
      <c r="C85" s="123" t="e">
        <f t="shared" ref="C85:N85" si="43">(C64/C22)*100</f>
        <v>#REF!</v>
      </c>
      <c r="D85" s="123" t="e">
        <f t="shared" si="43"/>
        <v>#REF!</v>
      </c>
      <c r="E85" s="123" t="e">
        <f t="shared" si="43"/>
        <v>#REF!</v>
      </c>
      <c r="F85" s="123" t="e">
        <f t="shared" si="43"/>
        <v>#REF!</v>
      </c>
      <c r="G85" s="123" t="e">
        <f t="shared" si="43"/>
        <v>#REF!</v>
      </c>
      <c r="H85" s="123" t="e">
        <f t="shared" si="43"/>
        <v>#REF!</v>
      </c>
      <c r="I85" s="123" t="e">
        <f t="shared" si="43"/>
        <v>#REF!</v>
      </c>
      <c r="J85" s="123" t="e">
        <f t="shared" si="43"/>
        <v>#REF!</v>
      </c>
      <c r="K85" s="123" t="e">
        <f t="shared" si="43"/>
        <v>#REF!</v>
      </c>
      <c r="L85" s="123" t="e">
        <f t="shared" si="43"/>
        <v>#REF!</v>
      </c>
      <c r="M85" s="123" t="e">
        <f t="shared" si="43"/>
        <v>#REF!</v>
      </c>
      <c r="N85" s="123" t="e">
        <f t="shared" si="43"/>
        <v>#REF!</v>
      </c>
      <c r="O85" s="7"/>
      <c r="P85" s="7"/>
      <c r="Q85" s="7"/>
      <c r="R85" s="7"/>
      <c r="S85" s="7"/>
      <c r="T85" s="7"/>
      <c r="U85" s="7"/>
      <c r="V85" s="7"/>
      <c r="W85" s="7"/>
      <c r="X85" s="7"/>
      <c r="Y85" s="7"/>
      <c r="Z85" s="7"/>
    </row>
    <row r="86" spans="1:26" ht="12.75" customHeight="1">
      <c r="A86" s="121"/>
      <c r="B86" s="124" t="s">
        <v>147</v>
      </c>
      <c r="C86" s="123" t="e">
        <f t="shared" ref="C86:N86" si="44">(C65/C23)*100</f>
        <v>#REF!</v>
      </c>
      <c r="D86" s="123" t="e">
        <f t="shared" si="44"/>
        <v>#REF!</v>
      </c>
      <c r="E86" s="123" t="e">
        <f t="shared" si="44"/>
        <v>#REF!</v>
      </c>
      <c r="F86" s="123" t="e">
        <f t="shared" si="44"/>
        <v>#REF!</v>
      </c>
      <c r="G86" s="123" t="e">
        <f t="shared" si="44"/>
        <v>#REF!</v>
      </c>
      <c r="H86" s="123" t="e">
        <f t="shared" si="44"/>
        <v>#REF!</v>
      </c>
      <c r="I86" s="123" t="e">
        <f t="shared" si="44"/>
        <v>#REF!</v>
      </c>
      <c r="J86" s="123" t="e">
        <f t="shared" si="44"/>
        <v>#REF!</v>
      </c>
      <c r="K86" s="123" t="e">
        <f t="shared" si="44"/>
        <v>#REF!</v>
      </c>
      <c r="L86" s="123" t="e">
        <f t="shared" si="44"/>
        <v>#REF!</v>
      </c>
      <c r="M86" s="123" t="e">
        <f t="shared" si="44"/>
        <v>#REF!</v>
      </c>
      <c r="N86" s="123" t="e">
        <f t="shared" si="44"/>
        <v>#REF!</v>
      </c>
      <c r="O86" s="7"/>
      <c r="P86" s="7"/>
      <c r="Q86" s="7"/>
      <c r="R86" s="7"/>
      <c r="S86" s="7"/>
      <c r="T86" s="7"/>
      <c r="U86" s="7"/>
      <c r="V86" s="7"/>
      <c r="W86" s="7"/>
      <c r="X86" s="7"/>
      <c r="Y86" s="7"/>
      <c r="Z86" s="7"/>
    </row>
    <row r="87" spans="1:26" ht="12.75" customHeight="1">
      <c r="A87" s="121"/>
      <c r="B87" s="124" t="s">
        <v>148</v>
      </c>
      <c r="C87" s="123" t="e">
        <f t="shared" ref="C87:N87" si="45">(C66/C24)*100</f>
        <v>#REF!</v>
      </c>
      <c r="D87" s="123" t="e">
        <f t="shared" si="45"/>
        <v>#REF!</v>
      </c>
      <c r="E87" s="123" t="e">
        <f t="shared" si="45"/>
        <v>#REF!</v>
      </c>
      <c r="F87" s="123" t="e">
        <f t="shared" si="45"/>
        <v>#REF!</v>
      </c>
      <c r="G87" s="123" t="e">
        <f t="shared" si="45"/>
        <v>#REF!</v>
      </c>
      <c r="H87" s="123" t="e">
        <f t="shared" si="45"/>
        <v>#REF!</v>
      </c>
      <c r="I87" s="123" t="e">
        <f t="shared" si="45"/>
        <v>#REF!</v>
      </c>
      <c r="J87" s="123" t="e">
        <f t="shared" si="45"/>
        <v>#REF!</v>
      </c>
      <c r="K87" s="123" t="e">
        <f t="shared" si="45"/>
        <v>#REF!</v>
      </c>
      <c r="L87" s="123" t="e">
        <f t="shared" si="45"/>
        <v>#REF!</v>
      </c>
      <c r="M87" s="123" t="e">
        <f t="shared" si="45"/>
        <v>#REF!</v>
      </c>
      <c r="N87" s="123" t="e">
        <f t="shared" si="45"/>
        <v>#REF!</v>
      </c>
      <c r="O87" s="7"/>
      <c r="P87" s="7"/>
      <c r="Q87" s="7"/>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9" t="s">
        <v>165</v>
      </c>
      <c r="B120" s="125" t="s">
        <v>133</v>
      </c>
      <c r="C120" s="125" t="s">
        <v>134</v>
      </c>
      <c r="D120" s="125" t="s">
        <v>135</v>
      </c>
      <c r="E120" s="125" t="s">
        <v>136</v>
      </c>
      <c r="F120" s="125" t="s">
        <v>137</v>
      </c>
      <c r="G120" s="125" t="s">
        <v>138</v>
      </c>
      <c r="H120" s="125" t="s">
        <v>139</v>
      </c>
      <c r="I120" s="125" t="s">
        <v>140</v>
      </c>
      <c r="J120" s="125" t="s">
        <v>141</v>
      </c>
      <c r="K120" s="125" t="s">
        <v>142</v>
      </c>
      <c r="L120" s="125" t="s">
        <v>143</v>
      </c>
      <c r="M120" s="125" t="s">
        <v>144</v>
      </c>
      <c r="N120" s="7"/>
      <c r="O120" s="7"/>
      <c r="P120" s="7"/>
      <c r="Q120" s="7"/>
      <c r="R120" s="7"/>
      <c r="S120" s="7"/>
      <c r="T120" s="7"/>
      <c r="U120" s="7"/>
      <c r="V120" s="7"/>
      <c r="W120" s="7"/>
      <c r="X120" s="7"/>
      <c r="Y120" s="7"/>
      <c r="Z120" s="7"/>
    </row>
    <row r="121" spans="1:26" ht="12.75" customHeight="1">
      <c r="A121" s="126" t="s">
        <v>166</v>
      </c>
      <c r="B121" s="62" t="e">
        <f>EBIT!C7-EBIT!C36</f>
        <v>#REF!</v>
      </c>
      <c r="C121" s="62" t="e">
        <f>EBIT!D7-EBIT!D36</f>
        <v>#REF!</v>
      </c>
      <c r="D121" s="62" t="e">
        <f>EBIT!E7-EBIT!E36</f>
        <v>#REF!</v>
      </c>
      <c r="E121" s="62" t="e">
        <f>EBIT!F7-EBIT!F36</f>
        <v>#REF!</v>
      </c>
      <c r="F121" s="62" t="e">
        <f>EBIT!G7-EBIT!G36</f>
        <v>#REF!</v>
      </c>
      <c r="G121" s="62" t="e">
        <f>EBIT!H7-EBIT!H36</f>
        <v>#REF!</v>
      </c>
      <c r="H121" s="62" t="e">
        <f>EBIT!I7-EBIT!I36</f>
        <v>#REF!</v>
      </c>
      <c r="I121" s="62" t="e">
        <f>EBIT!J7-EBIT!J36</f>
        <v>#REF!</v>
      </c>
      <c r="J121" s="62" t="e">
        <f>EBIT!K7-EBIT!K36</f>
        <v>#REF!</v>
      </c>
      <c r="K121" s="62" t="e">
        <f>EBIT!L7-EBIT!L36</f>
        <v>#REF!</v>
      </c>
      <c r="L121" s="62" t="e">
        <f>EBIT!M7-EBIT!M36</f>
        <v>#REF!</v>
      </c>
      <c r="M121" s="62" t="e">
        <f>EBIT!N7-EBIT!N36</f>
        <v>#REF!</v>
      </c>
      <c r="N121" s="7"/>
      <c r="O121" s="7"/>
      <c r="P121" s="7"/>
      <c r="Q121" s="7"/>
      <c r="R121" s="7"/>
      <c r="S121" s="7"/>
      <c r="T121" s="7"/>
      <c r="U121" s="7"/>
      <c r="V121" s="7"/>
      <c r="W121" s="7"/>
      <c r="X121" s="7"/>
      <c r="Y121" s="7"/>
      <c r="Z121" s="7"/>
    </row>
    <row r="122" spans="1:26" ht="12.75" customHeight="1">
      <c r="A122" s="126" t="s">
        <v>167</v>
      </c>
      <c r="B122" s="62" t="e">
        <f>EBIT!C8-EBIT!C37</f>
        <v>#REF!</v>
      </c>
      <c r="C122" s="62" t="e">
        <f>EBIT!D8-EBIT!D37</f>
        <v>#REF!</v>
      </c>
      <c r="D122" s="62" t="e">
        <f>EBIT!E8-EBIT!E37</f>
        <v>#REF!</v>
      </c>
      <c r="E122" s="62" t="e">
        <f>EBIT!F8-EBIT!F37</f>
        <v>#REF!</v>
      </c>
      <c r="F122" s="62" t="e">
        <f>EBIT!G8-EBIT!G37</f>
        <v>#REF!</v>
      </c>
      <c r="G122" s="62" t="e">
        <f>EBIT!H8-EBIT!H37</f>
        <v>#REF!</v>
      </c>
      <c r="H122" s="62" t="e">
        <f>EBIT!I8-EBIT!I37</f>
        <v>#REF!</v>
      </c>
      <c r="I122" s="62" t="e">
        <f>EBIT!J8-EBIT!J37</f>
        <v>#REF!</v>
      </c>
      <c r="J122" s="62" t="e">
        <f>EBIT!K8-EBIT!K37</f>
        <v>#REF!</v>
      </c>
      <c r="K122" s="62" t="e">
        <f>EBIT!L8-EBIT!L37</f>
        <v>#REF!</v>
      </c>
      <c r="L122" s="62" t="e">
        <f>EBIT!M8-EBIT!M37</f>
        <v>#REF!</v>
      </c>
      <c r="M122" s="62" t="e">
        <f>EBIT!N8-EBIT!N37</f>
        <v>#REF!</v>
      </c>
      <c r="N122" s="7"/>
      <c r="O122" s="7"/>
      <c r="P122" s="7"/>
      <c r="Q122" s="7"/>
      <c r="R122" s="7"/>
      <c r="S122" s="7"/>
      <c r="T122" s="7"/>
      <c r="U122" s="7"/>
      <c r="V122" s="7"/>
      <c r="W122" s="7"/>
      <c r="X122" s="7"/>
      <c r="Y122" s="7"/>
      <c r="Z122" s="7"/>
    </row>
    <row r="123" spans="1:26" ht="12.75" customHeight="1">
      <c r="A123" s="126" t="s">
        <v>168</v>
      </c>
      <c r="B123" s="62" t="e">
        <f>EBIT!C9-EBIT!C38</f>
        <v>#REF!</v>
      </c>
      <c r="C123" s="62" t="e">
        <f>EBIT!D9-EBIT!D38</f>
        <v>#REF!</v>
      </c>
      <c r="D123" s="62" t="e">
        <f>EBIT!E9-EBIT!E38</f>
        <v>#REF!</v>
      </c>
      <c r="E123" s="62" t="e">
        <f>EBIT!F9-EBIT!F38</f>
        <v>#REF!</v>
      </c>
      <c r="F123" s="62" t="e">
        <f>EBIT!G9-EBIT!G38</f>
        <v>#REF!</v>
      </c>
      <c r="G123" s="62" t="e">
        <f>EBIT!H9-EBIT!H38</f>
        <v>#REF!</v>
      </c>
      <c r="H123" s="62" t="e">
        <f>EBIT!I9-EBIT!I38</f>
        <v>#REF!</v>
      </c>
      <c r="I123" s="62" t="e">
        <f>EBIT!J9-EBIT!J38</f>
        <v>#REF!</v>
      </c>
      <c r="J123" s="62" t="e">
        <f>EBIT!K9-EBIT!K38</f>
        <v>#REF!</v>
      </c>
      <c r="K123" s="62" t="e">
        <f>EBIT!L9-EBIT!L38</f>
        <v>#REF!</v>
      </c>
      <c r="L123" s="62" t="e">
        <f>EBIT!M9-EBIT!M38</f>
        <v>#REF!</v>
      </c>
      <c r="M123" s="62" t="e">
        <f>EBIT!N9-EBIT!N38</f>
        <v>#REF!</v>
      </c>
      <c r="N123" s="7"/>
      <c r="O123" s="7"/>
      <c r="P123" s="7"/>
      <c r="Q123" s="7"/>
      <c r="R123" s="7"/>
      <c r="S123" s="7"/>
      <c r="T123" s="7"/>
      <c r="U123" s="7"/>
      <c r="V123" s="7"/>
      <c r="W123" s="7"/>
      <c r="X123" s="7"/>
      <c r="Y123" s="7"/>
      <c r="Z123" s="7"/>
    </row>
    <row r="124" spans="1:26" ht="12.75" customHeight="1">
      <c r="A124" s="127" t="s">
        <v>33</v>
      </c>
      <c r="B124" s="62" t="e">
        <f>EBIT!C39-EBIT!C10</f>
        <v>#REF!</v>
      </c>
      <c r="C124" s="62" t="e">
        <f>EBIT!D39-EBIT!D10</f>
        <v>#REF!</v>
      </c>
      <c r="D124" s="62" t="e">
        <f>EBIT!E39-EBIT!E10</f>
        <v>#REF!</v>
      </c>
      <c r="E124" s="62" t="e">
        <f>EBIT!F39-EBIT!F10</f>
        <v>#REF!</v>
      </c>
      <c r="F124" s="62" t="e">
        <f>EBIT!G39-EBIT!G10</f>
        <v>#REF!</v>
      </c>
      <c r="G124" s="62" t="e">
        <f>EBIT!H39-EBIT!H10</f>
        <v>#REF!</v>
      </c>
      <c r="H124" s="62" t="e">
        <f>EBIT!I39-EBIT!I10</f>
        <v>#REF!</v>
      </c>
      <c r="I124" s="62" t="e">
        <f>EBIT!J39-EBIT!J10</f>
        <v>#REF!</v>
      </c>
      <c r="J124" s="62" t="e">
        <f>EBIT!K39-EBIT!K10</f>
        <v>#REF!</v>
      </c>
      <c r="K124" s="62" t="e">
        <f>EBIT!L39-EBIT!L10</f>
        <v>#REF!</v>
      </c>
      <c r="L124" s="62" t="e">
        <f>EBIT!M39-EBIT!M10</f>
        <v>#REF!</v>
      </c>
      <c r="M124" s="62" t="e">
        <f>EBIT!N39-EBIT!N10</f>
        <v>#REF!</v>
      </c>
      <c r="N124" s="7"/>
      <c r="O124" s="7"/>
      <c r="P124" s="7"/>
      <c r="Q124" s="7"/>
      <c r="R124" s="7"/>
      <c r="S124" s="7"/>
      <c r="T124" s="7"/>
      <c r="U124" s="7"/>
      <c r="V124" s="7"/>
      <c r="W124" s="7"/>
      <c r="X124" s="7"/>
      <c r="Y124" s="7"/>
      <c r="Z124" s="7"/>
    </row>
    <row r="125" spans="1:26" ht="12.75" customHeight="1">
      <c r="A125" s="128" t="s">
        <v>169</v>
      </c>
      <c r="B125" s="77" t="e">
        <f>EBIT!C11-EBIT!C40</f>
        <v>#REF!</v>
      </c>
      <c r="C125" s="77" t="e">
        <f>EBIT!D11-EBIT!D40</f>
        <v>#REF!</v>
      </c>
      <c r="D125" s="77" t="e">
        <f>EBIT!E11-EBIT!E40</f>
        <v>#REF!</v>
      </c>
      <c r="E125" s="77" t="e">
        <f>EBIT!F11-EBIT!F40</f>
        <v>#REF!</v>
      </c>
      <c r="F125" s="77" t="e">
        <f>EBIT!G11-EBIT!G40</f>
        <v>#REF!</v>
      </c>
      <c r="G125" s="77" t="e">
        <f>EBIT!H11-EBIT!H40</f>
        <v>#REF!</v>
      </c>
      <c r="H125" s="77" t="e">
        <f>EBIT!I11-EBIT!I40</f>
        <v>#REF!</v>
      </c>
      <c r="I125" s="77" t="e">
        <f>EBIT!J11-EBIT!J40</f>
        <v>#REF!</v>
      </c>
      <c r="J125" s="77" t="e">
        <f>EBIT!K11-EBIT!K40</f>
        <v>#REF!</v>
      </c>
      <c r="K125" s="77" t="e">
        <f>EBIT!L11-EBIT!L40</f>
        <v>#REF!</v>
      </c>
      <c r="L125" s="77" t="e">
        <f>EBIT!M11-EBIT!M40</f>
        <v>#REF!</v>
      </c>
      <c r="M125" s="77" t="e">
        <f>EBIT!N11-EBIT!N40</f>
        <v>#REF!</v>
      </c>
      <c r="N125" s="7"/>
      <c r="O125" s="7"/>
      <c r="P125" s="7"/>
      <c r="Q125" s="7"/>
      <c r="R125" s="7"/>
      <c r="S125" s="7"/>
      <c r="T125" s="7"/>
      <c r="U125" s="7"/>
      <c r="V125" s="7"/>
      <c r="W125" s="7"/>
      <c r="X125" s="7"/>
      <c r="Y125" s="7"/>
      <c r="Z125" s="7"/>
    </row>
    <row r="126" spans="1:26" ht="12.75" customHeight="1">
      <c r="A126" s="7"/>
      <c r="B126" s="62"/>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2.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2.7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2.7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2.7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2.7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2.7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2.7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2.7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2.7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sheetData>
  <mergeCells count="13">
    <mergeCell ref="A70:J70"/>
    <mergeCell ref="A1:E1"/>
    <mergeCell ref="A2:K2"/>
    <mergeCell ref="A4:J4"/>
    <mergeCell ref="A6:Z6"/>
    <mergeCell ref="A26:K26"/>
    <mergeCell ref="A28:Z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022"/>
  <sheetViews>
    <sheetView showGridLines="0" workbookViewId="0"/>
  </sheetViews>
  <sheetFormatPr defaultColWidth="14.42578125" defaultRowHeight="15" customHeight="1"/>
  <cols>
    <col min="1" max="1" width="68.85546875" customWidth="1"/>
    <col min="2" max="2" width="15.42578125" customWidth="1"/>
    <col min="3" max="14" width="14" customWidth="1"/>
    <col min="15" max="26" width="8.7109375" customWidth="1"/>
  </cols>
  <sheetData>
    <row r="1" spans="1:26" ht="27.75" customHeight="1">
      <c r="A1" s="179" t="s">
        <v>170</v>
      </c>
      <c r="B1" s="180"/>
      <c r="C1" s="180"/>
      <c r="D1" s="180"/>
      <c r="E1" s="180"/>
      <c r="F1" s="180"/>
      <c r="G1" s="180"/>
      <c r="H1" s="180"/>
      <c r="I1" s="180"/>
      <c r="J1" s="180"/>
      <c r="K1" s="181"/>
      <c r="L1" s="129"/>
      <c r="M1" s="129"/>
      <c r="N1" s="129"/>
      <c r="O1" s="129"/>
      <c r="P1" s="129"/>
      <c r="Q1" s="129"/>
      <c r="R1" s="129"/>
      <c r="S1" s="129"/>
      <c r="T1" s="129"/>
      <c r="U1" s="129"/>
      <c r="V1" s="129"/>
      <c r="W1" s="129"/>
      <c r="X1" s="129"/>
      <c r="Y1" s="129"/>
      <c r="Z1" s="129"/>
    </row>
    <row r="2" spans="1:26" ht="36.75" customHeight="1">
      <c r="A2" s="182"/>
      <c r="B2" s="183"/>
      <c r="C2" s="183"/>
      <c r="D2" s="183"/>
      <c r="E2" s="183"/>
      <c r="F2" s="183"/>
      <c r="G2" s="183"/>
      <c r="H2" s="183"/>
      <c r="I2" s="183"/>
      <c r="J2" s="183"/>
      <c r="K2" s="184"/>
      <c r="L2" s="129"/>
      <c r="M2" s="129"/>
      <c r="N2" s="129"/>
      <c r="O2" s="129"/>
      <c r="P2" s="129"/>
      <c r="Q2" s="129"/>
      <c r="R2" s="129"/>
      <c r="S2" s="129"/>
      <c r="T2" s="129"/>
      <c r="U2" s="129"/>
      <c r="V2" s="129"/>
      <c r="W2" s="129"/>
      <c r="X2" s="129"/>
      <c r="Y2" s="129"/>
      <c r="Z2" s="129"/>
    </row>
    <row r="3" spans="1:26" ht="13.5" customHeight="1">
      <c r="A3" s="61" t="s">
        <v>171</v>
      </c>
      <c r="B3" s="61"/>
      <c r="C3" s="130"/>
      <c r="D3" s="130"/>
      <c r="E3" s="130"/>
      <c r="F3" s="130"/>
      <c r="G3" s="99"/>
      <c r="H3" s="99"/>
      <c r="I3" s="99"/>
      <c r="J3" s="99"/>
      <c r="K3" s="99"/>
      <c r="L3" s="99"/>
      <c r="M3" s="99"/>
      <c r="N3" s="99"/>
      <c r="O3" s="99"/>
      <c r="P3" s="99"/>
      <c r="Q3" s="99"/>
      <c r="R3" s="99"/>
      <c r="S3" s="99"/>
      <c r="T3" s="99"/>
      <c r="U3" s="99"/>
      <c r="V3" s="99"/>
      <c r="W3" s="99"/>
      <c r="X3" s="99"/>
      <c r="Y3" s="99"/>
      <c r="Z3" s="99"/>
    </row>
    <row r="4" spans="1:26" ht="13.5" customHeight="1">
      <c r="A4" s="99" t="s">
        <v>172</v>
      </c>
      <c r="B4" s="99"/>
      <c r="C4" s="130"/>
      <c r="D4" s="130"/>
      <c r="E4" s="130"/>
      <c r="F4" s="130"/>
      <c r="G4" s="99"/>
      <c r="H4" s="99"/>
      <c r="I4" s="99"/>
      <c r="J4" s="99"/>
      <c r="K4" s="99"/>
      <c r="L4" s="99"/>
      <c r="M4" s="99"/>
      <c r="N4" s="99"/>
      <c r="O4" s="99"/>
      <c r="P4" s="99"/>
      <c r="Q4" s="99"/>
      <c r="R4" s="99"/>
      <c r="S4" s="99"/>
      <c r="T4" s="99"/>
      <c r="U4" s="99"/>
      <c r="V4" s="99"/>
      <c r="W4" s="99"/>
      <c r="X4" s="99"/>
      <c r="Y4" s="99"/>
      <c r="Z4" s="99"/>
    </row>
    <row r="5" spans="1:26" ht="41.25" customHeight="1">
      <c r="A5" s="185" t="s">
        <v>173</v>
      </c>
      <c r="B5" s="164"/>
      <c r="C5" s="164"/>
      <c r="D5" s="164"/>
      <c r="E5" s="164"/>
      <c r="F5" s="164"/>
      <c r="G5" s="164"/>
      <c r="H5" s="164"/>
      <c r="I5" s="164"/>
      <c r="J5" s="164"/>
      <c r="K5" s="164"/>
      <c r="L5" s="165"/>
      <c r="M5" s="112"/>
      <c r="N5" s="112"/>
      <c r="O5" s="112"/>
      <c r="P5" s="112"/>
      <c r="Q5" s="112"/>
      <c r="R5" s="112"/>
      <c r="S5" s="112"/>
      <c r="T5" s="112"/>
      <c r="U5" s="112"/>
      <c r="V5" s="112"/>
      <c r="W5" s="112"/>
      <c r="X5" s="112"/>
      <c r="Y5" s="112"/>
      <c r="Z5" s="112"/>
    </row>
    <row r="6" spans="1:26" ht="13.5" customHeight="1">
      <c r="A6" s="61" t="s">
        <v>174</v>
      </c>
      <c r="B6" s="61"/>
      <c r="C6" s="130"/>
      <c r="D6" s="130"/>
      <c r="E6" s="130"/>
      <c r="F6" s="130"/>
      <c r="G6" s="99"/>
      <c r="H6" s="99"/>
      <c r="I6" s="99"/>
      <c r="J6" s="99"/>
      <c r="K6" s="99"/>
      <c r="L6" s="99"/>
      <c r="M6" s="99"/>
      <c r="N6" s="99"/>
      <c r="O6" s="99"/>
      <c r="P6" s="99"/>
      <c r="Q6" s="99"/>
      <c r="R6" s="99"/>
      <c r="S6" s="99"/>
      <c r="T6" s="99"/>
      <c r="U6" s="99"/>
      <c r="V6" s="99"/>
      <c r="W6" s="99"/>
      <c r="X6" s="99"/>
      <c r="Y6" s="99"/>
      <c r="Z6" s="99"/>
    </row>
    <row r="7" spans="1:26" ht="13.5" customHeight="1">
      <c r="A7" s="9" t="s">
        <v>175</v>
      </c>
      <c r="B7" s="9" t="s">
        <v>176</v>
      </c>
      <c r="C7" s="131" t="s">
        <v>133</v>
      </c>
      <c r="D7" s="131" t="s">
        <v>134</v>
      </c>
      <c r="E7" s="131" t="s">
        <v>135</v>
      </c>
      <c r="F7" s="131" t="s">
        <v>136</v>
      </c>
      <c r="G7" s="131" t="s">
        <v>137</v>
      </c>
      <c r="H7" s="131" t="s">
        <v>138</v>
      </c>
      <c r="I7" s="131" t="s">
        <v>139</v>
      </c>
      <c r="J7" s="131" t="s">
        <v>140</v>
      </c>
      <c r="K7" s="131" t="s">
        <v>141</v>
      </c>
      <c r="L7" s="131" t="s">
        <v>142</v>
      </c>
      <c r="M7" s="131" t="s">
        <v>143</v>
      </c>
      <c r="N7" s="131" t="s">
        <v>144</v>
      </c>
      <c r="O7" s="7"/>
      <c r="P7" s="7"/>
      <c r="Q7" s="7"/>
      <c r="R7" s="7"/>
      <c r="S7" s="7"/>
      <c r="T7" s="7"/>
      <c r="U7" s="7"/>
      <c r="V7" s="7"/>
      <c r="W7" s="7"/>
      <c r="X7" s="7"/>
      <c r="Y7" s="7"/>
      <c r="Z7" s="7"/>
    </row>
    <row r="8" spans="1:26" ht="13.5" customHeight="1">
      <c r="A8" s="132" t="s">
        <v>166</v>
      </c>
      <c r="B8" s="132" t="s">
        <v>37</v>
      </c>
      <c r="C8" s="133" t="e">
        <f>SUMIFS('Variance Analysis'!C$30:C$45,'Variance Analysis'!$B$30:$B$45,'Variance Analysis'!$B33,'Variance Analysis'!$A$30:$A$45,'Variance Analysis'!$A$30)</f>
        <v>#REF!</v>
      </c>
      <c r="D8" s="133" t="e">
        <f>SUMIFS('Variance Analysis'!D$30:D$45,'Variance Analysis'!$B$30:$B$45,'Variance Analysis'!$B33,'Variance Analysis'!$A$30:$A$45,'Variance Analysis'!$A$30)</f>
        <v>#REF!</v>
      </c>
      <c r="E8" s="133" t="e">
        <f>SUMIFS('Variance Analysis'!E$30:E$45,'Variance Analysis'!$B$30:$B$45,'Variance Analysis'!$B33,'Variance Analysis'!$A$30:$A$45,'Variance Analysis'!$A$30)</f>
        <v>#REF!</v>
      </c>
      <c r="F8" s="133" t="e">
        <f>SUMIFS('Variance Analysis'!F$30:F$45,'Variance Analysis'!$B$30:$B$45,'Variance Analysis'!$B33,'Variance Analysis'!$A$30:$A$45,'Variance Analysis'!$A$30)</f>
        <v>#REF!</v>
      </c>
      <c r="G8" s="133" t="e">
        <f>SUMIFS('Variance Analysis'!G$30:G$45,'Variance Analysis'!$B$30:$B$45,'Variance Analysis'!$B33,'Variance Analysis'!$A$30:$A$45,'Variance Analysis'!$A$30)</f>
        <v>#REF!</v>
      </c>
      <c r="H8" s="133" t="e">
        <f>SUMIFS('Variance Analysis'!H$30:H$45,'Variance Analysis'!$B$30:$B$45,'Variance Analysis'!$B33,'Variance Analysis'!$A$30:$A$45,'Variance Analysis'!$A$30)</f>
        <v>#REF!</v>
      </c>
      <c r="I8" s="133" t="e">
        <f>SUMIFS('Variance Analysis'!I$30:I$45,'Variance Analysis'!$B$30:$B$45,'Variance Analysis'!$B33,'Variance Analysis'!$A$30:$A$45,'Variance Analysis'!$A$30)</f>
        <v>#REF!</v>
      </c>
      <c r="J8" s="133" t="e">
        <f>SUMIFS('Variance Analysis'!J$30:J$45,'Variance Analysis'!$B$30:$B$45,'Variance Analysis'!$B33,'Variance Analysis'!$A$30:$A$45,'Variance Analysis'!$A$30)</f>
        <v>#REF!</v>
      </c>
      <c r="K8" s="133" t="e">
        <f>SUMIFS('Variance Analysis'!K$30:K$45,'Variance Analysis'!$B$30:$B$45,'Variance Analysis'!$B33,'Variance Analysis'!$A$30:$A$45,'Variance Analysis'!$A$30)</f>
        <v>#REF!</v>
      </c>
      <c r="L8" s="133" t="e">
        <f>SUMIFS('Variance Analysis'!L$30:L$45,'Variance Analysis'!$B$30:$B$45,'Variance Analysis'!$B33,'Variance Analysis'!$A$30:$A$45,'Variance Analysis'!$A$30)</f>
        <v>#REF!</v>
      </c>
      <c r="M8" s="133" t="e">
        <f>SUMIFS('Variance Analysis'!M$30:M$45,'Variance Analysis'!$B$30:$B$45,'Variance Analysis'!$B33,'Variance Analysis'!$A$30:$A$45,'Variance Analysis'!$A$30)</f>
        <v>#REF!</v>
      </c>
      <c r="N8" s="133" t="e">
        <f>SUMIFS('Variance Analysis'!N$30:N$45,'Variance Analysis'!$B$30:$B$45,'Variance Analysis'!$B33,'Variance Analysis'!$A$30:$A$45,'Variance Analysis'!$A$30)</f>
        <v>#REF!</v>
      </c>
      <c r="O8" s="7"/>
      <c r="P8" s="7"/>
      <c r="Q8" s="7"/>
      <c r="R8" s="7"/>
      <c r="S8" s="7"/>
      <c r="T8" s="7"/>
      <c r="U8" s="7"/>
      <c r="V8" s="7"/>
      <c r="W8" s="7"/>
      <c r="X8" s="7"/>
      <c r="Y8" s="7"/>
      <c r="Z8" s="7"/>
    </row>
    <row r="9" spans="1:26" ht="13.5" customHeight="1">
      <c r="A9" s="132" t="s">
        <v>167</v>
      </c>
      <c r="B9" s="132" t="s">
        <v>37</v>
      </c>
      <c r="C9" s="133" t="e">
        <f>SUMIFS('Variance Analysis'!C$30:C$45,'Variance Analysis'!$B$30:$B$45,'Variance Analysis'!$B$31,'Variance Analysis'!$A$30:$A$45,'Variance Analysis'!$A$30)</f>
        <v>#REF!</v>
      </c>
      <c r="D9" s="133" t="e">
        <f>SUMIFS('Variance Analysis'!D$30:D$45,'Variance Analysis'!$B$30:$B$45,'Variance Analysis'!$B$31,'Variance Analysis'!$A$30:$A$45,'Variance Analysis'!$A$30)</f>
        <v>#REF!</v>
      </c>
      <c r="E9" s="133" t="e">
        <f>SUMIFS('Variance Analysis'!E$30:E$45,'Variance Analysis'!$B$30:$B$45,'Variance Analysis'!$B$31,'Variance Analysis'!$A$30:$A$45,'Variance Analysis'!$A$30)</f>
        <v>#REF!</v>
      </c>
      <c r="F9" s="133" t="e">
        <f>SUMIFS('Variance Analysis'!F$30:F$45,'Variance Analysis'!$B$30:$B$45,'Variance Analysis'!$B$31,'Variance Analysis'!$A$30:$A$45,'Variance Analysis'!$A$30)</f>
        <v>#REF!</v>
      </c>
      <c r="G9" s="133" t="e">
        <f>SUMIFS('Variance Analysis'!G$30:G$45,'Variance Analysis'!$B$30:$B$45,'Variance Analysis'!$B$31,'Variance Analysis'!$A$30:$A$45,'Variance Analysis'!$A$30)</f>
        <v>#REF!</v>
      </c>
      <c r="H9" s="133" t="e">
        <f>SUMIFS('Variance Analysis'!H$30:H$45,'Variance Analysis'!$B$30:$B$45,'Variance Analysis'!$B$31,'Variance Analysis'!$A$30:$A$45,'Variance Analysis'!$A$30)</f>
        <v>#REF!</v>
      </c>
      <c r="I9" s="133" t="e">
        <f>SUMIFS('Variance Analysis'!I$30:I$45,'Variance Analysis'!$B$30:$B$45,'Variance Analysis'!$B$31,'Variance Analysis'!$A$30:$A$45,'Variance Analysis'!$A$30)</f>
        <v>#REF!</v>
      </c>
      <c r="J9" s="133" t="e">
        <f>SUMIFS('Variance Analysis'!J$30:J$45,'Variance Analysis'!$B$30:$B$45,'Variance Analysis'!$B$31,'Variance Analysis'!$A$30:$A$45,'Variance Analysis'!$A$30)</f>
        <v>#REF!</v>
      </c>
      <c r="K9" s="133" t="e">
        <f>SUMIFS('Variance Analysis'!K$30:K$45,'Variance Analysis'!$B$30:$B$45,'Variance Analysis'!$B$31,'Variance Analysis'!$A$30:$A$45,'Variance Analysis'!$A$30)</f>
        <v>#REF!</v>
      </c>
      <c r="L9" s="133" t="e">
        <f>SUMIFS('Variance Analysis'!L$30:L$45,'Variance Analysis'!$B$30:$B$45,'Variance Analysis'!$B$31,'Variance Analysis'!$A$30:$A$45,'Variance Analysis'!$A$30)</f>
        <v>#REF!</v>
      </c>
      <c r="M9" s="133" t="e">
        <f>SUMIFS('Variance Analysis'!M$30:M$45,'Variance Analysis'!$B$30:$B$45,'Variance Analysis'!$B$31,'Variance Analysis'!$A$30:$A$45,'Variance Analysis'!$A$30)</f>
        <v>#REF!</v>
      </c>
      <c r="N9" s="133" t="e">
        <f>SUMIFS('Variance Analysis'!N$30:N$45,'Variance Analysis'!$B$30:$B$45,'Variance Analysis'!$B$31,'Variance Analysis'!$A$30:$A$45,'Variance Analysis'!$A$30)</f>
        <v>#REF!</v>
      </c>
      <c r="O9" s="7"/>
      <c r="P9" s="7"/>
      <c r="Q9" s="7"/>
      <c r="R9" s="7"/>
      <c r="S9" s="7"/>
      <c r="T9" s="7"/>
      <c r="U9" s="7"/>
      <c r="V9" s="7"/>
      <c r="W9" s="7"/>
      <c r="X9" s="7"/>
      <c r="Y9" s="7"/>
      <c r="Z9" s="7"/>
    </row>
    <row r="10" spans="1:26" ht="13.5" customHeight="1">
      <c r="A10" s="132" t="s">
        <v>168</v>
      </c>
      <c r="B10" s="132" t="s">
        <v>37</v>
      </c>
      <c r="C10" s="133" t="e">
        <f>SUMIFS('Variance Analysis'!C$30:C$45,'Variance Analysis'!$B$30:$B$45,'Variance Analysis'!$B32,'Variance Analysis'!$A$30:$A$45,'Variance Analysis'!$A$30)</f>
        <v>#REF!</v>
      </c>
      <c r="D10" s="133" t="e">
        <f>SUMIFS('Variance Analysis'!D$30:D$45,'Variance Analysis'!$B$30:$B$45,'Variance Analysis'!$B32,'Variance Analysis'!$A$30:$A$45,'Variance Analysis'!$A$30)</f>
        <v>#REF!</v>
      </c>
      <c r="E10" s="133" t="e">
        <f>SUMIFS('Variance Analysis'!E$30:E$45,'Variance Analysis'!$B$30:$B$45,'Variance Analysis'!$B32,'Variance Analysis'!$A$30:$A$45,'Variance Analysis'!$A$30)</f>
        <v>#REF!</v>
      </c>
      <c r="F10" s="133" t="e">
        <f>SUMIFS('Variance Analysis'!F$30:F$45,'Variance Analysis'!$B$30:$B$45,'Variance Analysis'!$B32,'Variance Analysis'!$A$30:$A$45,'Variance Analysis'!$A$30)</f>
        <v>#REF!</v>
      </c>
      <c r="G10" s="133" t="e">
        <f>SUMIFS('Variance Analysis'!G$30:G$45,'Variance Analysis'!$B$30:$B$45,'Variance Analysis'!$B32,'Variance Analysis'!$A$30:$A$45,'Variance Analysis'!$A$30)</f>
        <v>#REF!</v>
      </c>
      <c r="H10" s="133" t="e">
        <f>SUMIFS('Variance Analysis'!H$30:H$45,'Variance Analysis'!$B$30:$B$45,'Variance Analysis'!$B32,'Variance Analysis'!$A$30:$A$45,'Variance Analysis'!$A$30)</f>
        <v>#REF!</v>
      </c>
      <c r="I10" s="133" t="e">
        <f>SUMIFS('Variance Analysis'!I$30:I$45,'Variance Analysis'!$B$30:$B$45,'Variance Analysis'!$B32,'Variance Analysis'!$A$30:$A$45,'Variance Analysis'!$A$30)</f>
        <v>#REF!</v>
      </c>
      <c r="J10" s="133" t="e">
        <f>SUMIFS('Variance Analysis'!J$30:J$45,'Variance Analysis'!$B$30:$B$45,'Variance Analysis'!$B32,'Variance Analysis'!$A$30:$A$45,'Variance Analysis'!$A$30)</f>
        <v>#REF!</v>
      </c>
      <c r="K10" s="133" t="e">
        <f>SUMIFS('Variance Analysis'!K$30:K$45,'Variance Analysis'!$B$30:$B$45,'Variance Analysis'!$B32,'Variance Analysis'!$A$30:$A$45,'Variance Analysis'!$A$30)</f>
        <v>#REF!</v>
      </c>
      <c r="L10" s="133" t="e">
        <f>SUMIFS('Variance Analysis'!L$30:L$45,'Variance Analysis'!$B$30:$B$45,'Variance Analysis'!$B32,'Variance Analysis'!$A$30:$A$45,'Variance Analysis'!$A$30)</f>
        <v>#REF!</v>
      </c>
      <c r="M10" s="133" t="e">
        <f>SUMIFS('Variance Analysis'!M$30:M$45,'Variance Analysis'!$B$30:$B$45,'Variance Analysis'!$B32,'Variance Analysis'!$A$30:$A$45,'Variance Analysis'!$A$30)</f>
        <v>#REF!</v>
      </c>
      <c r="N10" s="133" t="e">
        <f>SUMIFS('Variance Analysis'!N$30:N$45,'Variance Analysis'!$B$30:$B$45,'Variance Analysis'!$B32,'Variance Analysis'!$A$30:$A$45,'Variance Analysis'!$A$30)</f>
        <v>#REF!</v>
      </c>
      <c r="O10" s="7"/>
      <c r="P10" s="7"/>
      <c r="Q10" s="7"/>
      <c r="R10" s="7"/>
      <c r="S10" s="7"/>
      <c r="T10" s="7"/>
      <c r="U10" s="7"/>
      <c r="V10" s="7"/>
      <c r="W10" s="7"/>
      <c r="X10" s="7"/>
      <c r="Y10" s="7"/>
      <c r="Z10" s="7"/>
    </row>
    <row r="11" spans="1:26" ht="13.5" customHeight="1">
      <c r="A11" s="132" t="s">
        <v>145</v>
      </c>
      <c r="B11" s="132" t="s">
        <v>177</v>
      </c>
      <c r="C11" s="134" t="e">
        <f t="shared" ref="C11:N11" si="0">#REF!</f>
        <v>#REF!</v>
      </c>
      <c r="D11" s="134" t="e">
        <f t="shared" si="0"/>
        <v>#REF!</v>
      </c>
      <c r="E11" s="134" t="e">
        <f t="shared" si="0"/>
        <v>#REF!</v>
      </c>
      <c r="F11" s="134" t="e">
        <f t="shared" si="0"/>
        <v>#REF!</v>
      </c>
      <c r="G11" s="134" t="e">
        <f t="shared" si="0"/>
        <v>#REF!</v>
      </c>
      <c r="H11" s="134" t="e">
        <f t="shared" si="0"/>
        <v>#REF!</v>
      </c>
      <c r="I11" s="134" t="e">
        <f t="shared" si="0"/>
        <v>#REF!</v>
      </c>
      <c r="J11" s="134" t="e">
        <f t="shared" si="0"/>
        <v>#REF!</v>
      </c>
      <c r="K11" s="134" t="e">
        <f t="shared" si="0"/>
        <v>#REF!</v>
      </c>
      <c r="L11" s="134" t="e">
        <f t="shared" si="0"/>
        <v>#REF!</v>
      </c>
      <c r="M11" s="134" t="e">
        <f t="shared" si="0"/>
        <v>#REF!</v>
      </c>
      <c r="N11" s="134" t="e">
        <f t="shared" si="0"/>
        <v>#REF!</v>
      </c>
      <c r="O11" s="7"/>
      <c r="P11" s="7"/>
      <c r="Q11" s="7"/>
      <c r="R11" s="7"/>
      <c r="S11" s="7"/>
      <c r="T11" s="7"/>
      <c r="U11" s="7"/>
      <c r="V11" s="7"/>
      <c r="W11" s="7"/>
      <c r="X11" s="7"/>
      <c r="Y11" s="7"/>
      <c r="Z11" s="7"/>
    </row>
    <row r="12" spans="1:26" ht="13.5" customHeight="1">
      <c r="A12" s="135" t="s">
        <v>178</v>
      </c>
      <c r="B12" s="136" t="s">
        <v>179</v>
      </c>
      <c r="C12" s="137" t="e">
        <f t="shared" ref="C12:N12" si="1">SUM($C$8:C10)/(SUM($C$11:C11)*1000)</f>
        <v>#REF!</v>
      </c>
      <c r="D12" s="137" t="e">
        <f t="shared" si="1"/>
        <v>#REF!</v>
      </c>
      <c r="E12" s="137" t="e">
        <f t="shared" si="1"/>
        <v>#REF!</v>
      </c>
      <c r="F12" s="137" t="e">
        <f t="shared" si="1"/>
        <v>#REF!</v>
      </c>
      <c r="G12" s="137" t="e">
        <f t="shared" si="1"/>
        <v>#REF!</v>
      </c>
      <c r="H12" s="137" t="e">
        <f t="shared" si="1"/>
        <v>#REF!</v>
      </c>
      <c r="I12" s="137" t="e">
        <f t="shared" si="1"/>
        <v>#REF!</v>
      </c>
      <c r="J12" s="137" t="e">
        <f t="shared" si="1"/>
        <v>#REF!</v>
      </c>
      <c r="K12" s="137" t="e">
        <f t="shared" si="1"/>
        <v>#REF!</v>
      </c>
      <c r="L12" s="137" t="e">
        <f t="shared" si="1"/>
        <v>#REF!</v>
      </c>
      <c r="M12" s="137" t="e">
        <f t="shared" si="1"/>
        <v>#REF!</v>
      </c>
      <c r="N12" s="137" t="e">
        <f t="shared" si="1"/>
        <v>#REF!</v>
      </c>
      <c r="O12" s="7"/>
      <c r="P12" s="7"/>
      <c r="Q12" s="7"/>
      <c r="R12" s="7"/>
      <c r="S12" s="7"/>
      <c r="T12" s="7"/>
      <c r="U12" s="7"/>
      <c r="V12" s="7"/>
      <c r="W12" s="7"/>
      <c r="X12" s="7"/>
      <c r="Y12" s="7"/>
      <c r="Z12" s="7"/>
    </row>
    <row r="13" spans="1:26" ht="13.5" customHeight="1">
      <c r="A13" s="9"/>
      <c r="B13" s="7"/>
      <c r="C13" s="62"/>
      <c r="D13" s="62"/>
      <c r="E13" s="62"/>
      <c r="F13" s="62"/>
      <c r="G13" s="62"/>
      <c r="H13" s="62"/>
      <c r="I13" s="62"/>
      <c r="J13" s="62"/>
      <c r="K13" s="62"/>
      <c r="L13" s="62"/>
      <c r="M13" s="62"/>
      <c r="N13" s="62"/>
      <c r="O13" s="7"/>
      <c r="P13" s="7"/>
      <c r="Q13" s="7"/>
      <c r="R13" s="7"/>
      <c r="S13" s="7"/>
      <c r="T13" s="7"/>
      <c r="U13" s="7"/>
      <c r="V13" s="7"/>
      <c r="W13" s="7"/>
      <c r="X13" s="7"/>
      <c r="Y13" s="7"/>
      <c r="Z13" s="7"/>
    </row>
    <row r="14" spans="1:26" ht="13.5" customHeight="1">
      <c r="A14" s="61" t="s">
        <v>180</v>
      </c>
      <c r="B14" s="61"/>
      <c r="C14" s="130"/>
      <c r="D14" s="130"/>
      <c r="E14" s="130"/>
      <c r="F14" s="130"/>
      <c r="G14" s="99"/>
      <c r="H14" s="99"/>
      <c r="I14" s="99"/>
      <c r="J14" s="99"/>
      <c r="K14" s="99"/>
      <c r="L14" s="99"/>
      <c r="M14" s="99"/>
      <c r="N14" s="99"/>
      <c r="O14" s="99"/>
      <c r="P14" s="99"/>
      <c r="Q14" s="99"/>
      <c r="R14" s="99"/>
      <c r="S14" s="99"/>
      <c r="T14" s="99"/>
      <c r="U14" s="99"/>
      <c r="V14" s="99"/>
      <c r="W14" s="99"/>
      <c r="X14" s="99"/>
      <c r="Y14" s="99"/>
      <c r="Z14" s="99"/>
    </row>
    <row r="15" spans="1:26" ht="13.5" customHeight="1">
      <c r="A15" s="61" t="s">
        <v>175</v>
      </c>
      <c r="B15" s="61" t="s">
        <v>176</v>
      </c>
      <c r="C15" s="106" t="s">
        <v>133</v>
      </c>
      <c r="D15" s="106" t="s">
        <v>134</v>
      </c>
      <c r="E15" s="106" t="s">
        <v>135</v>
      </c>
      <c r="F15" s="106" t="s">
        <v>136</v>
      </c>
      <c r="G15" s="106" t="s">
        <v>137</v>
      </c>
      <c r="H15" s="106" t="s">
        <v>138</v>
      </c>
      <c r="I15" s="106" t="s">
        <v>139</v>
      </c>
      <c r="J15" s="106" t="s">
        <v>140</v>
      </c>
      <c r="K15" s="106" t="s">
        <v>141</v>
      </c>
      <c r="L15" s="106" t="s">
        <v>142</v>
      </c>
      <c r="M15" s="106" t="s">
        <v>143</v>
      </c>
      <c r="N15" s="106" t="s">
        <v>144</v>
      </c>
      <c r="O15" s="99"/>
      <c r="P15" s="99"/>
      <c r="Q15" s="99"/>
      <c r="R15" s="99"/>
      <c r="S15" s="99"/>
      <c r="T15" s="99"/>
      <c r="U15" s="99"/>
      <c r="V15" s="99"/>
      <c r="W15" s="99"/>
      <c r="X15" s="99"/>
      <c r="Y15" s="99"/>
      <c r="Z15" s="99"/>
    </row>
    <row r="16" spans="1:26" ht="13.5" customHeight="1">
      <c r="A16" s="132" t="s">
        <v>166</v>
      </c>
      <c r="B16" s="132" t="s">
        <v>37</v>
      </c>
      <c r="C16" s="133" t="e">
        <f>SUMIFS('Variance Analysis'!C$30:C$45,'Variance Analysis'!$B$30:$B$45,'Variance Analysis'!$B37,'Variance Analysis'!$A$30:$A$45,'Variance Analysis'!$A$34)</f>
        <v>#REF!</v>
      </c>
      <c r="D16" s="133" t="e">
        <f>SUMIFS('Variance Analysis'!D$30:D$45,'Variance Analysis'!$B$30:$B$45,'Variance Analysis'!$B37,'Variance Analysis'!$A$30:$A$45,'Variance Analysis'!$A$34)</f>
        <v>#REF!</v>
      </c>
      <c r="E16" s="133" t="e">
        <f>SUMIFS('Variance Analysis'!E$30:E$45,'Variance Analysis'!$B$30:$B$45,'Variance Analysis'!$B37,'Variance Analysis'!$A$30:$A$45,'Variance Analysis'!$A$34)</f>
        <v>#REF!</v>
      </c>
      <c r="F16" s="133" t="e">
        <f>SUMIFS('Variance Analysis'!F$30:F$45,'Variance Analysis'!$B$30:$B$45,'Variance Analysis'!$B37,'Variance Analysis'!$A$30:$A$45,'Variance Analysis'!$A$34)</f>
        <v>#REF!</v>
      </c>
      <c r="G16" s="133" t="e">
        <f>SUMIFS('Variance Analysis'!G$30:G$45,'Variance Analysis'!$B$30:$B$45,'Variance Analysis'!$B37,'Variance Analysis'!$A$30:$A$45,'Variance Analysis'!$A$34)</f>
        <v>#REF!</v>
      </c>
      <c r="H16" s="133" t="e">
        <f>SUMIFS('Variance Analysis'!H$30:H$45,'Variance Analysis'!$B$30:$B$45,'Variance Analysis'!$B37,'Variance Analysis'!$A$30:$A$45,'Variance Analysis'!$A$34)</f>
        <v>#REF!</v>
      </c>
      <c r="I16" s="133" t="e">
        <f>SUMIFS('Variance Analysis'!I$30:I$45,'Variance Analysis'!$B$30:$B$45,'Variance Analysis'!$B37,'Variance Analysis'!$A$30:$A$45,'Variance Analysis'!$A$34)</f>
        <v>#REF!</v>
      </c>
      <c r="J16" s="133" t="e">
        <f>SUMIFS('Variance Analysis'!J$30:J$45,'Variance Analysis'!$B$30:$B$45,'Variance Analysis'!$B37,'Variance Analysis'!$A$30:$A$45,'Variance Analysis'!$A$34)</f>
        <v>#REF!</v>
      </c>
      <c r="K16" s="133" t="e">
        <f>SUMIFS('Variance Analysis'!K$30:K$45,'Variance Analysis'!$B$30:$B$45,'Variance Analysis'!$B37,'Variance Analysis'!$A$30:$A$45,'Variance Analysis'!$A$34)</f>
        <v>#REF!</v>
      </c>
      <c r="L16" s="133" t="e">
        <f>SUMIFS('Variance Analysis'!L$30:L$45,'Variance Analysis'!$B$30:$B$45,'Variance Analysis'!$B37,'Variance Analysis'!$A$30:$A$45,'Variance Analysis'!$A$34)</f>
        <v>#REF!</v>
      </c>
      <c r="M16" s="133" t="e">
        <f>SUMIFS('Variance Analysis'!M$30:M$45,'Variance Analysis'!$B$30:$B$45,'Variance Analysis'!$B37,'Variance Analysis'!$A$30:$A$45,'Variance Analysis'!$A$34)</f>
        <v>#REF!</v>
      </c>
      <c r="N16" s="133" t="e">
        <f>SUMIFS('Variance Analysis'!N$30:N$45,'Variance Analysis'!$B$30:$B$45,'Variance Analysis'!$B37,'Variance Analysis'!$A$30:$A$45,'Variance Analysis'!$A$34)</f>
        <v>#REF!</v>
      </c>
      <c r="O16" s="7"/>
      <c r="P16" s="7"/>
      <c r="Q16" s="7"/>
      <c r="R16" s="7"/>
      <c r="S16" s="7"/>
      <c r="T16" s="7"/>
      <c r="U16" s="7"/>
      <c r="V16" s="7"/>
      <c r="W16" s="7"/>
      <c r="X16" s="7"/>
      <c r="Y16" s="7"/>
      <c r="Z16" s="7"/>
    </row>
    <row r="17" spans="1:26" ht="13.5" customHeight="1">
      <c r="A17" s="132" t="s">
        <v>167</v>
      </c>
      <c r="B17" s="132" t="s">
        <v>37</v>
      </c>
      <c r="C17" s="133" t="e">
        <f>SUMIFS('Variance Analysis'!C$30:C$45,'Variance Analysis'!$B$30:$B$45,'Variance Analysis'!$B$35,'Variance Analysis'!$A$30:$A$45,'Variance Analysis'!$A$34)</f>
        <v>#REF!</v>
      </c>
      <c r="D17" s="133" t="e">
        <f>SUMIFS('Variance Analysis'!D$30:D$45,'Variance Analysis'!$B$30:$B$45,'Variance Analysis'!$B$35,'Variance Analysis'!$A$30:$A$45,'Variance Analysis'!$A$34)</f>
        <v>#REF!</v>
      </c>
      <c r="E17" s="133" t="e">
        <f>SUMIFS('Variance Analysis'!E$30:E$45,'Variance Analysis'!$B$30:$B$45,'Variance Analysis'!$B$35,'Variance Analysis'!$A$30:$A$45,'Variance Analysis'!$A$34)</f>
        <v>#REF!</v>
      </c>
      <c r="F17" s="133" t="e">
        <f>SUMIFS('Variance Analysis'!F$30:F$45,'Variance Analysis'!$B$30:$B$45,'Variance Analysis'!$B$35,'Variance Analysis'!$A$30:$A$45,'Variance Analysis'!$A$34)</f>
        <v>#REF!</v>
      </c>
      <c r="G17" s="133" t="e">
        <f>SUMIFS('Variance Analysis'!G$30:G$45,'Variance Analysis'!$B$30:$B$45,'Variance Analysis'!$B$35,'Variance Analysis'!$A$30:$A$45,'Variance Analysis'!$A$34)</f>
        <v>#REF!</v>
      </c>
      <c r="H17" s="133" t="e">
        <f>SUMIFS('Variance Analysis'!H$30:H$45,'Variance Analysis'!$B$30:$B$45,'Variance Analysis'!$B$35,'Variance Analysis'!$A$30:$A$45,'Variance Analysis'!$A$34)</f>
        <v>#REF!</v>
      </c>
      <c r="I17" s="133" t="e">
        <f>SUMIFS('Variance Analysis'!I$30:I$45,'Variance Analysis'!$B$30:$B$45,'Variance Analysis'!$B$35,'Variance Analysis'!$A$30:$A$45,'Variance Analysis'!$A$34)</f>
        <v>#REF!</v>
      </c>
      <c r="J17" s="133" t="e">
        <f>SUMIFS('Variance Analysis'!J$30:J$45,'Variance Analysis'!$B$30:$B$45,'Variance Analysis'!$B$35,'Variance Analysis'!$A$30:$A$45,'Variance Analysis'!$A$34)</f>
        <v>#REF!</v>
      </c>
      <c r="K17" s="133" t="e">
        <f>SUMIFS('Variance Analysis'!K$30:K$45,'Variance Analysis'!$B$30:$B$45,'Variance Analysis'!$B$35,'Variance Analysis'!$A$30:$A$45,'Variance Analysis'!$A$34)</f>
        <v>#REF!</v>
      </c>
      <c r="L17" s="133" t="e">
        <f>SUMIFS('Variance Analysis'!L$30:L$45,'Variance Analysis'!$B$30:$B$45,'Variance Analysis'!$B$35,'Variance Analysis'!$A$30:$A$45,'Variance Analysis'!$A$34)</f>
        <v>#REF!</v>
      </c>
      <c r="M17" s="133" t="e">
        <f>SUMIFS('Variance Analysis'!M$30:M$45,'Variance Analysis'!$B$30:$B$45,'Variance Analysis'!$B$35,'Variance Analysis'!$A$30:$A$45,'Variance Analysis'!$A$34)</f>
        <v>#REF!</v>
      </c>
      <c r="N17" s="133" t="e">
        <f>SUMIFS('Variance Analysis'!N$30:N$45,'Variance Analysis'!$B$30:$B$45,'Variance Analysis'!$B$35,'Variance Analysis'!$A$30:$A$45,'Variance Analysis'!$A$34)</f>
        <v>#REF!</v>
      </c>
      <c r="O17" s="7"/>
      <c r="P17" s="7"/>
      <c r="Q17" s="7"/>
      <c r="R17" s="7"/>
      <c r="S17" s="7"/>
      <c r="T17" s="7"/>
      <c r="U17" s="7"/>
      <c r="V17" s="7"/>
      <c r="W17" s="7"/>
      <c r="X17" s="7"/>
      <c r="Y17" s="7"/>
      <c r="Z17" s="7"/>
    </row>
    <row r="18" spans="1:26" ht="13.5" customHeight="1">
      <c r="A18" s="132" t="s">
        <v>168</v>
      </c>
      <c r="B18" s="132" t="s">
        <v>37</v>
      </c>
      <c r="C18" s="133" t="e">
        <f>SUMIFS('Variance Analysis'!C$30:C$45,'Variance Analysis'!$B$30:$B$45,'Variance Analysis'!$B36,'Variance Analysis'!$A$30:$A$45,'Variance Analysis'!$A$34)</f>
        <v>#REF!</v>
      </c>
      <c r="D18" s="133" t="e">
        <f>SUMIFS('Variance Analysis'!D$30:D$45,'Variance Analysis'!$B$30:$B$45,'Variance Analysis'!$B36,'Variance Analysis'!$A$30:$A$45,'Variance Analysis'!$A$34)</f>
        <v>#REF!</v>
      </c>
      <c r="E18" s="133" t="e">
        <f>SUMIFS('Variance Analysis'!E$30:E$45,'Variance Analysis'!$B$30:$B$45,'Variance Analysis'!$B36,'Variance Analysis'!$A$30:$A$45,'Variance Analysis'!$A$34)</f>
        <v>#REF!</v>
      </c>
      <c r="F18" s="133" t="e">
        <f>SUMIFS('Variance Analysis'!F$30:F$45,'Variance Analysis'!$B$30:$B$45,'Variance Analysis'!$B36,'Variance Analysis'!$A$30:$A$45,'Variance Analysis'!$A$34)</f>
        <v>#REF!</v>
      </c>
      <c r="G18" s="133" t="e">
        <f>SUMIFS('Variance Analysis'!G$30:G$45,'Variance Analysis'!$B$30:$B$45,'Variance Analysis'!$B36,'Variance Analysis'!$A$30:$A$45,'Variance Analysis'!$A$34)</f>
        <v>#REF!</v>
      </c>
      <c r="H18" s="133" t="e">
        <f>SUMIFS('Variance Analysis'!H$30:H$45,'Variance Analysis'!$B$30:$B$45,'Variance Analysis'!$B36,'Variance Analysis'!$A$30:$A$45,'Variance Analysis'!$A$34)</f>
        <v>#REF!</v>
      </c>
      <c r="I18" s="133" t="e">
        <f>SUMIFS('Variance Analysis'!I$30:I$45,'Variance Analysis'!$B$30:$B$45,'Variance Analysis'!$B36,'Variance Analysis'!$A$30:$A$45,'Variance Analysis'!$A$34)</f>
        <v>#REF!</v>
      </c>
      <c r="J18" s="133" t="e">
        <f>SUMIFS('Variance Analysis'!J$30:J$45,'Variance Analysis'!$B$30:$B$45,'Variance Analysis'!$B36,'Variance Analysis'!$A$30:$A$45,'Variance Analysis'!$A$34)</f>
        <v>#REF!</v>
      </c>
      <c r="K18" s="133" t="e">
        <f>SUMIFS('Variance Analysis'!K$30:K$45,'Variance Analysis'!$B$30:$B$45,'Variance Analysis'!$B36,'Variance Analysis'!$A$30:$A$45,'Variance Analysis'!$A$34)</f>
        <v>#REF!</v>
      </c>
      <c r="L18" s="133" t="e">
        <f>SUMIFS('Variance Analysis'!L$30:L$45,'Variance Analysis'!$B$30:$B$45,'Variance Analysis'!$B36,'Variance Analysis'!$A$30:$A$45,'Variance Analysis'!$A$34)</f>
        <v>#REF!</v>
      </c>
      <c r="M18" s="133" t="e">
        <f>SUMIFS('Variance Analysis'!M$30:M$45,'Variance Analysis'!$B$30:$B$45,'Variance Analysis'!$B36,'Variance Analysis'!$A$30:$A$45,'Variance Analysis'!$A$34)</f>
        <v>#REF!</v>
      </c>
      <c r="N18" s="133" t="e">
        <f>SUMIFS('Variance Analysis'!N$30:N$45,'Variance Analysis'!$B$30:$B$45,'Variance Analysis'!$B36,'Variance Analysis'!$A$30:$A$45,'Variance Analysis'!$A$34)</f>
        <v>#REF!</v>
      </c>
      <c r="O18" s="7"/>
      <c r="P18" s="7"/>
      <c r="Q18" s="7"/>
      <c r="R18" s="7"/>
      <c r="S18" s="7"/>
      <c r="T18" s="7"/>
      <c r="U18" s="7"/>
      <c r="V18" s="7"/>
      <c r="W18" s="7"/>
      <c r="X18" s="7"/>
      <c r="Y18" s="7"/>
      <c r="Z18" s="7"/>
    </row>
    <row r="19" spans="1:26" ht="13.5" customHeight="1">
      <c r="A19" s="132" t="s">
        <v>149</v>
      </c>
      <c r="B19" s="132" t="s">
        <v>177</v>
      </c>
      <c r="C19" s="134" t="e">
        <f t="shared" ref="C19:N19" si="2">#REF!</f>
        <v>#REF!</v>
      </c>
      <c r="D19" s="134" t="e">
        <f t="shared" si="2"/>
        <v>#REF!</v>
      </c>
      <c r="E19" s="134" t="e">
        <f t="shared" si="2"/>
        <v>#REF!</v>
      </c>
      <c r="F19" s="134" t="e">
        <f t="shared" si="2"/>
        <v>#REF!</v>
      </c>
      <c r="G19" s="134" t="e">
        <f t="shared" si="2"/>
        <v>#REF!</v>
      </c>
      <c r="H19" s="134" t="e">
        <f t="shared" si="2"/>
        <v>#REF!</v>
      </c>
      <c r="I19" s="134" t="e">
        <f t="shared" si="2"/>
        <v>#REF!</v>
      </c>
      <c r="J19" s="134" t="e">
        <f t="shared" si="2"/>
        <v>#REF!</v>
      </c>
      <c r="K19" s="134" t="e">
        <f t="shared" si="2"/>
        <v>#REF!</v>
      </c>
      <c r="L19" s="134" t="e">
        <f t="shared" si="2"/>
        <v>#REF!</v>
      </c>
      <c r="M19" s="134" t="e">
        <f t="shared" si="2"/>
        <v>#REF!</v>
      </c>
      <c r="N19" s="134" t="e">
        <f t="shared" si="2"/>
        <v>#REF!</v>
      </c>
      <c r="O19" s="7"/>
      <c r="P19" s="7"/>
      <c r="Q19" s="7"/>
      <c r="R19" s="7"/>
      <c r="S19" s="7"/>
      <c r="T19" s="7"/>
      <c r="U19" s="7"/>
      <c r="V19" s="7"/>
      <c r="W19" s="7"/>
      <c r="X19" s="7"/>
      <c r="Y19" s="7"/>
      <c r="Z19" s="7"/>
    </row>
    <row r="20" spans="1:26" ht="13.5" customHeight="1">
      <c r="A20" s="135" t="s">
        <v>178</v>
      </c>
      <c r="B20" s="136" t="s">
        <v>179</v>
      </c>
      <c r="C20" s="137" t="e">
        <f>SUM($C$16:C18)/(SUM($C$19:C19*1000))</f>
        <v>#REF!</v>
      </c>
      <c r="D20" s="137" t="e">
        <f t="shared" ref="D20:N20" si="3">SUM($C$16:D18)/(SUM($C$19:D19)*1000)</f>
        <v>#REF!</v>
      </c>
      <c r="E20" s="137" t="e">
        <f t="shared" si="3"/>
        <v>#REF!</v>
      </c>
      <c r="F20" s="137" t="e">
        <f t="shared" si="3"/>
        <v>#REF!</v>
      </c>
      <c r="G20" s="137" t="e">
        <f t="shared" si="3"/>
        <v>#REF!</v>
      </c>
      <c r="H20" s="137" t="e">
        <f t="shared" si="3"/>
        <v>#REF!</v>
      </c>
      <c r="I20" s="137" t="e">
        <f t="shared" si="3"/>
        <v>#REF!</v>
      </c>
      <c r="J20" s="137" t="e">
        <f t="shared" si="3"/>
        <v>#REF!</v>
      </c>
      <c r="K20" s="137" t="e">
        <f t="shared" si="3"/>
        <v>#REF!</v>
      </c>
      <c r="L20" s="137" t="e">
        <f t="shared" si="3"/>
        <v>#REF!</v>
      </c>
      <c r="M20" s="137" t="e">
        <f t="shared" si="3"/>
        <v>#REF!</v>
      </c>
      <c r="N20" s="137" t="e">
        <f t="shared" si="3"/>
        <v>#REF!</v>
      </c>
      <c r="O20" s="7"/>
      <c r="P20" s="7"/>
      <c r="Q20" s="7"/>
      <c r="R20" s="7"/>
      <c r="S20" s="7"/>
      <c r="T20" s="7"/>
      <c r="U20" s="7"/>
      <c r="V20" s="7"/>
      <c r="W20" s="7"/>
      <c r="X20" s="7"/>
      <c r="Y20" s="7"/>
      <c r="Z20" s="7"/>
    </row>
    <row r="21" spans="1:26" ht="13.5" customHeight="1">
      <c r="A21" s="9"/>
      <c r="B21" s="7"/>
      <c r="C21" s="62"/>
      <c r="D21" s="62"/>
      <c r="E21" s="62"/>
      <c r="F21" s="62"/>
      <c r="G21" s="62"/>
      <c r="H21" s="62"/>
      <c r="I21" s="62"/>
      <c r="J21" s="62"/>
      <c r="K21" s="62"/>
      <c r="L21" s="62"/>
      <c r="M21" s="62"/>
      <c r="N21" s="62"/>
      <c r="O21" s="7"/>
      <c r="P21" s="7"/>
      <c r="Q21" s="7"/>
      <c r="R21" s="7"/>
      <c r="S21" s="7"/>
      <c r="T21" s="7"/>
      <c r="U21" s="7"/>
      <c r="V21" s="7"/>
      <c r="W21" s="7"/>
      <c r="X21" s="7"/>
      <c r="Y21" s="7"/>
      <c r="Z21" s="7"/>
    </row>
    <row r="22" spans="1:26" ht="13.5" customHeight="1">
      <c r="A22" s="61" t="s">
        <v>181</v>
      </c>
      <c r="B22" s="61"/>
      <c r="C22" s="130"/>
      <c r="D22" s="130"/>
      <c r="E22" s="130"/>
      <c r="F22" s="130"/>
      <c r="G22" s="99"/>
      <c r="H22" s="99"/>
      <c r="I22" s="99"/>
      <c r="J22" s="99"/>
      <c r="K22" s="99"/>
      <c r="L22" s="99"/>
      <c r="M22" s="99"/>
      <c r="N22" s="99"/>
      <c r="O22" s="99"/>
      <c r="P22" s="99"/>
      <c r="Q22" s="99"/>
      <c r="R22" s="99"/>
      <c r="S22" s="99"/>
      <c r="T22" s="99"/>
      <c r="U22" s="99"/>
      <c r="V22" s="99"/>
      <c r="W22" s="99"/>
      <c r="X22" s="99"/>
      <c r="Y22" s="99"/>
      <c r="Z22" s="99"/>
    </row>
    <row r="23" spans="1:26" ht="13.5" customHeight="1">
      <c r="A23" s="61" t="s">
        <v>175</v>
      </c>
      <c r="B23" s="61" t="s">
        <v>176</v>
      </c>
      <c r="C23" s="106" t="s">
        <v>133</v>
      </c>
      <c r="D23" s="106" t="s">
        <v>134</v>
      </c>
      <c r="E23" s="106" t="s">
        <v>135</v>
      </c>
      <c r="F23" s="106" t="s">
        <v>136</v>
      </c>
      <c r="G23" s="106" t="s">
        <v>137</v>
      </c>
      <c r="H23" s="106" t="s">
        <v>138</v>
      </c>
      <c r="I23" s="106" t="s">
        <v>139</v>
      </c>
      <c r="J23" s="106" t="s">
        <v>140</v>
      </c>
      <c r="K23" s="106" t="s">
        <v>141</v>
      </c>
      <c r="L23" s="106" t="s">
        <v>142</v>
      </c>
      <c r="M23" s="106" t="s">
        <v>143</v>
      </c>
      <c r="N23" s="106" t="s">
        <v>144</v>
      </c>
      <c r="O23" s="99"/>
      <c r="P23" s="99"/>
      <c r="Q23" s="99"/>
      <c r="R23" s="99"/>
      <c r="S23" s="99"/>
      <c r="T23" s="99"/>
      <c r="U23" s="99"/>
      <c r="V23" s="99"/>
      <c r="W23" s="99"/>
      <c r="X23" s="99"/>
      <c r="Y23" s="99"/>
      <c r="Z23" s="99"/>
    </row>
    <row r="24" spans="1:26" ht="13.5" customHeight="1">
      <c r="A24" s="132" t="s">
        <v>166</v>
      </c>
      <c r="B24" s="132" t="s">
        <v>37</v>
      </c>
      <c r="C24" s="133" t="e">
        <f>SUMIFS('Variance Analysis'!C$30:C$45,'Variance Analysis'!$B$30:$B$45,'Variance Analysis'!$B$41,'Variance Analysis'!$A$30:$A$45,'Variance Analysis'!$A$41)</f>
        <v>#REF!</v>
      </c>
      <c r="D24" s="133" t="e">
        <f>SUMIFS('Variance Analysis'!D$30:D$45,'Variance Analysis'!$B$30:$B$45,'Variance Analysis'!$B$41,'Variance Analysis'!$A$30:$A$45,'Variance Analysis'!$A$41)</f>
        <v>#REF!</v>
      </c>
      <c r="E24" s="133" t="e">
        <f>SUMIFS('Variance Analysis'!E$30:E$45,'Variance Analysis'!$B$30:$B$45,'Variance Analysis'!$B$41,'Variance Analysis'!$A$30:$A$45,'Variance Analysis'!$A$41)</f>
        <v>#REF!</v>
      </c>
      <c r="F24" s="133" t="e">
        <f>SUMIFS('Variance Analysis'!F$30:F$45,'Variance Analysis'!$B$30:$B$45,'Variance Analysis'!$B$41,'Variance Analysis'!$A$30:$A$45,'Variance Analysis'!$A$41)</f>
        <v>#REF!</v>
      </c>
      <c r="G24" s="133" t="e">
        <f>SUMIFS('Variance Analysis'!G$30:G$45,'Variance Analysis'!$B$30:$B$45,'Variance Analysis'!$B$41,'Variance Analysis'!$A$30:$A$45,'Variance Analysis'!$A$41)</f>
        <v>#REF!</v>
      </c>
      <c r="H24" s="133" t="e">
        <f>SUMIFS('Variance Analysis'!H$30:H$45,'Variance Analysis'!$B$30:$B$45,'Variance Analysis'!$B$41,'Variance Analysis'!$A$30:$A$45,'Variance Analysis'!$A$41)</f>
        <v>#REF!</v>
      </c>
      <c r="I24" s="133" t="e">
        <f>SUMIFS('Variance Analysis'!I$30:I$45,'Variance Analysis'!$B$30:$B$45,'Variance Analysis'!$B$41,'Variance Analysis'!$A$30:$A$45,'Variance Analysis'!$A$41)</f>
        <v>#REF!</v>
      </c>
      <c r="J24" s="133" t="e">
        <f>SUMIFS('Variance Analysis'!J$30:J$45,'Variance Analysis'!$B$30:$B$45,'Variance Analysis'!$B$41,'Variance Analysis'!$A$30:$A$45,'Variance Analysis'!$A$41)</f>
        <v>#REF!</v>
      </c>
      <c r="K24" s="133" t="e">
        <f>SUMIFS('Variance Analysis'!K$30:K$45,'Variance Analysis'!$B$30:$B$45,'Variance Analysis'!$B$41,'Variance Analysis'!$A$30:$A$45,'Variance Analysis'!$A$41)</f>
        <v>#REF!</v>
      </c>
      <c r="L24" s="133" t="e">
        <f>SUMIFS('Variance Analysis'!L$30:L$45,'Variance Analysis'!$B$30:$B$45,'Variance Analysis'!$B$41,'Variance Analysis'!$A$30:$A$45,'Variance Analysis'!$A$41)</f>
        <v>#REF!</v>
      </c>
      <c r="M24" s="133" t="e">
        <f>SUMIFS('Variance Analysis'!M$30:M$45,'Variance Analysis'!$B$30:$B$45,'Variance Analysis'!$B$41,'Variance Analysis'!$A$30:$A$45,'Variance Analysis'!$A$41)</f>
        <v>#REF!</v>
      </c>
      <c r="N24" s="133" t="e">
        <f>SUMIFS('Variance Analysis'!N$30:N$45,'Variance Analysis'!$B$30:$B$45,'Variance Analysis'!$B$41,'Variance Analysis'!$A$30:$A$45,'Variance Analysis'!$A$41)</f>
        <v>#REF!</v>
      </c>
      <c r="O24" s="7"/>
      <c r="P24" s="7"/>
      <c r="Q24" s="7"/>
      <c r="R24" s="7"/>
      <c r="S24" s="7"/>
      <c r="T24" s="7"/>
      <c r="U24" s="7"/>
      <c r="V24" s="7"/>
      <c r="W24" s="7"/>
      <c r="X24" s="7"/>
      <c r="Y24" s="7"/>
      <c r="Z24" s="7"/>
    </row>
    <row r="25" spans="1:26" ht="13.5" customHeight="1">
      <c r="A25" s="132" t="s">
        <v>167</v>
      </c>
      <c r="B25" s="132" t="s">
        <v>37</v>
      </c>
      <c r="C25" s="133" t="e">
        <f>SUMIFS('Variance Analysis'!C$30:C$45,'Variance Analysis'!$B$30:$B$45,'Variance Analysis'!$B$39,'Variance Analysis'!$A$30:$A$45,'Variance Analysis'!$A$41)</f>
        <v>#REF!</v>
      </c>
      <c r="D25" s="133" t="e">
        <f>SUMIFS('Variance Analysis'!D$30:D$45,'Variance Analysis'!$B$30:$B$45,'Variance Analysis'!$B$39,'Variance Analysis'!$A$30:$A$45,'Variance Analysis'!$A$41)</f>
        <v>#REF!</v>
      </c>
      <c r="E25" s="133" t="e">
        <f>SUMIFS('Variance Analysis'!E$30:E$45,'Variance Analysis'!$B$30:$B$45,'Variance Analysis'!$B$39,'Variance Analysis'!$A$30:$A$45,'Variance Analysis'!$A$41)</f>
        <v>#REF!</v>
      </c>
      <c r="F25" s="133" t="e">
        <f>SUMIFS('Variance Analysis'!F$30:F$45,'Variance Analysis'!$B$30:$B$45,'Variance Analysis'!$B$39,'Variance Analysis'!$A$30:$A$45,'Variance Analysis'!$A$41)</f>
        <v>#REF!</v>
      </c>
      <c r="G25" s="133" t="e">
        <f>SUMIFS('Variance Analysis'!G$30:G$45,'Variance Analysis'!$B$30:$B$45,'Variance Analysis'!$B$39,'Variance Analysis'!$A$30:$A$45,'Variance Analysis'!$A$41)</f>
        <v>#REF!</v>
      </c>
      <c r="H25" s="133" t="e">
        <f>SUMIFS('Variance Analysis'!H$30:H$45,'Variance Analysis'!$B$30:$B$45,'Variance Analysis'!$B$39,'Variance Analysis'!$A$30:$A$45,'Variance Analysis'!$A$41)</f>
        <v>#REF!</v>
      </c>
      <c r="I25" s="133" t="e">
        <f>SUMIFS('Variance Analysis'!I$30:I$45,'Variance Analysis'!$B$30:$B$45,'Variance Analysis'!$B$39,'Variance Analysis'!$A$30:$A$45,'Variance Analysis'!$A$41)</f>
        <v>#REF!</v>
      </c>
      <c r="J25" s="133" t="e">
        <f>SUMIFS('Variance Analysis'!J$30:J$45,'Variance Analysis'!$B$30:$B$45,'Variance Analysis'!$B$39,'Variance Analysis'!$A$30:$A$45,'Variance Analysis'!$A$41)</f>
        <v>#REF!</v>
      </c>
      <c r="K25" s="133" t="e">
        <f>SUMIFS('Variance Analysis'!K$30:K$45,'Variance Analysis'!$B$30:$B$45,'Variance Analysis'!$B$39,'Variance Analysis'!$A$30:$A$45,'Variance Analysis'!$A$41)</f>
        <v>#REF!</v>
      </c>
      <c r="L25" s="133" t="e">
        <f>SUMIFS('Variance Analysis'!L$30:L$45,'Variance Analysis'!$B$30:$B$45,'Variance Analysis'!$B$39,'Variance Analysis'!$A$30:$A$45,'Variance Analysis'!$A$41)</f>
        <v>#REF!</v>
      </c>
      <c r="M25" s="133" t="e">
        <f>SUMIFS('Variance Analysis'!M$30:M$45,'Variance Analysis'!$B$30:$B$45,'Variance Analysis'!$B$39,'Variance Analysis'!$A$30:$A$45,'Variance Analysis'!$A$41)</f>
        <v>#REF!</v>
      </c>
      <c r="N25" s="133" t="e">
        <f>SUMIFS('Variance Analysis'!N$30:N$45,'Variance Analysis'!$B$30:$B$45,'Variance Analysis'!$B$39,'Variance Analysis'!$A$30:$A$45,'Variance Analysis'!$A$41)</f>
        <v>#REF!</v>
      </c>
      <c r="O25" s="7"/>
      <c r="P25" s="7"/>
      <c r="Q25" s="7"/>
      <c r="R25" s="7"/>
      <c r="S25" s="7"/>
      <c r="T25" s="7"/>
      <c r="U25" s="7"/>
      <c r="V25" s="7"/>
      <c r="W25" s="7"/>
      <c r="X25" s="7"/>
      <c r="Y25" s="7"/>
      <c r="Z25" s="7"/>
    </row>
    <row r="26" spans="1:26" ht="13.5" customHeight="1">
      <c r="A26" s="132" t="s">
        <v>168</v>
      </c>
      <c r="B26" s="132" t="s">
        <v>37</v>
      </c>
      <c r="C26" s="133" t="e">
        <f>SUMIFS('Variance Analysis'!C$30:C$45,'Variance Analysis'!$B$30:$B$45,'Variance Analysis'!$B40,'Variance Analysis'!$A$30:$A$45,'Variance Analysis'!$A$40)</f>
        <v>#REF!</v>
      </c>
      <c r="D26" s="133" t="e">
        <f>SUMIFS('Variance Analysis'!D$30:D$45,'Variance Analysis'!$B$30:$B$45,'Variance Analysis'!$B40,'Variance Analysis'!$A$30:$A$45,'Variance Analysis'!$A$40)</f>
        <v>#REF!</v>
      </c>
      <c r="E26" s="133" t="e">
        <f>SUMIFS('Variance Analysis'!E$30:E$45,'Variance Analysis'!$B$30:$B$45,'Variance Analysis'!$B40,'Variance Analysis'!$A$30:$A$45,'Variance Analysis'!$A$40)</f>
        <v>#REF!</v>
      </c>
      <c r="F26" s="133" t="e">
        <f>SUMIFS('Variance Analysis'!F$30:F$45,'Variance Analysis'!$B$30:$B$45,'Variance Analysis'!$B40,'Variance Analysis'!$A$30:$A$45,'Variance Analysis'!$A$40)</f>
        <v>#REF!</v>
      </c>
      <c r="G26" s="133" t="e">
        <f>SUMIFS('Variance Analysis'!G$30:G$45,'Variance Analysis'!$B$30:$B$45,'Variance Analysis'!$B40,'Variance Analysis'!$A$30:$A$45,'Variance Analysis'!$A$40)</f>
        <v>#REF!</v>
      </c>
      <c r="H26" s="133" t="e">
        <f>SUMIFS('Variance Analysis'!H$30:H$45,'Variance Analysis'!$B$30:$B$45,'Variance Analysis'!$B40,'Variance Analysis'!$A$30:$A$45,'Variance Analysis'!$A$40)</f>
        <v>#REF!</v>
      </c>
      <c r="I26" s="133" t="e">
        <f>SUMIFS('Variance Analysis'!I$30:I$45,'Variance Analysis'!$B$30:$B$45,'Variance Analysis'!$B40,'Variance Analysis'!$A$30:$A$45,'Variance Analysis'!$A$40)</f>
        <v>#REF!</v>
      </c>
      <c r="J26" s="133" t="e">
        <f>SUMIFS('Variance Analysis'!J$30:J$45,'Variance Analysis'!$B$30:$B$45,'Variance Analysis'!$B40,'Variance Analysis'!$A$30:$A$45,'Variance Analysis'!$A$40)</f>
        <v>#REF!</v>
      </c>
      <c r="K26" s="133" t="e">
        <f>SUMIFS('Variance Analysis'!K$30:K$45,'Variance Analysis'!$B$30:$B$45,'Variance Analysis'!$B40,'Variance Analysis'!$A$30:$A$45,'Variance Analysis'!$A$40)</f>
        <v>#REF!</v>
      </c>
      <c r="L26" s="133" t="e">
        <f>SUMIFS('Variance Analysis'!L$30:L$45,'Variance Analysis'!$B$30:$B$45,'Variance Analysis'!$B40,'Variance Analysis'!$A$30:$A$45,'Variance Analysis'!$A$40)</f>
        <v>#REF!</v>
      </c>
      <c r="M26" s="133" t="e">
        <f>SUMIFS('Variance Analysis'!M$30:M$45,'Variance Analysis'!$B$30:$B$45,'Variance Analysis'!$B40,'Variance Analysis'!$A$30:$A$45,'Variance Analysis'!$A$40)</f>
        <v>#REF!</v>
      </c>
      <c r="N26" s="133" t="e">
        <f>SUMIFS('Variance Analysis'!N$30:N$45,'Variance Analysis'!$B$30:$B$45,'Variance Analysis'!$B40,'Variance Analysis'!$A$30:$A$45,'Variance Analysis'!$A$40)</f>
        <v>#REF!</v>
      </c>
      <c r="O26" s="7"/>
      <c r="P26" s="7"/>
      <c r="Q26" s="7"/>
      <c r="R26" s="7"/>
      <c r="S26" s="7"/>
      <c r="T26" s="7"/>
      <c r="U26" s="7"/>
      <c r="V26" s="7"/>
      <c r="W26" s="7"/>
      <c r="X26" s="7"/>
      <c r="Y26" s="7"/>
      <c r="Z26" s="7"/>
    </row>
    <row r="27" spans="1:26" ht="13.5" customHeight="1">
      <c r="A27" s="132" t="s">
        <v>150</v>
      </c>
      <c r="B27" s="132" t="s">
        <v>177</v>
      </c>
      <c r="C27" s="134" t="e">
        <f t="shared" ref="C27:N27" si="4">#REF!</f>
        <v>#REF!</v>
      </c>
      <c r="D27" s="134" t="e">
        <f t="shared" si="4"/>
        <v>#REF!</v>
      </c>
      <c r="E27" s="134" t="e">
        <f t="shared" si="4"/>
        <v>#REF!</v>
      </c>
      <c r="F27" s="134" t="e">
        <f t="shared" si="4"/>
        <v>#REF!</v>
      </c>
      <c r="G27" s="134" t="e">
        <f t="shared" si="4"/>
        <v>#REF!</v>
      </c>
      <c r="H27" s="134" t="e">
        <f t="shared" si="4"/>
        <v>#REF!</v>
      </c>
      <c r="I27" s="134" t="e">
        <f t="shared" si="4"/>
        <v>#REF!</v>
      </c>
      <c r="J27" s="134" t="e">
        <f t="shared" si="4"/>
        <v>#REF!</v>
      </c>
      <c r="K27" s="134" t="e">
        <f t="shared" si="4"/>
        <v>#REF!</v>
      </c>
      <c r="L27" s="134" t="e">
        <f t="shared" si="4"/>
        <v>#REF!</v>
      </c>
      <c r="M27" s="134" t="e">
        <f t="shared" si="4"/>
        <v>#REF!</v>
      </c>
      <c r="N27" s="134" t="e">
        <f t="shared" si="4"/>
        <v>#REF!</v>
      </c>
      <c r="O27" s="7"/>
      <c r="P27" s="7"/>
      <c r="Q27" s="7"/>
      <c r="R27" s="7"/>
      <c r="S27" s="7"/>
      <c r="T27" s="7"/>
      <c r="U27" s="7"/>
      <c r="V27" s="7"/>
      <c r="W27" s="7"/>
      <c r="X27" s="7"/>
      <c r="Y27" s="7"/>
      <c r="Z27" s="7"/>
    </row>
    <row r="28" spans="1:26" ht="13.5" customHeight="1">
      <c r="A28" s="135" t="s">
        <v>178</v>
      </c>
      <c r="B28" s="136" t="s">
        <v>179</v>
      </c>
      <c r="C28" s="137" t="e">
        <f>SUM(C24:C26)/(C27*1000)</f>
        <v>#REF!</v>
      </c>
      <c r="D28" s="137" t="e">
        <f t="shared" ref="D28:N28" si="5">SUM($C$24:D26)/(SUM($C$27:D27)*1000)</f>
        <v>#REF!</v>
      </c>
      <c r="E28" s="137" t="e">
        <f t="shared" si="5"/>
        <v>#REF!</v>
      </c>
      <c r="F28" s="137" t="e">
        <f t="shared" si="5"/>
        <v>#REF!</v>
      </c>
      <c r="G28" s="137" t="e">
        <f t="shared" si="5"/>
        <v>#REF!</v>
      </c>
      <c r="H28" s="137" t="e">
        <f t="shared" si="5"/>
        <v>#REF!</v>
      </c>
      <c r="I28" s="137" t="e">
        <f t="shared" si="5"/>
        <v>#REF!</v>
      </c>
      <c r="J28" s="137" t="e">
        <f t="shared" si="5"/>
        <v>#REF!</v>
      </c>
      <c r="K28" s="137" t="e">
        <f t="shared" si="5"/>
        <v>#REF!</v>
      </c>
      <c r="L28" s="137" t="e">
        <f t="shared" si="5"/>
        <v>#REF!</v>
      </c>
      <c r="M28" s="137" t="e">
        <f t="shared" si="5"/>
        <v>#REF!</v>
      </c>
      <c r="N28" s="137" t="e">
        <f t="shared" si="5"/>
        <v>#REF!</v>
      </c>
      <c r="O28" s="7"/>
      <c r="P28" s="7"/>
      <c r="Q28" s="7"/>
      <c r="R28" s="7"/>
      <c r="S28" s="7"/>
      <c r="T28" s="7"/>
      <c r="U28" s="7"/>
      <c r="V28" s="7"/>
      <c r="W28" s="7"/>
      <c r="X28" s="7"/>
      <c r="Y28" s="7"/>
      <c r="Z28" s="7"/>
    </row>
    <row r="29" spans="1:26" ht="13.5" customHeight="1">
      <c r="A29" s="9"/>
      <c r="B29" s="7"/>
      <c r="C29" s="62"/>
      <c r="D29" s="62"/>
      <c r="E29" s="62"/>
      <c r="F29" s="62"/>
      <c r="G29" s="62"/>
      <c r="H29" s="62"/>
      <c r="I29" s="62"/>
      <c r="J29" s="62"/>
      <c r="K29" s="62"/>
      <c r="L29" s="62"/>
      <c r="M29" s="62"/>
      <c r="N29" s="62"/>
      <c r="O29" s="7"/>
      <c r="P29" s="7"/>
      <c r="Q29" s="7"/>
      <c r="R29" s="7"/>
      <c r="S29" s="7"/>
      <c r="T29" s="7"/>
      <c r="U29" s="7"/>
      <c r="V29" s="7"/>
      <c r="W29" s="7"/>
      <c r="X29" s="7"/>
      <c r="Y29" s="7"/>
      <c r="Z29" s="7"/>
    </row>
    <row r="30" spans="1:26" ht="13.5" customHeight="1">
      <c r="A30" s="61" t="s">
        <v>182</v>
      </c>
      <c r="B30" s="61"/>
      <c r="C30" s="130"/>
      <c r="D30" s="130"/>
      <c r="E30" s="130"/>
      <c r="F30" s="130"/>
      <c r="G30" s="99"/>
      <c r="H30" s="99"/>
      <c r="I30" s="99"/>
      <c r="J30" s="99"/>
      <c r="K30" s="99"/>
      <c r="L30" s="99"/>
      <c r="M30" s="99"/>
      <c r="N30" s="99"/>
      <c r="O30" s="99"/>
      <c r="P30" s="99"/>
      <c r="Q30" s="99"/>
      <c r="R30" s="99"/>
      <c r="S30" s="99"/>
      <c r="T30" s="99"/>
      <c r="U30" s="99"/>
      <c r="V30" s="99"/>
      <c r="W30" s="99"/>
      <c r="X30" s="99"/>
      <c r="Y30" s="99"/>
      <c r="Z30" s="99"/>
    </row>
    <row r="31" spans="1:26" ht="13.5" customHeight="1">
      <c r="A31" s="61" t="s">
        <v>175</v>
      </c>
      <c r="B31" s="61" t="s">
        <v>176</v>
      </c>
      <c r="C31" s="106" t="s">
        <v>133</v>
      </c>
      <c r="D31" s="106" t="s">
        <v>134</v>
      </c>
      <c r="E31" s="106" t="s">
        <v>135</v>
      </c>
      <c r="F31" s="106" t="s">
        <v>136</v>
      </c>
      <c r="G31" s="106" t="s">
        <v>137</v>
      </c>
      <c r="H31" s="106" t="s">
        <v>138</v>
      </c>
      <c r="I31" s="106" t="s">
        <v>139</v>
      </c>
      <c r="J31" s="106" t="s">
        <v>140</v>
      </c>
      <c r="K31" s="106" t="s">
        <v>141</v>
      </c>
      <c r="L31" s="106" t="s">
        <v>142</v>
      </c>
      <c r="M31" s="106" t="s">
        <v>143</v>
      </c>
      <c r="N31" s="106" t="s">
        <v>144</v>
      </c>
      <c r="O31" s="99"/>
      <c r="P31" s="99"/>
      <c r="Q31" s="99"/>
      <c r="R31" s="99"/>
      <c r="S31" s="99"/>
      <c r="T31" s="99"/>
      <c r="U31" s="99"/>
      <c r="V31" s="99"/>
      <c r="W31" s="99"/>
      <c r="X31" s="99"/>
      <c r="Y31" s="99"/>
      <c r="Z31" s="99"/>
    </row>
    <row r="32" spans="1:26" ht="13.5" customHeight="1">
      <c r="A32" s="132" t="s">
        <v>166</v>
      </c>
      <c r="B32" s="132" t="s">
        <v>37</v>
      </c>
      <c r="C32" s="133" t="e">
        <f>SUMIFS('Variance Analysis'!C$42:C$45,'Variance Analysis'!$B$42:$B$45,'Variance Analysis'!$B$45)</f>
        <v>#REF!</v>
      </c>
      <c r="D32" s="133" t="e">
        <f>SUMIFS('Variance Analysis'!D$42:D$45,'Variance Analysis'!$B$42:$B$45,'Variance Analysis'!$B$45)</f>
        <v>#REF!</v>
      </c>
      <c r="E32" s="133" t="e">
        <f>SUMIFS('Variance Analysis'!E$42:E$45,'Variance Analysis'!$B$42:$B$45,'Variance Analysis'!$B$45)</f>
        <v>#REF!</v>
      </c>
      <c r="F32" s="133" t="e">
        <f>SUMIFS('Variance Analysis'!F$42:F$45,'Variance Analysis'!$B$42:$B$45,'Variance Analysis'!$B$45)</f>
        <v>#REF!</v>
      </c>
      <c r="G32" s="133" t="e">
        <f>SUMIFS('Variance Analysis'!G$42:G$45,'Variance Analysis'!$B$42:$B$45,'Variance Analysis'!$B$45)</f>
        <v>#REF!</v>
      </c>
      <c r="H32" s="133" t="e">
        <f>SUMIFS('Variance Analysis'!H$42:H$45,'Variance Analysis'!$B$42:$B$45,'Variance Analysis'!$B$45)</f>
        <v>#REF!</v>
      </c>
      <c r="I32" s="133" t="e">
        <f>SUMIFS('Variance Analysis'!I$42:I$45,'Variance Analysis'!$B$42:$B$45,'Variance Analysis'!$B$45)</f>
        <v>#REF!</v>
      </c>
      <c r="J32" s="133" t="e">
        <f>SUMIFS('Variance Analysis'!J$42:J$45,'Variance Analysis'!$B$42:$B$45,'Variance Analysis'!$B$45)</f>
        <v>#REF!</v>
      </c>
      <c r="K32" s="133" t="e">
        <f>SUMIFS('Variance Analysis'!K$42:K$45,'Variance Analysis'!$B$42:$B$45,'Variance Analysis'!$B$45)</f>
        <v>#REF!</v>
      </c>
      <c r="L32" s="133" t="e">
        <f>SUMIFS('Variance Analysis'!L$42:L$45,'Variance Analysis'!$B$42:$B$45,'Variance Analysis'!$B$45)</f>
        <v>#REF!</v>
      </c>
      <c r="M32" s="133" t="e">
        <f>SUMIFS('Variance Analysis'!M$42:M$45,'Variance Analysis'!$B$42:$B$45,'Variance Analysis'!$B$45)</f>
        <v>#REF!</v>
      </c>
      <c r="N32" s="133" t="e">
        <f>SUMIFS('Variance Analysis'!N$42:N$45,'Variance Analysis'!$B$42:$B$45,'Variance Analysis'!$B$45)</f>
        <v>#REF!</v>
      </c>
      <c r="O32" s="7"/>
      <c r="P32" s="7"/>
      <c r="Q32" s="7"/>
      <c r="R32" s="7"/>
      <c r="S32" s="7"/>
      <c r="T32" s="7"/>
      <c r="U32" s="7"/>
      <c r="V32" s="7"/>
      <c r="W32" s="7"/>
      <c r="X32" s="7"/>
      <c r="Y32" s="7"/>
      <c r="Z32" s="7"/>
    </row>
    <row r="33" spans="1:26" ht="13.5" customHeight="1">
      <c r="A33" s="132" t="s">
        <v>167</v>
      </c>
      <c r="B33" s="132" t="s">
        <v>37</v>
      </c>
      <c r="C33" s="133" t="e">
        <f>SUMIFS('Variance Analysis'!C$42:C$45,'Variance Analysis'!$B$42:$B$45,'Variance Analysis'!$B$43)</f>
        <v>#REF!</v>
      </c>
      <c r="D33" s="133" t="e">
        <f>SUMIFS('Variance Analysis'!D$42:D$45,'Variance Analysis'!$B$42:$B$45,'Variance Analysis'!$B$43)</f>
        <v>#REF!</v>
      </c>
      <c r="E33" s="133" t="e">
        <f>SUMIFS('Variance Analysis'!E$42:E$45,'Variance Analysis'!$B$42:$B$45,'Variance Analysis'!$B$43)</f>
        <v>#REF!</v>
      </c>
      <c r="F33" s="133" t="e">
        <f>SUMIFS('Variance Analysis'!F$42:F$45,'Variance Analysis'!$B$42:$B$45,'Variance Analysis'!$B$43)</f>
        <v>#REF!</v>
      </c>
      <c r="G33" s="133" t="e">
        <f>SUMIFS('Variance Analysis'!G$42:G$45,'Variance Analysis'!$B$42:$B$45,'Variance Analysis'!$B$43)</f>
        <v>#REF!</v>
      </c>
      <c r="H33" s="133" t="e">
        <f>SUMIFS('Variance Analysis'!H$42:H$45,'Variance Analysis'!$B$42:$B$45,'Variance Analysis'!$B$43)</f>
        <v>#REF!</v>
      </c>
      <c r="I33" s="133" t="e">
        <f>SUMIFS('Variance Analysis'!I$42:I$45,'Variance Analysis'!$B$42:$B$45,'Variance Analysis'!$B$43)</f>
        <v>#REF!</v>
      </c>
      <c r="J33" s="133" t="e">
        <f>SUMIFS('Variance Analysis'!J$42:J$45,'Variance Analysis'!$B$42:$B$45,'Variance Analysis'!$B$43)</f>
        <v>#REF!</v>
      </c>
      <c r="K33" s="133" t="e">
        <f>SUMIFS('Variance Analysis'!K$42:K$45,'Variance Analysis'!$B$42:$B$45,'Variance Analysis'!$B$43)</f>
        <v>#REF!</v>
      </c>
      <c r="L33" s="133" t="e">
        <f>SUMIFS('Variance Analysis'!L$42:L$45,'Variance Analysis'!$B$42:$B$45,'Variance Analysis'!$B$43)</f>
        <v>#REF!</v>
      </c>
      <c r="M33" s="133" t="e">
        <f>SUMIFS('Variance Analysis'!M$42:M$45,'Variance Analysis'!$B$42:$B$45,'Variance Analysis'!$B$43)</f>
        <v>#REF!</v>
      </c>
      <c r="N33" s="133" t="e">
        <f>SUMIFS('Variance Analysis'!N$42:N$45,'Variance Analysis'!$B$42:$B$45,'Variance Analysis'!$B$43)</f>
        <v>#REF!</v>
      </c>
      <c r="O33" s="7"/>
      <c r="P33" s="7"/>
      <c r="Q33" s="7"/>
      <c r="R33" s="7"/>
      <c r="S33" s="7"/>
      <c r="T33" s="7"/>
      <c r="U33" s="7"/>
      <c r="V33" s="7"/>
      <c r="W33" s="7"/>
      <c r="X33" s="7"/>
      <c r="Y33" s="7"/>
      <c r="Z33" s="7"/>
    </row>
    <row r="34" spans="1:26" ht="13.5" customHeight="1">
      <c r="A34" s="132" t="s">
        <v>168</v>
      </c>
      <c r="B34" s="132" t="s">
        <v>37</v>
      </c>
      <c r="C34" s="133" t="e">
        <f>SUMIFS('Variance Analysis'!C$42:C$45,'Variance Analysis'!$B$42:$B$45,'Variance Analysis'!$B$44)</f>
        <v>#REF!</v>
      </c>
      <c r="D34" s="133" t="e">
        <f>SUMIFS('Variance Analysis'!D$42:D$45,'Variance Analysis'!$B$42:$B$45,'Variance Analysis'!$B$44)</f>
        <v>#REF!</v>
      </c>
      <c r="E34" s="133" t="e">
        <f>SUMIFS('Variance Analysis'!E$42:E$45,'Variance Analysis'!$B$42:$B$45,'Variance Analysis'!$B$44)</f>
        <v>#REF!</v>
      </c>
      <c r="F34" s="133" t="e">
        <f>SUMIFS('Variance Analysis'!F$42:F$45,'Variance Analysis'!$B$42:$B$45,'Variance Analysis'!$B$44)</f>
        <v>#REF!</v>
      </c>
      <c r="G34" s="133" t="e">
        <f>SUMIFS('Variance Analysis'!G$42:G$45,'Variance Analysis'!$B$42:$B$45,'Variance Analysis'!$B$44)</f>
        <v>#REF!</v>
      </c>
      <c r="H34" s="133" t="e">
        <f>SUMIFS('Variance Analysis'!H$42:H$45,'Variance Analysis'!$B$42:$B$45,'Variance Analysis'!$B$44)</f>
        <v>#REF!</v>
      </c>
      <c r="I34" s="133" t="e">
        <f>SUMIFS('Variance Analysis'!I$42:I$45,'Variance Analysis'!$B$42:$B$45,'Variance Analysis'!$B$44)</f>
        <v>#REF!</v>
      </c>
      <c r="J34" s="133" t="e">
        <f>SUMIFS('Variance Analysis'!J$42:J$45,'Variance Analysis'!$B$42:$B$45,'Variance Analysis'!$B$44)</f>
        <v>#REF!</v>
      </c>
      <c r="K34" s="133" t="e">
        <f>SUMIFS('Variance Analysis'!K$42:K$45,'Variance Analysis'!$B$42:$B$45,'Variance Analysis'!$B$44)</f>
        <v>#REF!</v>
      </c>
      <c r="L34" s="133" t="e">
        <f>SUMIFS('Variance Analysis'!L$42:L$45,'Variance Analysis'!$B$42:$B$45,'Variance Analysis'!$B$44)</f>
        <v>#REF!</v>
      </c>
      <c r="M34" s="133" t="e">
        <f>SUMIFS('Variance Analysis'!M$42:M$45,'Variance Analysis'!$B$42:$B$45,'Variance Analysis'!$B$44)</f>
        <v>#REF!</v>
      </c>
      <c r="N34" s="133" t="e">
        <f>SUMIFS('Variance Analysis'!N$42:N$45,'Variance Analysis'!$B$42:$B$45,'Variance Analysis'!$B$44)</f>
        <v>#REF!</v>
      </c>
      <c r="O34" s="7"/>
      <c r="P34" s="7"/>
      <c r="Q34" s="7"/>
      <c r="R34" s="7"/>
      <c r="S34" s="7"/>
      <c r="T34" s="7"/>
      <c r="U34" s="7"/>
      <c r="V34" s="7"/>
      <c r="W34" s="7"/>
      <c r="X34" s="7"/>
      <c r="Y34" s="7"/>
      <c r="Z34" s="7"/>
    </row>
    <row r="35" spans="1:26" ht="13.5" customHeight="1">
      <c r="A35" s="132" t="s">
        <v>145</v>
      </c>
      <c r="B35" s="132" t="s">
        <v>177</v>
      </c>
      <c r="C35" s="134" t="e">
        <f t="shared" ref="C35:N35" si="6">#REF!</f>
        <v>#REF!</v>
      </c>
      <c r="D35" s="134" t="e">
        <f t="shared" si="6"/>
        <v>#REF!</v>
      </c>
      <c r="E35" s="134" t="e">
        <f t="shared" si="6"/>
        <v>#REF!</v>
      </c>
      <c r="F35" s="134" t="e">
        <f t="shared" si="6"/>
        <v>#REF!</v>
      </c>
      <c r="G35" s="134" t="e">
        <f t="shared" si="6"/>
        <v>#REF!</v>
      </c>
      <c r="H35" s="134" t="e">
        <f t="shared" si="6"/>
        <v>#REF!</v>
      </c>
      <c r="I35" s="134" t="e">
        <f t="shared" si="6"/>
        <v>#REF!</v>
      </c>
      <c r="J35" s="134" t="e">
        <f t="shared" si="6"/>
        <v>#REF!</v>
      </c>
      <c r="K35" s="134" t="e">
        <f t="shared" si="6"/>
        <v>#REF!</v>
      </c>
      <c r="L35" s="134" t="e">
        <f t="shared" si="6"/>
        <v>#REF!</v>
      </c>
      <c r="M35" s="134" t="e">
        <f t="shared" si="6"/>
        <v>#REF!</v>
      </c>
      <c r="N35" s="134" t="e">
        <f t="shared" si="6"/>
        <v>#REF!</v>
      </c>
      <c r="O35" s="7"/>
      <c r="P35" s="7"/>
      <c r="Q35" s="7"/>
      <c r="R35" s="7"/>
      <c r="S35" s="7"/>
      <c r="T35" s="7"/>
      <c r="U35" s="7"/>
      <c r="V35" s="7"/>
      <c r="W35" s="7"/>
      <c r="X35" s="7"/>
      <c r="Y35" s="7"/>
      <c r="Z35" s="7"/>
    </row>
    <row r="36" spans="1:26" ht="13.5" customHeight="1">
      <c r="A36" s="132" t="s">
        <v>149</v>
      </c>
      <c r="B36" s="132" t="s">
        <v>177</v>
      </c>
      <c r="C36" s="134" t="e">
        <f t="shared" ref="C36:N36" si="7">#REF!</f>
        <v>#REF!</v>
      </c>
      <c r="D36" s="134" t="e">
        <f t="shared" si="7"/>
        <v>#REF!</v>
      </c>
      <c r="E36" s="134" t="e">
        <f t="shared" si="7"/>
        <v>#REF!</v>
      </c>
      <c r="F36" s="134" t="e">
        <f t="shared" si="7"/>
        <v>#REF!</v>
      </c>
      <c r="G36" s="134" t="e">
        <f t="shared" si="7"/>
        <v>#REF!</v>
      </c>
      <c r="H36" s="134" t="e">
        <f t="shared" si="7"/>
        <v>#REF!</v>
      </c>
      <c r="I36" s="134" t="e">
        <f t="shared" si="7"/>
        <v>#REF!</v>
      </c>
      <c r="J36" s="134" t="e">
        <f t="shared" si="7"/>
        <v>#REF!</v>
      </c>
      <c r="K36" s="134" t="e">
        <f t="shared" si="7"/>
        <v>#REF!</v>
      </c>
      <c r="L36" s="134" t="e">
        <f t="shared" si="7"/>
        <v>#REF!</v>
      </c>
      <c r="M36" s="134" t="e">
        <f t="shared" si="7"/>
        <v>#REF!</v>
      </c>
      <c r="N36" s="134" t="e">
        <f t="shared" si="7"/>
        <v>#REF!</v>
      </c>
      <c r="O36" s="7"/>
      <c r="P36" s="7"/>
      <c r="Q36" s="7"/>
      <c r="R36" s="7"/>
      <c r="S36" s="7"/>
      <c r="T36" s="7"/>
      <c r="U36" s="7"/>
      <c r="V36" s="7"/>
      <c r="W36" s="7"/>
      <c r="X36" s="7"/>
      <c r="Y36" s="7"/>
      <c r="Z36" s="7"/>
    </row>
    <row r="37" spans="1:26" ht="13.5" customHeight="1">
      <c r="A37" s="132" t="s">
        <v>150</v>
      </c>
      <c r="B37" s="132" t="s">
        <v>177</v>
      </c>
      <c r="C37" s="134" t="e">
        <f t="shared" ref="C37:N37" si="8">#REF!</f>
        <v>#REF!</v>
      </c>
      <c r="D37" s="134" t="e">
        <f t="shared" si="8"/>
        <v>#REF!</v>
      </c>
      <c r="E37" s="134" t="e">
        <f t="shared" si="8"/>
        <v>#REF!</v>
      </c>
      <c r="F37" s="134" t="e">
        <f t="shared" si="8"/>
        <v>#REF!</v>
      </c>
      <c r="G37" s="134" t="e">
        <f t="shared" si="8"/>
        <v>#REF!</v>
      </c>
      <c r="H37" s="134" t="e">
        <f t="shared" si="8"/>
        <v>#REF!</v>
      </c>
      <c r="I37" s="134" t="e">
        <f t="shared" si="8"/>
        <v>#REF!</v>
      </c>
      <c r="J37" s="134" t="e">
        <f t="shared" si="8"/>
        <v>#REF!</v>
      </c>
      <c r="K37" s="134" t="e">
        <f t="shared" si="8"/>
        <v>#REF!</v>
      </c>
      <c r="L37" s="134" t="e">
        <f t="shared" si="8"/>
        <v>#REF!</v>
      </c>
      <c r="M37" s="134" t="e">
        <f t="shared" si="8"/>
        <v>#REF!</v>
      </c>
      <c r="N37" s="134" t="e">
        <f t="shared" si="8"/>
        <v>#REF!</v>
      </c>
      <c r="O37" s="7"/>
      <c r="P37" s="7"/>
      <c r="Q37" s="7"/>
      <c r="R37" s="7"/>
      <c r="S37" s="7"/>
      <c r="T37" s="7"/>
      <c r="U37" s="7"/>
      <c r="V37" s="7"/>
      <c r="W37" s="7"/>
      <c r="X37" s="7"/>
      <c r="Y37" s="7"/>
      <c r="Z37" s="7"/>
    </row>
    <row r="38" spans="1:26" ht="13.5" customHeight="1">
      <c r="A38" s="135" t="s">
        <v>178</v>
      </c>
      <c r="B38" s="136" t="s">
        <v>179</v>
      </c>
      <c r="C38" s="137" t="e">
        <f t="shared" ref="C38:N38" si="9">SUM($C$32:C34)/(SUM($C$35:C37)*1000)</f>
        <v>#REF!</v>
      </c>
      <c r="D38" s="137" t="e">
        <f t="shared" si="9"/>
        <v>#REF!</v>
      </c>
      <c r="E38" s="137" t="e">
        <f t="shared" si="9"/>
        <v>#REF!</v>
      </c>
      <c r="F38" s="137" t="e">
        <f t="shared" si="9"/>
        <v>#REF!</v>
      </c>
      <c r="G38" s="137" t="e">
        <f t="shared" si="9"/>
        <v>#REF!</v>
      </c>
      <c r="H38" s="137" t="e">
        <f t="shared" si="9"/>
        <v>#REF!</v>
      </c>
      <c r="I38" s="137" t="e">
        <f t="shared" si="9"/>
        <v>#REF!</v>
      </c>
      <c r="J38" s="137" t="e">
        <f t="shared" si="9"/>
        <v>#REF!</v>
      </c>
      <c r="K38" s="137" t="e">
        <f t="shared" si="9"/>
        <v>#REF!</v>
      </c>
      <c r="L38" s="137" t="e">
        <f t="shared" si="9"/>
        <v>#REF!</v>
      </c>
      <c r="M38" s="137" t="e">
        <f t="shared" si="9"/>
        <v>#REF!</v>
      </c>
      <c r="N38" s="137" t="e">
        <f t="shared" si="9"/>
        <v>#REF!</v>
      </c>
      <c r="O38" s="7"/>
      <c r="P38" s="7"/>
      <c r="Q38" s="7"/>
      <c r="R38" s="7"/>
      <c r="S38" s="7"/>
      <c r="T38" s="7"/>
      <c r="U38" s="7"/>
      <c r="V38" s="7"/>
      <c r="W38" s="7"/>
      <c r="X38" s="7"/>
      <c r="Y38" s="7"/>
      <c r="Z38" s="7"/>
    </row>
    <row r="39" spans="1:26" ht="13.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c r="A40" s="61" t="s">
        <v>183</v>
      </c>
      <c r="B40" s="61"/>
      <c r="C40" s="99"/>
      <c r="D40" s="99"/>
      <c r="E40" s="99"/>
      <c r="F40" s="99"/>
      <c r="G40" s="99"/>
      <c r="H40" s="99"/>
      <c r="I40" s="99"/>
      <c r="J40" s="99"/>
      <c r="K40" s="99"/>
      <c r="L40" s="99"/>
      <c r="M40" s="99"/>
      <c r="N40" s="99"/>
      <c r="O40" s="99"/>
      <c r="P40" s="99"/>
      <c r="Q40" s="99"/>
      <c r="R40" s="99"/>
      <c r="S40" s="99"/>
      <c r="T40" s="99"/>
      <c r="U40" s="99"/>
      <c r="V40" s="99"/>
      <c r="W40" s="99"/>
      <c r="X40" s="99"/>
      <c r="Y40" s="99"/>
      <c r="Z40" s="99"/>
    </row>
    <row r="41" spans="1:26" ht="13.5" customHeight="1">
      <c r="A41" s="61" t="s">
        <v>175</v>
      </c>
      <c r="B41" s="61"/>
      <c r="C41" s="106" t="s">
        <v>133</v>
      </c>
      <c r="D41" s="106" t="s">
        <v>134</v>
      </c>
      <c r="E41" s="106" t="s">
        <v>135</v>
      </c>
      <c r="F41" s="106" t="s">
        <v>136</v>
      </c>
      <c r="G41" s="106" t="s">
        <v>137</v>
      </c>
      <c r="H41" s="106" t="s">
        <v>138</v>
      </c>
      <c r="I41" s="106" t="s">
        <v>139</v>
      </c>
      <c r="J41" s="106" t="s">
        <v>140</v>
      </c>
      <c r="K41" s="106" t="s">
        <v>141</v>
      </c>
      <c r="L41" s="106" t="s">
        <v>142</v>
      </c>
      <c r="M41" s="106" t="s">
        <v>143</v>
      </c>
      <c r="N41" s="106" t="s">
        <v>144</v>
      </c>
      <c r="O41" s="99"/>
      <c r="P41" s="99"/>
      <c r="Q41" s="99"/>
      <c r="R41" s="99"/>
      <c r="S41" s="99"/>
      <c r="T41" s="99"/>
      <c r="U41" s="99"/>
      <c r="V41" s="99"/>
      <c r="W41" s="99"/>
      <c r="X41" s="99"/>
      <c r="Y41" s="99"/>
      <c r="Z41" s="99"/>
    </row>
    <row r="42" spans="1:26" ht="13.5" customHeight="1">
      <c r="A42" s="132" t="s">
        <v>166</v>
      </c>
      <c r="B42" s="132" t="s">
        <v>37</v>
      </c>
      <c r="C42" s="133" t="e">
        <f>SUMIFS('Variance Analysis'!C$9:C$24,'Variance Analysis'!$B$9:$B$24,'Variance Analysis'!$B$12,'Variance Analysis'!$A$9:$A$24,'Variance Analysis'!$A$12)</f>
        <v>#REF!</v>
      </c>
      <c r="D42" s="133" t="e">
        <f>SUMIFS('Variance Analysis'!D$9:D$24,'Variance Analysis'!$B$9:$B$24,'Variance Analysis'!$B$12,'Variance Analysis'!$A$9:$A$24,'Variance Analysis'!$A$12)</f>
        <v>#REF!</v>
      </c>
      <c r="E42" s="133" t="e">
        <f>SUMIFS('Variance Analysis'!E$9:E$24,'Variance Analysis'!$B$9:$B$24,'Variance Analysis'!$B$12,'Variance Analysis'!$A$9:$A$24,'Variance Analysis'!$A$12)</f>
        <v>#REF!</v>
      </c>
      <c r="F42" s="133" t="e">
        <f>SUMIFS('Variance Analysis'!F$9:F$24,'Variance Analysis'!$B$9:$B$24,'Variance Analysis'!$B$12,'Variance Analysis'!$A$9:$A$24,'Variance Analysis'!$A$12)</f>
        <v>#REF!</v>
      </c>
      <c r="G42" s="133" t="e">
        <f>SUMIFS('Variance Analysis'!G$9:G$24,'Variance Analysis'!$B$9:$B$24,'Variance Analysis'!$B$12,'Variance Analysis'!$A$9:$A$24,'Variance Analysis'!$A$12)</f>
        <v>#REF!</v>
      </c>
      <c r="H42" s="133" t="e">
        <f>SUMIFS('Variance Analysis'!H$9:H$24,'Variance Analysis'!$B$9:$B$24,'Variance Analysis'!$B$12,'Variance Analysis'!$A$9:$A$24,'Variance Analysis'!$A$12)</f>
        <v>#REF!</v>
      </c>
      <c r="I42" s="133" t="e">
        <f>SUMIFS('Variance Analysis'!I$9:I$24,'Variance Analysis'!$B$9:$B$24,'Variance Analysis'!$B$12,'Variance Analysis'!$A$9:$A$24,'Variance Analysis'!$A$12)</f>
        <v>#REF!</v>
      </c>
      <c r="J42" s="133" t="e">
        <f>SUMIFS('Variance Analysis'!J$9:J$24,'Variance Analysis'!$B$9:$B$24,'Variance Analysis'!$B$12,'Variance Analysis'!$A$9:$A$24,'Variance Analysis'!$A$12)</f>
        <v>#REF!</v>
      </c>
      <c r="K42" s="133" t="e">
        <f>SUMIFS('Variance Analysis'!K$9:K$24,'Variance Analysis'!$B$9:$B$24,'Variance Analysis'!$B$12,'Variance Analysis'!$A$9:$A$24,'Variance Analysis'!$A$12)</f>
        <v>#REF!</v>
      </c>
      <c r="L42" s="133" t="e">
        <f>SUMIFS('Variance Analysis'!L$9:L$24,'Variance Analysis'!$B$9:$B$24,'Variance Analysis'!$B$12,'Variance Analysis'!$A$9:$A$24,'Variance Analysis'!$A$12)</f>
        <v>#REF!</v>
      </c>
      <c r="M42" s="133" t="e">
        <f>SUMIFS('Variance Analysis'!M$9:M$24,'Variance Analysis'!$B$9:$B$24,'Variance Analysis'!$B$12,'Variance Analysis'!$A$9:$A$24,'Variance Analysis'!$A$12)</f>
        <v>#REF!</v>
      </c>
      <c r="N42" s="133" t="e">
        <f>SUMIFS('Variance Analysis'!N$9:N$24,'Variance Analysis'!$B$9:$B$24,'Variance Analysis'!$B$12,'Variance Analysis'!$A$9:$A$24,'Variance Analysis'!$A$12)</f>
        <v>#REF!</v>
      </c>
      <c r="O42" s="7"/>
      <c r="P42" s="7"/>
      <c r="Q42" s="7"/>
      <c r="R42" s="7"/>
      <c r="S42" s="7"/>
      <c r="T42" s="7"/>
      <c r="U42" s="7"/>
      <c r="V42" s="7"/>
      <c r="W42" s="7"/>
      <c r="X42" s="7"/>
      <c r="Y42" s="7"/>
      <c r="Z42" s="7"/>
    </row>
    <row r="43" spans="1:26" ht="13.5" customHeight="1">
      <c r="A43" s="132" t="s">
        <v>167</v>
      </c>
      <c r="B43" s="132" t="s">
        <v>37</v>
      </c>
      <c r="C43" s="133" t="e">
        <f>SUMIFS('Variance Analysis'!C$9:C$24,'Variance Analysis'!$B$9:$B$24,'Variance Analysis'!$B$10,'Variance Analysis'!$A$9:$A$24,'Variance Analysis'!$A$10)</f>
        <v>#REF!</v>
      </c>
      <c r="D43" s="133" t="e">
        <f>SUMIFS('Variance Analysis'!D$9:D$24,'Variance Analysis'!$B$9:$B$24,'Variance Analysis'!$B$10,'Variance Analysis'!$A$9:$A$24,'Variance Analysis'!$A$10)</f>
        <v>#REF!</v>
      </c>
      <c r="E43" s="133" t="e">
        <f>SUMIFS('Variance Analysis'!E$9:E$24,'Variance Analysis'!$B$9:$B$24,'Variance Analysis'!$B$10,'Variance Analysis'!$A$9:$A$24,'Variance Analysis'!$A$10)</f>
        <v>#REF!</v>
      </c>
      <c r="F43" s="133" t="e">
        <f>SUMIFS('Variance Analysis'!F$9:F$24,'Variance Analysis'!$B$9:$B$24,'Variance Analysis'!$B$10,'Variance Analysis'!$A$9:$A$24,'Variance Analysis'!$A$10)</f>
        <v>#REF!</v>
      </c>
      <c r="G43" s="133" t="e">
        <f>SUMIFS('Variance Analysis'!G$9:G$24,'Variance Analysis'!$B$9:$B$24,'Variance Analysis'!$B$10,'Variance Analysis'!$A$9:$A$24,'Variance Analysis'!$A$10)</f>
        <v>#REF!</v>
      </c>
      <c r="H43" s="133" t="e">
        <f>SUMIFS('Variance Analysis'!H$9:H$24,'Variance Analysis'!$B$9:$B$24,'Variance Analysis'!$B$10,'Variance Analysis'!$A$9:$A$24,'Variance Analysis'!$A$10)</f>
        <v>#REF!</v>
      </c>
      <c r="I43" s="133" t="e">
        <f>SUMIFS('Variance Analysis'!I$9:I$24,'Variance Analysis'!$B$9:$B$24,'Variance Analysis'!$B$10,'Variance Analysis'!$A$9:$A$24,'Variance Analysis'!$A$10)</f>
        <v>#REF!</v>
      </c>
      <c r="J43" s="133" t="e">
        <f>SUMIFS('Variance Analysis'!J$9:J$24,'Variance Analysis'!$B$9:$B$24,'Variance Analysis'!$B$10,'Variance Analysis'!$A$9:$A$24,'Variance Analysis'!$A$10)</f>
        <v>#REF!</v>
      </c>
      <c r="K43" s="133" t="e">
        <f>SUMIFS('Variance Analysis'!K$9:K$24,'Variance Analysis'!$B$9:$B$24,'Variance Analysis'!$B$10,'Variance Analysis'!$A$9:$A$24,'Variance Analysis'!$A$10)</f>
        <v>#REF!</v>
      </c>
      <c r="L43" s="133" t="e">
        <f>SUMIFS('Variance Analysis'!L$9:L$24,'Variance Analysis'!$B$9:$B$24,'Variance Analysis'!$B$10,'Variance Analysis'!$A$9:$A$24,'Variance Analysis'!$A$10)</f>
        <v>#REF!</v>
      </c>
      <c r="M43" s="133" t="e">
        <f>SUMIFS('Variance Analysis'!M$9:M$24,'Variance Analysis'!$B$9:$B$24,'Variance Analysis'!$B$10,'Variance Analysis'!$A$9:$A$24,'Variance Analysis'!$A$10)</f>
        <v>#REF!</v>
      </c>
      <c r="N43" s="133" t="e">
        <f>SUMIFS('Variance Analysis'!N$9:N$24,'Variance Analysis'!$B$9:$B$24,'Variance Analysis'!$B$10,'Variance Analysis'!$A$9:$A$24,'Variance Analysis'!$A$10)</f>
        <v>#REF!</v>
      </c>
      <c r="O43" s="7"/>
      <c r="P43" s="7"/>
      <c r="Q43" s="7"/>
      <c r="R43" s="7"/>
      <c r="S43" s="7"/>
      <c r="T43" s="7"/>
      <c r="U43" s="7"/>
      <c r="V43" s="7"/>
      <c r="W43" s="7"/>
      <c r="X43" s="7"/>
      <c r="Y43" s="7"/>
      <c r="Z43" s="7"/>
    </row>
    <row r="44" spans="1:26" ht="13.5" customHeight="1">
      <c r="A44" s="132" t="s">
        <v>168</v>
      </c>
      <c r="B44" s="132" t="s">
        <v>37</v>
      </c>
      <c r="C44" s="133" t="e">
        <f>SUMIFS('Variance Analysis'!C$9:C$24,'Variance Analysis'!$B$9:$B$24,'Variance Analysis'!$B$11,'Variance Analysis'!$A$9:$A$24,'Variance Analysis'!$A$11)</f>
        <v>#REF!</v>
      </c>
      <c r="D44" s="133" t="e">
        <f>SUMIFS('Variance Analysis'!D$9:D$24,'Variance Analysis'!$B$9:$B$24,'Variance Analysis'!$B$11,'Variance Analysis'!$A$9:$A$24,'Variance Analysis'!$A$11)</f>
        <v>#REF!</v>
      </c>
      <c r="E44" s="133" t="e">
        <f>SUMIFS('Variance Analysis'!E$9:E$24,'Variance Analysis'!$B$9:$B$24,'Variance Analysis'!$B$11,'Variance Analysis'!$A$9:$A$24,'Variance Analysis'!$A$11)</f>
        <v>#REF!</v>
      </c>
      <c r="F44" s="133" t="e">
        <f>SUMIFS('Variance Analysis'!F$9:F$24,'Variance Analysis'!$B$9:$B$24,'Variance Analysis'!$B$11,'Variance Analysis'!$A$9:$A$24,'Variance Analysis'!$A$11)</f>
        <v>#REF!</v>
      </c>
      <c r="G44" s="133" t="e">
        <f>SUMIFS('Variance Analysis'!G$9:G$24,'Variance Analysis'!$B$9:$B$24,'Variance Analysis'!$B$11,'Variance Analysis'!$A$9:$A$24,'Variance Analysis'!$A$11)</f>
        <v>#REF!</v>
      </c>
      <c r="H44" s="133" t="e">
        <f>SUMIFS('Variance Analysis'!H$9:H$24,'Variance Analysis'!$B$9:$B$24,'Variance Analysis'!$B$11,'Variance Analysis'!$A$9:$A$24,'Variance Analysis'!$A$11)</f>
        <v>#REF!</v>
      </c>
      <c r="I44" s="133" t="e">
        <f>SUMIFS('Variance Analysis'!I$9:I$24,'Variance Analysis'!$B$9:$B$24,'Variance Analysis'!$B$11,'Variance Analysis'!$A$9:$A$24,'Variance Analysis'!$A$11)</f>
        <v>#REF!</v>
      </c>
      <c r="J44" s="133" t="e">
        <f>SUMIFS('Variance Analysis'!J$9:J$24,'Variance Analysis'!$B$9:$B$24,'Variance Analysis'!$B$11,'Variance Analysis'!$A$9:$A$24,'Variance Analysis'!$A$11)</f>
        <v>#REF!</v>
      </c>
      <c r="K44" s="133" t="e">
        <f>SUMIFS('Variance Analysis'!K$9:K$24,'Variance Analysis'!$B$9:$B$24,'Variance Analysis'!$B$11,'Variance Analysis'!$A$9:$A$24,'Variance Analysis'!$A$11)</f>
        <v>#REF!</v>
      </c>
      <c r="L44" s="133" t="e">
        <f>SUMIFS('Variance Analysis'!L$9:L$24,'Variance Analysis'!$B$9:$B$24,'Variance Analysis'!$B$11,'Variance Analysis'!$A$9:$A$24,'Variance Analysis'!$A$11)</f>
        <v>#REF!</v>
      </c>
      <c r="M44" s="133" t="e">
        <f>SUMIFS('Variance Analysis'!M$9:M$24,'Variance Analysis'!$B$9:$B$24,'Variance Analysis'!$B$11,'Variance Analysis'!$A$9:$A$24,'Variance Analysis'!$A$11)</f>
        <v>#REF!</v>
      </c>
      <c r="N44" s="133" t="e">
        <f>SUMIFS('Variance Analysis'!N$9:N$24,'Variance Analysis'!$B$9:$B$24,'Variance Analysis'!$B$11,'Variance Analysis'!$A$9:$A$24,'Variance Analysis'!$A$11)</f>
        <v>#REF!</v>
      </c>
      <c r="O44" s="7"/>
      <c r="P44" s="7"/>
      <c r="Q44" s="7"/>
      <c r="R44" s="7"/>
      <c r="S44" s="7"/>
      <c r="T44" s="7"/>
      <c r="U44" s="7"/>
      <c r="V44" s="7"/>
      <c r="W44" s="7"/>
      <c r="X44" s="7"/>
      <c r="Y44" s="7"/>
      <c r="Z44" s="7"/>
    </row>
    <row r="45" spans="1:26" ht="13.5" customHeight="1">
      <c r="A45" s="132" t="s">
        <v>145</v>
      </c>
      <c r="B45" s="132" t="s">
        <v>177</v>
      </c>
      <c r="C45" s="134" t="e">
        <f t="shared" ref="C45:N45" si="10">#REF!</f>
        <v>#REF!</v>
      </c>
      <c r="D45" s="134" t="e">
        <f t="shared" si="10"/>
        <v>#REF!</v>
      </c>
      <c r="E45" s="134" t="e">
        <f t="shared" si="10"/>
        <v>#REF!</v>
      </c>
      <c r="F45" s="134" t="e">
        <f t="shared" si="10"/>
        <v>#REF!</v>
      </c>
      <c r="G45" s="134" t="e">
        <f t="shared" si="10"/>
        <v>#REF!</v>
      </c>
      <c r="H45" s="134" t="e">
        <f t="shared" si="10"/>
        <v>#REF!</v>
      </c>
      <c r="I45" s="134" t="e">
        <f t="shared" si="10"/>
        <v>#REF!</v>
      </c>
      <c r="J45" s="134" t="e">
        <f t="shared" si="10"/>
        <v>#REF!</v>
      </c>
      <c r="K45" s="134" t="e">
        <f t="shared" si="10"/>
        <v>#REF!</v>
      </c>
      <c r="L45" s="134" t="e">
        <f t="shared" si="10"/>
        <v>#REF!</v>
      </c>
      <c r="M45" s="134" t="e">
        <f t="shared" si="10"/>
        <v>#REF!</v>
      </c>
      <c r="N45" s="134" t="e">
        <f t="shared" si="10"/>
        <v>#REF!</v>
      </c>
      <c r="O45" s="7"/>
      <c r="P45" s="7"/>
      <c r="Q45" s="7"/>
      <c r="R45" s="7"/>
      <c r="S45" s="7"/>
      <c r="T45" s="7"/>
      <c r="U45" s="7"/>
      <c r="V45" s="7"/>
      <c r="W45" s="7"/>
      <c r="X45" s="7"/>
      <c r="Y45" s="7"/>
      <c r="Z45" s="7"/>
    </row>
    <row r="46" spans="1:26" ht="13.5" customHeight="1">
      <c r="A46" s="135" t="s">
        <v>184</v>
      </c>
      <c r="B46" s="136" t="s">
        <v>179</v>
      </c>
      <c r="C46" s="137" t="e">
        <f t="shared" ref="C46:N46" si="11">SUM($C$42:C44)/(SUM($C$45:C45)*1000)</f>
        <v>#REF!</v>
      </c>
      <c r="D46" s="137" t="e">
        <f t="shared" si="11"/>
        <v>#REF!</v>
      </c>
      <c r="E46" s="137" t="e">
        <f t="shared" si="11"/>
        <v>#REF!</v>
      </c>
      <c r="F46" s="137" t="e">
        <f t="shared" si="11"/>
        <v>#REF!</v>
      </c>
      <c r="G46" s="137" t="e">
        <f t="shared" si="11"/>
        <v>#REF!</v>
      </c>
      <c r="H46" s="137" t="e">
        <f t="shared" si="11"/>
        <v>#REF!</v>
      </c>
      <c r="I46" s="137" t="e">
        <f t="shared" si="11"/>
        <v>#REF!</v>
      </c>
      <c r="J46" s="137" t="e">
        <f t="shared" si="11"/>
        <v>#REF!</v>
      </c>
      <c r="K46" s="137" t="e">
        <f t="shared" si="11"/>
        <v>#REF!</v>
      </c>
      <c r="L46" s="137" t="e">
        <f t="shared" si="11"/>
        <v>#REF!</v>
      </c>
      <c r="M46" s="137" t="e">
        <f t="shared" si="11"/>
        <v>#REF!</v>
      </c>
      <c r="N46" s="137" t="e">
        <f t="shared" si="11"/>
        <v>#REF!</v>
      </c>
      <c r="O46" s="7"/>
      <c r="P46" s="7"/>
      <c r="Q46" s="7"/>
      <c r="R46" s="7"/>
      <c r="S46" s="7"/>
      <c r="T46" s="7"/>
      <c r="U46" s="7"/>
      <c r="V46" s="7"/>
      <c r="W46" s="7"/>
      <c r="X46" s="7"/>
      <c r="Y46" s="7"/>
      <c r="Z46" s="7"/>
    </row>
    <row r="47" spans="1:26" ht="13.5" customHeight="1">
      <c r="A47" s="9"/>
      <c r="B47" s="7"/>
      <c r="C47" s="62"/>
      <c r="D47" s="62"/>
      <c r="E47" s="62"/>
      <c r="F47" s="62"/>
      <c r="G47" s="62"/>
      <c r="H47" s="62"/>
      <c r="I47" s="62"/>
      <c r="J47" s="62"/>
      <c r="K47" s="62"/>
      <c r="L47" s="62"/>
      <c r="M47" s="62"/>
      <c r="N47" s="62"/>
      <c r="O47" s="7"/>
      <c r="P47" s="7"/>
      <c r="Q47" s="7"/>
      <c r="R47" s="7"/>
      <c r="S47" s="7"/>
      <c r="T47" s="7"/>
      <c r="U47" s="7"/>
      <c r="V47" s="7"/>
      <c r="W47" s="7"/>
      <c r="X47" s="7"/>
      <c r="Y47" s="7"/>
      <c r="Z47" s="7"/>
    </row>
    <row r="48" spans="1:26" ht="13.5" customHeight="1">
      <c r="A48" s="61" t="s">
        <v>185</v>
      </c>
      <c r="B48" s="61"/>
      <c r="C48" s="99"/>
      <c r="D48" s="99"/>
      <c r="E48" s="99"/>
      <c r="F48" s="99"/>
      <c r="G48" s="99"/>
      <c r="H48" s="99"/>
      <c r="I48" s="99"/>
      <c r="J48" s="99"/>
      <c r="K48" s="99"/>
      <c r="L48" s="99"/>
      <c r="M48" s="99"/>
      <c r="N48" s="99"/>
      <c r="O48" s="99"/>
      <c r="P48" s="99"/>
      <c r="Q48" s="99"/>
      <c r="R48" s="99"/>
      <c r="S48" s="99"/>
      <c r="T48" s="99"/>
      <c r="U48" s="99"/>
      <c r="V48" s="99"/>
      <c r="W48" s="99"/>
      <c r="X48" s="99"/>
      <c r="Y48" s="99"/>
      <c r="Z48" s="99"/>
    </row>
    <row r="49" spans="1:26" ht="13.5" customHeight="1">
      <c r="A49" s="61" t="s">
        <v>175</v>
      </c>
      <c r="B49" s="61"/>
      <c r="C49" s="106" t="s">
        <v>133</v>
      </c>
      <c r="D49" s="106" t="s">
        <v>134</v>
      </c>
      <c r="E49" s="106" t="s">
        <v>135</v>
      </c>
      <c r="F49" s="106" t="s">
        <v>136</v>
      </c>
      <c r="G49" s="106" t="s">
        <v>137</v>
      </c>
      <c r="H49" s="106" t="s">
        <v>138</v>
      </c>
      <c r="I49" s="106" t="s">
        <v>139</v>
      </c>
      <c r="J49" s="106" t="s">
        <v>140</v>
      </c>
      <c r="K49" s="106" t="s">
        <v>141</v>
      </c>
      <c r="L49" s="106" t="s">
        <v>142</v>
      </c>
      <c r="M49" s="106" t="s">
        <v>143</v>
      </c>
      <c r="N49" s="106" t="s">
        <v>144</v>
      </c>
      <c r="O49" s="99"/>
      <c r="P49" s="99"/>
      <c r="Q49" s="99"/>
      <c r="R49" s="99"/>
      <c r="S49" s="99"/>
      <c r="T49" s="99"/>
      <c r="U49" s="99"/>
      <c r="V49" s="99"/>
      <c r="W49" s="99"/>
      <c r="X49" s="99"/>
      <c r="Y49" s="99"/>
      <c r="Z49" s="99"/>
    </row>
    <row r="50" spans="1:26" ht="13.5" customHeight="1">
      <c r="A50" s="132" t="s">
        <v>166</v>
      </c>
      <c r="B50" s="132" t="s">
        <v>37</v>
      </c>
      <c r="C50" s="133" t="e">
        <f>SUMIFS('Variance Analysis'!C$9:C$24,'Variance Analysis'!$B$9:$B$24,'Variance Analysis'!$B$12,'Variance Analysis'!$A$9:$A$24,'Variance Analysis'!$A$13)</f>
        <v>#REF!</v>
      </c>
      <c r="D50" s="133" t="e">
        <f>SUMIFS('Variance Analysis'!D$9:D$24,'Variance Analysis'!$B$9:$B$24,'Variance Analysis'!$B$12,'Variance Analysis'!$A$9:$A$24,'Variance Analysis'!$A$13)</f>
        <v>#REF!</v>
      </c>
      <c r="E50" s="133" t="e">
        <f>SUMIFS('Variance Analysis'!E$9:E$24,'Variance Analysis'!$B$9:$B$24,'Variance Analysis'!$B$12,'Variance Analysis'!$A$9:$A$24,'Variance Analysis'!$A$13)</f>
        <v>#REF!</v>
      </c>
      <c r="F50" s="133" t="e">
        <f>SUMIFS('Variance Analysis'!F$9:F$24,'Variance Analysis'!$B$9:$B$24,'Variance Analysis'!$B$12,'Variance Analysis'!$A$9:$A$24,'Variance Analysis'!$A$13)</f>
        <v>#REF!</v>
      </c>
      <c r="G50" s="133" t="e">
        <f>SUMIFS('Variance Analysis'!G$9:G$24,'Variance Analysis'!$B$9:$B$24,'Variance Analysis'!$B$12,'Variance Analysis'!$A$9:$A$24,'Variance Analysis'!$A$13)</f>
        <v>#REF!</v>
      </c>
      <c r="H50" s="133" t="e">
        <f>SUMIFS('Variance Analysis'!H$9:H$24,'Variance Analysis'!$B$9:$B$24,'Variance Analysis'!$B$12,'Variance Analysis'!$A$9:$A$24,'Variance Analysis'!$A$13)</f>
        <v>#REF!</v>
      </c>
      <c r="I50" s="133" t="e">
        <f>SUMIFS('Variance Analysis'!I$9:I$24,'Variance Analysis'!$B$9:$B$24,'Variance Analysis'!$B$12,'Variance Analysis'!$A$9:$A$24,'Variance Analysis'!$A$13)</f>
        <v>#REF!</v>
      </c>
      <c r="J50" s="133" t="e">
        <f>SUMIFS('Variance Analysis'!J$9:J$24,'Variance Analysis'!$B$9:$B$24,'Variance Analysis'!$B$12,'Variance Analysis'!$A$9:$A$24,'Variance Analysis'!$A$13)</f>
        <v>#REF!</v>
      </c>
      <c r="K50" s="133" t="e">
        <f>SUMIFS('Variance Analysis'!K$9:K$24,'Variance Analysis'!$B$9:$B$24,'Variance Analysis'!$B$12,'Variance Analysis'!$A$9:$A$24,'Variance Analysis'!$A$13)</f>
        <v>#REF!</v>
      </c>
      <c r="L50" s="133" t="e">
        <f>SUMIFS('Variance Analysis'!L$9:L$24,'Variance Analysis'!$B$9:$B$24,'Variance Analysis'!$B$12,'Variance Analysis'!$A$9:$A$24,'Variance Analysis'!$A$13)</f>
        <v>#REF!</v>
      </c>
      <c r="M50" s="133" t="e">
        <f>SUMIFS('Variance Analysis'!M$9:M$24,'Variance Analysis'!$B$9:$B$24,'Variance Analysis'!$B$12,'Variance Analysis'!$A$9:$A$24,'Variance Analysis'!$A$13)</f>
        <v>#REF!</v>
      </c>
      <c r="N50" s="133" t="e">
        <f>SUMIFS('Variance Analysis'!N$9:N$24,'Variance Analysis'!$B$9:$B$24,'Variance Analysis'!$B$12,'Variance Analysis'!$A$9:$A$24,'Variance Analysis'!$A$13)</f>
        <v>#REF!</v>
      </c>
      <c r="O50" s="7"/>
      <c r="P50" s="7"/>
      <c r="Q50" s="7"/>
      <c r="R50" s="7"/>
      <c r="S50" s="7"/>
      <c r="T50" s="7"/>
      <c r="U50" s="7"/>
      <c r="V50" s="7"/>
      <c r="W50" s="7"/>
      <c r="X50" s="7"/>
      <c r="Y50" s="7"/>
      <c r="Z50" s="7"/>
    </row>
    <row r="51" spans="1:26" ht="13.5" customHeight="1">
      <c r="A51" s="132" t="s">
        <v>167</v>
      </c>
      <c r="B51" s="132" t="s">
        <v>37</v>
      </c>
      <c r="C51" s="133" t="e">
        <f>SUMIFS('Variance Analysis'!C$9:C$24,'Variance Analysis'!$B$9:$B$24,'Variance Analysis'!$B$10,'Variance Analysis'!$A$9:$A$24,'Variance Analysis'!$A$13)</f>
        <v>#REF!</v>
      </c>
      <c r="D51" s="133" t="e">
        <f>SUMIFS('Variance Analysis'!D$9:D$24,'Variance Analysis'!$B$9:$B$24,'Variance Analysis'!$B$10,'Variance Analysis'!$A$9:$A$24,'Variance Analysis'!$A$13)</f>
        <v>#REF!</v>
      </c>
      <c r="E51" s="133" t="e">
        <f>SUMIFS('Variance Analysis'!E$9:E$24,'Variance Analysis'!$B$9:$B$24,'Variance Analysis'!$B$10,'Variance Analysis'!$A$9:$A$24,'Variance Analysis'!$A$13)</f>
        <v>#REF!</v>
      </c>
      <c r="F51" s="133" t="e">
        <f>SUMIFS('Variance Analysis'!F$9:F$24,'Variance Analysis'!$B$9:$B$24,'Variance Analysis'!$B$10,'Variance Analysis'!$A$9:$A$24,'Variance Analysis'!$A$13)</f>
        <v>#REF!</v>
      </c>
      <c r="G51" s="133" t="e">
        <f>SUMIFS('Variance Analysis'!G$9:G$24,'Variance Analysis'!$B$9:$B$24,'Variance Analysis'!$B$10,'Variance Analysis'!$A$9:$A$24,'Variance Analysis'!$A$13)</f>
        <v>#REF!</v>
      </c>
      <c r="H51" s="133" t="e">
        <f>SUMIFS('Variance Analysis'!H$9:H$24,'Variance Analysis'!$B$9:$B$24,'Variance Analysis'!$B$10,'Variance Analysis'!$A$9:$A$24,'Variance Analysis'!$A$13)</f>
        <v>#REF!</v>
      </c>
      <c r="I51" s="133" t="e">
        <f>SUMIFS('Variance Analysis'!I$9:I$24,'Variance Analysis'!$B$9:$B$24,'Variance Analysis'!$B$10,'Variance Analysis'!$A$9:$A$24,'Variance Analysis'!$A$13)</f>
        <v>#REF!</v>
      </c>
      <c r="J51" s="133" t="e">
        <f>SUMIFS('Variance Analysis'!J$9:J$24,'Variance Analysis'!$B$9:$B$24,'Variance Analysis'!$B$10,'Variance Analysis'!$A$9:$A$24,'Variance Analysis'!$A$13)</f>
        <v>#REF!</v>
      </c>
      <c r="K51" s="133" t="e">
        <f>SUMIFS('Variance Analysis'!K$9:K$24,'Variance Analysis'!$B$9:$B$24,'Variance Analysis'!$B$10,'Variance Analysis'!$A$9:$A$24,'Variance Analysis'!$A$13)</f>
        <v>#REF!</v>
      </c>
      <c r="L51" s="133" t="e">
        <f>SUMIFS('Variance Analysis'!L$9:L$24,'Variance Analysis'!$B$9:$B$24,'Variance Analysis'!$B$10,'Variance Analysis'!$A$9:$A$24,'Variance Analysis'!$A$13)</f>
        <v>#REF!</v>
      </c>
      <c r="M51" s="133" t="e">
        <f>SUMIFS('Variance Analysis'!M$9:M$24,'Variance Analysis'!$B$9:$B$24,'Variance Analysis'!$B$10,'Variance Analysis'!$A$9:$A$24,'Variance Analysis'!$A$13)</f>
        <v>#REF!</v>
      </c>
      <c r="N51" s="133" t="e">
        <f>SUMIFS('Variance Analysis'!N$9:N$24,'Variance Analysis'!$B$9:$B$24,'Variance Analysis'!$B$10,'Variance Analysis'!$A$9:$A$24,'Variance Analysis'!$A$13)</f>
        <v>#REF!</v>
      </c>
      <c r="O51" s="7"/>
      <c r="P51" s="7"/>
      <c r="Q51" s="7"/>
      <c r="R51" s="7"/>
      <c r="S51" s="7"/>
      <c r="T51" s="7"/>
      <c r="U51" s="7"/>
      <c r="V51" s="7"/>
      <c r="W51" s="7"/>
      <c r="X51" s="7"/>
      <c r="Y51" s="7"/>
      <c r="Z51" s="7"/>
    </row>
    <row r="52" spans="1:26" ht="13.5" customHeight="1">
      <c r="A52" s="132" t="s">
        <v>168</v>
      </c>
      <c r="B52" s="132" t="s">
        <v>37</v>
      </c>
      <c r="C52" s="133" t="e">
        <f>SUMIFS('Variance Analysis'!C$9:C$24,'Variance Analysis'!$B$9:$B$24,'Variance Analysis'!$B$11,'Variance Analysis'!$A$9:$A$24,'Variance Analysis'!$A$13)</f>
        <v>#REF!</v>
      </c>
      <c r="D52" s="133" t="e">
        <f>SUMIFS('Variance Analysis'!D$9:D$24,'Variance Analysis'!$B$9:$B$24,'Variance Analysis'!$B$11,'Variance Analysis'!$A$9:$A$24,'Variance Analysis'!$A$13)</f>
        <v>#REF!</v>
      </c>
      <c r="E52" s="133" t="e">
        <f>SUMIFS('Variance Analysis'!E$9:E$24,'Variance Analysis'!$B$9:$B$24,'Variance Analysis'!$B$11,'Variance Analysis'!$A$9:$A$24,'Variance Analysis'!$A$13)</f>
        <v>#REF!</v>
      </c>
      <c r="F52" s="133" t="e">
        <f>SUMIFS('Variance Analysis'!F$9:F$24,'Variance Analysis'!$B$9:$B$24,'Variance Analysis'!$B$11,'Variance Analysis'!$A$9:$A$24,'Variance Analysis'!$A$13)</f>
        <v>#REF!</v>
      </c>
      <c r="G52" s="133" t="e">
        <f>SUMIFS('Variance Analysis'!G$9:G$24,'Variance Analysis'!$B$9:$B$24,'Variance Analysis'!$B$11,'Variance Analysis'!$A$9:$A$24,'Variance Analysis'!$A$13)</f>
        <v>#REF!</v>
      </c>
      <c r="H52" s="133" t="e">
        <f>SUMIFS('Variance Analysis'!H$9:H$24,'Variance Analysis'!$B$9:$B$24,'Variance Analysis'!$B$11,'Variance Analysis'!$A$9:$A$24,'Variance Analysis'!$A$13)</f>
        <v>#REF!</v>
      </c>
      <c r="I52" s="133" t="e">
        <f>SUMIFS('Variance Analysis'!I$9:I$24,'Variance Analysis'!$B$9:$B$24,'Variance Analysis'!$B$11,'Variance Analysis'!$A$9:$A$24,'Variance Analysis'!$A$13)</f>
        <v>#REF!</v>
      </c>
      <c r="J52" s="133" t="e">
        <f>SUMIFS('Variance Analysis'!J$9:J$24,'Variance Analysis'!$B$9:$B$24,'Variance Analysis'!$B$11,'Variance Analysis'!$A$9:$A$24,'Variance Analysis'!$A$13)</f>
        <v>#REF!</v>
      </c>
      <c r="K52" s="133" t="e">
        <f>SUMIFS('Variance Analysis'!K$9:K$24,'Variance Analysis'!$B$9:$B$24,'Variance Analysis'!$B$11,'Variance Analysis'!$A$9:$A$24,'Variance Analysis'!$A$13)</f>
        <v>#REF!</v>
      </c>
      <c r="L52" s="133" t="e">
        <f>SUMIFS('Variance Analysis'!L$9:L$24,'Variance Analysis'!$B$9:$B$24,'Variance Analysis'!$B$11,'Variance Analysis'!$A$9:$A$24,'Variance Analysis'!$A$13)</f>
        <v>#REF!</v>
      </c>
      <c r="M52" s="133" t="e">
        <f>SUMIFS('Variance Analysis'!M$9:M$24,'Variance Analysis'!$B$9:$B$24,'Variance Analysis'!$B$11,'Variance Analysis'!$A$9:$A$24,'Variance Analysis'!$A$13)</f>
        <v>#REF!</v>
      </c>
      <c r="N52" s="133" t="e">
        <f>SUMIFS('Variance Analysis'!N$9:N$24,'Variance Analysis'!$B$9:$B$24,'Variance Analysis'!$B$11,'Variance Analysis'!$A$9:$A$24,'Variance Analysis'!$A$13)</f>
        <v>#REF!</v>
      </c>
      <c r="O52" s="7"/>
      <c r="P52" s="7"/>
      <c r="Q52" s="7"/>
      <c r="R52" s="7"/>
      <c r="S52" s="7"/>
      <c r="T52" s="7"/>
      <c r="U52" s="7"/>
      <c r="V52" s="7"/>
      <c r="W52" s="7"/>
      <c r="X52" s="7"/>
      <c r="Y52" s="7"/>
      <c r="Z52" s="7"/>
    </row>
    <row r="53" spans="1:26" ht="13.5" customHeight="1">
      <c r="A53" s="132" t="s">
        <v>149</v>
      </c>
      <c r="B53" s="132" t="s">
        <v>177</v>
      </c>
      <c r="C53" s="134" t="e">
        <f t="shared" ref="C53:N53" si="12">#REF!</f>
        <v>#REF!</v>
      </c>
      <c r="D53" s="134" t="e">
        <f t="shared" si="12"/>
        <v>#REF!</v>
      </c>
      <c r="E53" s="134" t="e">
        <f t="shared" si="12"/>
        <v>#REF!</v>
      </c>
      <c r="F53" s="134" t="e">
        <f t="shared" si="12"/>
        <v>#REF!</v>
      </c>
      <c r="G53" s="134" t="e">
        <f t="shared" si="12"/>
        <v>#REF!</v>
      </c>
      <c r="H53" s="134" t="e">
        <f t="shared" si="12"/>
        <v>#REF!</v>
      </c>
      <c r="I53" s="134" t="e">
        <f t="shared" si="12"/>
        <v>#REF!</v>
      </c>
      <c r="J53" s="134" t="e">
        <f t="shared" si="12"/>
        <v>#REF!</v>
      </c>
      <c r="K53" s="134" t="e">
        <f t="shared" si="12"/>
        <v>#REF!</v>
      </c>
      <c r="L53" s="134" t="e">
        <f t="shared" si="12"/>
        <v>#REF!</v>
      </c>
      <c r="M53" s="134" t="e">
        <f t="shared" si="12"/>
        <v>#REF!</v>
      </c>
      <c r="N53" s="134" t="e">
        <f t="shared" si="12"/>
        <v>#REF!</v>
      </c>
      <c r="O53" s="7"/>
      <c r="P53" s="7"/>
      <c r="Q53" s="7"/>
      <c r="R53" s="7"/>
      <c r="S53" s="7"/>
      <c r="T53" s="7"/>
      <c r="U53" s="7"/>
      <c r="V53" s="7"/>
      <c r="W53" s="7"/>
      <c r="X53" s="7"/>
      <c r="Y53" s="7"/>
      <c r="Z53" s="7"/>
    </row>
    <row r="54" spans="1:26" ht="13.5" customHeight="1">
      <c r="A54" s="135" t="s">
        <v>184</v>
      </c>
      <c r="B54" s="136" t="s">
        <v>179</v>
      </c>
      <c r="C54" s="137" t="e">
        <f t="shared" ref="C54:N54" si="13">SUM($C$50:C52)/(SUM($C$53:C53)*1000)</f>
        <v>#REF!</v>
      </c>
      <c r="D54" s="137" t="e">
        <f t="shared" si="13"/>
        <v>#REF!</v>
      </c>
      <c r="E54" s="137" t="e">
        <f t="shared" si="13"/>
        <v>#REF!</v>
      </c>
      <c r="F54" s="137" t="e">
        <f t="shared" si="13"/>
        <v>#REF!</v>
      </c>
      <c r="G54" s="137" t="e">
        <f t="shared" si="13"/>
        <v>#REF!</v>
      </c>
      <c r="H54" s="137" t="e">
        <f t="shared" si="13"/>
        <v>#REF!</v>
      </c>
      <c r="I54" s="137" t="e">
        <f t="shared" si="13"/>
        <v>#REF!</v>
      </c>
      <c r="J54" s="137" t="e">
        <f t="shared" si="13"/>
        <v>#REF!</v>
      </c>
      <c r="K54" s="137" t="e">
        <f t="shared" si="13"/>
        <v>#REF!</v>
      </c>
      <c r="L54" s="137" t="e">
        <f t="shared" si="13"/>
        <v>#REF!</v>
      </c>
      <c r="M54" s="137" t="e">
        <f t="shared" si="13"/>
        <v>#REF!</v>
      </c>
      <c r="N54" s="137" t="e">
        <f t="shared" si="13"/>
        <v>#REF!</v>
      </c>
      <c r="O54" s="7"/>
      <c r="P54" s="7"/>
      <c r="Q54" s="7"/>
      <c r="R54" s="7"/>
      <c r="S54" s="7"/>
      <c r="T54" s="7"/>
      <c r="U54" s="7"/>
      <c r="V54" s="7"/>
      <c r="W54" s="7"/>
      <c r="X54" s="7"/>
      <c r="Y54" s="7"/>
      <c r="Z54" s="7"/>
    </row>
    <row r="55" spans="1:26"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c r="A56" s="61" t="s">
        <v>186</v>
      </c>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3.5" customHeight="1">
      <c r="A57" s="61" t="s">
        <v>175</v>
      </c>
      <c r="B57" s="61"/>
      <c r="C57" s="106" t="s">
        <v>133</v>
      </c>
      <c r="D57" s="106" t="s">
        <v>134</v>
      </c>
      <c r="E57" s="106" t="s">
        <v>135</v>
      </c>
      <c r="F57" s="106" t="s">
        <v>136</v>
      </c>
      <c r="G57" s="106" t="s">
        <v>137</v>
      </c>
      <c r="H57" s="106" t="s">
        <v>138</v>
      </c>
      <c r="I57" s="106" t="s">
        <v>139</v>
      </c>
      <c r="J57" s="106" t="s">
        <v>140</v>
      </c>
      <c r="K57" s="106" t="s">
        <v>141</v>
      </c>
      <c r="L57" s="106" t="s">
        <v>142</v>
      </c>
      <c r="M57" s="106" t="s">
        <v>143</v>
      </c>
      <c r="N57" s="106" t="s">
        <v>144</v>
      </c>
      <c r="O57" s="61"/>
      <c r="P57" s="61"/>
      <c r="Q57" s="61"/>
      <c r="R57" s="61"/>
      <c r="S57" s="61"/>
      <c r="T57" s="61"/>
      <c r="U57" s="61"/>
      <c r="V57" s="61"/>
      <c r="W57" s="61"/>
      <c r="X57" s="61"/>
      <c r="Y57" s="61"/>
      <c r="Z57" s="61"/>
    </row>
    <row r="58" spans="1:26" ht="13.5" customHeight="1">
      <c r="A58" s="132" t="s">
        <v>166</v>
      </c>
      <c r="B58" s="132" t="s">
        <v>37</v>
      </c>
      <c r="C58" s="133" t="e">
        <f>SUMIFS('Variance Analysis'!C$9:C$24,'Variance Analysis'!$B$9:$B$24,'Variance Analysis'!$B$12,'Variance Analysis'!$A$9:$A$24,'Variance Analysis'!$A$17)</f>
        <v>#REF!</v>
      </c>
      <c r="D58" s="133" t="e">
        <f>SUMIFS('Variance Analysis'!D$9:D$24,'Variance Analysis'!$B$9:$B$24,'Variance Analysis'!$B$12,'Variance Analysis'!$A$9:$A$24,'Variance Analysis'!$A$17)</f>
        <v>#REF!</v>
      </c>
      <c r="E58" s="133" t="e">
        <f>SUMIFS('Variance Analysis'!E$9:E$24,'Variance Analysis'!$B$9:$B$24,'Variance Analysis'!$B$12,'Variance Analysis'!$A$9:$A$24,'Variance Analysis'!$A$17)</f>
        <v>#REF!</v>
      </c>
      <c r="F58" s="133" t="e">
        <f>SUMIFS('Variance Analysis'!F$9:F$24,'Variance Analysis'!$B$9:$B$24,'Variance Analysis'!$B$12,'Variance Analysis'!$A$9:$A$24,'Variance Analysis'!$A$17)</f>
        <v>#REF!</v>
      </c>
      <c r="G58" s="133" t="e">
        <f>SUMIFS('Variance Analysis'!G$9:G$24,'Variance Analysis'!$B$9:$B$24,'Variance Analysis'!$B$12,'Variance Analysis'!$A$9:$A$24,'Variance Analysis'!$A$17)</f>
        <v>#REF!</v>
      </c>
      <c r="H58" s="133" t="e">
        <f>SUMIFS('Variance Analysis'!H$9:H$24,'Variance Analysis'!$B$9:$B$24,'Variance Analysis'!$B$12,'Variance Analysis'!$A$9:$A$24,'Variance Analysis'!$A$17)</f>
        <v>#REF!</v>
      </c>
      <c r="I58" s="133" t="e">
        <f>SUMIFS('Variance Analysis'!I$9:I$24,'Variance Analysis'!$B$9:$B$24,'Variance Analysis'!$B$12,'Variance Analysis'!$A$9:$A$24,'Variance Analysis'!$A$17)</f>
        <v>#REF!</v>
      </c>
      <c r="J58" s="133" t="e">
        <f>SUMIFS('Variance Analysis'!J$9:J$24,'Variance Analysis'!$B$9:$B$24,'Variance Analysis'!$B$12,'Variance Analysis'!$A$9:$A$24,'Variance Analysis'!$A$17)</f>
        <v>#REF!</v>
      </c>
      <c r="K58" s="133" t="e">
        <f>SUMIFS('Variance Analysis'!K$9:K$24,'Variance Analysis'!$B$9:$B$24,'Variance Analysis'!$B$12,'Variance Analysis'!$A$9:$A$24,'Variance Analysis'!$A$17)</f>
        <v>#REF!</v>
      </c>
      <c r="L58" s="133" t="e">
        <f>SUMIFS('Variance Analysis'!L$9:L$24,'Variance Analysis'!$B$9:$B$24,'Variance Analysis'!$B$12,'Variance Analysis'!$A$9:$A$24,'Variance Analysis'!$A$17)</f>
        <v>#REF!</v>
      </c>
      <c r="M58" s="133" t="e">
        <f>SUMIFS('Variance Analysis'!M$9:M$24,'Variance Analysis'!$B$9:$B$24,'Variance Analysis'!$B$12,'Variance Analysis'!$A$9:$A$24,'Variance Analysis'!$A$17)</f>
        <v>#REF!</v>
      </c>
      <c r="N58" s="133" t="e">
        <f>SUMIFS('Variance Analysis'!N$9:N$24,'Variance Analysis'!$B$9:$B$24,'Variance Analysis'!$B$12,'Variance Analysis'!$A$9:$A$24,'Variance Analysis'!$A$17)</f>
        <v>#REF!</v>
      </c>
      <c r="O58" s="7"/>
      <c r="P58" s="7"/>
      <c r="Q58" s="7"/>
      <c r="R58" s="7"/>
      <c r="S58" s="7"/>
      <c r="T58" s="7"/>
      <c r="U58" s="7"/>
      <c r="V58" s="7"/>
      <c r="W58" s="7"/>
      <c r="X58" s="7"/>
      <c r="Y58" s="7"/>
      <c r="Z58" s="7"/>
    </row>
    <row r="59" spans="1:26" ht="13.5" customHeight="1">
      <c r="A59" s="132" t="s">
        <v>167</v>
      </c>
      <c r="B59" s="132" t="s">
        <v>37</v>
      </c>
      <c r="C59" s="133" t="e">
        <f>SUMIFS('Variance Analysis'!C$9:C$24,'Variance Analysis'!$B$9:$B$24,'Variance Analysis'!$B$10,'Variance Analysis'!$A$9:$A$24,'Variance Analysis'!$A$17)</f>
        <v>#REF!</v>
      </c>
      <c r="D59" s="133" t="e">
        <f>SUMIFS('Variance Analysis'!D$9:D$24,'Variance Analysis'!$B$9:$B$24,'Variance Analysis'!$B$10,'Variance Analysis'!$A$9:$A$24,'Variance Analysis'!$A$17)</f>
        <v>#REF!</v>
      </c>
      <c r="E59" s="133" t="e">
        <f>SUMIFS('Variance Analysis'!E$9:E$24,'Variance Analysis'!$B$9:$B$24,'Variance Analysis'!$B$10,'Variance Analysis'!$A$9:$A$24,'Variance Analysis'!$A$17)</f>
        <v>#REF!</v>
      </c>
      <c r="F59" s="133" t="e">
        <f>SUMIFS('Variance Analysis'!F$9:F$24,'Variance Analysis'!$B$9:$B$24,'Variance Analysis'!$B$10,'Variance Analysis'!$A$9:$A$24,'Variance Analysis'!$A$17)</f>
        <v>#REF!</v>
      </c>
      <c r="G59" s="133" t="e">
        <f>SUMIFS('Variance Analysis'!G$9:G$24,'Variance Analysis'!$B$9:$B$24,'Variance Analysis'!$B$10,'Variance Analysis'!$A$9:$A$24,'Variance Analysis'!$A$17)</f>
        <v>#REF!</v>
      </c>
      <c r="H59" s="133" t="e">
        <f>SUMIFS('Variance Analysis'!H$9:H$24,'Variance Analysis'!$B$9:$B$24,'Variance Analysis'!$B$10,'Variance Analysis'!$A$9:$A$24,'Variance Analysis'!$A$17)</f>
        <v>#REF!</v>
      </c>
      <c r="I59" s="133" t="e">
        <f>SUMIFS('Variance Analysis'!I$9:I$24,'Variance Analysis'!$B$9:$B$24,'Variance Analysis'!$B$10,'Variance Analysis'!$A$9:$A$24,'Variance Analysis'!$A$17)</f>
        <v>#REF!</v>
      </c>
      <c r="J59" s="133" t="e">
        <f>SUMIFS('Variance Analysis'!J$9:J$24,'Variance Analysis'!$B$9:$B$24,'Variance Analysis'!$B$10,'Variance Analysis'!$A$9:$A$24,'Variance Analysis'!$A$17)</f>
        <v>#REF!</v>
      </c>
      <c r="K59" s="133" t="e">
        <f>SUMIFS('Variance Analysis'!K$9:K$24,'Variance Analysis'!$B$9:$B$24,'Variance Analysis'!$B$10,'Variance Analysis'!$A$9:$A$24,'Variance Analysis'!$A$17)</f>
        <v>#REF!</v>
      </c>
      <c r="L59" s="133" t="e">
        <f>SUMIFS('Variance Analysis'!L$9:L$24,'Variance Analysis'!$B$9:$B$24,'Variance Analysis'!$B$10,'Variance Analysis'!$A$9:$A$24,'Variance Analysis'!$A$17)</f>
        <v>#REF!</v>
      </c>
      <c r="M59" s="133" t="e">
        <f>SUMIFS('Variance Analysis'!M$9:M$24,'Variance Analysis'!$B$9:$B$24,'Variance Analysis'!$B$10,'Variance Analysis'!$A$9:$A$24,'Variance Analysis'!$A$17)</f>
        <v>#REF!</v>
      </c>
      <c r="N59" s="133" t="e">
        <f>SUMIFS('Variance Analysis'!N$9:N$24,'Variance Analysis'!$B$9:$B$24,'Variance Analysis'!$B$10,'Variance Analysis'!$A$9:$A$24,'Variance Analysis'!$A$17)</f>
        <v>#REF!</v>
      </c>
      <c r="O59" s="7"/>
      <c r="P59" s="7"/>
      <c r="Q59" s="7"/>
      <c r="R59" s="7"/>
      <c r="S59" s="7"/>
      <c r="T59" s="7"/>
      <c r="U59" s="7"/>
      <c r="V59" s="7"/>
      <c r="W59" s="7"/>
      <c r="X59" s="7"/>
      <c r="Y59" s="7"/>
      <c r="Z59" s="7"/>
    </row>
    <row r="60" spans="1:26" ht="13.5" customHeight="1">
      <c r="A60" s="132" t="s">
        <v>168</v>
      </c>
      <c r="B60" s="132" t="s">
        <v>37</v>
      </c>
      <c r="C60" s="133" t="e">
        <f>SUMIFS('Variance Analysis'!C$9:C$24,'Variance Analysis'!$B$9:$B$24,'Variance Analysis'!$B$11,'Variance Analysis'!$A$9:$A$24,'Variance Analysis'!$A$17)</f>
        <v>#REF!</v>
      </c>
      <c r="D60" s="133" t="e">
        <f>SUMIFS('Variance Analysis'!D$9:D$24,'Variance Analysis'!$B$9:$B$24,'Variance Analysis'!$B$11,'Variance Analysis'!$A$9:$A$24,'Variance Analysis'!$A$17)</f>
        <v>#REF!</v>
      </c>
      <c r="E60" s="133" t="e">
        <f>SUMIFS('Variance Analysis'!E$9:E$24,'Variance Analysis'!$B$9:$B$24,'Variance Analysis'!$B$11,'Variance Analysis'!$A$9:$A$24,'Variance Analysis'!$A$17)</f>
        <v>#REF!</v>
      </c>
      <c r="F60" s="133" t="e">
        <f>SUMIFS('Variance Analysis'!F$9:F$24,'Variance Analysis'!$B$9:$B$24,'Variance Analysis'!$B$11,'Variance Analysis'!$A$9:$A$24,'Variance Analysis'!$A$17)</f>
        <v>#REF!</v>
      </c>
      <c r="G60" s="133" t="e">
        <f>SUMIFS('Variance Analysis'!G$9:G$24,'Variance Analysis'!$B$9:$B$24,'Variance Analysis'!$B$11,'Variance Analysis'!$A$9:$A$24,'Variance Analysis'!$A$17)</f>
        <v>#REF!</v>
      </c>
      <c r="H60" s="133" t="e">
        <f>SUMIFS('Variance Analysis'!H$9:H$24,'Variance Analysis'!$B$9:$B$24,'Variance Analysis'!$B$11,'Variance Analysis'!$A$9:$A$24,'Variance Analysis'!$A$17)</f>
        <v>#REF!</v>
      </c>
      <c r="I60" s="133" t="e">
        <f>SUMIFS('Variance Analysis'!I$9:I$24,'Variance Analysis'!$B$9:$B$24,'Variance Analysis'!$B$11,'Variance Analysis'!$A$9:$A$24,'Variance Analysis'!$A$17)</f>
        <v>#REF!</v>
      </c>
      <c r="J60" s="133" t="e">
        <f>SUMIFS('Variance Analysis'!J$9:J$24,'Variance Analysis'!$B$9:$B$24,'Variance Analysis'!$B$11,'Variance Analysis'!$A$9:$A$24,'Variance Analysis'!$A$17)</f>
        <v>#REF!</v>
      </c>
      <c r="K60" s="133" t="e">
        <f>SUMIFS('Variance Analysis'!K$9:K$24,'Variance Analysis'!$B$9:$B$24,'Variance Analysis'!$B$11,'Variance Analysis'!$A$9:$A$24,'Variance Analysis'!$A$17)</f>
        <v>#REF!</v>
      </c>
      <c r="L60" s="133" t="e">
        <f>SUMIFS('Variance Analysis'!L$9:L$24,'Variance Analysis'!$B$9:$B$24,'Variance Analysis'!$B$11,'Variance Analysis'!$A$9:$A$24,'Variance Analysis'!$A$17)</f>
        <v>#REF!</v>
      </c>
      <c r="M60" s="133" t="e">
        <f>SUMIFS('Variance Analysis'!M$9:M$24,'Variance Analysis'!$B$9:$B$24,'Variance Analysis'!$B$11,'Variance Analysis'!$A$9:$A$24,'Variance Analysis'!$A$17)</f>
        <v>#REF!</v>
      </c>
      <c r="N60" s="133" t="e">
        <f>SUMIFS('Variance Analysis'!N$9:N$24,'Variance Analysis'!$B$9:$B$24,'Variance Analysis'!$B$11,'Variance Analysis'!$A$9:$A$24,'Variance Analysis'!$A$17)</f>
        <v>#REF!</v>
      </c>
      <c r="O60" s="7"/>
      <c r="P60" s="7"/>
      <c r="Q60" s="7"/>
      <c r="R60" s="7"/>
      <c r="S60" s="7"/>
      <c r="T60" s="7"/>
      <c r="U60" s="7"/>
      <c r="V60" s="7"/>
      <c r="W60" s="7"/>
      <c r="X60" s="7"/>
      <c r="Y60" s="7"/>
      <c r="Z60" s="7"/>
    </row>
    <row r="61" spans="1:26" ht="13.5" customHeight="1">
      <c r="A61" s="132" t="s">
        <v>150</v>
      </c>
      <c r="B61" s="132" t="s">
        <v>177</v>
      </c>
      <c r="C61" s="134" t="e">
        <f t="shared" ref="C61:N61" si="14">#REF!</f>
        <v>#REF!</v>
      </c>
      <c r="D61" s="134" t="e">
        <f t="shared" si="14"/>
        <v>#REF!</v>
      </c>
      <c r="E61" s="134" t="e">
        <f t="shared" si="14"/>
        <v>#REF!</v>
      </c>
      <c r="F61" s="134" t="e">
        <f t="shared" si="14"/>
        <v>#REF!</v>
      </c>
      <c r="G61" s="134" t="e">
        <f t="shared" si="14"/>
        <v>#REF!</v>
      </c>
      <c r="H61" s="134" t="e">
        <f t="shared" si="14"/>
        <v>#REF!</v>
      </c>
      <c r="I61" s="134" t="e">
        <f t="shared" si="14"/>
        <v>#REF!</v>
      </c>
      <c r="J61" s="134" t="e">
        <f t="shared" si="14"/>
        <v>#REF!</v>
      </c>
      <c r="K61" s="134" t="e">
        <f t="shared" si="14"/>
        <v>#REF!</v>
      </c>
      <c r="L61" s="134" t="e">
        <f t="shared" si="14"/>
        <v>#REF!</v>
      </c>
      <c r="M61" s="134" t="e">
        <f t="shared" si="14"/>
        <v>#REF!</v>
      </c>
      <c r="N61" s="134" t="e">
        <f t="shared" si="14"/>
        <v>#REF!</v>
      </c>
      <c r="O61" s="7"/>
      <c r="P61" s="7"/>
      <c r="Q61" s="7"/>
      <c r="R61" s="7"/>
      <c r="S61" s="7"/>
      <c r="T61" s="7"/>
      <c r="U61" s="7"/>
      <c r="V61" s="7"/>
      <c r="W61" s="7"/>
      <c r="X61" s="7"/>
      <c r="Y61" s="7"/>
      <c r="Z61" s="7"/>
    </row>
    <row r="62" spans="1:26" ht="13.5" customHeight="1">
      <c r="A62" s="135" t="s">
        <v>184</v>
      </c>
      <c r="B62" s="136" t="s">
        <v>179</v>
      </c>
      <c r="C62" s="137" t="e">
        <f t="shared" ref="C62:N62" si="15">SUM($C$58:C60)/(SUM($C$61:C61)*1000)</f>
        <v>#REF!</v>
      </c>
      <c r="D62" s="137" t="e">
        <f t="shared" si="15"/>
        <v>#REF!</v>
      </c>
      <c r="E62" s="137" t="e">
        <f t="shared" si="15"/>
        <v>#REF!</v>
      </c>
      <c r="F62" s="137" t="e">
        <f t="shared" si="15"/>
        <v>#REF!</v>
      </c>
      <c r="G62" s="137" t="e">
        <f t="shared" si="15"/>
        <v>#REF!</v>
      </c>
      <c r="H62" s="137" t="e">
        <f t="shared" si="15"/>
        <v>#REF!</v>
      </c>
      <c r="I62" s="137" t="e">
        <f t="shared" si="15"/>
        <v>#REF!</v>
      </c>
      <c r="J62" s="137" t="e">
        <f t="shared" si="15"/>
        <v>#REF!</v>
      </c>
      <c r="K62" s="137" t="e">
        <f t="shared" si="15"/>
        <v>#REF!</v>
      </c>
      <c r="L62" s="137" t="e">
        <f t="shared" si="15"/>
        <v>#REF!</v>
      </c>
      <c r="M62" s="137" t="e">
        <f t="shared" si="15"/>
        <v>#REF!</v>
      </c>
      <c r="N62" s="137" t="e">
        <f t="shared" si="15"/>
        <v>#REF!</v>
      </c>
      <c r="O62" s="7"/>
      <c r="P62" s="7"/>
      <c r="Q62" s="7"/>
      <c r="R62" s="7"/>
      <c r="S62" s="7"/>
      <c r="T62" s="7"/>
      <c r="U62" s="7"/>
      <c r="V62" s="7"/>
      <c r="W62" s="7"/>
      <c r="X62" s="7"/>
      <c r="Y62" s="7"/>
      <c r="Z62" s="7"/>
    </row>
    <row r="63" spans="1:26" ht="13.5" customHeight="1">
      <c r="A63" s="9"/>
      <c r="B63" s="7"/>
      <c r="C63" s="138"/>
      <c r="D63" s="138"/>
      <c r="E63" s="138"/>
      <c r="F63" s="138"/>
      <c r="G63" s="138"/>
      <c r="H63" s="138"/>
      <c r="I63" s="138"/>
      <c r="J63" s="138"/>
      <c r="K63" s="138"/>
      <c r="L63" s="138"/>
      <c r="M63" s="138"/>
      <c r="N63" s="138"/>
      <c r="O63" s="7"/>
      <c r="P63" s="7"/>
      <c r="Q63" s="7"/>
      <c r="R63" s="7"/>
      <c r="S63" s="7"/>
      <c r="T63" s="7"/>
      <c r="U63" s="7"/>
      <c r="V63" s="7"/>
      <c r="W63" s="7"/>
      <c r="X63" s="7"/>
      <c r="Y63" s="7"/>
      <c r="Z63" s="7"/>
    </row>
    <row r="64" spans="1:26" ht="13.5" customHeight="1">
      <c r="A64" s="61" t="s">
        <v>187</v>
      </c>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ht="13.5" customHeight="1">
      <c r="A65" s="61" t="s">
        <v>175</v>
      </c>
      <c r="B65" s="61"/>
      <c r="C65" s="106" t="s">
        <v>133</v>
      </c>
      <c r="D65" s="106" t="s">
        <v>134</v>
      </c>
      <c r="E65" s="106" t="s">
        <v>135</v>
      </c>
      <c r="F65" s="106" t="s">
        <v>136</v>
      </c>
      <c r="G65" s="106" t="s">
        <v>137</v>
      </c>
      <c r="H65" s="106" t="s">
        <v>138</v>
      </c>
      <c r="I65" s="106" t="s">
        <v>139</v>
      </c>
      <c r="J65" s="106" t="s">
        <v>140</v>
      </c>
      <c r="K65" s="106" t="s">
        <v>141</v>
      </c>
      <c r="L65" s="106" t="s">
        <v>142</v>
      </c>
      <c r="M65" s="106" t="s">
        <v>143</v>
      </c>
      <c r="N65" s="106" t="s">
        <v>144</v>
      </c>
      <c r="O65" s="99"/>
      <c r="P65" s="99"/>
      <c r="Q65" s="99"/>
      <c r="R65" s="99"/>
      <c r="S65" s="99"/>
      <c r="T65" s="99"/>
      <c r="U65" s="99"/>
      <c r="V65" s="99"/>
      <c r="W65" s="99"/>
      <c r="X65" s="99"/>
      <c r="Y65" s="99"/>
      <c r="Z65" s="99"/>
    </row>
    <row r="66" spans="1:26" ht="13.5" customHeight="1">
      <c r="A66" s="132" t="s">
        <v>166</v>
      </c>
      <c r="B66" s="132" t="s">
        <v>37</v>
      </c>
      <c r="C66" s="133" t="e">
        <f>SUMIFS('Variance Analysis'!C$9:C$24,'Variance Analysis'!$B$9:$B$24,'Variance Analysis'!$B$12,'Variance Analysis'!$A$9:$A$24,'Variance Analysis'!$A$21)</f>
        <v>#REF!</v>
      </c>
      <c r="D66" s="133" t="e">
        <f>SUMIFS('Variance Analysis'!D$9:D$24,'Variance Analysis'!$B$9:$B$24,'Variance Analysis'!$B$12,'Variance Analysis'!$A$9:$A$24,'Variance Analysis'!$A$21)</f>
        <v>#REF!</v>
      </c>
      <c r="E66" s="133" t="e">
        <f>SUMIFS('Variance Analysis'!E$9:E$24,'Variance Analysis'!$B$9:$B$24,'Variance Analysis'!$B$12,'Variance Analysis'!$A$9:$A$24,'Variance Analysis'!$A$21)</f>
        <v>#REF!</v>
      </c>
      <c r="F66" s="133" t="e">
        <f>SUMIFS('Variance Analysis'!F$9:F$24,'Variance Analysis'!$B$9:$B$24,'Variance Analysis'!$B$12,'Variance Analysis'!$A$9:$A$24,'Variance Analysis'!$A$21)</f>
        <v>#REF!</v>
      </c>
      <c r="G66" s="133" t="e">
        <f>SUMIFS('Variance Analysis'!G$9:G$24,'Variance Analysis'!$B$9:$B$24,'Variance Analysis'!$B$12,'Variance Analysis'!$A$9:$A$24,'Variance Analysis'!$A$21)</f>
        <v>#REF!</v>
      </c>
      <c r="H66" s="133" t="e">
        <f>SUMIFS('Variance Analysis'!H$9:H$24,'Variance Analysis'!$B$9:$B$24,'Variance Analysis'!$B$12,'Variance Analysis'!$A$9:$A$24,'Variance Analysis'!$A$21)</f>
        <v>#REF!</v>
      </c>
      <c r="I66" s="133" t="e">
        <f>SUMIFS('Variance Analysis'!I$9:I$24,'Variance Analysis'!$B$9:$B$24,'Variance Analysis'!$B$12,'Variance Analysis'!$A$9:$A$24,'Variance Analysis'!$A$21)</f>
        <v>#REF!</v>
      </c>
      <c r="J66" s="133" t="e">
        <f>SUMIFS('Variance Analysis'!J$9:J$24,'Variance Analysis'!$B$9:$B$24,'Variance Analysis'!$B$12,'Variance Analysis'!$A$9:$A$24,'Variance Analysis'!$A$21)</f>
        <v>#REF!</v>
      </c>
      <c r="K66" s="133" t="e">
        <f>SUMIFS('Variance Analysis'!K$9:K$24,'Variance Analysis'!$B$9:$B$24,'Variance Analysis'!$B$12,'Variance Analysis'!$A$9:$A$24,'Variance Analysis'!$A$21)</f>
        <v>#REF!</v>
      </c>
      <c r="L66" s="133" t="e">
        <f>SUMIFS('Variance Analysis'!L$9:L$24,'Variance Analysis'!$B$9:$B$24,'Variance Analysis'!$B$12,'Variance Analysis'!$A$9:$A$24,'Variance Analysis'!$A$21)</f>
        <v>#REF!</v>
      </c>
      <c r="M66" s="133" t="e">
        <f>SUMIFS('Variance Analysis'!M$9:M$24,'Variance Analysis'!$B$9:$B$24,'Variance Analysis'!$B$12,'Variance Analysis'!$A$9:$A$24,'Variance Analysis'!$A$21)</f>
        <v>#REF!</v>
      </c>
      <c r="N66" s="133" t="e">
        <f>SUMIFS('Variance Analysis'!N$9:N$24,'Variance Analysis'!$B$9:$B$24,'Variance Analysis'!$B$12,'Variance Analysis'!$A$9:$A$24,'Variance Analysis'!$A$21)</f>
        <v>#REF!</v>
      </c>
      <c r="O66" s="7"/>
      <c r="P66" s="7"/>
      <c r="Q66" s="7"/>
      <c r="R66" s="7"/>
      <c r="S66" s="7"/>
      <c r="T66" s="7"/>
      <c r="U66" s="7"/>
      <c r="V66" s="7"/>
      <c r="W66" s="7"/>
      <c r="X66" s="7"/>
      <c r="Y66" s="7"/>
      <c r="Z66" s="7"/>
    </row>
    <row r="67" spans="1:26" ht="13.5" customHeight="1">
      <c r="A67" s="132" t="s">
        <v>167</v>
      </c>
      <c r="B67" s="132" t="s">
        <v>37</v>
      </c>
      <c r="C67" s="133" t="e">
        <f>SUMIFS('Variance Analysis'!C$9:C$24,'Variance Analysis'!$B$9:$B$24,'Variance Analysis'!$B$10,'Variance Analysis'!$A$9:$A$24,'Variance Analysis'!$A$21)</f>
        <v>#REF!</v>
      </c>
      <c r="D67" s="133" t="e">
        <f>SUMIFS('Variance Analysis'!D$9:D$24,'Variance Analysis'!$B$9:$B$24,'Variance Analysis'!$B$10,'Variance Analysis'!$A$9:$A$24,'Variance Analysis'!$A$21)</f>
        <v>#REF!</v>
      </c>
      <c r="E67" s="133" t="e">
        <f>SUMIFS('Variance Analysis'!E$9:E$24,'Variance Analysis'!$B$9:$B$24,'Variance Analysis'!$B$10,'Variance Analysis'!$A$9:$A$24,'Variance Analysis'!$A$21)</f>
        <v>#REF!</v>
      </c>
      <c r="F67" s="133" t="e">
        <f>SUMIFS('Variance Analysis'!F$9:F$24,'Variance Analysis'!$B$9:$B$24,'Variance Analysis'!$B$10,'Variance Analysis'!$A$9:$A$24,'Variance Analysis'!$A$21)</f>
        <v>#REF!</v>
      </c>
      <c r="G67" s="133" t="e">
        <f>SUMIFS('Variance Analysis'!G$9:G$24,'Variance Analysis'!$B$9:$B$24,'Variance Analysis'!$B$10,'Variance Analysis'!$A$9:$A$24,'Variance Analysis'!$A$21)</f>
        <v>#REF!</v>
      </c>
      <c r="H67" s="133" t="e">
        <f>SUMIFS('Variance Analysis'!H$9:H$24,'Variance Analysis'!$B$9:$B$24,'Variance Analysis'!$B$10,'Variance Analysis'!$A$9:$A$24,'Variance Analysis'!$A$21)</f>
        <v>#REF!</v>
      </c>
      <c r="I67" s="133" t="e">
        <f>SUMIFS('Variance Analysis'!I$9:I$24,'Variance Analysis'!$B$9:$B$24,'Variance Analysis'!$B$10,'Variance Analysis'!$A$9:$A$24,'Variance Analysis'!$A$21)</f>
        <v>#REF!</v>
      </c>
      <c r="J67" s="133" t="e">
        <f>SUMIFS('Variance Analysis'!J$9:J$24,'Variance Analysis'!$B$9:$B$24,'Variance Analysis'!$B$10,'Variance Analysis'!$A$9:$A$24,'Variance Analysis'!$A$21)</f>
        <v>#REF!</v>
      </c>
      <c r="K67" s="133" t="e">
        <f>SUMIFS('Variance Analysis'!K$9:K$24,'Variance Analysis'!$B$9:$B$24,'Variance Analysis'!$B$10,'Variance Analysis'!$A$9:$A$24,'Variance Analysis'!$A$21)</f>
        <v>#REF!</v>
      </c>
      <c r="L67" s="133" t="e">
        <f>SUMIFS('Variance Analysis'!L$9:L$24,'Variance Analysis'!$B$9:$B$24,'Variance Analysis'!$B$10,'Variance Analysis'!$A$9:$A$24,'Variance Analysis'!$A$21)</f>
        <v>#REF!</v>
      </c>
      <c r="M67" s="133" t="e">
        <f>SUMIFS('Variance Analysis'!M$9:M$24,'Variance Analysis'!$B$9:$B$24,'Variance Analysis'!$B$10,'Variance Analysis'!$A$9:$A$24,'Variance Analysis'!$A$21)</f>
        <v>#REF!</v>
      </c>
      <c r="N67" s="133" t="e">
        <f>SUMIFS('Variance Analysis'!N$9:N$24,'Variance Analysis'!$B$9:$B$24,'Variance Analysis'!$B$10,'Variance Analysis'!$A$9:$A$24,'Variance Analysis'!$A$21)</f>
        <v>#REF!</v>
      </c>
      <c r="O67" s="7"/>
      <c r="P67" s="7"/>
      <c r="Q67" s="7"/>
      <c r="R67" s="7"/>
      <c r="S67" s="7"/>
      <c r="T67" s="7"/>
      <c r="U67" s="7"/>
      <c r="V67" s="7"/>
      <c r="W67" s="7"/>
      <c r="X67" s="7"/>
      <c r="Y67" s="7"/>
      <c r="Z67" s="7"/>
    </row>
    <row r="68" spans="1:26" ht="13.5" customHeight="1">
      <c r="A68" s="132" t="s">
        <v>168</v>
      </c>
      <c r="B68" s="132" t="s">
        <v>37</v>
      </c>
      <c r="C68" s="133" t="e">
        <f>SUMIFS('Variance Analysis'!C$9:C$24,'Variance Analysis'!$B$9:$B$24,'Variance Analysis'!$B$11,'Variance Analysis'!$A$9:$A$24,'Variance Analysis'!$A$21)</f>
        <v>#REF!</v>
      </c>
      <c r="D68" s="133" t="e">
        <f>SUMIFS('Variance Analysis'!D$9:D$24,'Variance Analysis'!$B$9:$B$24,'Variance Analysis'!$B$11,'Variance Analysis'!$A$9:$A$24,'Variance Analysis'!$A$21)</f>
        <v>#REF!</v>
      </c>
      <c r="E68" s="133" t="e">
        <f>SUMIFS('Variance Analysis'!E$9:E$24,'Variance Analysis'!$B$9:$B$24,'Variance Analysis'!$B$11,'Variance Analysis'!$A$9:$A$24,'Variance Analysis'!$A$21)</f>
        <v>#REF!</v>
      </c>
      <c r="F68" s="133" t="e">
        <f>SUMIFS('Variance Analysis'!F$9:F$24,'Variance Analysis'!$B$9:$B$24,'Variance Analysis'!$B$11,'Variance Analysis'!$A$9:$A$24,'Variance Analysis'!$A$21)</f>
        <v>#REF!</v>
      </c>
      <c r="G68" s="133" t="e">
        <f>SUMIFS('Variance Analysis'!G$9:G$24,'Variance Analysis'!$B$9:$B$24,'Variance Analysis'!$B$11,'Variance Analysis'!$A$9:$A$24,'Variance Analysis'!$A$21)</f>
        <v>#REF!</v>
      </c>
      <c r="H68" s="133" t="e">
        <f>SUMIFS('Variance Analysis'!H$9:H$24,'Variance Analysis'!$B$9:$B$24,'Variance Analysis'!$B$11,'Variance Analysis'!$A$9:$A$24,'Variance Analysis'!$A$21)</f>
        <v>#REF!</v>
      </c>
      <c r="I68" s="133" t="e">
        <f>SUMIFS('Variance Analysis'!I$9:I$24,'Variance Analysis'!$B$9:$B$24,'Variance Analysis'!$B$11,'Variance Analysis'!$A$9:$A$24,'Variance Analysis'!$A$21)</f>
        <v>#REF!</v>
      </c>
      <c r="J68" s="133" t="e">
        <f>SUMIFS('Variance Analysis'!J$9:J$24,'Variance Analysis'!$B$9:$B$24,'Variance Analysis'!$B$11,'Variance Analysis'!$A$9:$A$24,'Variance Analysis'!$A$21)</f>
        <v>#REF!</v>
      </c>
      <c r="K68" s="133" t="e">
        <f>SUMIFS('Variance Analysis'!K$9:K$24,'Variance Analysis'!$B$9:$B$24,'Variance Analysis'!$B$11,'Variance Analysis'!$A$9:$A$24,'Variance Analysis'!$A$21)</f>
        <v>#REF!</v>
      </c>
      <c r="L68" s="133" t="e">
        <f>SUMIFS('Variance Analysis'!L$9:L$24,'Variance Analysis'!$B$9:$B$24,'Variance Analysis'!$B$11,'Variance Analysis'!$A$9:$A$24,'Variance Analysis'!$A$21)</f>
        <v>#REF!</v>
      </c>
      <c r="M68" s="133" t="e">
        <f>SUMIFS('Variance Analysis'!M$9:M$24,'Variance Analysis'!$B$9:$B$24,'Variance Analysis'!$B$11,'Variance Analysis'!$A$9:$A$24,'Variance Analysis'!$A$21)</f>
        <v>#REF!</v>
      </c>
      <c r="N68" s="133" t="e">
        <f>SUMIFS('Variance Analysis'!N$9:N$24,'Variance Analysis'!$B$9:$B$24,'Variance Analysis'!$B$11,'Variance Analysis'!$A$9:$A$24,'Variance Analysis'!$A$21)</f>
        <v>#REF!</v>
      </c>
      <c r="O68" s="7"/>
      <c r="P68" s="7"/>
      <c r="Q68" s="7"/>
      <c r="R68" s="7"/>
      <c r="S68" s="7"/>
      <c r="T68" s="7"/>
      <c r="U68" s="7"/>
      <c r="V68" s="7"/>
      <c r="W68" s="7"/>
      <c r="X68" s="7"/>
      <c r="Y68" s="7"/>
      <c r="Z68" s="7"/>
    </row>
    <row r="69" spans="1:26" ht="13.5" customHeight="1">
      <c r="A69" s="132" t="s">
        <v>145</v>
      </c>
      <c r="B69" s="132" t="s">
        <v>177</v>
      </c>
      <c r="C69" s="134" t="e">
        <f t="shared" ref="C69:N69" si="16">#REF!</f>
        <v>#REF!</v>
      </c>
      <c r="D69" s="134" t="e">
        <f t="shared" si="16"/>
        <v>#REF!</v>
      </c>
      <c r="E69" s="134" t="e">
        <f t="shared" si="16"/>
        <v>#REF!</v>
      </c>
      <c r="F69" s="134" t="e">
        <f t="shared" si="16"/>
        <v>#REF!</v>
      </c>
      <c r="G69" s="134" t="e">
        <f t="shared" si="16"/>
        <v>#REF!</v>
      </c>
      <c r="H69" s="134" t="e">
        <f t="shared" si="16"/>
        <v>#REF!</v>
      </c>
      <c r="I69" s="134" t="e">
        <f t="shared" si="16"/>
        <v>#REF!</v>
      </c>
      <c r="J69" s="134" t="e">
        <f t="shared" si="16"/>
        <v>#REF!</v>
      </c>
      <c r="K69" s="134" t="e">
        <f t="shared" si="16"/>
        <v>#REF!</v>
      </c>
      <c r="L69" s="134" t="e">
        <f t="shared" si="16"/>
        <v>#REF!</v>
      </c>
      <c r="M69" s="134" t="e">
        <f t="shared" si="16"/>
        <v>#REF!</v>
      </c>
      <c r="N69" s="134" t="e">
        <f t="shared" si="16"/>
        <v>#REF!</v>
      </c>
      <c r="O69" s="7"/>
      <c r="P69" s="7"/>
      <c r="Q69" s="7"/>
      <c r="R69" s="7"/>
      <c r="S69" s="7"/>
      <c r="T69" s="7"/>
      <c r="U69" s="7"/>
      <c r="V69" s="7"/>
      <c r="W69" s="7"/>
      <c r="X69" s="7"/>
      <c r="Y69" s="7"/>
      <c r="Z69" s="7"/>
    </row>
    <row r="70" spans="1:26" ht="13.5" customHeight="1">
      <c r="A70" s="132" t="s">
        <v>149</v>
      </c>
      <c r="B70" s="132" t="s">
        <v>177</v>
      </c>
      <c r="C70" s="134" t="e">
        <f t="shared" ref="C70:N70" si="17">#REF!</f>
        <v>#REF!</v>
      </c>
      <c r="D70" s="134" t="e">
        <f t="shared" si="17"/>
        <v>#REF!</v>
      </c>
      <c r="E70" s="134" t="e">
        <f t="shared" si="17"/>
        <v>#REF!</v>
      </c>
      <c r="F70" s="134" t="e">
        <f t="shared" si="17"/>
        <v>#REF!</v>
      </c>
      <c r="G70" s="134" t="e">
        <f t="shared" si="17"/>
        <v>#REF!</v>
      </c>
      <c r="H70" s="134" t="e">
        <f t="shared" si="17"/>
        <v>#REF!</v>
      </c>
      <c r="I70" s="134" t="e">
        <f t="shared" si="17"/>
        <v>#REF!</v>
      </c>
      <c r="J70" s="134" t="e">
        <f t="shared" si="17"/>
        <v>#REF!</v>
      </c>
      <c r="K70" s="134" t="e">
        <f t="shared" si="17"/>
        <v>#REF!</v>
      </c>
      <c r="L70" s="134" t="e">
        <f t="shared" si="17"/>
        <v>#REF!</v>
      </c>
      <c r="M70" s="134" t="e">
        <f t="shared" si="17"/>
        <v>#REF!</v>
      </c>
      <c r="N70" s="134" t="e">
        <f t="shared" si="17"/>
        <v>#REF!</v>
      </c>
      <c r="O70" s="7"/>
      <c r="P70" s="7"/>
      <c r="Q70" s="7"/>
      <c r="R70" s="7"/>
      <c r="S70" s="7"/>
      <c r="T70" s="7"/>
      <c r="U70" s="7"/>
      <c r="V70" s="7"/>
      <c r="W70" s="7"/>
      <c r="X70" s="7"/>
      <c r="Y70" s="7"/>
      <c r="Z70" s="7"/>
    </row>
    <row r="71" spans="1:26" ht="13.5" customHeight="1">
      <c r="A71" s="132" t="s">
        <v>150</v>
      </c>
      <c r="B71" s="132" t="s">
        <v>177</v>
      </c>
      <c r="C71" s="134" t="e">
        <f t="shared" ref="C71:N71" si="18">#REF!</f>
        <v>#REF!</v>
      </c>
      <c r="D71" s="134" t="e">
        <f t="shared" si="18"/>
        <v>#REF!</v>
      </c>
      <c r="E71" s="134" t="e">
        <f t="shared" si="18"/>
        <v>#REF!</v>
      </c>
      <c r="F71" s="134" t="e">
        <f t="shared" si="18"/>
        <v>#REF!</v>
      </c>
      <c r="G71" s="134" t="e">
        <f t="shared" si="18"/>
        <v>#REF!</v>
      </c>
      <c r="H71" s="134" t="e">
        <f t="shared" si="18"/>
        <v>#REF!</v>
      </c>
      <c r="I71" s="134" t="e">
        <f t="shared" si="18"/>
        <v>#REF!</v>
      </c>
      <c r="J71" s="134" t="e">
        <f t="shared" si="18"/>
        <v>#REF!</v>
      </c>
      <c r="K71" s="134" t="e">
        <f t="shared" si="18"/>
        <v>#REF!</v>
      </c>
      <c r="L71" s="134" t="e">
        <f t="shared" si="18"/>
        <v>#REF!</v>
      </c>
      <c r="M71" s="134" t="e">
        <f t="shared" si="18"/>
        <v>#REF!</v>
      </c>
      <c r="N71" s="134" t="e">
        <f t="shared" si="18"/>
        <v>#REF!</v>
      </c>
      <c r="O71" s="7"/>
      <c r="P71" s="7"/>
      <c r="Q71" s="7"/>
      <c r="R71" s="7"/>
      <c r="S71" s="7"/>
      <c r="T71" s="7"/>
      <c r="U71" s="7"/>
      <c r="V71" s="7"/>
      <c r="W71" s="7"/>
      <c r="X71" s="7"/>
      <c r="Y71" s="7"/>
      <c r="Z71" s="7"/>
    </row>
    <row r="72" spans="1:26" ht="13.5" customHeight="1">
      <c r="A72" s="135" t="s">
        <v>184</v>
      </c>
      <c r="B72" s="136" t="s">
        <v>179</v>
      </c>
      <c r="C72" s="137" t="e">
        <f t="shared" ref="C72:N72" si="19">SUM($C$66:C68)/(SUM($C$69:C71)*1000)</f>
        <v>#REF!</v>
      </c>
      <c r="D72" s="137" t="e">
        <f t="shared" si="19"/>
        <v>#REF!</v>
      </c>
      <c r="E72" s="137" t="e">
        <f t="shared" si="19"/>
        <v>#REF!</v>
      </c>
      <c r="F72" s="137" t="e">
        <f t="shared" si="19"/>
        <v>#REF!</v>
      </c>
      <c r="G72" s="137" t="e">
        <f t="shared" si="19"/>
        <v>#REF!</v>
      </c>
      <c r="H72" s="137" t="e">
        <f t="shared" si="19"/>
        <v>#REF!</v>
      </c>
      <c r="I72" s="137" t="e">
        <f t="shared" si="19"/>
        <v>#REF!</v>
      </c>
      <c r="J72" s="137" t="e">
        <f t="shared" si="19"/>
        <v>#REF!</v>
      </c>
      <c r="K72" s="137" t="e">
        <f t="shared" si="19"/>
        <v>#REF!</v>
      </c>
      <c r="L72" s="137" t="e">
        <f t="shared" si="19"/>
        <v>#REF!</v>
      </c>
      <c r="M72" s="137" t="e">
        <f t="shared" si="19"/>
        <v>#REF!</v>
      </c>
      <c r="N72" s="137" t="e">
        <f t="shared" si="19"/>
        <v>#REF!</v>
      </c>
      <c r="O72" s="7"/>
      <c r="P72" s="7"/>
      <c r="Q72" s="7"/>
      <c r="R72" s="7"/>
      <c r="S72" s="7"/>
      <c r="T72" s="7"/>
      <c r="U72" s="7"/>
      <c r="V72" s="7"/>
      <c r="W72" s="7"/>
      <c r="X72" s="7"/>
      <c r="Y72" s="7"/>
      <c r="Z72" s="7"/>
    </row>
    <row r="73" spans="1:26"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39.75" customHeight="1">
      <c r="A74" s="139" t="s">
        <v>188</v>
      </c>
      <c r="B74" s="140"/>
      <c r="C74" s="141"/>
      <c r="D74" s="141"/>
      <c r="E74" s="141"/>
      <c r="F74" s="141"/>
      <c r="G74" s="141"/>
      <c r="H74" s="141"/>
      <c r="I74" s="141"/>
      <c r="J74" s="141"/>
      <c r="K74" s="141"/>
      <c r="L74" s="141"/>
      <c r="M74" s="141"/>
      <c r="N74" s="141"/>
      <c r="O74" s="142"/>
      <c r="P74" s="142"/>
      <c r="Q74" s="142"/>
      <c r="R74" s="142"/>
      <c r="S74" s="142"/>
      <c r="T74" s="142"/>
      <c r="U74" s="142"/>
      <c r="V74" s="142"/>
      <c r="W74" s="142"/>
      <c r="X74" s="142"/>
      <c r="Y74" s="142"/>
      <c r="Z74" s="142"/>
    </row>
    <row r="75" spans="1:26"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5" customHeight="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5" customHeight="1">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5" customHeight="1">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5" customHeight="1">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5" customHeight="1">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5" customHeight="1">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5" customHeight="1">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5" customHeight="1">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5" customHeight="1">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5" customHeight="1">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5" customHeight="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5" customHeight="1">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sheetData>
  <mergeCells count="2">
    <mergeCell ref="A1:K2"/>
    <mergeCell ref="A5:L5"/>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047"/>
  <sheetViews>
    <sheetView showGridLines="0" workbookViewId="0"/>
  </sheetViews>
  <sheetFormatPr defaultColWidth="14.42578125" defaultRowHeight="15" customHeight="1"/>
  <cols>
    <col min="1" max="1" width="28.28515625" customWidth="1"/>
    <col min="2" max="2" width="16.140625" customWidth="1"/>
    <col min="3" max="14" width="15.140625" customWidth="1"/>
    <col min="15" max="26" width="8.7109375" customWidth="1"/>
  </cols>
  <sheetData>
    <row r="1" spans="1:26" ht="147.75" customHeight="1">
      <c r="A1" s="173" t="s">
        <v>189</v>
      </c>
      <c r="B1" s="164"/>
      <c r="C1" s="164"/>
      <c r="D1" s="164"/>
      <c r="E1" s="164"/>
      <c r="F1" s="164"/>
      <c r="G1" s="164"/>
      <c r="H1" s="164"/>
      <c r="I1" s="164"/>
      <c r="J1" s="164"/>
      <c r="K1" s="164"/>
      <c r="L1" s="164"/>
      <c r="M1" s="164"/>
      <c r="N1" s="164"/>
      <c r="O1" s="164"/>
      <c r="P1" s="164"/>
      <c r="Q1" s="164"/>
      <c r="R1" s="164"/>
      <c r="S1" s="164"/>
      <c r="T1" s="165"/>
      <c r="U1" s="140"/>
      <c r="V1" s="140"/>
      <c r="W1" s="140"/>
      <c r="X1" s="140"/>
      <c r="Y1" s="140"/>
      <c r="Z1" s="140"/>
    </row>
    <row r="2" spans="1:26" ht="40.5" customHeight="1">
      <c r="A2" s="103" t="s">
        <v>190</v>
      </c>
      <c r="B2" s="140"/>
      <c r="C2" s="140"/>
      <c r="D2" s="140"/>
      <c r="E2" s="140"/>
      <c r="F2" s="140"/>
      <c r="G2" s="140"/>
      <c r="H2" s="140"/>
      <c r="I2" s="140"/>
      <c r="J2" s="140"/>
      <c r="K2" s="140"/>
      <c r="L2" s="140"/>
      <c r="M2" s="140"/>
      <c r="N2" s="140"/>
      <c r="O2" s="140"/>
      <c r="P2" s="140"/>
      <c r="Q2" s="140"/>
      <c r="R2" s="140"/>
      <c r="S2" s="140"/>
      <c r="T2" s="140"/>
      <c r="U2" s="140"/>
      <c r="V2" s="140"/>
      <c r="W2" s="140"/>
      <c r="X2" s="140"/>
      <c r="Y2" s="140"/>
      <c r="Z2" s="140"/>
    </row>
    <row r="3" spans="1:26" ht="19.5" customHeight="1">
      <c r="A3" s="103"/>
      <c r="B3" s="140"/>
      <c r="C3" s="140"/>
      <c r="D3" s="140"/>
      <c r="E3" s="140"/>
      <c r="F3" s="140"/>
      <c r="G3" s="140"/>
      <c r="H3" s="140"/>
      <c r="I3" s="140"/>
      <c r="J3" s="140"/>
      <c r="K3" s="140"/>
      <c r="L3" s="140"/>
      <c r="M3" s="140"/>
      <c r="N3" s="140"/>
      <c r="O3" s="140"/>
      <c r="P3" s="140"/>
      <c r="Q3" s="140"/>
      <c r="R3" s="140"/>
      <c r="S3" s="140"/>
      <c r="T3" s="140"/>
      <c r="U3" s="140"/>
      <c r="V3" s="140"/>
      <c r="W3" s="140"/>
      <c r="X3" s="140"/>
      <c r="Y3" s="140"/>
      <c r="Z3" s="140"/>
    </row>
    <row r="4" spans="1:26" ht="21" customHeight="1">
      <c r="A4" s="103" t="s">
        <v>191</v>
      </c>
      <c r="B4" s="140"/>
      <c r="C4" s="140"/>
      <c r="D4" s="140"/>
      <c r="E4" s="140"/>
      <c r="F4" s="140"/>
      <c r="G4" s="140"/>
      <c r="H4" s="140"/>
      <c r="I4" s="140"/>
      <c r="J4" s="140"/>
      <c r="K4" s="140"/>
      <c r="L4" s="140"/>
      <c r="M4" s="140"/>
      <c r="N4" s="140"/>
      <c r="O4" s="140"/>
      <c r="P4" s="140"/>
      <c r="Q4" s="140"/>
      <c r="R4" s="140"/>
      <c r="S4" s="140"/>
      <c r="T4" s="140"/>
      <c r="U4" s="140"/>
      <c r="V4" s="140"/>
      <c r="W4" s="140"/>
      <c r="X4" s="140"/>
      <c r="Y4" s="140"/>
      <c r="Z4" s="140"/>
    </row>
    <row r="5" spans="1:26" ht="21.75" customHeight="1">
      <c r="A5" s="103" t="s">
        <v>34</v>
      </c>
      <c r="B5" s="140"/>
      <c r="C5" s="140"/>
      <c r="D5" s="140"/>
      <c r="E5" s="140"/>
      <c r="F5" s="140"/>
      <c r="G5" s="140"/>
      <c r="H5" s="140"/>
      <c r="I5" s="140"/>
      <c r="J5" s="140"/>
      <c r="K5" s="140"/>
      <c r="L5" s="140"/>
      <c r="M5" s="140"/>
      <c r="N5" s="140"/>
      <c r="O5" s="140"/>
      <c r="P5" s="140"/>
      <c r="Q5" s="140"/>
      <c r="R5" s="140"/>
      <c r="S5" s="140"/>
      <c r="T5" s="140"/>
      <c r="U5" s="140"/>
      <c r="V5" s="140"/>
      <c r="W5" s="140"/>
      <c r="X5" s="140"/>
      <c r="Y5" s="140"/>
      <c r="Z5" s="140"/>
    </row>
    <row r="6" spans="1:26" ht="14.25" customHeight="1">
      <c r="A6" s="61" t="s">
        <v>192</v>
      </c>
      <c r="B6" s="61" t="s">
        <v>176</v>
      </c>
      <c r="C6" s="106" t="s">
        <v>133</v>
      </c>
      <c r="D6" s="106" t="s">
        <v>134</v>
      </c>
      <c r="E6" s="106" t="s">
        <v>135</v>
      </c>
      <c r="F6" s="106" t="s">
        <v>136</v>
      </c>
      <c r="G6" s="106" t="s">
        <v>137</v>
      </c>
      <c r="H6" s="106" t="s">
        <v>138</v>
      </c>
      <c r="I6" s="106" t="s">
        <v>139</v>
      </c>
      <c r="J6" s="106" t="s">
        <v>140</v>
      </c>
      <c r="K6" s="106" t="s">
        <v>141</v>
      </c>
      <c r="L6" s="106" t="s">
        <v>142</v>
      </c>
      <c r="M6" s="106" t="s">
        <v>143</v>
      </c>
      <c r="N6" s="106" t="s">
        <v>144</v>
      </c>
      <c r="O6" s="143"/>
      <c r="P6" s="143"/>
      <c r="Q6" s="143"/>
      <c r="R6" s="143"/>
      <c r="S6" s="143"/>
      <c r="T6" s="143"/>
      <c r="U6" s="143"/>
      <c r="V6" s="143"/>
      <c r="W6" s="143"/>
      <c r="X6" s="143"/>
      <c r="Y6" s="143"/>
      <c r="Z6" s="143"/>
    </row>
    <row r="7" spans="1:26" ht="14.25" customHeight="1">
      <c r="A7" s="132" t="s">
        <v>193</v>
      </c>
      <c r="B7" s="132" t="s">
        <v>37</v>
      </c>
      <c r="C7" s="133" t="e">
        <f>SUMIFS('Variance Analysis'!C$30:C$45,'Variance Analysis'!$B$30:$B$45,'Variance Analysis'!$B$33,'Variance Analysis'!$A$30:$A$45,'Variance Analysis'!$A$33)</f>
        <v>#REF!</v>
      </c>
      <c r="D7" s="133" t="e">
        <f>SUMIFS('Variance Analysis'!D$30:D$45,'Variance Analysis'!$B$30:$B$45,'Variance Analysis'!$B$33,'Variance Analysis'!$A$30:$A$45,'Variance Analysis'!$A$33)</f>
        <v>#REF!</v>
      </c>
      <c r="E7" s="133" t="e">
        <f>SUMIFS('Variance Analysis'!E$30:E$45,'Variance Analysis'!$B$30:$B$45,'Variance Analysis'!$B$33,'Variance Analysis'!$A$30:$A$45,'Variance Analysis'!$A$33)</f>
        <v>#REF!</v>
      </c>
      <c r="F7" s="133" t="e">
        <f>SUMIFS('Variance Analysis'!F$30:F$45,'Variance Analysis'!$B$30:$B$45,'Variance Analysis'!$B$33,'Variance Analysis'!$A$30:$A$45,'Variance Analysis'!$A$33)</f>
        <v>#REF!</v>
      </c>
      <c r="G7" s="133" t="e">
        <f>SUMIFS('Variance Analysis'!G$30:G$45,'Variance Analysis'!$B$30:$B$45,'Variance Analysis'!$B$33,'Variance Analysis'!$A$30:$A$45,'Variance Analysis'!$A$33)</f>
        <v>#REF!</v>
      </c>
      <c r="H7" s="133" t="e">
        <f>SUMIFS('Variance Analysis'!H$30:H$45,'Variance Analysis'!$B$30:$B$45,'Variance Analysis'!$B$33,'Variance Analysis'!$A$30:$A$45,'Variance Analysis'!$A$33)</f>
        <v>#REF!</v>
      </c>
      <c r="I7" s="133" t="e">
        <f>SUMIFS('Variance Analysis'!I$30:I$45,'Variance Analysis'!$B$30:$B$45,'Variance Analysis'!$B$33,'Variance Analysis'!$A$30:$A$45,'Variance Analysis'!$A$33)</f>
        <v>#REF!</v>
      </c>
      <c r="J7" s="133" t="e">
        <f>SUMIFS('Variance Analysis'!J$30:J$45,'Variance Analysis'!$B$30:$B$45,'Variance Analysis'!$B$33,'Variance Analysis'!$A$30:$A$45,'Variance Analysis'!$A$33)</f>
        <v>#REF!</v>
      </c>
      <c r="K7" s="133" t="e">
        <f>SUMIFS('Variance Analysis'!K$30:K$45,'Variance Analysis'!$B$30:$B$45,'Variance Analysis'!$B$33,'Variance Analysis'!$A$30:$A$45,'Variance Analysis'!$A$33)</f>
        <v>#REF!</v>
      </c>
      <c r="L7" s="133" t="e">
        <f>SUMIFS('Variance Analysis'!L$30:L$45,'Variance Analysis'!$B$30:$B$45,'Variance Analysis'!$B$33,'Variance Analysis'!$A$30:$A$45,'Variance Analysis'!$A$33)</f>
        <v>#REF!</v>
      </c>
      <c r="M7" s="133" t="e">
        <f>SUMIFS('Variance Analysis'!M$30:M$45,'Variance Analysis'!$B$30:$B$45,'Variance Analysis'!$B$33,'Variance Analysis'!$A$30:$A$45,'Variance Analysis'!$A$33)</f>
        <v>#REF!</v>
      </c>
      <c r="N7" s="133" t="e">
        <f>SUMIFS('Variance Analysis'!N$30:N$45,'Variance Analysis'!$B$30:$B$45,'Variance Analysis'!$B$33,'Variance Analysis'!$A$30:$A$45,'Variance Analysis'!$A$33)</f>
        <v>#REF!</v>
      </c>
    </row>
    <row r="8" spans="1:26" ht="14.25" customHeight="1">
      <c r="A8" s="132" t="s">
        <v>194</v>
      </c>
      <c r="B8" s="132" t="s">
        <v>37</v>
      </c>
      <c r="C8" s="133" t="e">
        <f>SUMIFS('Variance Analysis'!C$30:C$45,'Variance Analysis'!$B$30:$B$45,'Variance Analysis'!$B$31,'Variance Analysis'!$A$30:$A$45,'Variance Analysis'!$A$33)</f>
        <v>#REF!</v>
      </c>
      <c r="D8" s="133" t="e">
        <f>SUMIFS('Variance Analysis'!D$30:D$45,'Variance Analysis'!$B$30:$B$45,'Variance Analysis'!$B$31,'Variance Analysis'!$A$30:$A$45,'Variance Analysis'!$A$33)</f>
        <v>#REF!</v>
      </c>
      <c r="E8" s="133" t="e">
        <f>SUMIFS('Variance Analysis'!E$30:E$45,'Variance Analysis'!$B$30:$B$45,'Variance Analysis'!$B$31,'Variance Analysis'!$A$30:$A$45,'Variance Analysis'!$A$33)</f>
        <v>#REF!</v>
      </c>
      <c r="F8" s="133" t="e">
        <f>SUMIFS('Variance Analysis'!F$30:F$45,'Variance Analysis'!$B$30:$B$45,'Variance Analysis'!$B$31,'Variance Analysis'!$A$30:$A$45,'Variance Analysis'!$A$33)</f>
        <v>#REF!</v>
      </c>
      <c r="G8" s="133" t="e">
        <f>SUMIFS('Variance Analysis'!G$30:G$45,'Variance Analysis'!$B$30:$B$45,'Variance Analysis'!$B$31,'Variance Analysis'!$A$30:$A$45,'Variance Analysis'!$A$33)</f>
        <v>#REF!</v>
      </c>
      <c r="H8" s="133" t="e">
        <f>SUMIFS('Variance Analysis'!H$30:H$45,'Variance Analysis'!$B$30:$B$45,'Variance Analysis'!$B$31,'Variance Analysis'!$A$30:$A$45,'Variance Analysis'!$A$33)</f>
        <v>#REF!</v>
      </c>
      <c r="I8" s="133" t="e">
        <f>SUMIFS('Variance Analysis'!I$30:I$45,'Variance Analysis'!$B$30:$B$45,'Variance Analysis'!$B$31,'Variance Analysis'!$A$30:$A$45,'Variance Analysis'!$A$33)</f>
        <v>#REF!</v>
      </c>
      <c r="J8" s="133" t="e">
        <f>SUMIFS('Variance Analysis'!J$30:J$45,'Variance Analysis'!$B$30:$B$45,'Variance Analysis'!$B$31,'Variance Analysis'!$A$30:$A$45,'Variance Analysis'!$A$33)</f>
        <v>#REF!</v>
      </c>
      <c r="K8" s="133" t="e">
        <f>SUMIFS('Variance Analysis'!K$30:K$45,'Variance Analysis'!$B$30:$B$45,'Variance Analysis'!$B$31,'Variance Analysis'!$A$30:$A$45,'Variance Analysis'!$A$33)</f>
        <v>#REF!</v>
      </c>
      <c r="L8" s="133" t="e">
        <f>SUMIFS('Variance Analysis'!L$30:L$45,'Variance Analysis'!$B$30:$B$45,'Variance Analysis'!$B$31,'Variance Analysis'!$A$30:$A$45,'Variance Analysis'!$A$33)</f>
        <v>#REF!</v>
      </c>
      <c r="M8" s="133" t="e">
        <f>SUMIFS('Variance Analysis'!M$30:M$45,'Variance Analysis'!$B$30:$B$45,'Variance Analysis'!$B$31,'Variance Analysis'!$A$30:$A$45,'Variance Analysis'!$A$33)</f>
        <v>#REF!</v>
      </c>
      <c r="N8" s="133" t="e">
        <f>SUMIFS('Variance Analysis'!N$30:N$45,'Variance Analysis'!$B$30:$B$45,'Variance Analysis'!$B$31,'Variance Analysis'!$A$30:$A$45,'Variance Analysis'!$A$33)</f>
        <v>#REF!</v>
      </c>
    </row>
    <row r="9" spans="1:26" ht="14.25" customHeight="1">
      <c r="A9" s="132" t="s">
        <v>195</v>
      </c>
      <c r="B9" s="132" t="s">
        <v>37</v>
      </c>
      <c r="C9" s="133" t="e">
        <f>SUMIFS('Variance Analysis'!C$30:C$45,'Variance Analysis'!$B$30:$B$45,'Variance Analysis'!$B$32,'Variance Analysis'!$A$30:$A$45,'Variance Analysis'!$A$33)</f>
        <v>#REF!</v>
      </c>
      <c r="D9" s="133" t="e">
        <f>SUMIFS('Variance Analysis'!D$30:D$45,'Variance Analysis'!$B$30:$B$45,'Variance Analysis'!$B$32,'Variance Analysis'!$A$30:$A$45,'Variance Analysis'!$A$33)</f>
        <v>#REF!</v>
      </c>
      <c r="E9" s="133" t="e">
        <f>SUMIFS('Variance Analysis'!E$30:E$45,'Variance Analysis'!$B$30:$B$45,'Variance Analysis'!$B$32,'Variance Analysis'!$A$30:$A$45,'Variance Analysis'!$A$33)</f>
        <v>#REF!</v>
      </c>
      <c r="F9" s="133" t="e">
        <f>SUMIFS('Variance Analysis'!F$30:F$45,'Variance Analysis'!$B$30:$B$45,'Variance Analysis'!$B$32,'Variance Analysis'!$A$30:$A$45,'Variance Analysis'!$A$33)</f>
        <v>#REF!</v>
      </c>
      <c r="G9" s="133" t="e">
        <f>SUMIFS('Variance Analysis'!G$30:G$45,'Variance Analysis'!$B$30:$B$45,'Variance Analysis'!$B$32,'Variance Analysis'!$A$30:$A$45,'Variance Analysis'!$A$33)</f>
        <v>#REF!</v>
      </c>
      <c r="H9" s="133" t="e">
        <f>SUMIFS('Variance Analysis'!H$30:H$45,'Variance Analysis'!$B$30:$B$45,'Variance Analysis'!$B$32,'Variance Analysis'!$A$30:$A$45,'Variance Analysis'!$A$33)</f>
        <v>#REF!</v>
      </c>
      <c r="I9" s="133" t="e">
        <f>SUMIFS('Variance Analysis'!I$30:I$45,'Variance Analysis'!$B$30:$B$45,'Variance Analysis'!$B$32,'Variance Analysis'!$A$30:$A$45,'Variance Analysis'!$A$33)</f>
        <v>#REF!</v>
      </c>
      <c r="J9" s="133" t="e">
        <f>SUMIFS('Variance Analysis'!J$30:J$45,'Variance Analysis'!$B$30:$B$45,'Variance Analysis'!$B$32,'Variance Analysis'!$A$30:$A$45,'Variance Analysis'!$A$33)</f>
        <v>#REF!</v>
      </c>
      <c r="K9" s="133" t="e">
        <f>SUMIFS('Variance Analysis'!K$30:K$45,'Variance Analysis'!$B$30:$B$45,'Variance Analysis'!$B$32,'Variance Analysis'!$A$30:$A$45,'Variance Analysis'!$A$33)</f>
        <v>#REF!</v>
      </c>
      <c r="L9" s="133" t="e">
        <f>SUMIFS('Variance Analysis'!L$30:L$45,'Variance Analysis'!$B$30:$B$45,'Variance Analysis'!$B$32,'Variance Analysis'!$A$30:$A$45,'Variance Analysis'!$A$33)</f>
        <v>#REF!</v>
      </c>
      <c r="M9" s="133" t="e">
        <f>SUMIFS('Variance Analysis'!M$30:M$45,'Variance Analysis'!$B$30:$B$45,'Variance Analysis'!$B$32,'Variance Analysis'!$A$30:$A$45,'Variance Analysis'!$A$33)</f>
        <v>#REF!</v>
      </c>
      <c r="N9" s="133" t="e">
        <f>SUMIFS('Variance Analysis'!N$30:N$45,'Variance Analysis'!$B$30:$B$45,'Variance Analysis'!$B$32,'Variance Analysis'!$A$30:$A$45,'Variance Analysis'!$A$33)</f>
        <v>#REF!</v>
      </c>
    </row>
    <row r="10" spans="1:26" ht="14.25" customHeight="1">
      <c r="A10" s="144" t="s">
        <v>33</v>
      </c>
      <c r="B10" s="144" t="s">
        <v>37</v>
      </c>
      <c r="C10" s="133" t="e">
        <f>SUMIFS('Variance Analysis'!C$30:C$45,'Variance Analysis'!$B$30:$B$45,'Variance Analysis'!$B$30,'Variance Analysis'!$A$30:$A$45,'Variance Analysis'!$A$33)</f>
        <v>#REF!</v>
      </c>
      <c r="D10" s="133" t="e">
        <f>SUMIFS('Variance Analysis'!D$30:D$45,'Variance Analysis'!$B$30:$B$45,'Variance Analysis'!$B$30,'Variance Analysis'!$A$30:$A$45,'Variance Analysis'!$A$33)</f>
        <v>#REF!</v>
      </c>
      <c r="E10" s="133" t="e">
        <f>SUMIFS('Variance Analysis'!E$30:E$45,'Variance Analysis'!$B$30:$B$45,'Variance Analysis'!$B$30,'Variance Analysis'!$A$30:$A$45,'Variance Analysis'!$A$33)</f>
        <v>#REF!</v>
      </c>
      <c r="F10" s="133" t="e">
        <f>SUMIFS('Variance Analysis'!F$30:F$45,'Variance Analysis'!$B$30:$B$45,'Variance Analysis'!$B$30,'Variance Analysis'!$A$30:$A$45,'Variance Analysis'!$A$33)</f>
        <v>#REF!</v>
      </c>
      <c r="G10" s="133" t="e">
        <f>SUMIFS('Variance Analysis'!G$30:G$45,'Variance Analysis'!$B$30:$B$45,'Variance Analysis'!$B$30,'Variance Analysis'!$A$30:$A$45,'Variance Analysis'!$A$33)</f>
        <v>#REF!</v>
      </c>
      <c r="H10" s="133" t="e">
        <f>SUMIFS('Variance Analysis'!H$30:H$45,'Variance Analysis'!$B$30:$B$45,'Variance Analysis'!$B$30,'Variance Analysis'!$A$30:$A$45,'Variance Analysis'!$A$33)</f>
        <v>#REF!</v>
      </c>
      <c r="I10" s="133" t="e">
        <f>SUMIFS('Variance Analysis'!I$30:I$45,'Variance Analysis'!$B$30:$B$45,'Variance Analysis'!$B$30,'Variance Analysis'!$A$30:$A$45,'Variance Analysis'!$A$33)</f>
        <v>#REF!</v>
      </c>
      <c r="J10" s="133" t="e">
        <f>SUMIFS('Variance Analysis'!J$30:J$45,'Variance Analysis'!$B$30:$B$45,'Variance Analysis'!$B$30,'Variance Analysis'!$A$30:$A$45,'Variance Analysis'!$A$33)</f>
        <v>#REF!</v>
      </c>
      <c r="K10" s="133" t="e">
        <f>SUMIFS('Variance Analysis'!K$30:K$45,'Variance Analysis'!$B$30:$B$45,'Variance Analysis'!$B$30,'Variance Analysis'!$A$30:$A$45,'Variance Analysis'!$A$33)</f>
        <v>#REF!</v>
      </c>
      <c r="L10" s="133" t="e">
        <f>SUMIFS('Variance Analysis'!L$30:L$45,'Variance Analysis'!$B$30:$B$45,'Variance Analysis'!$B$30,'Variance Analysis'!$A$30:$A$45,'Variance Analysis'!$A$33)</f>
        <v>#REF!</v>
      </c>
      <c r="M10" s="133" t="e">
        <f>SUMIFS('Variance Analysis'!M$30:M$45,'Variance Analysis'!$B$30:$B$45,'Variance Analysis'!$B$30,'Variance Analysis'!$A$30:$A$45,'Variance Analysis'!$A$33)</f>
        <v>#REF!</v>
      </c>
      <c r="N10" s="133" t="e">
        <f>SUMIFS('Variance Analysis'!N$30:N$45,'Variance Analysis'!$B$30:$B$45,'Variance Analysis'!$B$30,'Variance Analysis'!$A$30:$A$45,'Variance Analysis'!$A$33)</f>
        <v>#REF!</v>
      </c>
    </row>
    <row r="11" spans="1:26" ht="14.25" customHeight="1">
      <c r="A11" s="135" t="s">
        <v>122</v>
      </c>
      <c r="B11" s="136" t="s">
        <v>37</v>
      </c>
      <c r="C11" s="137" t="e">
        <f t="shared" ref="C11:N11" si="0">ABS(C10)-SUM(C7:C9)</f>
        <v>#REF!</v>
      </c>
      <c r="D11" s="137" t="e">
        <f t="shared" si="0"/>
        <v>#REF!</v>
      </c>
      <c r="E11" s="137" t="e">
        <f t="shared" si="0"/>
        <v>#REF!</v>
      </c>
      <c r="F11" s="137" t="e">
        <f t="shared" si="0"/>
        <v>#REF!</v>
      </c>
      <c r="G11" s="137" t="e">
        <f t="shared" si="0"/>
        <v>#REF!</v>
      </c>
      <c r="H11" s="137" t="e">
        <f t="shared" si="0"/>
        <v>#REF!</v>
      </c>
      <c r="I11" s="137" t="e">
        <f t="shared" si="0"/>
        <v>#REF!</v>
      </c>
      <c r="J11" s="137" t="e">
        <f t="shared" si="0"/>
        <v>#REF!</v>
      </c>
      <c r="K11" s="137" t="e">
        <f t="shared" si="0"/>
        <v>#REF!</v>
      </c>
      <c r="L11" s="137" t="e">
        <f t="shared" si="0"/>
        <v>#REF!</v>
      </c>
      <c r="M11" s="137" t="e">
        <f t="shared" si="0"/>
        <v>#REF!</v>
      </c>
      <c r="N11" s="137" t="e">
        <f t="shared" si="0"/>
        <v>#REF!</v>
      </c>
    </row>
    <row r="12" spans="1:26" ht="26.25" customHeight="1">
      <c r="A12" s="103" t="s">
        <v>41</v>
      </c>
      <c r="B12" s="145"/>
      <c r="C12" s="146"/>
      <c r="D12" s="146"/>
      <c r="E12" s="146"/>
      <c r="F12" s="146"/>
      <c r="G12" s="146"/>
      <c r="H12" s="146"/>
      <c r="I12" s="146"/>
      <c r="J12" s="146"/>
      <c r="K12" s="146"/>
      <c r="L12" s="146"/>
      <c r="M12" s="146"/>
      <c r="N12" s="146"/>
      <c r="O12" s="147"/>
      <c r="P12" s="147"/>
      <c r="Q12" s="147"/>
      <c r="R12" s="147"/>
      <c r="S12" s="147"/>
      <c r="T12" s="147"/>
      <c r="U12" s="147"/>
      <c r="V12" s="147"/>
      <c r="W12" s="147"/>
      <c r="X12" s="147"/>
      <c r="Y12" s="147"/>
      <c r="Z12" s="147"/>
    </row>
    <row r="13" spans="1:26" ht="14.25" customHeight="1">
      <c r="A13" s="61" t="s">
        <v>192</v>
      </c>
      <c r="B13" s="61" t="s">
        <v>176</v>
      </c>
      <c r="C13" s="106" t="s">
        <v>133</v>
      </c>
      <c r="D13" s="106" t="s">
        <v>134</v>
      </c>
      <c r="E13" s="106" t="s">
        <v>135</v>
      </c>
      <c r="F13" s="106" t="s">
        <v>136</v>
      </c>
      <c r="G13" s="106" t="s">
        <v>137</v>
      </c>
      <c r="H13" s="106" t="s">
        <v>138</v>
      </c>
      <c r="I13" s="106" t="s">
        <v>139</v>
      </c>
      <c r="J13" s="106" t="s">
        <v>140</v>
      </c>
      <c r="K13" s="106" t="s">
        <v>141</v>
      </c>
      <c r="L13" s="106" t="s">
        <v>142</v>
      </c>
      <c r="M13" s="106" t="s">
        <v>143</v>
      </c>
      <c r="N13" s="106" t="s">
        <v>144</v>
      </c>
      <c r="O13" s="148"/>
      <c r="P13" s="148"/>
      <c r="Q13" s="148"/>
      <c r="R13" s="148"/>
      <c r="S13" s="148"/>
      <c r="T13" s="148"/>
      <c r="U13" s="148"/>
      <c r="V13" s="148"/>
      <c r="W13" s="148"/>
      <c r="X13" s="148"/>
      <c r="Y13" s="148"/>
      <c r="Z13" s="148"/>
    </row>
    <row r="14" spans="1:26" ht="14.25" customHeight="1">
      <c r="A14" s="132" t="s">
        <v>193</v>
      </c>
      <c r="B14" s="132" t="s">
        <v>37</v>
      </c>
      <c r="C14" s="133" t="e">
        <f>SUMIFS('Variance Analysis'!C$30:C$45,'Variance Analysis'!$B$30:$B$45,'Variance Analysis'!$B$33,'Variance Analysis'!$A$30:$A$45,'Variance Analysis'!$A$34)</f>
        <v>#REF!</v>
      </c>
      <c r="D14" s="133" t="e">
        <f>SUMIFS('Variance Analysis'!D$30:D$45,'Variance Analysis'!$B$30:$B$45,'Variance Analysis'!$B$33,'Variance Analysis'!$A$30:$A$45,'Variance Analysis'!$A$34)</f>
        <v>#REF!</v>
      </c>
      <c r="E14" s="133" t="e">
        <f>SUMIFS('Variance Analysis'!E$30:E$45,'Variance Analysis'!$B$30:$B$45,'Variance Analysis'!$B$33,'Variance Analysis'!$A$30:$A$45,'Variance Analysis'!$A$34)</f>
        <v>#REF!</v>
      </c>
      <c r="F14" s="133" t="e">
        <f>SUMIFS('Variance Analysis'!F$30:F$45,'Variance Analysis'!$B$30:$B$45,'Variance Analysis'!$B$33,'Variance Analysis'!$A$30:$A$45,'Variance Analysis'!$A$34)</f>
        <v>#REF!</v>
      </c>
      <c r="G14" s="133" t="e">
        <f>SUMIFS('Variance Analysis'!G$30:G$45,'Variance Analysis'!$B$30:$B$45,'Variance Analysis'!$B$33,'Variance Analysis'!$A$30:$A$45,'Variance Analysis'!$A$34)</f>
        <v>#REF!</v>
      </c>
      <c r="H14" s="133" t="e">
        <f>SUMIFS('Variance Analysis'!H$30:H$45,'Variance Analysis'!$B$30:$B$45,'Variance Analysis'!$B$33,'Variance Analysis'!$A$30:$A$45,'Variance Analysis'!$A$34)</f>
        <v>#REF!</v>
      </c>
      <c r="I14" s="133" t="e">
        <f>SUMIFS('Variance Analysis'!I$30:I$45,'Variance Analysis'!$B$30:$B$45,'Variance Analysis'!$B$33,'Variance Analysis'!$A$30:$A$45,'Variance Analysis'!$A$34)</f>
        <v>#REF!</v>
      </c>
      <c r="J14" s="133" t="e">
        <f>SUMIFS('Variance Analysis'!J$30:J$45,'Variance Analysis'!$B$30:$B$45,'Variance Analysis'!$B$33,'Variance Analysis'!$A$30:$A$45,'Variance Analysis'!$A$34)</f>
        <v>#REF!</v>
      </c>
      <c r="K14" s="133" t="e">
        <f>SUMIFS('Variance Analysis'!K$30:K$45,'Variance Analysis'!$B$30:$B$45,'Variance Analysis'!$B$33,'Variance Analysis'!$A$30:$A$45,'Variance Analysis'!$A$34)</f>
        <v>#REF!</v>
      </c>
      <c r="L14" s="133" t="e">
        <f>SUMIFS('Variance Analysis'!L$30:L$45,'Variance Analysis'!$B$30:$B$45,'Variance Analysis'!$B$33,'Variance Analysis'!$A$30:$A$45,'Variance Analysis'!$A$34)</f>
        <v>#REF!</v>
      </c>
      <c r="M14" s="133" t="e">
        <f>SUMIFS('Variance Analysis'!M$30:M$45,'Variance Analysis'!$B$30:$B$45,'Variance Analysis'!$B$33,'Variance Analysis'!$A$30:$A$45,'Variance Analysis'!$A$34)</f>
        <v>#REF!</v>
      </c>
      <c r="N14" s="133" t="e">
        <f>SUMIFS('Variance Analysis'!N$30:N$45,'Variance Analysis'!$B$30:$B$45,'Variance Analysis'!$B$33,'Variance Analysis'!$A$30:$A$45,'Variance Analysis'!$A$34)</f>
        <v>#REF!</v>
      </c>
    </row>
    <row r="15" spans="1:26" ht="14.25" customHeight="1">
      <c r="A15" s="132" t="s">
        <v>194</v>
      </c>
      <c r="B15" s="132" t="s">
        <v>37</v>
      </c>
      <c r="C15" s="133" t="e">
        <f>SUMIFS('Variance Analysis'!C$30:C$45,'Variance Analysis'!$B$30:$B$45,'Variance Analysis'!$B$31,'Variance Analysis'!$A$30:$A$45,'Variance Analysis'!$A$34)</f>
        <v>#REF!</v>
      </c>
      <c r="D15" s="133" t="e">
        <f>SUMIFS('Variance Analysis'!D$30:D$45,'Variance Analysis'!$B$30:$B$45,'Variance Analysis'!$B$31,'Variance Analysis'!$A$30:$A$45,'Variance Analysis'!$A$34)</f>
        <v>#REF!</v>
      </c>
      <c r="E15" s="133" t="e">
        <f>SUMIFS('Variance Analysis'!E$30:E$45,'Variance Analysis'!$B$30:$B$45,'Variance Analysis'!$B$31,'Variance Analysis'!$A$30:$A$45,'Variance Analysis'!$A$34)</f>
        <v>#REF!</v>
      </c>
      <c r="F15" s="133" t="e">
        <f>SUMIFS('Variance Analysis'!F$30:F$45,'Variance Analysis'!$B$30:$B$45,'Variance Analysis'!$B$31,'Variance Analysis'!$A$30:$A$45,'Variance Analysis'!$A$34)</f>
        <v>#REF!</v>
      </c>
      <c r="G15" s="133" t="e">
        <f>SUMIFS('Variance Analysis'!G$30:G$45,'Variance Analysis'!$B$30:$B$45,'Variance Analysis'!$B$31,'Variance Analysis'!$A$30:$A$45,'Variance Analysis'!$A$34)</f>
        <v>#REF!</v>
      </c>
      <c r="H15" s="133" t="e">
        <f>SUMIFS('Variance Analysis'!H$30:H$45,'Variance Analysis'!$B$30:$B$45,'Variance Analysis'!$B$31,'Variance Analysis'!$A$30:$A$45,'Variance Analysis'!$A$34)</f>
        <v>#REF!</v>
      </c>
      <c r="I15" s="133" t="e">
        <f>SUMIFS('Variance Analysis'!I$30:I$45,'Variance Analysis'!$B$30:$B$45,'Variance Analysis'!$B$31,'Variance Analysis'!$A$30:$A$45,'Variance Analysis'!$A$34)</f>
        <v>#REF!</v>
      </c>
      <c r="J15" s="133" t="e">
        <f>SUMIFS('Variance Analysis'!J$30:J$45,'Variance Analysis'!$B$30:$B$45,'Variance Analysis'!$B$31,'Variance Analysis'!$A$30:$A$45,'Variance Analysis'!$A$34)</f>
        <v>#REF!</v>
      </c>
      <c r="K15" s="133" t="e">
        <f>SUMIFS('Variance Analysis'!K$30:K$45,'Variance Analysis'!$B$30:$B$45,'Variance Analysis'!$B$31,'Variance Analysis'!$A$30:$A$45,'Variance Analysis'!$A$34)</f>
        <v>#REF!</v>
      </c>
      <c r="L15" s="133" t="e">
        <f>SUMIFS('Variance Analysis'!L$30:L$45,'Variance Analysis'!$B$30:$B$45,'Variance Analysis'!$B$31,'Variance Analysis'!$A$30:$A$45,'Variance Analysis'!$A$34)</f>
        <v>#REF!</v>
      </c>
      <c r="M15" s="133" t="e">
        <f>SUMIFS('Variance Analysis'!M$30:M$45,'Variance Analysis'!$B$30:$B$45,'Variance Analysis'!$B$31,'Variance Analysis'!$A$30:$A$45,'Variance Analysis'!$A$34)</f>
        <v>#REF!</v>
      </c>
      <c r="N15" s="133" t="e">
        <f>SUMIFS('Variance Analysis'!N$30:N$45,'Variance Analysis'!$B$30:$B$45,'Variance Analysis'!$B$31,'Variance Analysis'!$A$30:$A$45,'Variance Analysis'!$A$34)</f>
        <v>#REF!</v>
      </c>
    </row>
    <row r="16" spans="1:26" ht="14.25" customHeight="1">
      <c r="A16" s="132" t="s">
        <v>195</v>
      </c>
      <c r="B16" s="132" t="s">
        <v>37</v>
      </c>
      <c r="C16" s="133" t="e">
        <f>SUMIFS('Variance Analysis'!C$30:C$45,'Variance Analysis'!$B$30:$B$45,'Variance Analysis'!$B$32,'Variance Analysis'!$A$30:$A$45,'Variance Analysis'!$A$34)</f>
        <v>#REF!</v>
      </c>
      <c r="D16" s="133" t="e">
        <f>SUMIFS('Variance Analysis'!D$30:D$45,'Variance Analysis'!$B$30:$B$45,'Variance Analysis'!$B$32,'Variance Analysis'!$A$30:$A$45,'Variance Analysis'!$A$34)</f>
        <v>#REF!</v>
      </c>
      <c r="E16" s="133" t="e">
        <f>SUMIFS('Variance Analysis'!E$30:E$45,'Variance Analysis'!$B$30:$B$45,'Variance Analysis'!$B$32,'Variance Analysis'!$A$30:$A$45,'Variance Analysis'!$A$34)</f>
        <v>#REF!</v>
      </c>
      <c r="F16" s="133" t="e">
        <f>SUMIFS('Variance Analysis'!F$30:F$45,'Variance Analysis'!$B$30:$B$45,'Variance Analysis'!$B$32,'Variance Analysis'!$A$30:$A$45,'Variance Analysis'!$A$34)</f>
        <v>#REF!</v>
      </c>
      <c r="G16" s="133" t="e">
        <f>SUMIFS('Variance Analysis'!G$30:G$45,'Variance Analysis'!$B$30:$B$45,'Variance Analysis'!$B$32,'Variance Analysis'!$A$30:$A$45,'Variance Analysis'!$A$34)</f>
        <v>#REF!</v>
      </c>
      <c r="H16" s="133" t="e">
        <f>SUMIFS('Variance Analysis'!H$30:H$45,'Variance Analysis'!$B$30:$B$45,'Variance Analysis'!$B$32,'Variance Analysis'!$A$30:$A$45,'Variance Analysis'!$A$34)</f>
        <v>#REF!</v>
      </c>
      <c r="I16" s="133" t="e">
        <f>SUMIFS('Variance Analysis'!I$30:I$45,'Variance Analysis'!$B$30:$B$45,'Variance Analysis'!$B$32,'Variance Analysis'!$A$30:$A$45,'Variance Analysis'!$A$34)</f>
        <v>#REF!</v>
      </c>
      <c r="J16" s="133" t="e">
        <f>SUMIFS('Variance Analysis'!J$30:J$45,'Variance Analysis'!$B$30:$B$45,'Variance Analysis'!$B$32,'Variance Analysis'!$A$30:$A$45,'Variance Analysis'!$A$34)</f>
        <v>#REF!</v>
      </c>
      <c r="K16" s="133" t="e">
        <f>SUMIFS('Variance Analysis'!K$30:K$45,'Variance Analysis'!$B$30:$B$45,'Variance Analysis'!$B$32,'Variance Analysis'!$A$30:$A$45,'Variance Analysis'!$A$34)</f>
        <v>#REF!</v>
      </c>
      <c r="L16" s="133" t="e">
        <f>SUMIFS('Variance Analysis'!L$30:L$45,'Variance Analysis'!$B$30:$B$45,'Variance Analysis'!$B$32,'Variance Analysis'!$A$30:$A$45,'Variance Analysis'!$A$34)</f>
        <v>#REF!</v>
      </c>
      <c r="M16" s="133" t="e">
        <f>SUMIFS('Variance Analysis'!M$30:M$45,'Variance Analysis'!$B$30:$B$45,'Variance Analysis'!$B$32,'Variance Analysis'!$A$30:$A$45,'Variance Analysis'!$A$34)</f>
        <v>#REF!</v>
      </c>
      <c r="N16" s="133" t="e">
        <f>SUMIFS('Variance Analysis'!N$30:N$45,'Variance Analysis'!$B$30:$B$45,'Variance Analysis'!$B$32,'Variance Analysis'!$A$30:$A$45,'Variance Analysis'!$A$34)</f>
        <v>#REF!</v>
      </c>
    </row>
    <row r="17" spans="1:26" ht="14.25" customHeight="1">
      <c r="A17" s="144" t="s">
        <v>33</v>
      </c>
      <c r="B17" s="144" t="s">
        <v>37</v>
      </c>
      <c r="C17" s="133" t="e">
        <f>SUMIFS('Variance Analysis'!C$30:C$45,'Variance Analysis'!$B$30:$B$45,'Variance Analysis'!$B$30,'Variance Analysis'!$A$30:$A$45,'Variance Analysis'!$A$34)</f>
        <v>#REF!</v>
      </c>
      <c r="D17" s="133" t="e">
        <f>SUMIFS('Variance Analysis'!D$30:D$45,'Variance Analysis'!$B$30:$B$45,'Variance Analysis'!$B$30,'Variance Analysis'!$A$30:$A$45,'Variance Analysis'!$A$34)</f>
        <v>#REF!</v>
      </c>
      <c r="E17" s="133" t="e">
        <f>SUMIFS('Variance Analysis'!E$30:E$45,'Variance Analysis'!$B$30:$B$45,'Variance Analysis'!$B$30,'Variance Analysis'!$A$30:$A$45,'Variance Analysis'!$A$34)</f>
        <v>#REF!</v>
      </c>
      <c r="F17" s="133" t="e">
        <f>SUMIFS('Variance Analysis'!F$30:F$45,'Variance Analysis'!$B$30:$B$45,'Variance Analysis'!$B$30,'Variance Analysis'!$A$30:$A$45,'Variance Analysis'!$A$34)</f>
        <v>#REF!</v>
      </c>
      <c r="G17" s="133" t="e">
        <f>SUMIFS('Variance Analysis'!G$30:G$45,'Variance Analysis'!$B$30:$B$45,'Variance Analysis'!$B$30,'Variance Analysis'!$A$30:$A$45,'Variance Analysis'!$A$34)</f>
        <v>#REF!</v>
      </c>
      <c r="H17" s="133" t="e">
        <f>SUMIFS('Variance Analysis'!H$30:H$45,'Variance Analysis'!$B$30:$B$45,'Variance Analysis'!$B$30,'Variance Analysis'!$A$30:$A$45,'Variance Analysis'!$A$34)</f>
        <v>#REF!</v>
      </c>
      <c r="I17" s="133" t="e">
        <f>SUMIFS('Variance Analysis'!I$30:I$45,'Variance Analysis'!$B$30:$B$45,'Variance Analysis'!$B$30,'Variance Analysis'!$A$30:$A$45,'Variance Analysis'!$A$34)</f>
        <v>#REF!</v>
      </c>
      <c r="J17" s="133" t="e">
        <f>SUMIFS('Variance Analysis'!J$30:J$45,'Variance Analysis'!$B$30:$B$45,'Variance Analysis'!$B$30,'Variance Analysis'!$A$30:$A$45,'Variance Analysis'!$A$34)</f>
        <v>#REF!</v>
      </c>
      <c r="K17" s="133" t="e">
        <f>SUMIFS('Variance Analysis'!K$30:K$45,'Variance Analysis'!$B$30:$B$45,'Variance Analysis'!$B$30,'Variance Analysis'!$A$30:$A$45,'Variance Analysis'!$A$34)</f>
        <v>#REF!</v>
      </c>
      <c r="L17" s="133" t="e">
        <f>SUMIFS('Variance Analysis'!L$30:L$45,'Variance Analysis'!$B$30:$B$45,'Variance Analysis'!$B$30,'Variance Analysis'!$A$30:$A$45,'Variance Analysis'!$A$34)</f>
        <v>#REF!</v>
      </c>
      <c r="M17" s="133" t="e">
        <f>SUMIFS('Variance Analysis'!M$30:M$45,'Variance Analysis'!$B$30:$B$45,'Variance Analysis'!$B$30,'Variance Analysis'!$A$30:$A$45,'Variance Analysis'!$A$34)</f>
        <v>#REF!</v>
      </c>
      <c r="N17" s="133" t="e">
        <f>SUMIFS('Variance Analysis'!N$30:N$45,'Variance Analysis'!$B$30:$B$45,'Variance Analysis'!$B$30,'Variance Analysis'!$A$30:$A$45,'Variance Analysis'!$A$34)</f>
        <v>#REF!</v>
      </c>
    </row>
    <row r="18" spans="1:26" ht="14.25" customHeight="1">
      <c r="A18" s="135" t="s">
        <v>122</v>
      </c>
      <c r="B18" s="136" t="s">
        <v>37</v>
      </c>
      <c r="C18" s="137" t="e">
        <f t="shared" ref="C18:N18" si="1">ABS(C17)-SUM(C14:C16)</f>
        <v>#REF!</v>
      </c>
      <c r="D18" s="137" t="e">
        <f t="shared" si="1"/>
        <v>#REF!</v>
      </c>
      <c r="E18" s="137" t="e">
        <f t="shared" si="1"/>
        <v>#REF!</v>
      </c>
      <c r="F18" s="137" t="e">
        <f t="shared" si="1"/>
        <v>#REF!</v>
      </c>
      <c r="G18" s="137" t="e">
        <f t="shared" si="1"/>
        <v>#REF!</v>
      </c>
      <c r="H18" s="137" t="e">
        <f t="shared" si="1"/>
        <v>#REF!</v>
      </c>
      <c r="I18" s="137" t="e">
        <f t="shared" si="1"/>
        <v>#REF!</v>
      </c>
      <c r="J18" s="137" t="e">
        <f t="shared" si="1"/>
        <v>#REF!</v>
      </c>
      <c r="K18" s="137" t="e">
        <f t="shared" si="1"/>
        <v>#REF!</v>
      </c>
      <c r="L18" s="137" t="e">
        <f t="shared" si="1"/>
        <v>#REF!</v>
      </c>
      <c r="M18" s="137" t="e">
        <f t="shared" si="1"/>
        <v>#REF!</v>
      </c>
      <c r="N18" s="137" t="e">
        <f t="shared" si="1"/>
        <v>#REF!</v>
      </c>
    </row>
    <row r="19" spans="1:26" ht="26.25" customHeight="1">
      <c r="A19" s="103" t="s">
        <v>42</v>
      </c>
      <c r="B19" s="145"/>
      <c r="C19" s="146"/>
      <c r="D19" s="146"/>
      <c r="E19" s="146"/>
      <c r="F19" s="146"/>
      <c r="G19" s="146"/>
      <c r="H19" s="146"/>
      <c r="I19" s="146"/>
      <c r="J19" s="146"/>
      <c r="K19" s="146"/>
      <c r="L19" s="146"/>
      <c r="M19" s="146"/>
      <c r="N19" s="146"/>
      <c r="O19" s="147"/>
      <c r="P19" s="147"/>
      <c r="Q19" s="147"/>
      <c r="R19" s="147"/>
      <c r="S19" s="147"/>
      <c r="T19" s="147"/>
      <c r="U19" s="147"/>
      <c r="V19" s="147"/>
      <c r="W19" s="147"/>
      <c r="X19" s="147"/>
      <c r="Y19" s="147"/>
      <c r="Z19" s="147"/>
    </row>
    <row r="20" spans="1:26" ht="14.25" customHeight="1">
      <c r="A20" s="61" t="s">
        <v>192</v>
      </c>
      <c r="B20" s="61" t="s">
        <v>176</v>
      </c>
      <c r="C20" s="106" t="s">
        <v>133</v>
      </c>
      <c r="D20" s="106" t="s">
        <v>134</v>
      </c>
      <c r="E20" s="106" t="s">
        <v>135</v>
      </c>
      <c r="F20" s="106" t="s">
        <v>136</v>
      </c>
      <c r="G20" s="106" t="s">
        <v>137</v>
      </c>
      <c r="H20" s="106" t="s">
        <v>138</v>
      </c>
      <c r="I20" s="106" t="s">
        <v>139</v>
      </c>
      <c r="J20" s="106" t="s">
        <v>140</v>
      </c>
      <c r="K20" s="106" t="s">
        <v>141</v>
      </c>
      <c r="L20" s="106" t="s">
        <v>142</v>
      </c>
      <c r="M20" s="106" t="s">
        <v>143</v>
      </c>
      <c r="N20" s="106" t="s">
        <v>144</v>
      </c>
      <c r="O20" s="148"/>
      <c r="P20" s="148"/>
      <c r="Q20" s="148"/>
      <c r="R20" s="148"/>
      <c r="S20" s="148"/>
      <c r="T20" s="148"/>
      <c r="U20" s="148"/>
      <c r="V20" s="148"/>
      <c r="W20" s="148"/>
      <c r="X20" s="148"/>
      <c r="Y20" s="148"/>
      <c r="Z20" s="148"/>
    </row>
    <row r="21" spans="1:26" ht="14.25" customHeight="1">
      <c r="A21" s="132" t="s">
        <v>193</v>
      </c>
      <c r="B21" s="132" t="s">
        <v>37</v>
      </c>
      <c r="C21" s="133" t="e">
        <f>SUMIFS('Variance Analysis'!C$30:C$45,'Variance Analysis'!$B$30:$B$45,'Variance Analysis'!$B$33,'Variance Analysis'!$A$30:$A$45,'Variance Analysis'!$A$38)</f>
        <v>#REF!</v>
      </c>
      <c r="D21" s="133" t="e">
        <f>SUMIFS('Variance Analysis'!D$30:D$45,'Variance Analysis'!$B$30:$B$45,'Variance Analysis'!$B$33,'Variance Analysis'!$A$30:$A$45,'Variance Analysis'!$A$38)</f>
        <v>#REF!</v>
      </c>
      <c r="E21" s="133" t="e">
        <f>SUMIFS('Variance Analysis'!E$30:E$45,'Variance Analysis'!$B$30:$B$45,'Variance Analysis'!$B$33,'Variance Analysis'!$A$30:$A$45,'Variance Analysis'!$A$38)</f>
        <v>#REF!</v>
      </c>
      <c r="F21" s="133" t="e">
        <f>SUMIFS('Variance Analysis'!F$30:F$45,'Variance Analysis'!$B$30:$B$45,'Variance Analysis'!$B$33,'Variance Analysis'!$A$30:$A$45,'Variance Analysis'!$A$38)</f>
        <v>#REF!</v>
      </c>
      <c r="G21" s="133" t="e">
        <f>SUMIFS('Variance Analysis'!G$30:G$45,'Variance Analysis'!$B$30:$B$45,'Variance Analysis'!$B$33,'Variance Analysis'!$A$30:$A$45,'Variance Analysis'!$A$38)</f>
        <v>#REF!</v>
      </c>
      <c r="H21" s="133" t="e">
        <f>SUMIFS('Variance Analysis'!H$30:H$45,'Variance Analysis'!$B$30:$B$45,'Variance Analysis'!$B$33,'Variance Analysis'!$A$30:$A$45,'Variance Analysis'!$A$38)</f>
        <v>#REF!</v>
      </c>
      <c r="I21" s="133" t="e">
        <f>SUMIFS('Variance Analysis'!I$30:I$45,'Variance Analysis'!$B$30:$B$45,'Variance Analysis'!$B$33,'Variance Analysis'!$A$30:$A$45,'Variance Analysis'!$A$38)</f>
        <v>#REF!</v>
      </c>
      <c r="J21" s="133" t="e">
        <f>SUMIFS('Variance Analysis'!J$30:J$45,'Variance Analysis'!$B$30:$B$45,'Variance Analysis'!$B$33,'Variance Analysis'!$A$30:$A$45,'Variance Analysis'!$A$38)</f>
        <v>#REF!</v>
      </c>
      <c r="K21" s="133" t="e">
        <f>SUMIFS('Variance Analysis'!K$30:K$45,'Variance Analysis'!$B$30:$B$45,'Variance Analysis'!$B$33,'Variance Analysis'!$A$30:$A$45,'Variance Analysis'!$A$38)</f>
        <v>#REF!</v>
      </c>
      <c r="L21" s="133" t="e">
        <f>SUMIFS('Variance Analysis'!L$30:L$45,'Variance Analysis'!$B$30:$B$45,'Variance Analysis'!$B$33,'Variance Analysis'!$A$30:$A$45,'Variance Analysis'!$A$38)</f>
        <v>#REF!</v>
      </c>
      <c r="M21" s="133" t="e">
        <f>SUMIFS('Variance Analysis'!M$30:M$45,'Variance Analysis'!$B$30:$B$45,'Variance Analysis'!$B$33,'Variance Analysis'!$A$30:$A$45,'Variance Analysis'!$A$38)</f>
        <v>#REF!</v>
      </c>
      <c r="N21" s="133" t="e">
        <f>SUMIFS('Variance Analysis'!N$30:N$45,'Variance Analysis'!$B$30:$B$45,'Variance Analysis'!$B$33,'Variance Analysis'!$A$30:$A$45,'Variance Analysis'!$A$38)</f>
        <v>#REF!</v>
      </c>
    </row>
    <row r="22" spans="1:26" ht="14.25" customHeight="1">
      <c r="A22" s="132" t="s">
        <v>194</v>
      </c>
      <c r="B22" s="132" t="s">
        <v>37</v>
      </c>
      <c r="C22" s="133" t="e">
        <f>SUMIFS('Variance Analysis'!C$30:C$45,'Variance Analysis'!$B$30:$B$45,'Variance Analysis'!$B$31,'Variance Analysis'!$A$30:$A$45,'Variance Analysis'!$A$38)</f>
        <v>#REF!</v>
      </c>
      <c r="D22" s="133" t="e">
        <f>SUMIFS('Variance Analysis'!D$30:D$45,'Variance Analysis'!$B$30:$B$45,'Variance Analysis'!$B$31,'Variance Analysis'!$A$30:$A$45,'Variance Analysis'!$A$38)</f>
        <v>#REF!</v>
      </c>
      <c r="E22" s="133" t="e">
        <f>SUMIFS('Variance Analysis'!E$30:E$45,'Variance Analysis'!$B$30:$B$45,'Variance Analysis'!$B$31,'Variance Analysis'!$A$30:$A$45,'Variance Analysis'!$A$38)</f>
        <v>#REF!</v>
      </c>
      <c r="F22" s="133" t="e">
        <f>SUMIFS('Variance Analysis'!F$30:F$45,'Variance Analysis'!$B$30:$B$45,'Variance Analysis'!$B$31,'Variance Analysis'!$A$30:$A$45,'Variance Analysis'!$A$38)</f>
        <v>#REF!</v>
      </c>
      <c r="G22" s="133" t="e">
        <f>SUMIFS('Variance Analysis'!G$30:G$45,'Variance Analysis'!$B$30:$B$45,'Variance Analysis'!$B$31,'Variance Analysis'!$A$30:$A$45,'Variance Analysis'!$A$38)</f>
        <v>#REF!</v>
      </c>
      <c r="H22" s="133" t="e">
        <f>SUMIFS('Variance Analysis'!H$30:H$45,'Variance Analysis'!$B$30:$B$45,'Variance Analysis'!$B$31,'Variance Analysis'!$A$30:$A$45,'Variance Analysis'!$A$38)</f>
        <v>#REF!</v>
      </c>
      <c r="I22" s="133" t="e">
        <f>SUMIFS('Variance Analysis'!I$30:I$45,'Variance Analysis'!$B$30:$B$45,'Variance Analysis'!$B$31,'Variance Analysis'!$A$30:$A$45,'Variance Analysis'!$A$38)</f>
        <v>#REF!</v>
      </c>
      <c r="J22" s="133" t="e">
        <f>SUMIFS('Variance Analysis'!J$30:J$45,'Variance Analysis'!$B$30:$B$45,'Variance Analysis'!$B$31,'Variance Analysis'!$A$30:$A$45,'Variance Analysis'!$A$38)</f>
        <v>#REF!</v>
      </c>
      <c r="K22" s="133" t="e">
        <f>SUMIFS('Variance Analysis'!K$30:K$45,'Variance Analysis'!$B$30:$B$45,'Variance Analysis'!$B$31,'Variance Analysis'!$A$30:$A$45,'Variance Analysis'!$A$38)</f>
        <v>#REF!</v>
      </c>
      <c r="L22" s="133" t="e">
        <f>SUMIFS('Variance Analysis'!L$30:L$45,'Variance Analysis'!$B$30:$B$45,'Variance Analysis'!$B$31,'Variance Analysis'!$A$30:$A$45,'Variance Analysis'!$A$38)</f>
        <v>#REF!</v>
      </c>
      <c r="M22" s="133" t="e">
        <f>SUMIFS('Variance Analysis'!M$30:M$45,'Variance Analysis'!$B$30:$B$45,'Variance Analysis'!$B$31,'Variance Analysis'!$A$30:$A$45,'Variance Analysis'!$A$38)</f>
        <v>#REF!</v>
      </c>
      <c r="N22" s="133" t="e">
        <f>SUMIFS('Variance Analysis'!N$30:N$45,'Variance Analysis'!$B$30:$B$45,'Variance Analysis'!$B$31,'Variance Analysis'!$A$30:$A$45,'Variance Analysis'!$A$38)</f>
        <v>#REF!</v>
      </c>
    </row>
    <row r="23" spans="1:26" ht="14.25" customHeight="1">
      <c r="A23" s="132" t="s">
        <v>195</v>
      </c>
      <c r="B23" s="132" t="s">
        <v>37</v>
      </c>
      <c r="C23" s="133" t="e">
        <f>SUMIFS('Variance Analysis'!C$30:C$45,'Variance Analysis'!$B$30:$B$45,'Variance Analysis'!$B$32,'Variance Analysis'!$A$30:$A$45,'Variance Analysis'!$A$38)</f>
        <v>#REF!</v>
      </c>
      <c r="D23" s="133" t="e">
        <f>SUMIFS('Variance Analysis'!D$30:D$45,'Variance Analysis'!$B$30:$B$45,'Variance Analysis'!$B$32,'Variance Analysis'!$A$30:$A$45,'Variance Analysis'!$A$38)</f>
        <v>#REF!</v>
      </c>
      <c r="E23" s="133" t="e">
        <f>SUMIFS('Variance Analysis'!E$30:E$45,'Variance Analysis'!$B$30:$B$45,'Variance Analysis'!$B$32,'Variance Analysis'!$A$30:$A$45,'Variance Analysis'!$A$38)</f>
        <v>#REF!</v>
      </c>
      <c r="F23" s="133" t="e">
        <f>SUMIFS('Variance Analysis'!F$30:F$45,'Variance Analysis'!$B$30:$B$45,'Variance Analysis'!$B$32,'Variance Analysis'!$A$30:$A$45,'Variance Analysis'!$A$38)</f>
        <v>#REF!</v>
      </c>
      <c r="G23" s="133" t="e">
        <f>SUMIFS('Variance Analysis'!G$30:G$45,'Variance Analysis'!$B$30:$B$45,'Variance Analysis'!$B$32,'Variance Analysis'!$A$30:$A$45,'Variance Analysis'!$A$38)</f>
        <v>#REF!</v>
      </c>
      <c r="H23" s="133" t="e">
        <f>SUMIFS('Variance Analysis'!H$30:H$45,'Variance Analysis'!$B$30:$B$45,'Variance Analysis'!$B$32,'Variance Analysis'!$A$30:$A$45,'Variance Analysis'!$A$38)</f>
        <v>#REF!</v>
      </c>
      <c r="I23" s="133" t="e">
        <f>SUMIFS('Variance Analysis'!I$30:I$45,'Variance Analysis'!$B$30:$B$45,'Variance Analysis'!$B$32,'Variance Analysis'!$A$30:$A$45,'Variance Analysis'!$A$38)</f>
        <v>#REF!</v>
      </c>
      <c r="J23" s="133" t="e">
        <f>SUMIFS('Variance Analysis'!J$30:J$45,'Variance Analysis'!$B$30:$B$45,'Variance Analysis'!$B$32,'Variance Analysis'!$A$30:$A$45,'Variance Analysis'!$A$38)</f>
        <v>#REF!</v>
      </c>
      <c r="K23" s="133" t="e">
        <f>SUMIFS('Variance Analysis'!K$30:K$45,'Variance Analysis'!$B$30:$B$45,'Variance Analysis'!$B$32,'Variance Analysis'!$A$30:$A$45,'Variance Analysis'!$A$38)</f>
        <v>#REF!</v>
      </c>
      <c r="L23" s="133" t="e">
        <f>SUMIFS('Variance Analysis'!L$30:L$45,'Variance Analysis'!$B$30:$B$45,'Variance Analysis'!$B$32,'Variance Analysis'!$A$30:$A$45,'Variance Analysis'!$A$38)</f>
        <v>#REF!</v>
      </c>
      <c r="M23" s="133" t="e">
        <f>SUMIFS('Variance Analysis'!M$30:M$45,'Variance Analysis'!$B$30:$B$45,'Variance Analysis'!$B$32,'Variance Analysis'!$A$30:$A$45,'Variance Analysis'!$A$38)</f>
        <v>#REF!</v>
      </c>
      <c r="N23" s="133" t="e">
        <f>SUMIFS('Variance Analysis'!N$30:N$45,'Variance Analysis'!$B$30:$B$45,'Variance Analysis'!$B$32,'Variance Analysis'!$A$30:$A$45,'Variance Analysis'!$A$38)</f>
        <v>#REF!</v>
      </c>
    </row>
    <row r="24" spans="1:26" ht="14.25" customHeight="1">
      <c r="A24" s="144" t="s">
        <v>33</v>
      </c>
      <c r="B24" s="144" t="s">
        <v>37</v>
      </c>
      <c r="C24" s="133" t="e">
        <f>SUMIFS('Variance Analysis'!C$30:C$45,'Variance Analysis'!$B$30:$B$45,'Variance Analysis'!$B$30,'Variance Analysis'!$A$30:$A$45,'Variance Analysis'!$A$38)</f>
        <v>#REF!</v>
      </c>
      <c r="D24" s="133" t="e">
        <f>SUMIFS('Variance Analysis'!D$30:D$45,'Variance Analysis'!$B$30:$B$45,'Variance Analysis'!$B$30,'Variance Analysis'!$A$30:$A$45,'Variance Analysis'!$A$38)</f>
        <v>#REF!</v>
      </c>
      <c r="E24" s="133" t="e">
        <f>SUMIFS('Variance Analysis'!E$30:E$45,'Variance Analysis'!$B$30:$B$45,'Variance Analysis'!$B$30,'Variance Analysis'!$A$30:$A$45,'Variance Analysis'!$A$38)</f>
        <v>#REF!</v>
      </c>
      <c r="F24" s="133" t="e">
        <f>SUMIFS('Variance Analysis'!F$30:F$45,'Variance Analysis'!$B$30:$B$45,'Variance Analysis'!$B$30,'Variance Analysis'!$A$30:$A$45,'Variance Analysis'!$A$38)</f>
        <v>#REF!</v>
      </c>
      <c r="G24" s="133" t="e">
        <f>SUMIFS('Variance Analysis'!G$30:G$45,'Variance Analysis'!$B$30:$B$45,'Variance Analysis'!$B$30,'Variance Analysis'!$A$30:$A$45,'Variance Analysis'!$A$38)</f>
        <v>#REF!</v>
      </c>
      <c r="H24" s="133" t="e">
        <f>SUMIFS('Variance Analysis'!H$30:H$45,'Variance Analysis'!$B$30:$B$45,'Variance Analysis'!$B$30,'Variance Analysis'!$A$30:$A$45,'Variance Analysis'!$A$38)</f>
        <v>#REF!</v>
      </c>
      <c r="I24" s="133" t="e">
        <f>SUMIFS('Variance Analysis'!I$30:I$45,'Variance Analysis'!$B$30:$B$45,'Variance Analysis'!$B$30,'Variance Analysis'!$A$30:$A$45,'Variance Analysis'!$A$38)</f>
        <v>#REF!</v>
      </c>
      <c r="J24" s="133" t="e">
        <f>SUMIFS('Variance Analysis'!J$30:J$45,'Variance Analysis'!$B$30:$B$45,'Variance Analysis'!$B$30,'Variance Analysis'!$A$30:$A$45,'Variance Analysis'!$A$38)</f>
        <v>#REF!</v>
      </c>
      <c r="K24" s="133" t="e">
        <f>SUMIFS('Variance Analysis'!K$30:K$45,'Variance Analysis'!$B$30:$B$45,'Variance Analysis'!$B$30,'Variance Analysis'!$A$30:$A$45,'Variance Analysis'!$A$38)</f>
        <v>#REF!</v>
      </c>
      <c r="L24" s="133" t="e">
        <f>SUMIFS('Variance Analysis'!L$30:L$45,'Variance Analysis'!$B$30:$B$45,'Variance Analysis'!$B$30,'Variance Analysis'!$A$30:$A$45,'Variance Analysis'!$A$38)</f>
        <v>#REF!</v>
      </c>
      <c r="M24" s="133" t="e">
        <f>SUMIFS('Variance Analysis'!M$30:M$45,'Variance Analysis'!$B$30:$B$45,'Variance Analysis'!$B$30,'Variance Analysis'!$A$30:$A$45,'Variance Analysis'!$A$38)</f>
        <v>#REF!</v>
      </c>
      <c r="N24" s="133" t="e">
        <f>SUMIFS('Variance Analysis'!N$30:N$45,'Variance Analysis'!$B$30:$B$45,'Variance Analysis'!$B$30,'Variance Analysis'!$A$30:$A$45,'Variance Analysis'!$A$38)</f>
        <v>#REF!</v>
      </c>
    </row>
    <row r="25" spans="1:26" ht="14.25" customHeight="1">
      <c r="A25" s="135" t="s">
        <v>122</v>
      </c>
      <c r="B25" s="136" t="s">
        <v>37</v>
      </c>
      <c r="C25" s="138" t="e">
        <f t="shared" ref="C25:N25" si="2">ABS(C24)-SUM(C21:C23)</f>
        <v>#REF!</v>
      </c>
      <c r="D25" s="138" t="e">
        <f t="shared" si="2"/>
        <v>#REF!</v>
      </c>
      <c r="E25" s="138" t="e">
        <f t="shared" si="2"/>
        <v>#REF!</v>
      </c>
      <c r="F25" s="138" t="e">
        <f t="shared" si="2"/>
        <v>#REF!</v>
      </c>
      <c r="G25" s="138" t="e">
        <f t="shared" si="2"/>
        <v>#REF!</v>
      </c>
      <c r="H25" s="138" t="e">
        <f t="shared" si="2"/>
        <v>#REF!</v>
      </c>
      <c r="I25" s="138" t="e">
        <f t="shared" si="2"/>
        <v>#REF!</v>
      </c>
      <c r="J25" s="138" t="e">
        <f t="shared" si="2"/>
        <v>#REF!</v>
      </c>
      <c r="K25" s="138" t="e">
        <f t="shared" si="2"/>
        <v>#REF!</v>
      </c>
      <c r="L25" s="138" t="e">
        <f t="shared" si="2"/>
        <v>#REF!</v>
      </c>
      <c r="M25" s="138" t="e">
        <f t="shared" si="2"/>
        <v>#REF!</v>
      </c>
      <c r="N25" s="138" t="e">
        <f t="shared" si="2"/>
        <v>#REF!</v>
      </c>
    </row>
    <row r="26" spans="1:26" ht="26.25" customHeight="1">
      <c r="A26" s="103" t="s">
        <v>196</v>
      </c>
      <c r="B26" s="145"/>
      <c r="C26" s="146"/>
      <c r="D26" s="146"/>
      <c r="E26" s="146"/>
      <c r="F26" s="146"/>
      <c r="G26" s="146"/>
      <c r="H26" s="146"/>
      <c r="I26" s="146"/>
      <c r="J26" s="146"/>
      <c r="K26" s="146"/>
      <c r="L26" s="146"/>
      <c r="M26" s="146"/>
      <c r="N26" s="146"/>
      <c r="O26" s="147"/>
      <c r="P26" s="147"/>
      <c r="Q26" s="147"/>
      <c r="R26" s="147"/>
      <c r="S26" s="147"/>
      <c r="T26" s="147"/>
      <c r="U26" s="147"/>
      <c r="V26" s="147"/>
      <c r="W26" s="147"/>
      <c r="X26" s="147"/>
      <c r="Y26" s="147"/>
      <c r="Z26" s="147"/>
    </row>
    <row r="27" spans="1:26" ht="14.25" customHeight="1">
      <c r="A27" s="61" t="s">
        <v>192</v>
      </c>
      <c r="B27" s="61" t="s">
        <v>176</v>
      </c>
      <c r="C27" s="106" t="s">
        <v>133</v>
      </c>
      <c r="D27" s="106" t="s">
        <v>134</v>
      </c>
      <c r="E27" s="106" t="s">
        <v>135</v>
      </c>
      <c r="F27" s="106" t="s">
        <v>136</v>
      </c>
      <c r="G27" s="106" t="s">
        <v>137</v>
      </c>
      <c r="H27" s="106" t="s">
        <v>138</v>
      </c>
      <c r="I27" s="106" t="s">
        <v>139</v>
      </c>
      <c r="J27" s="106" t="s">
        <v>140</v>
      </c>
      <c r="K27" s="106" t="s">
        <v>141</v>
      </c>
      <c r="L27" s="106" t="s">
        <v>142</v>
      </c>
      <c r="M27" s="106" t="s">
        <v>143</v>
      </c>
      <c r="N27" s="106" t="s">
        <v>144</v>
      </c>
      <c r="O27" s="148"/>
      <c r="P27" s="148"/>
      <c r="Q27" s="148"/>
      <c r="R27" s="148"/>
      <c r="S27" s="148"/>
      <c r="T27" s="148"/>
      <c r="U27" s="148"/>
      <c r="V27" s="148"/>
      <c r="W27" s="148"/>
      <c r="X27" s="148"/>
      <c r="Y27" s="148"/>
      <c r="Z27" s="148"/>
    </row>
    <row r="28" spans="1:26" ht="14.25" customHeight="1">
      <c r="A28" s="132" t="s">
        <v>193</v>
      </c>
      <c r="B28" s="132" t="s">
        <v>37</v>
      </c>
      <c r="C28" s="133" t="e">
        <f>SUMIFS('Variance Analysis'!C$30:C$45,'Variance Analysis'!$B$30:$B$45,'Variance Analysis'!$B$33,'Variance Analysis'!$A$30:$A$45,'Variance Analysis'!$A$42)</f>
        <v>#REF!</v>
      </c>
      <c r="D28" s="133" t="e">
        <f>SUMIFS('Variance Analysis'!D$30:D$45,'Variance Analysis'!$B$30:$B$45,'Variance Analysis'!$B$33,'Variance Analysis'!$A$30:$A$45,'Variance Analysis'!$A$42)</f>
        <v>#REF!</v>
      </c>
      <c r="E28" s="133" t="e">
        <f>SUMIFS('Variance Analysis'!E$30:E$45,'Variance Analysis'!$B$30:$B$45,'Variance Analysis'!$B$33,'Variance Analysis'!$A$30:$A$45,'Variance Analysis'!$A$42)</f>
        <v>#REF!</v>
      </c>
      <c r="F28" s="133" t="e">
        <f>SUMIFS('Variance Analysis'!F$30:F$45,'Variance Analysis'!$B$30:$B$45,'Variance Analysis'!$B$33,'Variance Analysis'!$A$30:$A$45,'Variance Analysis'!$A$42)</f>
        <v>#REF!</v>
      </c>
      <c r="G28" s="133" t="e">
        <f>SUMIFS('Variance Analysis'!G$30:G$45,'Variance Analysis'!$B$30:$B$45,'Variance Analysis'!$B$33,'Variance Analysis'!$A$30:$A$45,'Variance Analysis'!$A$42)</f>
        <v>#REF!</v>
      </c>
      <c r="H28" s="133" t="e">
        <f>SUMIFS('Variance Analysis'!H$30:H$45,'Variance Analysis'!$B$30:$B$45,'Variance Analysis'!$B$33,'Variance Analysis'!$A$30:$A$45,'Variance Analysis'!$A$42)</f>
        <v>#REF!</v>
      </c>
      <c r="I28" s="133" t="e">
        <f>SUMIFS('Variance Analysis'!I$30:I$45,'Variance Analysis'!$B$30:$B$45,'Variance Analysis'!$B$33,'Variance Analysis'!$A$30:$A$45,'Variance Analysis'!$A$42)</f>
        <v>#REF!</v>
      </c>
      <c r="J28" s="133" t="e">
        <f>SUMIFS('Variance Analysis'!J$30:J$45,'Variance Analysis'!$B$30:$B$45,'Variance Analysis'!$B$33,'Variance Analysis'!$A$30:$A$45,'Variance Analysis'!$A$42)</f>
        <v>#REF!</v>
      </c>
      <c r="K28" s="133" t="e">
        <f>SUMIFS('Variance Analysis'!K$30:K$45,'Variance Analysis'!$B$30:$B$45,'Variance Analysis'!$B$33,'Variance Analysis'!$A$30:$A$45,'Variance Analysis'!$A$42)</f>
        <v>#REF!</v>
      </c>
      <c r="L28" s="133" t="e">
        <f>SUMIFS('Variance Analysis'!L$30:L$45,'Variance Analysis'!$B$30:$B$45,'Variance Analysis'!$B$33,'Variance Analysis'!$A$30:$A$45,'Variance Analysis'!$A$42)</f>
        <v>#REF!</v>
      </c>
      <c r="M28" s="133" t="e">
        <f>SUMIFS('Variance Analysis'!M$30:M$45,'Variance Analysis'!$B$30:$B$45,'Variance Analysis'!$B$33,'Variance Analysis'!$A$30:$A$45,'Variance Analysis'!$A$42)</f>
        <v>#REF!</v>
      </c>
      <c r="N28" s="133" t="e">
        <f>SUMIFS('Variance Analysis'!N$30:N$45,'Variance Analysis'!$B$30:$B$45,'Variance Analysis'!$B$33,'Variance Analysis'!$A$30:$A$45,'Variance Analysis'!$A$42)</f>
        <v>#REF!</v>
      </c>
    </row>
    <row r="29" spans="1:26" ht="14.25" customHeight="1">
      <c r="A29" s="132" t="s">
        <v>194</v>
      </c>
      <c r="B29" s="132" t="s">
        <v>37</v>
      </c>
      <c r="C29" s="133" t="e">
        <f>SUMIFS('Variance Analysis'!C$30:C$45,'Variance Analysis'!$B$30:$B$45,'Variance Analysis'!$B$31,'Variance Analysis'!$A$30:$A$45,'Variance Analysis'!$A$42)</f>
        <v>#REF!</v>
      </c>
      <c r="D29" s="133" t="e">
        <f>SUMIFS('Variance Analysis'!D$30:D$45,'Variance Analysis'!$B$30:$B$45,'Variance Analysis'!$B$31,'Variance Analysis'!$A$30:$A$45,'Variance Analysis'!$A$42)</f>
        <v>#REF!</v>
      </c>
      <c r="E29" s="133" t="e">
        <f>SUMIFS('Variance Analysis'!E$30:E$45,'Variance Analysis'!$B$30:$B$45,'Variance Analysis'!$B$31,'Variance Analysis'!$A$30:$A$45,'Variance Analysis'!$A$42)</f>
        <v>#REF!</v>
      </c>
      <c r="F29" s="133" t="e">
        <f>SUMIFS('Variance Analysis'!F$30:F$45,'Variance Analysis'!$B$30:$B$45,'Variance Analysis'!$B$31,'Variance Analysis'!$A$30:$A$45,'Variance Analysis'!$A$42)</f>
        <v>#REF!</v>
      </c>
      <c r="G29" s="133" t="e">
        <f>SUMIFS('Variance Analysis'!G$30:G$45,'Variance Analysis'!$B$30:$B$45,'Variance Analysis'!$B$31,'Variance Analysis'!$A$30:$A$45,'Variance Analysis'!$A$42)</f>
        <v>#REF!</v>
      </c>
      <c r="H29" s="133" t="e">
        <f>SUMIFS('Variance Analysis'!H$30:H$45,'Variance Analysis'!$B$30:$B$45,'Variance Analysis'!$B$31,'Variance Analysis'!$A$30:$A$45,'Variance Analysis'!$A$42)</f>
        <v>#REF!</v>
      </c>
      <c r="I29" s="133" t="e">
        <f>SUMIFS('Variance Analysis'!I$30:I$45,'Variance Analysis'!$B$30:$B$45,'Variance Analysis'!$B$31,'Variance Analysis'!$A$30:$A$45,'Variance Analysis'!$A$42)</f>
        <v>#REF!</v>
      </c>
      <c r="J29" s="133" t="e">
        <f>SUMIFS('Variance Analysis'!J$30:J$45,'Variance Analysis'!$B$30:$B$45,'Variance Analysis'!$B$31,'Variance Analysis'!$A$30:$A$45,'Variance Analysis'!$A$42)</f>
        <v>#REF!</v>
      </c>
      <c r="K29" s="133" t="e">
        <f>SUMIFS('Variance Analysis'!K$30:K$45,'Variance Analysis'!$B$30:$B$45,'Variance Analysis'!$B$31,'Variance Analysis'!$A$30:$A$45,'Variance Analysis'!$A$42)</f>
        <v>#REF!</v>
      </c>
      <c r="L29" s="133" t="e">
        <f>SUMIFS('Variance Analysis'!L$30:L$45,'Variance Analysis'!$B$30:$B$45,'Variance Analysis'!$B$31,'Variance Analysis'!$A$30:$A$45,'Variance Analysis'!$A$42)</f>
        <v>#REF!</v>
      </c>
      <c r="M29" s="133" t="e">
        <f>SUMIFS('Variance Analysis'!M$30:M$45,'Variance Analysis'!$B$30:$B$45,'Variance Analysis'!$B$31,'Variance Analysis'!$A$30:$A$45,'Variance Analysis'!$A$42)</f>
        <v>#REF!</v>
      </c>
      <c r="N29" s="133" t="e">
        <f>SUMIFS('Variance Analysis'!N$30:N$45,'Variance Analysis'!$B$30:$B$45,'Variance Analysis'!$B$31,'Variance Analysis'!$A$30:$A$45,'Variance Analysis'!$A$42)</f>
        <v>#REF!</v>
      </c>
    </row>
    <row r="30" spans="1:26" ht="14.25" customHeight="1">
      <c r="A30" s="132" t="s">
        <v>195</v>
      </c>
      <c r="B30" s="132" t="s">
        <v>37</v>
      </c>
      <c r="C30" s="133" t="e">
        <f>SUMIFS('Variance Analysis'!C$30:C$45,'Variance Analysis'!$B$30:$B$45,'Variance Analysis'!$B$32,'Variance Analysis'!$A$30:$A$45,'Variance Analysis'!$A$42)</f>
        <v>#REF!</v>
      </c>
      <c r="D30" s="133" t="e">
        <f>SUMIFS('Variance Analysis'!D$30:D$45,'Variance Analysis'!$B$30:$B$45,'Variance Analysis'!$B$32,'Variance Analysis'!$A$30:$A$45,'Variance Analysis'!$A$42)</f>
        <v>#REF!</v>
      </c>
      <c r="E30" s="133" t="e">
        <f>SUMIFS('Variance Analysis'!E$30:E$45,'Variance Analysis'!$B$30:$B$45,'Variance Analysis'!$B$32,'Variance Analysis'!$A$30:$A$45,'Variance Analysis'!$A$42)</f>
        <v>#REF!</v>
      </c>
      <c r="F30" s="133" t="e">
        <f>SUMIFS('Variance Analysis'!F$30:F$45,'Variance Analysis'!$B$30:$B$45,'Variance Analysis'!$B$32,'Variance Analysis'!$A$30:$A$45,'Variance Analysis'!$A$42)</f>
        <v>#REF!</v>
      </c>
      <c r="G30" s="133" t="e">
        <f>SUMIFS('Variance Analysis'!G$30:G$45,'Variance Analysis'!$B$30:$B$45,'Variance Analysis'!$B$32,'Variance Analysis'!$A$30:$A$45,'Variance Analysis'!$A$42)</f>
        <v>#REF!</v>
      </c>
      <c r="H30" s="133" t="e">
        <f>SUMIFS('Variance Analysis'!H$30:H$45,'Variance Analysis'!$B$30:$B$45,'Variance Analysis'!$B$32,'Variance Analysis'!$A$30:$A$45,'Variance Analysis'!$A$42)</f>
        <v>#REF!</v>
      </c>
      <c r="I30" s="133" t="e">
        <f>SUMIFS('Variance Analysis'!I$30:I$45,'Variance Analysis'!$B$30:$B$45,'Variance Analysis'!$B$32,'Variance Analysis'!$A$30:$A$45,'Variance Analysis'!$A$42)</f>
        <v>#REF!</v>
      </c>
      <c r="J30" s="133" t="e">
        <f>SUMIFS('Variance Analysis'!J$30:J$45,'Variance Analysis'!$B$30:$B$45,'Variance Analysis'!$B$32,'Variance Analysis'!$A$30:$A$45,'Variance Analysis'!$A$42)</f>
        <v>#REF!</v>
      </c>
      <c r="K30" s="133" t="e">
        <f>SUMIFS('Variance Analysis'!K$30:K$45,'Variance Analysis'!$B$30:$B$45,'Variance Analysis'!$B$32,'Variance Analysis'!$A$30:$A$45,'Variance Analysis'!$A$42)</f>
        <v>#REF!</v>
      </c>
      <c r="L30" s="133" t="e">
        <f>SUMIFS('Variance Analysis'!L$30:L$45,'Variance Analysis'!$B$30:$B$45,'Variance Analysis'!$B$32,'Variance Analysis'!$A$30:$A$45,'Variance Analysis'!$A$42)</f>
        <v>#REF!</v>
      </c>
      <c r="M30" s="133" t="e">
        <f>SUMIFS('Variance Analysis'!M$30:M$45,'Variance Analysis'!$B$30:$B$45,'Variance Analysis'!$B$32,'Variance Analysis'!$A$30:$A$45,'Variance Analysis'!$A$42)</f>
        <v>#REF!</v>
      </c>
      <c r="N30" s="133" t="e">
        <f>SUMIFS('Variance Analysis'!N$30:N$45,'Variance Analysis'!$B$30:$B$45,'Variance Analysis'!$B$32,'Variance Analysis'!$A$30:$A$45,'Variance Analysis'!$A$42)</f>
        <v>#REF!</v>
      </c>
    </row>
    <row r="31" spans="1:26" ht="14.25" customHeight="1">
      <c r="A31" s="144" t="s">
        <v>33</v>
      </c>
      <c r="B31" s="144" t="s">
        <v>37</v>
      </c>
      <c r="C31" s="133" t="e">
        <f>SUMIFS('Variance Analysis'!C$30:C$45,'Variance Analysis'!$B$30:$B$45,'Variance Analysis'!$B$30,'Variance Analysis'!$A$30:$A$45,'Variance Analysis'!$A$42)</f>
        <v>#REF!</v>
      </c>
      <c r="D31" s="133" t="e">
        <f>SUMIFS('Variance Analysis'!D$30:D$45,'Variance Analysis'!$B$30:$B$45,'Variance Analysis'!$B$30,'Variance Analysis'!$A$30:$A$45,'Variance Analysis'!$A$42)</f>
        <v>#REF!</v>
      </c>
      <c r="E31" s="133" t="e">
        <f>SUMIFS('Variance Analysis'!E$30:E$45,'Variance Analysis'!$B$30:$B$45,'Variance Analysis'!$B$30,'Variance Analysis'!$A$30:$A$45,'Variance Analysis'!$A$42)</f>
        <v>#REF!</v>
      </c>
      <c r="F31" s="133" t="e">
        <f>SUMIFS('Variance Analysis'!F$30:F$45,'Variance Analysis'!$B$30:$B$45,'Variance Analysis'!$B$30,'Variance Analysis'!$A$30:$A$45,'Variance Analysis'!$A$42)</f>
        <v>#REF!</v>
      </c>
      <c r="G31" s="133" t="e">
        <f>SUMIFS('Variance Analysis'!G$30:G$45,'Variance Analysis'!$B$30:$B$45,'Variance Analysis'!$B$30,'Variance Analysis'!$A$30:$A$45,'Variance Analysis'!$A$42)</f>
        <v>#REF!</v>
      </c>
      <c r="H31" s="133" t="e">
        <f>SUMIFS('Variance Analysis'!H$30:H$45,'Variance Analysis'!$B$30:$B$45,'Variance Analysis'!$B$30,'Variance Analysis'!$A$30:$A$45,'Variance Analysis'!$A$42)</f>
        <v>#REF!</v>
      </c>
      <c r="I31" s="133" t="e">
        <f>SUMIFS('Variance Analysis'!I$30:I$45,'Variance Analysis'!$B$30:$B$45,'Variance Analysis'!$B$30,'Variance Analysis'!$A$30:$A$45,'Variance Analysis'!$A$42)</f>
        <v>#REF!</v>
      </c>
      <c r="J31" s="133" t="e">
        <f>SUMIFS('Variance Analysis'!J$30:J$45,'Variance Analysis'!$B$30:$B$45,'Variance Analysis'!$B$30,'Variance Analysis'!$A$30:$A$45,'Variance Analysis'!$A$42)</f>
        <v>#REF!</v>
      </c>
      <c r="K31" s="133" t="e">
        <f>SUMIFS('Variance Analysis'!K$30:K$45,'Variance Analysis'!$B$30:$B$45,'Variance Analysis'!$B$30,'Variance Analysis'!$A$30:$A$45,'Variance Analysis'!$A$42)</f>
        <v>#REF!</v>
      </c>
      <c r="L31" s="133" t="e">
        <f>SUMIFS('Variance Analysis'!L$30:L$45,'Variance Analysis'!$B$30:$B$45,'Variance Analysis'!$B$30,'Variance Analysis'!$A$30:$A$45,'Variance Analysis'!$A$42)</f>
        <v>#REF!</v>
      </c>
      <c r="M31" s="133" t="e">
        <f>SUMIFS('Variance Analysis'!M$30:M$45,'Variance Analysis'!$B$30:$B$45,'Variance Analysis'!$B$30,'Variance Analysis'!$A$30:$A$45,'Variance Analysis'!$A$42)</f>
        <v>#REF!</v>
      </c>
      <c r="N31" s="133" t="e">
        <f>SUMIFS('Variance Analysis'!N$30:N$45,'Variance Analysis'!$B$30:$B$45,'Variance Analysis'!$B$30,'Variance Analysis'!$A$30:$A$45,'Variance Analysis'!$A$42)</f>
        <v>#REF!</v>
      </c>
    </row>
    <row r="32" spans="1:26" ht="14.25" customHeight="1">
      <c r="A32" s="135" t="s">
        <v>122</v>
      </c>
      <c r="B32" s="136" t="s">
        <v>37</v>
      </c>
      <c r="C32" s="138" t="e">
        <f t="shared" ref="C32:N32" si="3">ABS(C31)-SUM(C28:C30)</f>
        <v>#REF!</v>
      </c>
      <c r="D32" s="138" t="e">
        <f t="shared" si="3"/>
        <v>#REF!</v>
      </c>
      <c r="E32" s="138" t="e">
        <f t="shared" si="3"/>
        <v>#REF!</v>
      </c>
      <c r="F32" s="138" t="e">
        <f t="shared" si="3"/>
        <v>#REF!</v>
      </c>
      <c r="G32" s="138" t="e">
        <f t="shared" si="3"/>
        <v>#REF!</v>
      </c>
      <c r="H32" s="138" t="e">
        <f t="shared" si="3"/>
        <v>#REF!</v>
      </c>
      <c r="I32" s="138" t="e">
        <f t="shared" si="3"/>
        <v>#REF!</v>
      </c>
      <c r="J32" s="138" t="e">
        <f t="shared" si="3"/>
        <v>#REF!</v>
      </c>
      <c r="K32" s="138" t="e">
        <f t="shared" si="3"/>
        <v>#REF!</v>
      </c>
      <c r="L32" s="138" t="e">
        <f t="shared" si="3"/>
        <v>#REF!</v>
      </c>
      <c r="M32" s="138" t="e">
        <f t="shared" si="3"/>
        <v>#REF!</v>
      </c>
      <c r="N32" s="138" t="e">
        <f t="shared" si="3"/>
        <v>#REF!</v>
      </c>
    </row>
    <row r="33" spans="1:26" ht="36.75" customHeight="1">
      <c r="A33" s="149" t="s">
        <v>197</v>
      </c>
      <c r="B33" s="150"/>
      <c r="C33" s="151"/>
      <c r="D33" s="151"/>
      <c r="E33" s="151"/>
      <c r="F33" s="151"/>
      <c r="G33" s="151"/>
      <c r="H33" s="151"/>
      <c r="I33" s="151"/>
      <c r="J33" s="151"/>
      <c r="K33" s="151"/>
      <c r="L33" s="151"/>
      <c r="M33" s="151"/>
      <c r="N33" s="151"/>
      <c r="O33" s="102"/>
      <c r="P33" s="102"/>
      <c r="Q33" s="102"/>
      <c r="R33" s="102"/>
      <c r="S33" s="102"/>
      <c r="T33" s="102"/>
      <c r="U33" s="102"/>
      <c r="V33" s="102"/>
      <c r="W33" s="102"/>
      <c r="X33" s="102"/>
      <c r="Y33" s="102"/>
      <c r="Z33" s="102"/>
    </row>
    <row r="34" spans="1:26" ht="14.25" customHeight="1">
      <c r="A34" s="150"/>
      <c r="B34" s="150"/>
      <c r="C34" s="151"/>
      <c r="D34" s="151"/>
      <c r="E34" s="151"/>
      <c r="F34" s="151"/>
      <c r="G34" s="151"/>
      <c r="H34" s="151"/>
      <c r="I34" s="151"/>
      <c r="J34" s="151"/>
      <c r="K34" s="151"/>
      <c r="L34" s="151"/>
      <c r="M34" s="151"/>
      <c r="N34" s="151"/>
      <c r="O34" s="102"/>
      <c r="P34" s="102"/>
      <c r="Q34" s="102"/>
      <c r="R34" s="102"/>
      <c r="S34" s="102"/>
      <c r="T34" s="102"/>
      <c r="U34" s="102"/>
      <c r="V34" s="102"/>
      <c r="W34" s="102"/>
      <c r="X34" s="102"/>
      <c r="Y34" s="102"/>
      <c r="Z34" s="102"/>
    </row>
    <row r="35" spans="1:26" ht="20.25">
      <c r="A35" s="139" t="s">
        <v>34</v>
      </c>
      <c r="B35" s="61" t="s">
        <v>176</v>
      </c>
      <c r="C35" s="106" t="s">
        <v>133</v>
      </c>
      <c r="D35" s="106" t="s">
        <v>134</v>
      </c>
      <c r="E35" s="106" t="s">
        <v>135</v>
      </c>
      <c r="F35" s="106" t="s">
        <v>136</v>
      </c>
      <c r="G35" s="106" t="s">
        <v>137</v>
      </c>
      <c r="H35" s="106" t="s">
        <v>138</v>
      </c>
      <c r="I35" s="106" t="s">
        <v>139</v>
      </c>
      <c r="J35" s="106" t="s">
        <v>140</v>
      </c>
      <c r="K35" s="106" t="s">
        <v>141</v>
      </c>
      <c r="L35" s="106" t="s">
        <v>142</v>
      </c>
      <c r="M35" s="106" t="s">
        <v>143</v>
      </c>
      <c r="N35" s="106" t="s">
        <v>144</v>
      </c>
      <c r="O35" s="143"/>
      <c r="P35" s="143"/>
      <c r="Q35" s="143"/>
      <c r="R35" s="143"/>
      <c r="S35" s="143"/>
      <c r="T35" s="143"/>
      <c r="U35" s="143"/>
      <c r="V35" s="143"/>
      <c r="W35" s="143"/>
      <c r="X35" s="143"/>
      <c r="Y35" s="143"/>
      <c r="Z35" s="143"/>
    </row>
    <row r="36" spans="1:26" ht="14.25" customHeight="1">
      <c r="A36" s="132" t="s">
        <v>193</v>
      </c>
      <c r="B36" s="132" t="s">
        <v>37</v>
      </c>
      <c r="C36" s="152" t="e">
        <f>SUMIFS('Variance Analysis'!C$9:C$24,'Variance Analysis'!$B$9:$B$24,'Variance Analysis'!$B$12,'Variance Analysis'!$A$9:$A$24,'Variance Analysis'!$A$12)</f>
        <v>#REF!</v>
      </c>
      <c r="D36" s="152" t="e">
        <f>SUMIFS('Variance Analysis'!D$9:D$24,'Variance Analysis'!$B$9:$B$24,'Variance Analysis'!$B$12,'Variance Analysis'!$A$9:$A$24,'Variance Analysis'!$A$12)</f>
        <v>#REF!</v>
      </c>
      <c r="E36" s="152" t="e">
        <f>SUMIFS('Variance Analysis'!E$9:E$24,'Variance Analysis'!$B$9:$B$24,'Variance Analysis'!$B$12,'Variance Analysis'!$A$9:$A$24,'Variance Analysis'!$A$12)</f>
        <v>#REF!</v>
      </c>
      <c r="F36" s="152" t="e">
        <f>SUMIFS('Variance Analysis'!F$9:F$24,'Variance Analysis'!$B$9:$B$24,'Variance Analysis'!$B$12,'Variance Analysis'!$A$9:$A$24,'Variance Analysis'!$A$12)</f>
        <v>#REF!</v>
      </c>
      <c r="G36" s="152" t="e">
        <f>SUMIFS('Variance Analysis'!G$9:G$24,'Variance Analysis'!$B$9:$B$24,'Variance Analysis'!$B$12,'Variance Analysis'!$A$9:$A$24,'Variance Analysis'!$A$12)</f>
        <v>#REF!</v>
      </c>
      <c r="H36" s="152" t="e">
        <f>SUMIFS('Variance Analysis'!H$9:H$24,'Variance Analysis'!$B$9:$B$24,'Variance Analysis'!$B$12,'Variance Analysis'!$A$9:$A$24,'Variance Analysis'!$A$12)</f>
        <v>#REF!</v>
      </c>
      <c r="I36" s="152" t="e">
        <f>SUMIFS('Variance Analysis'!I$9:I$24,'Variance Analysis'!$B$9:$B$24,'Variance Analysis'!$B$12,'Variance Analysis'!$A$9:$A$24,'Variance Analysis'!$A$12)</f>
        <v>#REF!</v>
      </c>
      <c r="J36" s="152" t="e">
        <f>SUMIFS('Variance Analysis'!J$9:J$24,'Variance Analysis'!$B$9:$B$24,'Variance Analysis'!$B$12,'Variance Analysis'!$A$9:$A$24,'Variance Analysis'!$A$12)</f>
        <v>#REF!</v>
      </c>
      <c r="K36" s="152" t="e">
        <f>SUMIFS('Variance Analysis'!K$9:K$24,'Variance Analysis'!$B$9:$B$24,'Variance Analysis'!$B$12,'Variance Analysis'!$A$9:$A$24,'Variance Analysis'!$A$12)</f>
        <v>#REF!</v>
      </c>
      <c r="L36" s="152" t="e">
        <f>SUMIFS('Variance Analysis'!L$9:L$24,'Variance Analysis'!$B$9:$B$24,'Variance Analysis'!$B$12,'Variance Analysis'!$A$9:$A$24,'Variance Analysis'!$A$12)</f>
        <v>#REF!</v>
      </c>
      <c r="M36" s="152" t="e">
        <f>SUMIFS('Variance Analysis'!M$9:M$24,'Variance Analysis'!$B$9:$B$24,'Variance Analysis'!$B$12,'Variance Analysis'!$A$9:$A$24,'Variance Analysis'!$A$12)</f>
        <v>#REF!</v>
      </c>
      <c r="N36" s="152" t="e">
        <f>SUMIFS('Variance Analysis'!N$9:N$24,'Variance Analysis'!$B$9:$B$24,'Variance Analysis'!$B$12,'Variance Analysis'!$A$9:$A$24,'Variance Analysis'!$A$12)</f>
        <v>#REF!</v>
      </c>
    </row>
    <row r="37" spans="1:26" ht="14.25" customHeight="1">
      <c r="A37" s="132" t="s">
        <v>154</v>
      </c>
      <c r="B37" s="132" t="s">
        <v>37</v>
      </c>
      <c r="C37" s="152" t="e">
        <f>SUMIFS('Variance Analysis'!C$9:C$24,'Variance Analysis'!$B$9:$B$24,'Variance Analysis'!$B$10,'Variance Analysis'!$A$9:$A$24,'Variance Analysis'!$A$12)</f>
        <v>#REF!</v>
      </c>
      <c r="D37" s="152" t="e">
        <f>SUMIFS('Variance Analysis'!D$9:D$24,'Variance Analysis'!$B$9:$B$24,'Variance Analysis'!$B$10,'Variance Analysis'!$A$9:$A$24,'Variance Analysis'!$A$12)</f>
        <v>#REF!</v>
      </c>
      <c r="E37" s="152" t="e">
        <f>SUMIFS('Variance Analysis'!E$9:E$24,'Variance Analysis'!$B$9:$B$24,'Variance Analysis'!$B$10,'Variance Analysis'!$A$9:$A$24,'Variance Analysis'!$A$12)</f>
        <v>#REF!</v>
      </c>
      <c r="F37" s="152" t="e">
        <f>SUMIFS('Variance Analysis'!F$9:F$24,'Variance Analysis'!$B$9:$B$24,'Variance Analysis'!$B$10,'Variance Analysis'!$A$9:$A$24,'Variance Analysis'!$A$12)</f>
        <v>#REF!</v>
      </c>
      <c r="G37" s="152" t="e">
        <f>SUMIFS('Variance Analysis'!G$9:G$24,'Variance Analysis'!$B$9:$B$24,'Variance Analysis'!$B$10,'Variance Analysis'!$A$9:$A$24,'Variance Analysis'!$A$12)</f>
        <v>#REF!</v>
      </c>
      <c r="H37" s="152" t="e">
        <f>SUMIFS('Variance Analysis'!H$9:H$24,'Variance Analysis'!$B$9:$B$24,'Variance Analysis'!$B$10,'Variance Analysis'!$A$9:$A$24,'Variance Analysis'!$A$12)</f>
        <v>#REF!</v>
      </c>
      <c r="I37" s="152" t="e">
        <f>SUMIFS('Variance Analysis'!I$9:I$24,'Variance Analysis'!$B$9:$B$24,'Variance Analysis'!$B$10,'Variance Analysis'!$A$9:$A$24,'Variance Analysis'!$A$12)</f>
        <v>#REF!</v>
      </c>
      <c r="J37" s="152" t="e">
        <f>SUMIFS('Variance Analysis'!J$9:J$24,'Variance Analysis'!$B$9:$B$24,'Variance Analysis'!$B$10,'Variance Analysis'!$A$9:$A$24,'Variance Analysis'!$A$12)</f>
        <v>#REF!</v>
      </c>
      <c r="K37" s="152" t="e">
        <f>SUMIFS('Variance Analysis'!K$9:K$24,'Variance Analysis'!$B$9:$B$24,'Variance Analysis'!$B$10,'Variance Analysis'!$A$9:$A$24,'Variance Analysis'!$A$12)</f>
        <v>#REF!</v>
      </c>
      <c r="L37" s="152" t="e">
        <f>SUMIFS('Variance Analysis'!L$9:L$24,'Variance Analysis'!$B$9:$B$24,'Variance Analysis'!$B$10,'Variance Analysis'!$A$9:$A$24,'Variance Analysis'!$A$12)</f>
        <v>#REF!</v>
      </c>
      <c r="M37" s="152" t="e">
        <f>SUMIFS('Variance Analysis'!M$9:M$24,'Variance Analysis'!$B$9:$B$24,'Variance Analysis'!$B$10,'Variance Analysis'!$A$9:$A$24,'Variance Analysis'!$A$12)</f>
        <v>#REF!</v>
      </c>
      <c r="N37" s="152" t="e">
        <f>SUMIFS('Variance Analysis'!N$9:N$24,'Variance Analysis'!$B$9:$B$24,'Variance Analysis'!$B$10,'Variance Analysis'!$A$9:$A$24,'Variance Analysis'!$A$12)</f>
        <v>#REF!</v>
      </c>
    </row>
    <row r="38" spans="1:26" ht="14.25" customHeight="1">
      <c r="A38" s="132" t="s">
        <v>155</v>
      </c>
      <c r="B38" s="132" t="s">
        <v>37</v>
      </c>
      <c r="C38" s="152" t="e">
        <f>SUMIFS('Variance Analysis'!C$9:C$24,'Variance Analysis'!$B$9:$B$24,'Variance Analysis'!$B$11,'Variance Analysis'!$A$9:$A$24,'Variance Analysis'!$A$12)</f>
        <v>#REF!</v>
      </c>
      <c r="D38" s="152" t="e">
        <f>SUMIFS('Variance Analysis'!D$9:D$24,'Variance Analysis'!$B$9:$B$24,'Variance Analysis'!$B$11,'Variance Analysis'!$A$9:$A$24,'Variance Analysis'!$A$12)</f>
        <v>#REF!</v>
      </c>
      <c r="E38" s="152" t="e">
        <f>SUMIFS('Variance Analysis'!E$9:E$24,'Variance Analysis'!$B$9:$B$24,'Variance Analysis'!$B$11,'Variance Analysis'!$A$9:$A$24,'Variance Analysis'!$A$12)</f>
        <v>#REF!</v>
      </c>
      <c r="F38" s="152" t="e">
        <f>SUMIFS('Variance Analysis'!F$9:F$24,'Variance Analysis'!$B$9:$B$24,'Variance Analysis'!$B$11,'Variance Analysis'!$A$9:$A$24,'Variance Analysis'!$A$12)</f>
        <v>#REF!</v>
      </c>
      <c r="G38" s="152" t="e">
        <f>SUMIFS('Variance Analysis'!G$9:G$24,'Variance Analysis'!$B$9:$B$24,'Variance Analysis'!$B$11,'Variance Analysis'!$A$9:$A$24,'Variance Analysis'!$A$12)</f>
        <v>#REF!</v>
      </c>
      <c r="H38" s="152" t="e">
        <f>SUMIFS('Variance Analysis'!H$9:H$24,'Variance Analysis'!$B$9:$B$24,'Variance Analysis'!$B$11,'Variance Analysis'!$A$9:$A$24,'Variance Analysis'!$A$12)</f>
        <v>#REF!</v>
      </c>
      <c r="I38" s="152" t="e">
        <f>SUMIFS('Variance Analysis'!I$9:I$24,'Variance Analysis'!$B$9:$B$24,'Variance Analysis'!$B$11,'Variance Analysis'!$A$9:$A$24,'Variance Analysis'!$A$12)</f>
        <v>#REF!</v>
      </c>
      <c r="J38" s="152" t="e">
        <f>SUMIFS('Variance Analysis'!J$9:J$24,'Variance Analysis'!$B$9:$B$24,'Variance Analysis'!$B$11,'Variance Analysis'!$A$9:$A$24,'Variance Analysis'!$A$12)</f>
        <v>#REF!</v>
      </c>
      <c r="K38" s="152" t="e">
        <f>SUMIFS('Variance Analysis'!K$9:K$24,'Variance Analysis'!$B$9:$B$24,'Variance Analysis'!$B$11,'Variance Analysis'!$A$9:$A$24,'Variance Analysis'!$A$12)</f>
        <v>#REF!</v>
      </c>
      <c r="L38" s="152" t="e">
        <f>SUMIFS('Variance Analysis'!L$9:L$24,'Variance Analysis'!$B$9:$B$24,'Variance Analysis'!$B$11,'Variance Analysis'!$A$9:$A$24,'Variance Analysis'!$A$12)</f>
        <v>#REF!</v>
      </c>
      <c r="M38" s="152" t="e">
        <f>SUMIFS('Variance Analysis'!M$9:M$24,'Variance Analysis'!$B$9:$B$24,'Variance Analysis'!$B$11,'Variance Analysis'!$A$9:$A$24,'Variance Analysis'!$A$12)</f>
        <v>#REF!</v>
      </c>
      <c r="N38" s="152" t="e">
        <f>SUMIFS('Variance Analysis'!N$9:N$24,'Variance Analysis'!$B$9:$B$24,'Variance Analysis'!$B$11,'Variance Analysis'!$A$9:$A$24,'Variance Analysis'!$A$12)</f>
        <v>#REF!</v>
      </c>
    </row>
    <row r="39" spans="1:26" ht="14.25" customHeight="1">
      <c r="A39" s="132" t="s">
        <v>33</v>
      </c>
      <c r="B39" s="132" t="s">
        <v>37</v>
      </c>
      <c r="C39" s="152" t="e">
        <f>SUMIFS('Variance Analysis'!C$9:C$24,'Variance Analysis'!$B$9:$B$24,'Variance Analysis'!$B$9,'Variance Analysis'!$A$9:$A$24,'Variance Analysis'!$A$12)</f>
        <v>#REF!</v>
      </c>
      <c r="D39" s="152" t="e">
        <f>SUMIFS('Variance Analysis'!D$9:D$24,'Variance Analysis'!$B$9:$B$24,'Variance Analysis'!$B$9,'Variance Analysis'!$A$9:$A$24,'Variance Analysis'!$A$12)</f>
        <v>#REF!</v>
      </c>
      <c r="E39" s="152" t="e">
        <f>SUMIFS('Variance Analysis'!E$9:E$24,'Variance Analysis'!$B$9:$B$24,'Variance Analysis'!$B$9,'Variance Analysis'!$A$9:$A$24,'Variance Analysis'!$A$12)</f>
        <v>#REF!</v>
      </c>
      <c r="F39" s="152" t="e">
        <f>SUMIFS('Variance Analysis'!F$9:F$24,'Variance Analysis'!$B$9:$B$24,'Variance Analysis'!$B$9,'Variance Analysis'!$A$9:$A$24,'Variance Analysis'!$A$12)</f>
        <v>#REF!</v>
      </c>
      <c r="G39" s="152" t="e">
        <f>SUMIFS('Variance Analysis'!G$9:G$24,'Variance Analysis'!$B$9:$B$24,'Variance Analysis'!$B$9,'Variance Analysis'!$A$9:$A$24,'Variance Analysis'!$A$12)</f>
        <v>#REF!</v>
      </c>
      <c r="H39" s="152" t="e">
        <f>SUMIFS('Variance Analysis'!H$9:H$24,'Variance Analysis'!$B$9:$B$24,'Variance Analysis'!$B$9,'Variance Analysis'!$A$9:$A$24,'Variance Analysis'!$A$12)</f>
        <v>#REF!</v>
      </c>
      <c r="I39" s="152" t="e">
        <f>SUMIFS('Variance Analysis'!I$9:I$24,'Variance Analysis'!$B$9:$B$24,'Variance Analysis'!$B$9,'Variance Analysis'!$A$9:$A$24,'Variance Analysis'!$A$12)</f>
        <v>#REF!</v>
      </c>
      <c r="J39" s="152" t="e">
        <f>SUMIFS('Variance Analysis'!J$9:J$24,'Variance Analysis'!$B$9:$B$24,'Variance Analysis'!$B$9,'Variance Analysis'!$A$9:$A$24,'Variance Analysis'!$A$12)</f>
        <v>#REF!</v>
      </c>
      <c r="K39" s="152" t="e">
        <f>SUMIFS('Variance Analysis'!K$9:K$24,'Variance Analysis'!$B$9:$B$24,'Variance Analysis'!$B$9,'Variance Analysis'!$A$9:$A$24,'Variance Analysis'!$A$12)</f>
        <v>#REF!</v>
      </c>
      <c r="L39" s="152" t="e">
        <f>SUMIFS('Variance Analysis'!L$9:L$24,'Variance Analysis'!$B$9:$B$24,'Variance Analysis'!$B$9,'Variance Analysis'!$A$9:$A$24,'Variance Analysis'!$A$12)</f>
        <v>#REF!</v>
      </c>
      <c r="M39" s="152" t="e">
        <f>SUMIFS('Variance Analysis'!M$9:M$24,'Variance Analysis'!$B$9:$B$24,'Variance Analysis'!$B$9,'Variance Analysis'!$A$9:$A$24,'Variance Analysis'!$A$12)</f>
        <v>#REF!</v>
      </c>
      <c r="N39" s="152" t="e">
        <f>SUMIFS('Variance Analysis'!N$9:N$24,'Variance Analysis'!$B$9:$B$24,'Variance Analysis'!$B$9,'Variance Analysis'!$A$9:$A$24,'Variance Analysis'!$A$12)</f>
        <v>#REF!</v>
      </c>
    </row>
    <row r="40" spans="1:26" ht="14.25" customHeight="1">
      <c r="A40" s="135" t="s">
        <v>122</v>
      </c>
      <c r="B40" s="136" t="s">
        <v>37</v>
      </c>
      <c r="C40" s="153" t="e">
        <f t="shared" ref="C40:N40" si="4">ABS(C39)-SUM(C36:C38)</f>
        <v>#REF!</v>
      </c>
      <c r="D40" s="153" t="e">
        <f t="shared" si="4"/>
        <v>#REF!</v>
      </c>
      <c r="E40" s="153" t="e">
        <f t="shared" si="4"/>
        <v>#REF!</v>
      </c>
      <c r="F40" s="153" t="e">
        <f t="shared" si="4"/>
        <v>#REF!</v>
      </c>
      <c r="G40" s="153" t="e">
        <f t="shared" si="4"/>
        <v>#REF!</v>
      </c>
      <c r="H40" s="153" t="e">
        <f t="shared" si="4"/>
        <v>#REF!</v>
      </c>
      <c r="I40" s="153" t="e">
        <f t="shared" si="4"/>
        <v>#REF!</v>
      </c>
      <c r="J40" s="153" t="e">
        <f t="shared" si="4"/>
        <v>#REF!</v>
      </c>
      <c r="K40" s="153" t="e">
        <f t="shared" si="4"/>
        <v>#REF!</v>
      </c>
      <c r="L40" s="153" t="e">
        <f t="shared" si="4"/>
        <v>#REF!</v>
      </c>
      <c r="M40" s="153" t="e">
        <f t="shared" si="4"/>
        <v>#REF!</v>
      </c>
      <c r="N40" s="153" t="e">
        <f t="shared" si="4"/>
        <v>#REF!</v>
      </c>
    </row>
    <row r="41" spans="1:26" ht="14.25" customHeight="1">
      <c r="A41" s="9"/>
      <c r="B41" s="7"/>
      <c r="C41" s="50"/>
      <c r="D41" s="50"/>
      <c r="E41" s="50"/>
      <c r="F41" s="50"/>
      <c r="G41" s="50"/>
      <c r="H41" s="50"/>
      <c r="I41" s="50"/>
      <c r="J41" s="50"/>
      <c r="K41" s="50"/>
      <c r="L41" s="50"/>
      <c r="M41" s="50"/>
      <c r="N41" s="50"/>
    </row>
    <row r="42" spans="1:26" ht="14.25" customHeight="1">
      <c r="A42" s="9"/>
      <c r="B42" s="7"/>
      <c r="C42" s="50"/>
      <c r="D42" s="50"/>
      <c r="E42" s="50"/>
      <c r="F42" s="50"/>
      <c r="G42" s="50"/>
      <c r="H42" s="50"/>
      <c r="I42" s="50"/>
      <c r="J42" s="50"/>
      <c r="K42" s="50"/>
      <c r="L42" s="50"/>
      <c r="M42" s="50"/>
      <c r="N42" s="50"/>
    </row>
    <row r="43" spans="1:26" ht="33" customHeight="1">
      <c r="A43" s="139" t="s">
        <v>41</v>
      </c>
      <c r="B43" s="61" t="s">
        <v>176</v>
      </c>
      <c r="C43" s="106" t="s">
        <v>133</v>
      </c>
      <c r="D43" s="106" t="s">
        <v>134</v>
      </c>
      <c r="E43" s="106" t="s">
        <v>135</v>
      </c>
      <c r="F43" s="106" t="s">
        <v>136</v>
      </c>
      <c r="G43" s="106" t="s">
        <v>137</v>
      </c>
      <c r="H43" s="106" t="s">
        <v>138</v>
      </c>
      <c r="I43" s="106" t="s">
        <v>139</v>
      </c>
      <c r="J43" s="106" t="s">
        <v>140</v>
      </c>
      <c r="K43" s="106" t="s">
        <v>141</v>
      </c>
      <c r="L43" s="106" t="s">
        <v>142</v>
      </c>
      <c r="M43" s="106" t="s">
        <v>143</v>
      </c>
      <c r="N43" s="106" t="s">
        <v>144</v>
      </c>
      <c r="O43" s="143"/>
      <c r="P43" s="143"/>
      <c r="Q43" s="143"/>
      <c r="R43" s="143"/>
      <c r="S43" s="143"/>
      <c r="T43" s="143"/>
      <c r="U43" s="143"/>
      <c r="V43" s="143"/>
      <c r="W43" s="143"/>
      <c r="X43" s="143"/>
      <c r="Y43" s="143"/>
      <c r="Z43" s="143"/>
    </row>
    <row r="44" spans="1:26" ht="14.25" customHeight="1">
      <c r="A44" s="132" t="s">
        <v>193</v>
      </c>
      <c r="B44" s="132" t="s">
        <v>37</v>
      </c>
      <c r="C44" s="152" t="e">
        <f>SUMIFS('Variance Analysis'!C$9:C$24,'Variance Analysis'!$B$9:$B$24,'Variance Analysis'!$B$12,'Variance Analysis'!$A$9:$A$24,'Variance Analysis'!$A$13)</f>
        <v>#REF!</v>
      </c>
      <c r="D44" s="152" t="e">
        <f>SUMIFS('Variance Analysis'!D$9:D$24,'Variance Analysis'!$B$9:$B$24,'Variance Analysis'!$B$12,'Variance Analysis'!$A$9:$A$24,'Variance Analysis'!$A$13)</f>
        <v>#REF!</v>
      </c>
      <c r="E44" s="152" t="e">
        <f>SUMIFS('Variance Analysis'!E$9:E$24,'Variance Analysis'!$B$9:$B$24,'Variance Analysis'!$B$12,'Variance Analysis'!$A$9:$A$24,'Variance Analysis'!$A$13)</f>
        <v>#REF!</v>
      </c>
      <c r="F44" s="152" t="e">
        <f>SUMIFS('Variance Analysis'!F$9:F$24,'Variance Analysis'!$B$9:$B$24,'Variance Analysis'!$B$12,'Variance Analysis'!$A$9:$A$24,'Variance Analysis'!$A$13)</f>
        <v>#REF!</v>
      </c>
      <c r="G44" s="152" t="e">
        <f>SUMIFS('Variance Analysis'!G$9:G$24,'Variance Analysis'!$B$9:$B$24,'Variance Analysis'!$B$12,'Variance Analysis'!$A$9:$A$24,'Variance Analysis'!$A$13)</f>
        <v>#REF!</v>
      </c>
      <c r="H44" s="152" t="e">
        <f>SUMIFS('Variance Analysis'!H$9:H$24,'Variance Analysis'!$B$9:$B$24,'Variance Analysis'!$B$12,'Variance Analysis'!$A$9:$A$24,'Variance Analysis'!$A$13)</f>
        <v>#REF!</v>
      </c>
      <c r="I44" s="152" t="e">
        <f>SUMIFS('Variance Analysis'!I$9:I$24,'Variance Analysis'!$B$9:$B$24,'Variance Analysis'!$B$12,'Variance Analysis'!$A$9:$A$24,'Variance Analysis'!$A$13)</f>
        <v>#REF!</v>
      </c>
      <c r="J44" s="152" t="e">
        <f>SUMIFS('Variance Analysis'!J$9:J$24,'Variance Analysis'!$B$9:$B$24,'Variance Analysis'!$B$12,'Variance Analysis'!$A$9:$A$24,'Variance Analysis'!$A$13)</f>
        <v>#REF!</v>
      </c>
      <c r="K44" s="152" t="e">
        <f>SUMIFS('Variance Analysis'!K$9:K$24,'Variance Analysis'!$B$9:$B$24,'Variance Analysis'!$B$12,'Variance Analysis'!$A$9:$A$24,'Variance Analysis'!$A$13)</f>
        <v>#REF!</v>
      </c>
      <c r="L44" s="152" t="e">
        <f>SUMIFS('Variance Analysis'!L$9:L$24,'Variance Analysis'!$B$9:$B$24,'Variance Analysis'!$B$12,'Variance Analysis'!$A$9:$A$24,'Variance Analysis'!$A$13)</f>
        <v>#REF!</v>
      </c>
      <c r="M44" s="152" t="e">
        <f>SUMIFS('Variance Analysis'!M$9:M$24,'Variance Analysis'!$B$9:$B$24,'Variance Analysis'!$B$12,'Variance Analysis'!$A$9:$A$24,'Variance Analysis'!$A$13)</f>
        <v>#REF!</v>
      </c>
      <c r="N44" s="152" t="e">
        <f>SUMIFS('Variance Analysis'!N$9:N$24,'Variance Analysis'!$B$9:$B$24,'Variance Analysis'!$B$12,'Variance Analysis'!$A$9:$A$24,'Variance Analysis'!$A$13)</f>
        <v>#REF!</v>
      </c>
    </row>
    <row r="45" spans="1:26" ht="14.25" customHeight="1">
      <c r="A45" s="132" t="s">
        <v>154</v>
      </c>
      <c r="B45" s="132" t="s">
        <v>37</v>
      </c>
      <c r="C45" s="152" t="e">
        <f>SUMIFS('Variance Analysis'!C$9:C$24,'Variance Analysis'!$B$9:$B$24,'Variance Analysis'!$B$10,'Variance Analysis'!$A$9:$A$24,'Variance Analysis'!$A$13)</f>
        <v>#REF!</v>
      </c>
      <c r="D45" s="152" t="e">
        <f>SUMIFS('Variance Analysis'!D$9:D$24,'Variance Analysis'!$B$9:$B$24,'Variance Analysis'!$B$10,'Variance Analysis'!$A$9:$A$24,'Variance Analysis'!$A$13)</f>
        <v>#REF!</v>
      </c>
      <c r="E45" s="152" t="e">
        <f>SUMIFS('Variance Analysis'!E$9:E$24,'Variance Analysis'!$B$9:$B$24,'Variance Analysis'!$B$10,'Variance Analysis'!$A$9:$A$24,'Variance Analysis'!$A$13)</f>
        <v>#REF!</v>
      </c>
      <c r="F45" s="152" t="e">
        <f>SUMIFS('Variance Analysis'!F$9:F$24,'Variance Analysis'!$B$9:$B$24,'Variance Analysis'!$B$10,'Variance Analysis'!$A$9:$A$24,'Variance Analysis'!$A$13)</f>
        <v>#REF!</v>
      </c>
      <c r="G45" s="152" t="e">
        <f>SUMIFS('Variance Analysis'!G$9:G$24,'Variance Analysis'!$B$9:$B$24,'Variance Analysis'!$B$10,'Variance Analysis'!$A$9:$A$24,'Variance Analysis'!$A$13)</f>
        <v>#REF!</v>
      </c>
      <c r="H45" s="152" t="e">
        <f>SUMIFS('Variance Analysis'!H$9:H$24,'Variance Analysis'!$B$9:$B$24,'Variance Analysis'!$B$10,'Variance Analysis'!$A$9:$A$24,'Variance Analysis'!$A$13)</f>
        <v>#REF!</v>
      </c>
      <c r="I45" s="152" t="e">
        <f>SUMIFS('Variance Analysis'!I$9:I$24,'Variance Analysis'!$B$9:$B$24,'Variance Analysis'!$B$10,'Variance Analysis'!$A$9:$A$24,'Variance Analysis'!$A$13)</f>
        <v>#REF!</v>
      </c>
      <c r="J45" s="152" t="e">
        <f>SUMIFS('Variance Analysis'!J$9:J$24,'Variance Analysis'!$B$9:$B$24,'Variance Analysis'!$B$10,'Variance Analysis'!$A$9:$A$24,'Variance Analysis'!$A$13)</f>
        <v>#REF!</v>
      </c>
      <c r="K45" s="152" t="e">
        <f>SUMIFS('Variance Analysis'!K$9:K$24,'Variance Analysis'!$B$9:$B$24,'Variance Analysis'!$B$10,'Variance Analysis'!$A$9:$A$24,'Variance Analysis'!$A$13)</f>
        <v>#REF!</v>
      </c>
      <c r="L45" s="152" t="e">
        <f>SUMIFS('Variance Analysis'!L$9:L$24,'Variance Analysis'!$B$9:$B$24,'Variance Analysis'!$B$10,'Variance Analysis'!$A$9:$A$24,'Variance Analysis'!$A$13)</f>
        <v>#REF!</v>
      </c>
      <c r="M45" s="152" t="e">
        <f>SUMIFS('Variance Analysis'!M$9:M$24,'Variance Analysis'!$B$9:$B$24,'Variance Analysis'!$B$10,'Variance Analysis'!$A$9:$A$24,'Variance Analysis'!$A$13)</f>
        <v>#REF!</v>
      </c>
      <c r="N45" s="152" t="e">
        <f>SUMIFS('Variance Analysis'!N$9:N$24,'Variance Analysis'!$B$9:$B$24,'Variance Analysis'!$B$10,'Variance Analysis'!$A$9:$A$24,'Variance Analysis'!$A$13)</f>
        <v>#REF!</v>
      </c>
    </row>
    <row r="46" spans="1:26" ht="14.25" customHeight="1">
      <c r="A46" s="132" t="s">
        <v>155</v>
      </c>
      <c r="B46" s="132" t="s">
        <v>37</v>
      </c>
      <c r="C46" s="152" t="e">
        <f>SUMIFS('Variance Analysis'!C$9:C$24,'Variance Analysis'!$B$9:$B$24,'Variance Analysis'!$B$11,'Variance Analysis'!$A$9:$A$24,'Variance Analysis'!$A$13)</f>
        <v>#REF!</v>
      </c>
      <c r="D46" s="152" t="e">
        <f>SUMIFS('Variance Analysis'!D$9:D$24,'Variance Analysis'!$B$9:$B$24,'Variance Analysis'!$B$11,'Variance Analysis'!$A$9:$A$24,'Variance Analysis'!$A$13)</f>
        <v>#REF!</v>
      </c>
      <c r="E46" s="152" t="e">
        <f>SUMIFS('Variance Analysis'!E$9:E$24,'Variance Analysis'!$B$9:$B$24,'Variance Analysis'!$B$11,'Variance Analysis'!$A$9:$A$24,'Variance Analysis'!$A$13)</f>
        <v>#REF!</v>
      </c>
      <c r="F46" s="152" t="e">
        <f>SUMIFS('Variance Analysis'!F$9:F$24,'Variance Analysis'!$B$9:$B$24,'Variance Analysis'!$B$11,'Variance Analysis'!$A$9:$A$24,'Variance Analysis'!$A$13)</f>
        <v>#REF!</v>
      </c>
      <c r="G46" s="152" t="e">
        <f>SUMIFS('Variance Analysis'!G$9:G$24,'Variance Analysis'!$B$9:$B$24,'Variance Analysis'!$B$11,'Variance Analysis'!$A$9:$A$24,'Variance Analysis'!$A$13)</f>
        <v>#REF!</v>
      </c>
      <c r="H46" s="152" t="e">
        <f>SUMIFS('Variance Analysis'!H$9:H$24,'Variance Analysis'!$B$9:$B$24,'Variance Analysis'!$B$11,'Variance Analysis'!$A$9:$A$24,'Variance Analysis'!$A$13)</f>
        <v>#REF!</v>
      </c>
      <c r="I46" s="152" t="e">
        <f>SUMIFS('Variance Analysis'!I$9:I$24,'Variance Analysis'!$B$9:$B$24,'Variance Analysis'!$B$11,'Variance Analysis'!$A$9:$A$24,'Variance Analysis'!$A$13)</f>
        <v>#REF!</v>
      </c>
      <c r="J46" s="152" t="e">
        <f>SUMIFS('Variance Analysis'!J$9:J$24,'Variance Analysis'!$B$9:$B$24,'Variance Analysis'!$B$11,'Variance Analysis'!$A$9:$A$24,'Variance Analysis'!$A$13)</f>
        <v>#REF!</v>
      </c>
      <c r="K46" s="152" t="e">
        <f>SUMIFS('Variance Analysis'!K$9:K$24,'Variance Analysis'!$B$9:$B$24,'Variance Analysis'!$B$11,'Variance Analysis'!$A$9:$A$24,'Variance Analysis'!$A$13)</f>
        <v>#REF!</v>
      </c>
      <c r="L46" s="152" t="e">
        <f>SUMIFS('Variance Analysis'!L$9:L$24,'Variance Analysis'!$B$9:$B$24,'Variance Analysis'!$B$11,'Variance Analysis'!$A$9:$A$24,'Variance Analysis'!$A$13)</f>
        <v>#REF!</v>
      </c>
      <c r="M46" s="152" t="e">
        <f>SUMIFS('Variance Analysis'!M$9:M$24,'Variance Analysis'!$B$9:$B$24,'Variance Analysis'!$B$11,'Variance Analysis'!$A$9:$A$24,'Variance Analysis'!$A$13)</f>
        <v>#REF!</v>
      </c>
      <c r="N46" s="152" t="e">
        <f>SUMIFS('Variance Analysis'!N$9:N$24,'Variance Analysis'!$B$9:$B$24,'Variance Analysis'!$B$11,'Variance Analysis'!$A$9:$A$24,'Variance Analysis'!$A$13)</f>
        <v>#REF!</v>
      </c>
    </row>
    <row r="47" spans="1:26" ht="14.25" customHeight="1">
      <c r="A47" s="132" t="s">
        <v>33</v>
      </c>
      <c r="B47" s="132" t="s">
        <v>37</v>
      </c>
      <c r="C47" s="152" t="e">
        <f>SUMIFS('Variance Analysis'!C$9:C$24,'Variance Analysis'!$B$9:$B$24,'Variance Analysis'!$B$9,'Variance Analysis'!$A$9:$A$24,'Variance Analysis'!$A$13)</f>
        <v>#REF!</v>
      </c>
      <c r="D47" s="152" t="e">
        <f>SUMIFS('Variance Analysis'!D$9:D$24,'Variance Analysis'!$B$9:$B$24,'Variance Analysis'!$B$9,'Variance Analysis'!$A$9:$A$24,'Variance Analysis'!$A$13)</f>
        <v>#REF!</v>
      </c>
      <c r="E47" s="152" t="e">
        <f>SUMIFS('Variance Analysis'!E$9:E$24,'Variance Analysis'!$B$9:$B$24,'Variance Analysis'!$B$9,'Variance Analysis'!$A$9:$A$24,'Variance Analysis'!$A$13)</f>
        <v>#REF!</v>
      </c>
      <c r="F47" s="152" t="e">
        <f>SUMIFS('Variance Analysis'!F$9:F$24,'Variance Analysis'!$B$9:$B$24,'Variance Analysis'!$B$9,'Variance Analysis'!$A$9:$A$24,'Variance Analysis'!$A$13)</f>
        <v>#REF!</v>
      </c>
      <c r="G47" s="152" t="e">
        <f>SUMIFS('Variance Analysis'!G$9:G$24,'Variance Analysis'!$B$9:$B$24,'Variance Analysis'!$B$9,'Variance Analysis'!$A$9:$A$24,'Variance Analysis'!$A$13)</f>
        <v>#REF!</v>
      </c>
      <c r="H47" s="152" t="e">
        <f>SUMIFS('Variance Analysis'!H$9:H$24,'Variance Analysis'!$B$9:$B$24,'Variance Analysis'!$B$9,'Variance Analysis'!$A$9:$A$24,'Variance Analysis'!$A$13)</f>
        <v>#REF!</v>
      </c>
      <c r="I47" s="152" t="e">
        <f>SUMIFS('Variance Analysis'!I$9:I$24,'Variance Analysis'!$B$9:$B$24,'Variance Analysis'!$B$9,'Variance Analysis'!$A$9:$A$24,'Variance Analysis'!$A$13)</f>
        <v>#REF!</v>
      </c>
      <c r="J47" s="152" t="e">
        <f>SUMIFS('Variance Analysis'!J$9:J$24,'Variance Analysis'!$B$9:$B$24,'Variance Analysis'!$B$9,'Variance Analysis'!$A$9:$A$24,'Variance Analysis'!$A$13)</f>
        <v>#REF!</v>
      </c>
      <c r="K47" s="152" t="e">
        <f>SUMIFS('Variance Analysis'!K$9:K$24,'Variance Analysis'!$B$9:$B$24,'Variance Analysis'!$B$9,'Variance Analysis'!$A$9:$A$24,'Variance Analysis'!$A$13)</f>
        <v>#REF!</v>
      </c>
      <c r="L47" s="152" t="e">
        <f>SUMIFS('Variance Analysis'!L$9:L$24,'Variance Analysis'!$B$9:$B$24,'Variance Analysis'!$B$9,'Variance Analysis'!$A$9:$A$24,'Variance Analysis'!$A$13)</f>
        <v>#REF!</v>
      </c>
      <c r="M47" s="152" t="e">
        <f>SUMIFS('Variance Analysis'!M$9:M$24,'Variance Analysis'!$B$9:$B$24,'Variance Analysis'!$B$9,'Variance Analysis'!$A$9:$A$24,'Variance Analysis'!$A$13)</f>
        <v>#REF!</v>
      </c>
      <c r="N47" s="152" t="e">
        <f>SUMIFS('Variance Analysis'!N$9:N$24,'Variance Analysis'!$B$9:$B$24,'Variance Analysis'!$B$9,'Variance Analysis'!$A$9:$A$24,'Variance Analysis'!$A$13)</f>
        <v>#REF!</v>
      </c>
    </row>
    <row r="48" spans="1:26" ht="14.25" customHeight="1">
      <c r="A48" s="135" t="s">
        <v>122</v>
      </c>
      <c r="B48" s="136" t="s">
        <v>37</v>
      </c>
      <c r="C48" s="153" t="e">
        <f t="shared" ref="C48:N48" si="5">ABS(C47)-SUM(C44:C46)</f>
        <v>#REF!</v>
      </c>
      <c r="D48" s="153" t="e">
        <f t="shared" si="5"/>
        <v>#REF!</v>
      </c>
      <c r="E48" s="153" t="e">
        <f t="shared" si="5"/>
        <v>#REF!</v>
      </c>
      <c r="F48" s="153" t="e">
        <f t="shared" si="5"/>
        <v>#REF!</v>
      </c>
      <c r="G48" s="153" t="e">
        <f t="shared" si="5"/>
        <v>#REF!</v>
      </c>
      <c r="H48" s="153" t="e">
        <f t="shared" si="5"/>
        <v>#REF!</v>
      </c>
      <c r="I48" s="153" t="e">
        <f t="shared" si="5"/>
        <v>#REF!</v>
      </c>
      <c r="J48" s="153" t="e">
        <f t="shared" si="5"/>
        <v>#REF!</v>
      </c>
      <c r="K48" s="153" t="e">
        <f t="shared" si="5"/>
        <v>#REF!</v>
      </c>
      <c r="L48" s="153" t="e">
        <f t="shared" si="5"/>
        <v>#REF!</v>
      </c>
      <c r="M48" s="153" t="e">
        <f t="shared" si="5"/>
        <v>#REF!</v>
      </c>
      <c r="N48" s="153" t="e">
        <f t="shared" si="5"/>
        <v>#REF!</v>
      </c>
    </row>
    <row r="49" spans="1:26" ht="14.25" customHeight="1">
      <c r="A49" s="9"/>
      <c r="B49" s="7"/>
      <c r="C49" s="50"/>
      <c r="D49" s="50"/>
      <c r="E49" s="50"/>
      <c r="F49" s="50"/>
      <c r="G49" s="50"/>
      <c r="H49" s="50"/>
      <c r="I49" s="50"/>
      <c r="J49" s="50"/>
      <c r="K49" s="50"/>
      <c r="L49" s="50"/>
      <c r="M49" s="50"/>
      <c r="N49" s="50"/>
    </row>
    <row r="50" spans="1:26" ht="14.25" customHeight="1">
      <c r="A50" s="9"/>
      <c r="B50" s="7"/>
      <c r="C50" s="50"/>
      <c r="D50" s="50"/>
      <c r="E50" s="50"/>
      <c r="F50" s="50"/>
      <c r="G50" s="50"/>
      <c r="H50" s="50"/>
      <c r="I50" s="50"/>
      <c r="J50" s="50"/>
      <c r="K50" s="50"/>
      <c r="L50" s="50"/>
      <c r="M50" s="50"/>
      <c r="N50" s="50"/>
    </row>
    <row r="51" spans="1:26" ht="33" customHeight="1">
      <c r="A51" s="139" t="s">
        <v>42</v>
      </c>
      <c r="B51" s="61" t="s">
        <v>176</v>
      </c>
      <c r="C51" s="106" t="s">
        <v>133</v>
      </c>
      <c r="D51" s="106" t="s">
        <v>134</v>
      </c>
      <c r="E51" s="106" t="s">
        <v>135</v>
      </c>
      <c r="F51" s="106" t="s">
        <v>136</v>
      </c>
      <c r="G51" s="106" t="s">
        <v>137</v>
      </c>
      <c r="H51" s="106" t="s">
        <v>138</v>
      </c>
      <c r="I51" s="106" t="s">
        <v>139</v>
      </c>
      <c r="J51" s="106" t="s">
        <v>140</v>
      </c>
      <c r="K51" s="106" t="s">
        <v>141</v>
      </c>
      <c r="L51" s="106" t="s">
        <v>142</v>
      </c>
      <c r="M51" s="106" t="s">
        <v>143</v>
      </c>
      <c r="N51" s="106" t="s">
        <v>144</v>
      </c>
      <c r="O51" s="143"/>
      <c r="P51" s="143"/>
      <c r="Q51" s="143"/>
      <c r="R51" s="143"/>
      <c r="S51" s="143"/>
      <c r="T51" s="143"/>
      <c r="U51" s="143"/>
      <c r="V51" s="143"/>
      <c r="W51" s="143"/>
      <c r="X51" s="143"/>
      <c r="Y51" s="143"/>
      <c r="Z51" s="143"/>
    </row>
    <row r="52" spans="1:26" ht="14.25" customHeight="1">
      <c r="A52" s="132" t="s">
        <v>193</v>
      </c>
      <c r="B52" s="132" t="s">
        <v>37</v>
      </c>
      <c r="C52" s="152" t="e">
        <f>SUMIFS('Variance Analysis'!C$9:C$24,'Variance Analysis'!$B$9:$B$24,'Variance Analysis'!$B$12,'Variance Analysis'!$A$9:$A$24,'Variance Analysis'!$A$17)</f>
        <v>#REF!</v>
      </c>
      <c r="D52" s="152" t="e">
        <f>SUMIFS('Variance Analysis'!D$9:D$24,'Variance Analysis'!$B$9:$B$24,'Variance Analysis'!$B$12,'Variance Analysis'!$A$9:$A$24,'Variance Analysis'!$A$17)</f>
        <v>#REF!</v>
      </c>
      <c r="E52" s="152" t="e">
        <f>SUMIFS('Variance Analysis'!E$9:E$24,'Variance Analysis'!$B$9:$B$24,'Variance Analysis'!$B$12,'Variance Analysis'!$A$9:$A$24,'Variance Analysis'!$A$17)</f>
        <v>#REF!</v>
      </c>
      <c r="F52" s="152" t="e">
        <f>SUMIFS('Variance Analysis'!F$9:F$24,'Variance Analysis'!$B$9:$B$24,'Variance Analysis'!$B$12,'Variance Analysis'!$A$9:$A$24,'Variance Analysis'!$A$17)</f>
        <v>#REF!</v>
      </c>
      <c r="G52" s="152" t="e">
        <f>SUMIFS('Variance Analysis'!G$9:G$24,'Variance Analysis'!$B$9:$B$24,'Variance Analysis'!$B$12,'Variance Analysis'!$A$9:$A$24,'Variance Analysis'!$A$17)</f>
        <v>#REF!</v>
      </c>
      <c r="H52" s="152" t="e">
        <f>SUMIFS('Variance Analysis'!H$9:H$24,'Variance Analysis'!$B$9:$B$24,'Variance Analysis'!$B$12,'Variance Analysis'!$A$9:$A$24,'Variance Analysis'!$A$17)</f>
        <v>#REF!</v>
      </c>
      <c r="I52" s="152" t="e">
        <f>SUMIFS('Variance Analysis'!I$9:I$24,'Variance Analysis'!$B$9:$B$24,'Variance Analysis'!$B$12,'Variance Analysis'!$A$9:$A$24,'Variance Analysis'!$A$17)</f>
        <v>#REF!</v>
      </c>
      <c r="J52" s="152" t="e">
        <f>SUMIFS('Variance Analysis'!J$9:J$24,'Variance Analysis'!$B$9:$B$24,'Variance Analysis'!$B$12,'Variance Analysis'!$A$9:$A$24,'Variance Analysis'!$A$17)</f>
        <v>#REF!</v>
      </c>
      <c r="K52" s="152" t="e">
        <f>SUMIFS('Variance Analysis'!K$9:K$24,'Variance Analysis'!$B$9:$B$24,'Variance Analysis'!$B$12,'Variance Analysis'!$A$9:$A$24,'Variance Analysis'!$A$17)</f>
        <v>#REF!</v>
      </c>
      <c r="L52" s="152" t="e">
        <f>SUMIFS('Variance Analysis'!L$9:L$24,'Variance Analysis'!$B$9:$B$24,'Variance Analysis'!$B$12,'Variance Analysis'!$A$9:$A$24,'Variance Analysis'!$A$17)</f>
        <v>#REF!</v>
      </c>
      <c r="M52" s="152" t="e">
        <f>SUMIFS('Variance Analysis'!M$9:M$24,'Variance Analysis'!$B$9:$B$24,'Variance Analysis'!$B$12,'Variance Analysis'!$A$9:$A$24,'Variance Analysis'!$A$17)</f>
        <v>#REF!</v>
      </c>
      <c r="N52" s="152" t="e">
        <f>SUMIFS('Variance Analysis'!N$9:N$24,'Variance Analysis'!$B$9:$B$24,'Variance Analysis'!$B$12,'Variance Analysis'!$A$9:$A$24,'Variance Analysis'!$A$17)</f>
        <v>#REF!</v>
      </c>
    </row>
    <row r="53" spans="1:26" ht="14.25" customHeight="1">
      <c r="A53" s="132" t="s">
        <v>154</v>
      </c>
      <c r="B53" s="132" t="s">
        <v>37</v>
      </c>
      <c r="C53" s="152" t="e">
        <f>SUMIFS('Variance Analysis'!C$9:C$24,'Variance Analysis'!$B$9:$B$24,'Variance Analysis'!$B$10,'Variance Analysis'!$A$9:$A$24,'Variance Analysis'!$A$17)</f>
        <v>#REF!</v>
      </c>
      <c r="D53" s="152" t="e">
        <f>SUMIFS('Variance Analysis'!D$9:D$24,'Variance Analysis'!$B$9:$B$24,'Variance Analysis'!$B$10,'Variance Analysis'!$A$9:$A$24,'Variance Analysis'!$A$17)</f>
        <v>#REF!</v>
      </c>
      <c r="E53" s="152" t="e">
        <f>SUMIFS('Variance Analysis'!E$9:E$24,'Variance Analysis'!$B$9:$B$24,'Variance Analysis'!$B$10,'Variance Analysis'!$A$9:$A$24,'Variance Analysis'!$A$17)</f>
        <v>#REF!</v>
      </c>
      <c r="F53" s="152" t="e">
        <f>SUMIFS('Variance Analysis'!F$9:F$24,'Variance Analysis'!$B$9:$B$24,'Variance Analysis'!$B$10,'Variance Analysis'!$A$9:$A$24,'Variance Analysis'!$A$17)</f>
        <v>#REF!</v>
      </c>
      <c r="G53" s="152" t="e">
        <f>SUMIFS('Variance Analysis'!G$9:G$24,'Variance Analysis'!$B$9:$B$24,'Variance Analysis'!$B$10,'Variance Analysis'!$A$9:$A$24,'Variance Analysis'!$A$17)</f>
        <v>#REF!</v>
      </c>
      <c r="H53" s="152" t="e">
        <f>SUMIFS('Variance Analysis'!H$9:H$24,'Variance Analysis'!$B$9:$B$24,'Variance Analysis'!$B$10,'Variance Analysis'!$A$9:$A$24,'Variance Analysis'!$A$17)</f>
        <v>#REF!</v>
      </c>
      <c r="I53" s="152" t="e">
        <f>SUMIFS('Variance Analysis'!I$9:I$24,'Variance Analysis'!$B$9:$B$24,'Variance Analysis'!$B$10,'Variance Analysis'!$A$9:$A$24,'Variance Analysis'!$A$17)</f>
        <v>#REF!</v>
      </c>
      <c r="J53" s="152" t="e">
        <f>SUMIFS('Variance Analysis'!J$9:J$24,'Variance Analysis'!$B$9:$B$24,'Variance Analysis'!$B$10,'Variance Analysis'!$A$9:$A$24,'Variance Analysis'!$A$17)</f>
        <v>#REF!</v>
      </c>
      <c r="K53" s="152" t="e">
        <f>SUMIFS('Variance Analysis'!K$9:K$24,'Variance Analysis'!$B$9:$B$24,'Variance Analysis'!$B$10,'Variance Analysis'!$A$9:$A$24,'Variance Analysis'!$A$17)</f>
        <v>#REF!</v>
      </c>
      <c r="L53" s="152" t="e">
        <f>SUMIFS('Variance Analysis'!L$9:L$24,'Variance Analysis'!$B$9:$B$24,'Variance Analysis'!$B$10,'Variance Analysis'!$A$9:$A$24,'Variance Analysis'!$A$17)</f>
        <v>#REF!</v>
      </c>
      <c r="M53" s="152" t="e">
        <f>SUMIFS('Variance Analysis'!M$9:M$24,'Variance Analysis'!$B$9:$B$24,'Variance Analysis'!$B$10,'Variance Analysis'!$A$9:$A$24,'Variance Analysis'!$A$17)</f>
        <v>#REF!</v>
      </c>
      <c r="N53" s="152" t="e">
        <f>SUMIFS('Variance Analysis'!N$9:N$24,'Variance Analysis'!$B$9:$B$24,'Variance Analysis'!$B$10,'Variance Analysis'!$A$9:$A$24,'Variance Analysis'!$A$17)</f>
        <v>#REF!</v>
      </c>
    </row>
    <row r="54" spans="1:26" ht="14.25" customHeight="1">
      <c r="A54" s="132" t="s">
        <v>155</v>
      </c>
      <c r="B54" s="132" t="s">
        <v>37</v>
      </c>
      <c r="C54" s="152" t="e">
        <f>SUMIFS('Variance Analysis'!C$9:C$24,'Variance Analysis'!$B$9:$B$24,'Variance Analysis'!$B$11,'Variance Analysis'!$A$9:$A$24,'Variance Analysis'!$A$17)</f>
        <v>#REF!</v>
      </c>
      <c r="D54" s="152" t="e">
        <f>SUMIFS('Variance Analysis'!D$9:D$24,'Variance Analysis'!$B$9:$B$24,'Variance Analysis'!$B$11,'Variance Analysis'!$A$9:$A$24,'Variance Analysis'!$A$17)</f>
        <v>#REF!</v>
      </c>
      <c r="E54" s="152" t="e">
        <f>SUMIFS('Variance Analysis'!E$9:E$24,'Variance Analysis'!$B$9:$B$24,'Variance Analysis'!$B$11,'Variance Analysis'!$A$9:$A$24,'Variance Analysis'!$A$17)</f>
        <v>#REF!</v>
      </c>
      <c r="F54" s="152" t="e">
        <f>SUMIFS('Variance Analysis'!F$9:F$24,'Variance Analysis'!$B$9:$B$24,'Variance Analysis'!$B$11,'Variance Analysis'!$A$9:$A$24,'Variance Analysis'!$A$17)</f>
        <v>#REF!</v>
      </c>
      <c r="G54" s="152" t="e">
        <f>SUMIFS('Variance Analysis'!G$9:G$24,'Variance Analysis'!$B$9:$B$24,'Variance Analysis'!$B$11,'Variance Analysis'!$A$9:$A$24,'Variance Analysis'!$A$17)</f>
        <v>#REF!</v>
      </c>
      <c r="H54" s="152" t="e">
        <f>SUMIFS('Variance Analysis'!H$9:H$24,'Variance Analysis'!$B$9:$B$24,'Variance Analysis'!$B$11,'Variance Analysis'!$A$9:$A$24,'Variance Analysis'!$A$17)</f>
        <v>#REF!</v>
      </c>
      <c r="I54" s="152" t="e">
        <f>SUMIFS('Variance Analysis'!I$9:I$24,'Variance Analysis'!$B$9:$B$24,'Variance Analysis'!$B$11,'Variance Analysis'!$A$9:$A$24,'Variance Analysis'!$A$17)</f>
        <v>#REF!</v>
      </c>
      <c r="J54" s="152" t="e">
        <f>SUMIFS('Variance Analysis'!J$9:J$24,'Variance Analysis'!$B$9:$B$24,'Variance Analysis'!$B$11,'Variance Analysis'!$A$9:$A$24,'Variance Analysis'!$A$17)</f>
        <v>#REF!</v>
      </c>
      <c r="K54" s="152" t="e">
        <f>SUMIFS('Variance Analysis'!K$9:K$24,'Variance Analysis'!$B$9:$B$24,'Variance Analysis'!$B$11,'Variance Analysis'!$A$9:$A$24,'Variance Analysis'!$A$17)</f>
        <v>#REF!</v>
      </c>
      <c r="L54" s="152" t="e">
        <f>SUMIFS('Variance Analysis'!L$9:L$24,'Variance Analysis'!$B$9:$B$24,'Variance Analysis'!$B$11,'Variance Analysis'!$A$9:$A$24,'Variance Analysis'!$A$17)</f>
        <v>#REF!</v>
      </c>
      <c r="M54" s="152" t="e">
        <f>SUMIFS('Variance Analysis'!M$9:M$24,'Variance Analysis'!$B$9:$B$24,'Variance Analysis'!$B$11,'Variance Analysis'!$A$9:$A$24,'Variance Analysis'!$A$17)</f>
        <v>#REF!</v>
      </c>
      <c r="N54" s="152" t="e">
        <f>SUMIFS('Variance Analysis'!N$9:N$24,'Variance Analysis'!$B$9:$B$24,'Variance Analysis'!$B$11,'Variance Analysis'!$A$9:$A$24,'Variance Analysis'!$A$17)</f>
        <v>#REF!</v>
      </c>
    </row>
    <row r="55" spans="1:26" ht="14.25" customHeight="1">
      <c r="A55" s="132" t="s">
        <v>33</v>
      </c>
      <c r="B55" s="132" t="s">
        <v>37</v>
      </c>
      <c r="C55" s="152" t="e">
        <f>SUMIFS('Variance Analysis'!C$9:C$24,'Variance Analysis'!$B$9:$B$24,'Variance Analysis'!$B$9,'Variance Analysis'!$A$9:$A$24,'Variance Analysis'!$A$17)</f>
        <v>#REF!</v>
      </c>
      <c r="D55" s="152" t="e">
        <f>SUMIFS('Variance Analysis'!D$9:D$24,'Variance Analysis'!$B$9:$B$24,'Variance Analysis'!$B$9,'Variance Analysis'!$A$9:$A$24,'Variance Analysis'!$A$17)</f>
        <v>#REF!</v>
      </c>
      <c r="E55" s="152" t="e">
        <f>SUMIFS('Variance Analysis'!E$9:E$24,'Variance Analysis'!$B$9:$B$24,'Variance Analysis'!$B$9,'Variance Analysis'!$A$9:$A$24,'Variance Analysis'!$A$17)</f>
        <v>#REF!</v>
      </c>
      <c r="F55" s="152" t="e">
        <f>SUMIFS('Variance Analysis'!F$9:F$24,'Variance Analysis'!$B$9:$B$24,'Variance Analysis'!$B$9,'Variance Analysis'!$A$9:$A$24,'Variance Analysis'!$A$17)</f>
        <v>#REF!</v>
      </c>
      <c r="G55" s="152" t="e">
        <f>SUMIFS('Variance Analysis'!G$9:G$24,'Variance Analysis'!$B$9:$B$24,'Variance Analysis'!$B$9,'Variance Analysis'!$A$9:$A$24,'Variance Analysis'!$A$17)</f>
        <v>#REF!</v>
      </c>
      <c r="H55" s="152" t="e">
        <f>SUMIFS('Variance Analysis'!H$9:H$24,'Variance Analysis'!$B$9:$B$24,'Variance Analysis'!$B$9,'Variance Analysis'!$A$9:$A$24,'Variance Analysis'!$A$17)</f>
        <v>#REF!</v>
      </c>
      <c r="I55" s="152" t="e">
        <f>SUMIFS('Variance Analysis'!I$9:I$24,'Variance Analysis'!$B$9:$B$24,'Variance Analysis'!$B$9,'Variance Analysis'!$A$9:$A$24,'Variance Analysis'!$A$17)</f>
        <v>#REF!</v>
      </c>
      <c r="J55" s="152" t="e">
        <f>SUMIFS('Variance Analysis'!J$9:J$24,'Variance Analysis'!$B$9:$B$24,'Variance Analysis'!$B$9,'Variance Analysis'!$A$9:$A$24,'Variance Analysis'!$A$17)</f>
        <v>#REF!</v>
      </c>
      <c r="K55" s="152" t="e">
        <f>SUMIFS('Variance Analysis'!K$9:K$24,'Variance Analysis'!$B$9:$B$24,'Variance Analysis'!$B$9,'Variance Analysis'!$A$9:$A$24,'Variance Analysis'!$A$17)</f>
        <v>#REF!</v>
      </c>
      <c r="L55" s="152" t="e">
        <f>SUMIFS('Variance Analysis'!L$9:L$24,'Variance Analysis'!$B$9:$B$24,'Variance Analysis'!$B$9,'Variance Analysis'!$A$9:$A$24,'Variance Analysis'!$A$17)</f>
        <v>#REF!</v>
      </c>
      <c r="M55" s="152" t="e">
        <f>SUMIFS('Variance Analysis'!M$9:M$24,'Variance Analysis'!$B$9:$B$24,'Variance Analysis'!$B$9,'Variance Analysis'!$A$9:$A$24,'Variance Analysis'!$A$17)</f>
        <v>#REF!</v>
      </c>
      <c r="N55" s="152" t="e">
        <f>SUMIFS('Variance Analysis'!N$9:N$24,'Variance Analysis'!$B$9:$B$24,'Variance Analysis'!$B$9,'Variance Analysis'!$A$9:$A$24,'Variance Analysis'!$A$17)</f>
        <v>#REF!</v>
      </c>
    </row>
    <row r="56" spans="1:26" ht="14.25" customHeight="1">
      <c r="A56" s="135" t="s">
        <v>122</v>
      </c>
      <c r="B56" s="136" t="s">
        <v>37</v>
      </c>
      <c r="C56" s="153" t="e">
        <f t="shared" ref="C56:N56" si="6">ABS(C55)-SUM(C52:C54)</f>
        <v>#REF!</v>
      </c>
      <c r="D56" s="153" t="e">
        <f t="shared" si="6"/>
        <v>#REF!</v>
      </c>
      <c r="E56" s="153" t="e">
        <f t="shared" si="6"/>
        <v>#REF!</v>
      </c>
      <c r="F56" s="153" t="e">
        <f t="shared" si="6"/>
        <v>#REF!</v>
      </c>
      <c r="G56" s="153" t="e">
        <f t="shared" si="6"/>
        <v>#REF!</v>
      </c>
      <c r="H56" s="153" t="e">
        <f t="shared" si="6"/>
        <v>#REF!</v>
      </c>
      <c r="I56" s="153" t="e">
        <f t="shared" si="6"/>
        <v>#REF!</v>
      </c>
      <c r="J56" s="153" t="e">
        <f t="shared" si="6"/>
        <v>#REF!</v>
      </c>
      <c r="K56" s="153" t="e">
        <f t="shared" si="6"/>
        <v>#REF!</v>
      </c>
      <c r="L56" s="153" t="e">
        <f t="shared" si="6"/>
        <v>#REF!</v>
      </c>
      <c r="M56" s="153" t="e">
        <f t="shared" si="6"/>
        <v>#REF!</v>
      </c>
      <c r="N56" s="153" t="e">
        <f t="shared" si="6"/>
        <v>#REF!</v>
      </c>
    </row>
    <row r="57" spans="1:26" ht="14.25" customHeight="1">
      <c r="A57" s="9"/>
      <c r="B57" s="7"/>
      <c r="C57" s="50"/>
      <c r="D57" s="50"/>
      <c r="E57" s="50"/>
      <c r="F57" s="50"/>
      <c r="G57" s="50"/>
      <c r="H57" s="50"/>
      <c r="I57" s="50"/>
      <c r="J57" s="50"/>
      <c r="K57" s="50"/>
      <c r="L57" s="50"/>
      <c r="M57" s="50"/>
      <c r="N57" s="50"/>
    </row>
    <row r="58" spans="1:26" ht="33" customHeight="1">
      <c r="A58" s="139" t="s">
        <v>196</v>
      </c>
      <c r="B58" s="61" t="s">
        <v>176</v>
      </c>
      <c r="C58" s="106" t="s">
        <v>133</v>
      </c>
      <c r="D58" s="106" t="s">
        <v>134</v>
      </c>
      <c r="E58" s="106" t="s">
        <v>135</v>
      </c>
      <c r="F58" s="106" t="s">
        <v>136</v>
      </c>
      <c r="G58" s="106" t="s">
        <v>137</v>
      </c>
      <c r="H58" s="106" t="s">
        <v>138</v>
      </c>
      <c r="I58" s="106" t="s">
        <v>139</v>
      </c>
      <c r="J58" s="106" t="s">
        <v>140</v>
      </c>
      <c r="K58" s="106" t="s">
        <v>141</v>
      </c>
      <c r="L58" s="106" t="s">
        <v>142</v>
      </c>
      <c r="M58" s="106" t="s">
        <v>143</v>
      </c>
      <c r="N58" s="106" t="s">
        <v>144</v>
      </c>
      <c r="O58" s="143"/>
      <c r="P58" s="143"/>
      <c r="Q58" s="143"/>
      <c r="R58" s="143"/>
      <c r="S58" s="143"/>
      <c r="T58" s="143"/>
      <c r="U58" s="143"/>
      <c r="V58" s="143"/>
      <c r="W58" s="143"/>
      <c r="X58" s="143"/>
      <c r="Y58" s="143"/>
      <c r="Z58" s="143"/>
    </row>
    <row r="59" spans="1:26" ht="14.25" customHeight="1">
      <c r="A59" s="132" t="s">
        <v>193</v>
      </c>
      <c r="B59" s="132" t="s">
        <v>37</v>
      </c>
      <c r="C59" s="152" t="e">
        <f>SUMIFS('Variance Analysis'!C$9:C$24,'Variance Analysis'!$B$9:$B$24,'Variance Analysis'!$B$12,'Variance Analysis'!$A$9:$A$24,'Variance Analysis'!$A$21)</f>
        <v>#REF!</v>
      </c>
      <c r="D59" s="152" t="e">
        <f>SUMIFS('Variance Analysis'!D$9:D$24,'Variance Analysis'!$B$9:$B$24,'Variance Analysis'!$B$12,'Variance Analysis'!$A$9:$A$24,'Variance Analysis'!$A$21)</f>
        <v>#REF!</v>
      </c>
      <c r="E59" s="152" t="e">
        <f>SUMIFS('Variance Analysis'!E$9:E$24,'Variance Analysis'!$B$9:$B$24,'Variance Analysis'!$B$12,'Variance Analysis'!$A$9:$A$24,'Variance Analysis'!$A$21)</f>
        <v>#REF!</v>
      </c>
      <c r="F59" s="152" t="e">
        <f>SUMIFS('Variance Analysis'!F$9:F$24,'Variance Analysis'!$B$9:$B$24,'Variance Analysis'!$B$12,'Variance Analysis'!$A$9:$A$24,'Variance Analysis'!$A$21)</f>
        <v>#REF!</v>
      </c>
      <c r="G59" s="152" t="e">
        <f>SUMIFS('Variance Analysis'!G$9:G$24,'Variance Analysis'!$B$9:$B$24,'Variance Analysis'!$B$12,'Variance Analysis'!$A$9:$A$24,'Variance Analysis'!$A$21)</f>
        <v>#REF!</v>
      </c>
      <c r="H59" s="152" t="e">
        <f>SUMIFS('Variance Analysis'!H$9:H$24,'Variance Analysis'!$B$9:$B$24,'Variance Analysis'!$B$12,'Variance Analysis'!$A$9:$A$24,'Variance Analysis'!$A$21)</f>
        <v>#REF!</v>
      </c>
      <c r="I59" s="152" t="e">
        <f>SUMIFS('Variance Analysis'!I$9:I$24,'Variance Analysis'!$B$9:$B$24,'Variance Analysis'!$B$12,'Variance Analysis'!$A$9:$A$24,'Variance Analysis'!$A$21)</f>
        <v>#REF!</v>
      </c>
      <c r="J59" s="152" t="e">
        <f>SUMIFS('Variance Analysis'!J$9:J$24,'Variance Analysis'!$B$9:$B$24,'Variance Analysis'!$B$12,'Variance Analysis'!$A$9:$A$24,'Variance Analysis'!$A$21)</f>
        <v>#REF!</v>
      </c>
      <c r="K59" s="152" t="e">
        <f>SUMIFS('Variance Analysis'!K$9:K$24,'Variance Analysis'!$B$9:$B$24,'Variance Analysis'!$B$12,'Variance Analysis'!$A$9:$A$24,'Variance Analysis'!$A$21)</f>
        <v>#REF!</v>
      </c>
      <c r="L59" s="152" t="e">
        <f>SUMIFS('Variance Analysis'!L$9:L$24,'Variance Analysis'!$B$9:$B$24,'Variance Analysis'!$B$12,'Variance Analysis'!$A$9:$A$24,'Variance Analysis'!$A$21)</f>
        <v>#REF!</v>
      </c>
      <c r="M59" s="152" t="e">
        <f>SUMIFS('Variance Analysis'!M$9:M$24,'Variance Analysis'!$B$9:$B$24,'Variance Analysis'!$B$12,'Variance Analysis'!$A$9:$A$24,'Variance Analysis'!$A$21)</f>
        <v>#REF!</v>
      </c>
      <c r="N59" s="152" t="e">
        <f>SUMIFS('Variance Analysis'!N$9:N$24,'Variance Analysis'!$B$9:$B$24,'Variance Analysis'!$B$12,'Variance Analysis'!$A$9:$A$24,'Variance Analysis'!$A$21)</f>
        <v>#REF!</v>
      </c>
    </row>
    <row r="60" spans="1:26" ht="14.25" customHeight="1">
      <c r="A60" s="132" t="s">
        <v>154</v>
      </c>
      <c r="B60" s="132" t="s">
        <v>37</v>
      </c>
      <c r="C60" s="152" t="e">
        <f>SUMIFS('Variance Analysis'!C$9:C$24,'Variance Analysis'!$B$9:$B$24,'Variance Analysis'!$B$10,'Variance Analysis'!$A$9:$A$24,'Variance Analysis'!$A$21)</f>
        <v>#REF!</v>
      </c>
      <c r="D60" s="152" t="e">
        <f>SUMIFS('Variance Analysis'!D$9:D$24,'Variance Analysis'!$B$9:$B$24,'Variance Analysis'!$B$10,'Variance Analysis'!$A$9:$A$24,'Variance Analysis'!$A$21)</f>
        <v>#REF!</v>
      </c>
      <c r="E60" s="152" t="e">
        <f>SUMIFS('Variance Analysis'!E$9:E$24,'Variance Analysis'!$B$9:$B$24,'Variance Analysis'!$B$10,'Variance Analysis'!$A$9:$A$24,'Variance Analysis'!$A$21)</f>
        <v>#REF!</v>
      </c>
      <c r="F60" s="152" t="e">
        <f>SUMIFS('Variance Analysis'!F$9:F$24,'Variance Analysis'!$B$9:$B$24,'Variance Analysis'!$B$10,'Variance Analysis'!$A$9:$A$24,'Variance Analysis'!$A$21)</f>
        <v>#REF!</v>
      </c>
      <c r="G60" s="152" t="e">
        <f>SUMIFS('Variance Analysis'!G$9:G$24,'Variance Analysis'!$B$9:$B$24,'Variance Analysis'!$B$10,'Variance Analysis'!$A$9:$A$24,'Variance Analysis'!$A$21)</f>
        <v>#REF!</v>
      </c>
      <c r="H60" s="152" t="e">
        <f>SUMIFS('Variance Analysis'!H$9:H$24,'Variance Analysis'!$B$9:$B$24,'Variance Analysis'!$B$10,'Variance Analysis'!$A$9:$A$24,'Variance Analysis'!$A$21)</f>
        <v>#REF!</v>
      </c>
      <c r="I60" s="152" t="e">
        <f>SUMIFS('Variance Analysis'!I$9:I$24,'Variance Analysis'!$B$9:$B$24,'Variance Analysis'!$B$10,'Variance Analysis'!$A$9:$A$24,'Variance Analysis'!$A$21)</f>
        <v>#REF!</v>
      </c>
      <c r="J60" s="152" t="e">
        <f>SUMIFS('Variance Analysis'!J$9:J$24,'Variance Analysis'!$B$9:$B$24,'Variance Analysis'!$B$10,'Variance Analysis'!$A$9:$A$24,'Variance Analysis'!$A$21)</f>
        <v>#REF!</v>
      </c>
      <c r="K60" s="152" t="e">
        <f>SUMIFS('Variance Analysis'!K$9:K$24,'Variance Analysis'!$B$9:$B$24,'Variance Analysis'!$B$10,'Variance Analysis'!$A$9:$A$24,'Variance Analysis'!$A$21)</f>
        <v>#REF!</v>
      </c>
      <c r="L60" s="152" t="e">
        <f>SUMIFS('Variance Analysis'!L$9:L$24,'Variance Analysis'!$B$9:$B$24,'Variance Analysis'!$B$10,'Variance Analysis'!$A$9:$A$24,'Variance Analysis'!$A$21)</f>
        <v>#REF!</v>
      </c>
      <c r="M60" s="152" t="e">
        <f>SUMIFS('Variance Analysis'!M$9:M$24,'Variance Analysis'!$B$9:$B$24,'Variance Analysis'!$B$10,'Variance Analysis'!$A$9:$A$24,'Variance Analysis'!$A$21)</f>
        <v>#REF!</v>
      </c>
      <c r="N60" s="152" t="e">
        <f>SUMIFS('Variance Analysis'!N$9:N$24,'Variance Analysis'!$B$9:$B$24,'Variance Analysis'!$B$10,'Variance Analysis'!$A$9:$A$24,'Variance Analysis'!$A$21)</f>
        <v>#REF!</v>
      </c>
    </row>
    <row r="61" spans="1:26" ht="14.25" customHeight="1">
      <c r="A61" s="132" t="s">
        <v>155</v>
      </c>
      <c r="B61" s="132" t="s">
        <v>37</v>
      </c>
      <c r="C61" s="152" t="e">
        <f>SUMIFS('Variance Analysis'!C$9:C$24,'Variance Analysis'!$B$9:$B$24,'Variance Analysis'!$B$11,'Variance Analysis'!$A$9:$A$24,'Variance Analysis'!$A$21)</f>
        <v>#REF!</v>
      </c>
      <c r="D61" s="152" t="e">
        <f>SUMIFS('Variance Analysis'!D$9:D$24,'Variance Analysis'!$B$9:$B$24,'Variance Analysis'!$B$11,'Variance Analysis'!$A$9:$A$24,'Variance Analysis'!$A$21)</f>
        <v>#REF!</v>
      </c>
      <c r="E61" s="152" t="e">
        <f>SUMIFS('Variance Analysis'!E$9:E$24,'Variance Analysis'!$B$9:$B$24,'Variance Analysis'!$B$11,'Variance Analysis'!$A$9:$A$24,'Variance Analysis'!$A$21)</f>
        <v>#REF!</v>
      </c>
      <c r="F61" s="152" t="e">
        <f>SUMIFS('Variance Analysis'!F$9:F$24,'Variance Analysis'!$B$9:$B$24,'Variance Analysis'!$B$11,'Variance Analysis'!$A$9:$A$24,'Variance Analysis'!$A$21)</f>
        <v>#REF!</v>
      </c>
      <c r="G61" s="152" t="e">
        <f>SUMIFS('Variance Analysis'!G$9:G$24,'Variance Analysis'!$B$9:$B$24,'Variance Analysis'!$B$11,'Variance Analysis'!$A$9:$A$24,'Variance Analysis'!$A$21)</f>
        <v>#REF!</v>
      </c>
      <c r="H61" s="152" t="e">
        <f>SUMIFS('Variance Analysis'!H$9:H$24,'Variance Analysis'!$B$9:$B$24,'Variance Analysis'!$B$11,'Variance Analysis'!$A$9:$A$24,'Variance Analysis'!$A$21)</f>
        <v>#REF!</v>
      </c>
      <c r="I61" s="152" t="e">
        <f>SUMIFS('Variance Analysis'!I$9:I$24,'Variance Analysis'!$B$9:$B$24,'Variance Analysis'!$B$11,'Variance Analysis'!$A$9:$A$24,'Variance Analysis'!$A$21)</f>
        <v>#REF!</v>
      </c>
      <c r="J61" s="152" t="e">
        <f>SUMIFS('Variance Analysis'!J$9:J$24,'Variance Analysis'!$B$9:$B$24,'Variance Analysis'!$B$11,'Variance Analysis'!$A$9:$A$24,'Variance Analysis'!$A$21)</f>
        <v>#REF!</v>
      </c>
      <c r="K61" s="152" t="e">
        <f>SUMIFS('Variance Analysis'!K$9:K$24,'Variance Analysis'!$B$9:$B$24,'Variance Analysis'!$B$11,'Variance Analysis'!$A$9:$A$24,'Variance Analysis'!$A$21)</f>
        <v>#REF!</v>
      </c>
      <c r="L61" s="152" t="e">
        <f>SUMIFS('Variance Analysis'!L$9:L$24,'Variance Analysis'!$B$9:$B$24,'Variance Analysis'!$B$11,'Variance Analysis'!$A$9:$A$24,'Variance Analysis'!$A$21)</f>
        <v>#REF!</v>
      </c>
      <c r="M61" s="152" t="e">
        <f>SUMIFS('Variance Analysis'!M$9:M$24,'Variance Analysis'!$B$9:$B$24,'Variance Analysis'!$B$11,'Variance Analysis'!$A$9:$A$24,'Variance Analysis'!$A$21)</f>
        <v>#REF!</v>
      </c>
      <c r="N61" s="152" t="e">
        <f>SUMIFS('Variance Analysis'!N$9:N$24,'Variance Analysis'!$B$9:$B$24,'Variance Analysis'!$B$11,'Variance Analysis'!$A$9:$A$24,'Variance Analysis'!$A$21)</f>
        <v>#REF!</v>
      </c>
    </row>
    <row r="62" spans="1:26" ht="14.25" customHeight="1">
      <c r="A62" s="132" t="s">
        <v>33</v>
      </c>
      <c r="B62" s="132" t="s">
        <v>37</v>
      </c>
      <c r="C62" s="152" t="e">
        <f>SUMIFS('Variance Analysis'!C$9:C$24,'Variance Analysis'!$B$9:$B$24,'Variance Analysis'!$B$9,'Variance Analysis'!$A$9:$A$24,'Variance Analysis'!$A$21)</f>
        <v>#REF!</v>
      </c>
      <c r="D62" s="152" t="e">
        <f>SUMIFS('Variance Analysis'!D$9:D$24,'Variance Analysis'!$B$9:$B$24,'Variance Analysis'!$B$9,'Variance Analysis'!$A$9:$A$24,'Variance Analysis'!$A$21)</f>
        <v>#REF!</v>
      </c>
      <c r="E62" s="152" t="e">
        <f>SUMIFS('Variance Analysis'!E$9:E$24,'Variance Analysis'!$B$9:$B$24,'Variance Analysis'!$B$9,'Variance Analysis'!$A$9:$A$24,'Variance Analysis'!$A$21)</f>
        <v>#REF!</v>
      </c>
      <c r="F62" s="152" t="e">
        <f>SUMIFS('Variance Analysis'!F$9:F$24,'Variance Analysis'!$B$9:$B$24,'Variance Analysis'!$B$9,'Variance Analysis'!$A$9:$A$24,'Variance Analysis'!$A$21)</f>
        <v>#REF!</v>
      </c>
      <c r="G62" s="152" t="e">
        <f>SUMIFS('Variance Analysis'!G$9:G$24,'Variance Analysis'!$B$9:$B$24,'Variance Analysis'!$B$9,'Variance Analysis'!$A$9:$A$24,'Variance Analysis'!$A$21)</f>
        <v>#REF!</v>
      </c>
      <c r="H62" s="152" t="e">
        <f>SUMIFS('Variance Analysis'!H$9:H$24,'Variance Analysis'!$B$9:$B$24,'Variance Analysis'!$B$9,'Variance Analysis'!$A$9:$A$24,'Variance Analysis'!$A$21)</f>
        <v>#REF!</v>
      </c>
      <c r="I62" s="152" t="e">
        <f>SUMIFS('Variance Analysis'!I$9:I$24,'Variance Analysis'!$B$9:$B$24,'Variance Analysis'!$B$9,'Variance Analysis'!$A$9:$A$24,'Variance Analysis'!$A$21)</f>
        <v>#REF!</v>
      </c>
      <c r="J62" s="152" t="e">
        <f>SUMIFS('Variance Analysis'!J$9:J$24,'Variance Analysis'!$B$9:$B$24,'Variance Analysis'!$B$9,'Variance Analysis'!$A$9:$A$24,'Variance Analysis'!$A$21)</f>
        <v>#REF!</v>
      </c>
      <c r="K62" s="152" t="e">
        <f>SUMIFS('Variance Analysis'!K$9:K$24,'Variance Analysis'!$B$9:$B$24,'Variance Analysis'!$B$9,'Variance Analysis'!$A$9:$A$24,'Variance Analysis'!$A$21)</f>
        <v>#REF!</v>
      </c>
      <c r="L62" s="152" t="e">
        <f>SUMIFS('Variance Analysis'!L$9:L$24,'Variance Analysis'!$B$9:$B$24,'Variance Analysis'!$B$9,'Variance Analysis'!$A$9:$A$24,'Variance Analysis'!$A$21)</f>
        <v>#REF!</v>
      </c>
      <c r="M62" s="152" t="e">
        <f>SUMIFS('Variance Analysis'!M$9:M$24,'Variance Analysis'!$B$9:$B$24,'Variance Analysis'!$B$9,'Variance Analysis'!$A$9:$A$24,'Variance Analysis'!$A$21)</f>
        <v>#REF!</v>
      </c>
      <c r="N62" s="152" t="e">
        <f>SUMIFS('Variance Analysis'!N$9:N$24,'Variance Analysis'!$B$9:$B$24,'Variance Analysis'!$B$9,'Variance Analysis'!$A$9:$A$24,'Variance Analysis'!$A$21)</f>
        <v>#REF!</v>
      </c>
    </row>
    <row r="63" spans="1:26" ht="14.25" customHeight="1">
      <c r="A63" s="135" t="s">
        <v>122</v>
      </c>
      <c r="B63" s="136" t="s">
        <v>37</v>
      </c>
      <c r="C63" s="153" t="e">
        <f t="shared" ref="C63:N63" si="7">ABS(C62)-SUM(C59:C61)</f>
        <v>#REF!</v>
      </c>
      <c r="D63" s="153" t="e">
        <f t="shared" si="7"/>
        <v>#REF!</v>
      </c>
      <c r="E63" s="153" t="e">
        <f t="shared" si="7"/>
        <v>#REF!</v>
      </c>
      <c r="F63" s="153" t="e">
        <f t="shared" si="7"/>
        <v>#REF!</v>
      </c>
      <c r="G63" s="153" t="e">
        <f t="shared" si="7"/>
        <v>#REF!</v>
      </c>
      <c r="H63" s="153" t="e">
        <f t="shared" si="7"/>
        <v>#REF!</v>
      </c>
      <c r="I63" s="153" t="e">
        <f t="shared" si="7"/>
        <v>#REF!</v>
      </c>
      <c r="J63" s="153" t="e">
        <f t="shared" si="7"/>
        <v>#REF!</v>
      </c>
      <c r="K63" s="153" t="e">
        <f t="shared" si="7"/>
        <v>#REF!</v>
      </c>
      <c r="L63" s="153" t="e">
        <f t="shared" si="7"/>
        <v>#REF!</v>
      </c>
      <c r="M63" s="153" t="e">
        <f t="shared" si="7"/>
        <v>#REF!</v>
      </c>
      <c r="N63" s="153" t="e">
        <f t="shared" si="7"/>
        <v>#REF!</v>
      </c>
    </row>
    <row r="64" spans="1:26" ht="14.25" customHeight="1">
      <c r="A64" s="9"/>
      <c r="B64" s="7"/>
      <c r="C64" s="50"/>
      <c r="D64" s="50"/>
      <c r="E64" s="50"/>
      <c r="F64" s="50"/>
      <c r="G64" s="50"/>
      <c r="H64" s="50"/>
      <c r="I64" s="50"/>
      <c r="J64" s="50"/>
      <c r="K64" s="50"/>
      <c r="L64" s="50"/>
      <c r="M64" s="50"/>
      <c r="N64" s="50"/>
    </row>
    <row r="65" spans="1:26" ht="39.75" customHeight="1">
      <c r="A65" s="139" t="s">
        <v>198</v>
      </c>
      <c r="B65" s="140"/>
      <c r="C65" s="141"/>
      <c r="D65" s="141"/>
      <c r="E65" s="141"/>
      <c r="F65" s="141"/>
      <c r="G65" s="141"/>
      <c r="H65" s="141"/>
      <c r="I65" s="141"/>
      <c r="J65" s="141"/>
      <c r="K65" s="141"/>
      <c r="L65" s="141"/>
      <c r="M65" s="141"/>
      <c r="N65" s="141"/>
      <c r="O65" s="142"/>
      <c r="P65" s="142"/>
      <c r="Q65" s="142"/>
      <c r="R65" s="142"/>
      <c r="S65" s="142"/>
      <c r="T65" s="142"/>
      <c r="U65" s="142"/>
      <c r="V65" s="142"/>
      <c r="W65" s="142"/>
      <c r="X65" s="142"/>
      <c r="Y65" s="142"/>
      <c r="Z65" s="142"/>
    </row>
    <row r="66" spans="1:26" ht="14.25" customHeight="1">
      <c r="A66" s="9" t="s">
        <v>199</v>
      </c>
      <c r="B66" s="7"/>
      <c r="C66" s="50"/>
      <c r="D66" s="50"/>
      <c r="E66" s="50"/>
      <c r="F66" s="50"/>
      <c r="G66" s="50"/>
      <c r="H66" s="50"/>
      <c r="I66" s="50"/>
      <c r="J66" s="50"/>
      <c r="K66" s="50"/>
      <c r="L66" s="50"/>
      <c r="M66" s="50"/>
      <c r="N66" s="50"/>
    </row>
    <row r="67" spans="1:26" ht="14.25" customHeight="1">
      <c r="A67" s="9" t="s">
        <v>200</v>
      </c>
      <c r="B67" s="7"/>
      <c r="C67" s="50"/>
      <c r="D67" s="50"/>
      <c r="E67" s="50"/>
      <c r="F67" s="50"/>
      <c r="G67" s="50"/>
      <c r="H67" s="50"/>
      <c r="I67" s="50"/>
      <c r="J67" s="50"/>
      <c r="K67" s="50"/>
      <c r="L67" s="50"/>
      <c r="M67" s="50"/>
      <c r="N67" s="50"/>
    </row>
    <row r="68" spans="1:26" ht="14.25" customHeight="1">
      <c r="A68" s="9" t="s">
        <v>201</v>
      </c>
      <c r="B68" s="7"/>
      <c r="C68" s="50"/>
      <c r="D68" s="50"/>
      <c r="E68" s="50"/>
      <c r="F68" s="50"/>
      <c r="G68" s="50"/>
      <c r="H68" s="50"/>
      <c r="I68" s="50"/>
      <c r="J68" s="50"/>
      <c r="K68" s="50"/>
      <c r="L68" s="50"/>
      <c r="M68" s="50"/>
      <c r="N68" s="50"/>
    </row>
    <row r="69" spans="1:26" ht="14.25" customHeight="1">
      <c r="A69" s="9"/>
      <c r="B69" s="7"/>
      <c r="C69" s="50"/>
      <c r="D69" s="50"/>
      <c r="E69" s="50"/>
      <c r="F69" s="50"/>
      <c r="G69" s="50"/>
      <c r="H69" s="50"/>
      <c r="I69" s="50"/>
      <c r="J69" s="50"/>
      <c r="K69" s="50"/>
      <c r="L69" s="50"/>
      <c r="M69" s="50"/>
      <c r="N69" s="50"/>
    </row>
    <row r="70" spans="1:26" ht="14.25" customHeight="1"/>
    <row r="71" spans="1:26" ht="14.25" customHeight="1"/>
    <row r="72" spans="1:26" ht="14.25" customHeight="1"/>
    <row r="73" spans="1:26" ht="14.25" customHeight="1"/>
    <row r="74" spans="1:26" ht="14.25" customHeight="1"/>
    <row r="75" spans="1:26" ht="14.25" customHeight="1"/>
    <row r="76" spans="1:26" ht="14.25" customHeight="1"/>
    <row r="77" spans="1:26" ht="14.25" customHeight="1"/>
    <row r="78" spans="1:26" ht="14.25" customHeight="1"/>
    <row r="79" spans="1:26" ht="14.25" customHeight="1"/>
    <row r="80" spans="1:2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 Me</vt:lpstr>
      <vt:lpstr>Data Repository Table</vt:lpstr>
      <vt:lpstr>Revenue Analysis</vt:lpstr>
      <vt:lpstr>Expenses Analysis</vt:lpstr>
      <vt:lpstr>Profitability EBIT Analysis</vt:lpstr>
      <vt:lpstr>Variance Analysis</vt:lpstr>
      <vt:lpstr>Cost to Produce</vt:lpstr>
      <vt:lpstr>EBIT</vt:lpstr>
      <vt:lpstr>_xlchart.v1.0</vt:lpstr>
      <vt:lpstr>_xlchart.v1.1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danjamrock@yahoo.com</cp:lastModifiedBy>
  <dcterms:created xsi:type="dcterms:W3CDTF">2019-05-26T11:59:56Z</dcterms:created>
  <dcterms:modified xsi:type="dcterms:W3CDTF">2025-08-06T17:22:17Z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