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<sst xmlns="http://schemas.openxmlformats.org/spreadsheetml/2006/main" count="87" uniqueCount="66">
  <si>
    <t>BOM de articulación robotica Cheetah.</t>
  </si>
  <si>
    <t>Item No.</t>
  </si>
  <si>
    <t>Nombre</t>
  </si>
  <si>
    <t>Cantidad</t>
  </si>
  <si>
    <t>Precio Unitario</t>
  </si>
  <si>
    <t>Precio Total</t>
  </si>
  <si>
    <t>Tipo de Insumo</t>
  </si>
  <si>
    <t xml:space="preserve">Descripción </t>
  </si>
  <si>
    <t>Perfil  CNC T-SLOT 40x40</t>
  </si>
  <si>
    <t>3m</t>
  </si>
  <si>
    <t>Compra</t>
  </si>
  <si>
    <t xml:space="preserve">Perfil de aluminio 40x40 se utiliza para la estructura de soporte. Se debe realizar un corte y obtener 6 partes: 2 perfiles de 400 mm, 2 perfiles de 300 mm, 1 perfil de 120 mm y un perfil de 550 mm </t>
  </si>
  <si>
    <t>Angulos 90° unión</t>
  </si>
  <si>
    <t>Angulo de union tipo L, catalogo perfil T-SLOT 4040.</t>
  </si>
  <si>
    <t>Tuerca Tslot M8</t>
  </si>
  <si>
    <t>Corte Perfil</t>
  </si>
  <si>
    <t>Tapa plastica perfil</t>
  </si>
  <si>
    <t>Tapa plastica para los extremos de los perfiles</t>
  </si>
  <si>
    <t>Ruedas dentadas</t>
  </si>
  <si>
    <t>Polea de tiempo en acero Marca Intermec. Referencia 14L100, diámetro exterior de 48 mm. Tuvo que ser mecanizada para la perforación de agujeros.</t>
  </si>
  <si>
    <t>Correa de tiempo</t>
  </si>
  <si>
    <t>Correa de tiempo Marca Intermec de una pulgada. Referencia 225L100.</t>
  </si>
  <si>
    <t>Acoples y eslabones</t>
  </si>
  <si>
    <t>Fabricación con impresora 3D</t>
  </si>
  <si>
    <t>Se diseñaron 3 acoples diferentes para la unión de los 3 motores. Estos fueron impresos en PETG.</t>
  </si>
  <si>
    <t>Son dos eslabones en total pero cada uno se imprimió en dos partes en material ABS. Uno de ellos tiene como longitud 284 mm, y el otro 212,9 mm.</t>
  </si>
  <si>
    <t>Acople de eslabón número 1</t>
  </si>
  <si>
    <t>Se diseñó e imprimió en ABS un acople para fijar el eslabón número 1 al motor correspondiente.</t>
  </si>
  <si>
    <t>Eje</t>
  </si>
  <si>
    <t>Fabricado en el Laboratorio de prototipado de la Universidad Nacional de Colombia.</t>
  </si>
  <si>
    <t>Eje de transmisión eslabón inferior, fabricado en acero 1045.</t>
  </si>
  <si>
    <t>Rodamiento</t>
  </si>
  <si>
    <t>Rodamiento rigidos de bolas, baja friccion baja vibración. Capacez de soportar cargas radiales y axiales de facil montaje</t>
  </si>
  <si>
    <t>Tornillos y tuercas</t>
  </si>
  <si>
    <t>20 Tornillos M4 pequeños, 14 Tornillos M4 medianos, 8 tornillos largo 4 Tornillos m8. Todos los tornillos Bristol. 15 tuercas para M4</t>
  </si>
  <si>
    <t>Tornillos estructura</t>
  </si>
  <si>
    <t>20 tornillos M8 para la estructura  del brazo</t>
  </si>
  <si>
    <t>Broca</t>
  </si>
  <si>
    <t xml:space="preserve">Compra </t>
  </si>
  <si>
    <t>Broca para M4. (3.3 mm)</t>
  </si>
  <si>
    <t>Machos</t>
  </si>
  <si>
    <t>Únicamente vendían el paquete x3. Se compró un macho para poder hacer el roscado de las perforaciones realizadas en las poleas.</t>
  </si>
  <si>
    <t>Raspberry PI</t>
  </si>
  <si>
    <t>Préstamo</t>
  </si>
  <si>
    <t>Tarjeta de desarrollo Raspberry PI prestada por el profesor Luis Miguel Mendez del laboratorio de Mecatrónica.</t>
  </si>
  <si>
    <t xml:space="preserve">Arduino UNO </t>
  </si>
  <si>
    <t xml:space="preserve">Arduino UNO cuya finalidad es cumplir con el protocolo de comunicacion tipo CAN </t>
  </si>
  <si>
    <t>Fuente de alimentación 24 V 25 A monofase</t>
  </si>
  <si>
    <t>Fuente de alimentación 24 V 30 A con capacidad para 3 consumidores</t>
  </si>
  <si>
    <t xml:space="preserve">Servomotores replica MIT </t>
  </si>
  <si>
    <t xml:space="preserve">Servomotores Replica MIT robot CHEETAH puestos a disposición por el profesor Ricardo Emiro Ramirez Heredia. Los motores cuentan con protocolo de comunicación tipo CAN </t>
  </si>
  <si>
    <t>Modulo CAN BUS MCP2515</t>
  </si>
  <si>
    <t xml:space="preserve">Modulo de comunicación CAN </t>
  </si>
  <si>
    <t>Programador STLINK V2</t>
  </si>
  <si>
    <t>Programador STLINK VERSION 2.0</t>
  </si>
  <si>
    <t>Extensor USB Macho-hembra 3M</t>
  </si>
  <si>
    <t>Extensor entrada USB macho-hembra con fn de practicidad</t>
  </si>
  <si>
    <t>Cable Mini USB</t>
  </si>
  <si>
    <t>Cable mini USB</t>
  </si>
  <si>
    <t>Membresia Patreon</t>
  </si>
  <si>
    <t>Membresia plataforma patreon con fin de aprender la comunicación con los servomotes</t>
  </si>
  <si>
    <t>USB A TTL FT232</t>
  </si>
  <si>
    <t xml:space="preserve">usb ATTL </t>
  </si>
  <si>
    <t>Cable conexión PC</t>
  </si>
  <si>
    <t>Cable conexion PC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</si>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</sst>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 $]#,##0"/>
  </numFmts>
  <fonts count="7">
    <font>
      <sz val="10.0"/>
      <color rgb="FF000000"/>
      <name val="Arial"/>
      <scheme val="minor"/>
    </font>
    <font>
      <b/>
      <sz val="20.0"/>
      <color theme="1"/>
      <name val="Times New Roman"/>
    </font>
    <font/>
    <font>
      <color theme="1"/>
      <name val="Times New Roman"/>
    </font>
    <font>
      <b/>
      <color theme="1"/>
      <name val="Times New Roman"/>
    </font>
    <font>
      <sz val="12.0"/>
      <color theme="1"/>
      <name val="Times New Roman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4" fillId="2" fontId="4" numFmtId="0" xfId="0" applyAlignment="1" applyBorder="1" applyFill="1" applyFont="1">
      <alignment horizontal="center" readingOrder="0" shrinkToFit="0" vertical="center" wrapText="1"/>
    </xf>
    <xf borderId="4" fillId="3" fontId="5" numFmtId="0" xfId="0" applyAlignment="1" applyBorder="1" applyFill="1" applyFont="1">
      <alignment horizontal="center" readingOrder="0" shrinkToFit="0" vertical="center" wrapText="1"/>
    </xf>
    <xf borderId="4" fillId="3" fontId="5" numFmtId="164" xfId="0" applyAlignment="1" applyBorder="1" applyFont="1" applyNumberFormat="1">
      <alignment horizontal="center" readingOrder="0" shrinkToFit="0" vertical="center" wrapText="1"/>
    </xf>
    <xf borderId="4" fillId="4" fontId="5" numFmtId="0" xfId="0" applyAlignment="1" applyBorder="1" applyFill="1" applyFont="1">
      <alignment horizontal="center" readingOrder="0" shrinkToFit="0" vertical="center" wrapText="1"/>
    </xf>
    <xf borderId="4" fillId="4" fontId="5" numFmtId="164" xfId="0" applyAlignment="1" applyBorder="1" applyFont="1" applyNumberFormat="1">
      <alignment horizontal="center" readingOrder="0" shrinkToFit="0" vertical="center" wrapText="1"/>
    </xf>
    <xf borderId="5" fillId="4" fontId="5" numFmtId="0" xfId="0" applyAlignment="1" applyBorder="1" applyFont="1">
      <alignment horizontal="center" readingOrder="0" shrinkToFit="0" vertical="center" wrapText="1"/>
    </xf>
    <xf borderId="5" fillId="4" fontId="5" numFmtId="164" xfId="0" applyAlignment="1" applyBorder="1" applyFont="1" applyNumberFormat="1">
      <alignment horizontal="center" readingOrder="0" shrinkToFit="0" vertical="center" wrapText="1"/>
    </xf>
    <xf borderId="6" fillId="3" fontId="2" numFmtId="0" xfId="0" applyBorder="1" applyFont="1"/>
    <xf borderId="4" fillId="4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4" fillId="4" fontId="5" numFmtId="0" xfId="0" applyAlignment="1" applyBorder="1" applyFont="1">
      <alignment horizontal="center" shrinkToFit="0" vertical="center" wrapText="1"/>
    </xf>
    <xf borderId="4" fillId="5" fontId="3" numFmtId="164" xfId="0" applyAlignment="1" applyBorder="1" applyFill="1" applyFont="1" applyNumberFormat="1">
      <alignment horizontal="center" readingOrder="0" shrinkToFit="0" vertical="center" wrapText="1"/>
    </xf>
    <xf borderId="4" fillId="5" fontId="5" numFmtId="164" xfId="0" applyAlignment="1" applyBorder="1" applyFont="1" applyNumberFormat="1">
      <alignment horizontal="center" readingOrder="0" shrinkToFit="0" vertical="center" wrapText="1"/>
    </xf>
    <xf borderId="4" fillId="5" fontId="5" numFmtId="0" xfId="0" applyAlignment="1" applyBorder="1" applyFont="1">
      <alignment horizontal="center" readingOrder="0" shrinkToFit="0" vertical="center" wrapText="1"/>
    </xf>
    <xf borderId="1" fillId="6" fontId="5" numFmtId="0" xfId="0" applyAlignment="1" applyBorder="1" applyFill="1" applyFont="1">
      <alignment horizontal="center" readingOrder="0" shrinkToFit="0" vertical="center" wrapText="1"/>
    </xf>
    <xf borderId="2" fillId="3" fontId="2" numFmtId="0" xfId="0" applyBorder="1" applyFont="1"/>
    <xf borderId="3" fillId="3" fontId="2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5"/>
    <col customWidth="1" min="2" max="4" width="34.38"/>
    <col customWidth="1" min="5" max="5" width="40.63"/>
    <col customWidth="1" min="6" max="6" width="25.13"/>
    <col customWidth="1" min="7" max="7" width="40.63"/>
  </cols>
  <sheetData>
    <row r="1" ht="41.25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41.2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>
        <v>1.0</v>
      </c>
      <c r="B3" s="6" t="s">
        <v>8</v>
      </c>
      <c r="C3" s="6" t="s">
        <v>9</v>
      </c>
      <c r="D3" s="7">
        <f>277000/3</f>
        <v>92333.33333</v>
      </c>
      <c r="E3" s="7">
        <v>260000.0</v>
      </c>
      <c r="F3" s="6" t="s">
        <v>10</v>
      </c>
      <c r="G3" s="6" t="s">
        <v>11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68.25" customHeight="1">
      <c r="A4" s="8">
        <v>2.0</v>
      </c>
      <c r="B4" s="8" t="s">
        <v>12</v>
      </c>
      <c r="C4" s="8">
        <v>12.0</v>
      </c>
      <c r="D4" s="9">
        <v>4900.0</v>
      </c>
      <c r="E4" s="9">
        <f t="shared" ref="E4:E9" si="1">D4*C4</f>
        <v>58800</v>
      </c>
      <c r="F4" s="8" t="s">
        <v>10</v>
      </c>
      <c r="G4" s="8" t="s">
        <v>13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68.25" customHeight="1">
      <c r="A5" s="6">
        <v>3.0</v>
      </c>
      <c r="B5" s="6" t="s">
        <v>14</v>
      </c>
      <c r="C5" s="6">
        <v>29.0</v>
      </c>
      <c r="D5" s="7">
        <v>2500.0</v>
      </c>
      <c r="E5" s="7">
        <f t="shared" si="1"/>
        <v>72500</v>
      </c>
      <c r="F5" s="6" t="s">
        <v>10</v>
      </c>
      <c r="G5" s="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68.25" customHeight="1">
      <c r="A6" s="8">
        <v>4.0</v>
      </c>
      <c r="B6" s="8" t="s">
        <v>15</v>
      </c>
      <c r="C6" s="8">
        <v>7.0</v>
      </c>
      <c r="D6" s="9">
        <v>2500.0</v>
      </c>
      <c r="E6" s="9">
        <f t="shared" si="1"/>
        <v>17500</v>
      </c>
      <c r="F6" s="8" t="s">
        <v>10</v>
      </c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68.25" customHeight="1">
      <c r="A7" s="6">
        <v>3.0</v>
      </c>
      <c r="B7" s="6" t="s">
        <v>16</v>
      </c>
      <c r="C7" s="6">
        <v>10.0</v>
      </c>
      <c r="D7" s="7">
        <v>800.0</v>
      </c>
      <c r="E7" s="7">
        <f t="shared" si="1"/>
        <v>8000</v>
      </c>
      <c r="F7" s="6" t="s">
        <v>10</v>
      </c>
      <c r="G7" s="6" t="s">
        <v>17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68.25" customHeight="1">
      <c r="A8" s="8">
        <v>4.0</v>
      </c>
      <c r="B8" s="8" t="s">
        <v>18</v>
      </c>
      <c r="C8" s="8">
        <v>2.0</v>
      </c>
      <c r="D8" s="9">
        <f>59000*1.19</f>
        <v>70210</v>
      </c>
      <c r="E8" s="9">
        <f t="shared" si="1"/>
        <v>140420</v>
      </c>
      <c r="F8" s="8" t="s">
        <v>10</v>
      </c>
      <c r="G8" s="8" t="s">
        <v>19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68.25" customHeight="1">
      <c r="A9" s="6">
        <v>5.0</v>
      </c>
      <c r="B9" s="6" t="s">
        <v>20</v>
      </c>
      <c r="C9" s="6">
        <v>1.0</v>
      </c>
      <c r="D9" s="7">
        <f>38000*1.19</f>
        <v>45220</v>
      </c>
      <c r="E9" s="7">
        <f t="shared" si="1"/>
        <v>45220</v>
      </c>
      <c r="F9" s="6" t="s">
        <v>10</v>
      </c>
      <c r="G9" s="6" t="s">
        <v>21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68.25" customHeight="1">
      <c r="A10" s="8">
        <v>6.0</v>
      </c>
      <c r="B10" s="10" t="s">
        <v>22</v>
      </c>
      <c r="C10" s="10">
        <v>3.0</v>
      </c>
      <c r="D10" s="11">
        <v>0.0</v>
      </c>
      <c r="E10" s="11">
        <f>92500+20000+65000</f>
        <v>177500</v>
      </c>
      <c r="F10" s="10" t="s">
        <v>23</v>
      </c>
      <c r="G10" s="8" t="s">
        <v>24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68.25" customHeight="1">
      <c r="A11" s="6">
        <v>7.0</v>
      </c>
      <c r="B11" s="12"/>
      <c r="C11" s="12"/>
      <c r="D11" s="12"/>
      <c r="E11" s="12"/>
      <c r="F11" s="12"/>
      <c r="G11" s="6" t="s">
        <v>25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68.25" customHeight="1">
      <c r="A12" s="8">
        <v>8.0</v>
      </c>
      <c r="B12" s="8" t="s">
        <v>26</v>
      </c>
      <c r="C12" s="8">
        <v>1.0</v>
      </c>
      <c r="D12" s="9">
        <v>0.0</v>
      </c>
      <c r="E12" s="9">
        <f t="shared" ref="E12:E14" si="2">D12*C12</f>
        <v>0</v>
      </c>
      <c r="F12" s="8" t="s">
        <v>23</v>
      </c>
      <c r="G12" s="8" t="s">
        <v>27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68.25" customHeight="1">
      <c r="A13" s="6">
        <v>9.0</v>
      </c>
      <c r="B13" s="6" t="s">
        <v>28</v>
      </c>
      <c r="C13" s="6">
        <v>1.0</v>
      </c>
      <c r="D13" s="7"/>
      <c r="E13" s="7">
        <f t="shared" si="2"/>
        <v>0</v>
      </c>
      <c r="F13" s="6" t="s">
        <v>29</v>
      </c>
      <c r="G13" s="6" t="s">
        <v>30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68.25" customHeight="1">
      <c r="A14" s="8">
        <v>10.0</v>
      </c>
      <c r="B14" s="8" t="s">
        <v>31</v>
      </c>
      <c r="C14" s="8">
        <v>2.0</v>
      </c>
      <c r="D14" s="9">
        <v>12000.0</v>
      </c>
      <c r="E14" s="9">
        <f t="shared" si="2"/>
        <v>24000</v>
      </c>
      <c r="F14" s="8" t="s">
        <v>10</v>
      </c>
      <c r="G14" s="8" t="s">
        <v>32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68.25" customHeight="1">
      <c r="A15" s="6">
        <v>11.0</v>
      </c>
      <c r="B15" s="6" t="s">
        <v>33</v>
      </c>
      <c r="C15" s="6">
        <v>61.0</v>
      </c>
      <c r="D15" s="7"/>
      <c r="E15" s="7">
        <f>9800+18000</f>
        <v>27800</v>
      </c>
      <c r="F15" s="6" t="s">
        <v>10</v>
      </c>
      <c r="G15" s="6" t="s">
        <v>34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68.25" customHeight="1">
      <c r="A16" s="8">
        <v>12.0</v>
      </c>
      <c r="B16" s="8" t="s">
        <v>35</v>
      </c>
      <c r="C16" s="8">
        <v>26.0</v>
      </c>
      <c r="D16" s="9">
        <v>1100.0</v>
      </c>
      <c r="E16" s="9">
        <f>C16*D16</f>
        <v>28600</v>
      </c>
      <c r="F16" s="8" t="s">
        <v>10</v>
      </c>
      <c r="G16" s="8" t="s">
        <v>36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68.25" customHeight="1">
      <c r="A17" s="6">
        <v>13.0</v>
      </c>
      <c r="B17" s="6" t="s">
        <v>37</v>
      </c>
      <c r="C17" s="6">
        <v>1.0</v>
      </c>
      <c r="D17" s="7">
        <v>5000.0</v>
      </c>
      <c r="E17" s="7">
        <f t="shared" ref="E17:E22" si="3">D17*C17</f>
        <v>5000</v>
      </c>
      <c r="F17" s="6" t="s">
        <v>38</v>
      </c>
      <c r="G17" s="6" t="s">
        <v>39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68.25" customHeight="1">
      <c r="A18" s="8">
        <v>14.0</v>
      </c>
      <c r="B18" s="8" t="s">
        <v>40</v>
      </c>
      <c r="C18" s="8">
        <v>3.0</v>
      </c>
      <c r="D18" s="9">
        <f>15000/3</f>
        <v>5000</v>
      </c>
      <c r="E18" s="9">
        <f t="shared" si="3"/>
        <v>15000</v>
      </c>
      <c r="F18" s="8" t="s">
        <v>10</v>
      </c>
      <c r="G18" s="8" t="s">
        <v>41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68.25" customHeight="1">
      <c r="A19" s="6">
        <v>15.0</v>
      </c>
      <c r="B19" s="6" t="s">
        <v>42</v>
      </c>
      <c r="C19" s="6">
        <v>1.0</v>
      </c>
      <c r="D19" s="7">
        <v>0.0</v>
      </c>
      <c r="E19" s="7">
        <f t="shared" si="3"/>
        <v>0</v>
      </c>
      <c r="F19" s="6" t="s">
        <v>43</v>
      </c>
      <c r="G19" s="6" t="s">
        <v>44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68.25" customHeight="1">
      <c r="A20" s="8">
        <v>16.0</v>
      </c>
      <c r="B20" s="8" t="s">
        <v>45</v>
      </c>
      <c r="C20" s="8">
        <v>1.0</v>
      </c>
      <c r="D20" s="9">
        <v>0.0</v>
      </c>
      <c r="E20" s="9">
        <f t="shared" si="3"/>
        <v>0</v>
      </c>
      <c r="F20" s="8" t="s">
        <v>43</v>
      </c>
      <c r="G20" s="8" t="s">
        <v>46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68.25" customHeight="1">
      <c r="A21" s="6">
        <v>17.0</v>
      </c>
      <c r="B21" s="6" t="s">
        <v>47</v>
      </c>
      <c r="C21" s="6">
        <v>1.0</v>
      </c>
      <c r="D21" s="7">
        <v>125000.0</v>
      </c>
      <c r="E21" s="7">
        <f t="shared" si="3"/>
        <v>125000</v>
      </c>
      <c r="F21" s="6" t="s">
        <v>10</v>
      </c>
      <c r="G21" s="6" t="s">
        <v>48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68.25" customHeight="1">
      <c r="A22" s="8">
        <v>18.0</v>
      </c>
      <c r="B22" s="8" t="s">
        <v>49</v>
      </c>
      <c r="C22" s="8">
        <v>3.0</v>
      </c>
      <c r="D22" s="9">
        <v>0.0</v>
      </c>
      <c r="E22" s="9">
        <f t="shared" si="3"/>
        <v>0</v>
      </c>
      <c r="F22" s="8" t="s">
        <v>43</v>
      </c>
      <c r="G22" s="8" t="s">
        <v>50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68.25" customHeight="1">
      <c r="A23" s="6">
        <v>19.0</v>
      </c>
      <c r="B23" s="6" t="s">
        <v>51</v>
      </c>
      <c r="C23" s="6">
        <v>1.0</v>
      </c>
      <c r="D23" s="7">
        <v>45520.0</v>
      </c>
      <c r="E23" s="7">
        <f>D23*C23+15000</f>
        <v>60520</v>
      </c>
      <c r="F23" s="6" t="s">
        <v>10</v>
      </c>
      <c r="G23" s="6" t="s">
        <v>52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68.25" customHeight="1">
      <c r="A24" s="8">
        <v>20.0</v>
      </c>
      <c r="B24" s="8" t="s">
        <v>53</v>
      </c>
      <c r="C24" s="8">
        <v>1.0</v>
      </c>
      <c r="D24" s="9">
        <v>29400.0</v>
      </c>
      <c r="E24" s="9">
        <f t="shared" ref="E24:E29" si="4">D24*C24</f>
        <v>29400</v>
      </c>
      <c r="F24" s="8" t="s">
        <v>10</v>
      </c>
      <c r="G24" s="8" t="s">
        <v>54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68.25" customHeight="1">
      <c r="A25" s="6">
        <v>21.0</v>
      </c>
      <c r="B25" s="6" t="s">
        <v>55</v>
      </c>
      <c r="C25" s="6">
        <v>1.0</v>
      </c>
      <c r="D25" s="7">
        <v>18261.0</v>
      </c>
      <c r="E25" s="7">
        <f t="shared" si="4"/>
        <v>18261</v>
      </c>
      <c r="F25" s="6" t="s">
        <v>10</v>
      </c>
      <c r="G25" s="6" t="s">
        <v>56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68.25" customHeight="1">
      <c r="A26" s="8">
        <v>22.0</v>
      </c>
      <c r="B26" s="8" t="s">
        <v>57</v>
      </c>
      <c r="C26" s="13">
        <v>1.0</v>
      </c>
      <c r="D26" s="13">
        <v>13600.0</v>
      </c>
      <c r="E26" s="8">
        <f t="shared" si="4"/>
        <v>13600</v>
      </c>
      <c r="F26" s="8" t="s">
        <v>10</v>
      </c>
      <c r="G26" s="13" t="s">
        <v>58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4"/>
      <c r="X26" s="4"/>
      <c r="Y26" s="4"/>
      <c r="Z26" s="4"/>
      <c r="AA26" s="4"/>
    </row>
    <row r="27" ht="68.25" customHeight="1">
      <c r="A27" s="6">
        <v>23.0</v>
      </c>
      <c r="B27" s="6" t="s">
        <v>59</v>
      </c>
      <c r="C27" s="6">
        <v>1.0</v>
      </c>
      <c r="D27" s="7">
        <v>44030.0</v>
      </c>
      <c r="E27" s="7">
        <f t="shared" si="4"/>
        <v>44030</v>
      </c>
      <c r="F27" s="6" t="s">
        <v>10</v>
      </c>
      <c r="G27" s="6" t="s">
        <v>60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68.25" customHeight="1">
      <c r="A28" s="8">
        <v>24.0</v>
      </c>
      <c r="B28" s="8" t="s">
        <v>61</v>
      </c>
      <c r="C28" s="8">
        <v>1.0</v>
      </c>
      <c r="D28" s="9">
        <v>13000.0</v>
      </c>
      <c r="E28" s="9">
        <f t="shared" si="4"/>
        <v>13000</v>
      </c>
      <c r="F28" s="8" t="s">
        <v>10</v>
      </c>
      <c r="G28" s="8" t="s">
        <v>62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68.25" customHeight="1">
      <c r="A29" s="6">
        <v>25.0</v>
      </c>
      <c r="B29" s="6" t="s">
        <v>63</v>
      </c>
      <c r="C29" s="6">
        <v>1.0</v>
      </c>
      <c r="D29" s="7">
        <v>15000.0</v>
      </c>
      <c r="E29" s="7">
        <f t="shared" si="4"/>
        <v>15000</v>
      </c>
      <c r="F29" s="6" t="s">
        <v>10</v>
      </c>
      <c r="G29" s="6" t="s">
        <v>64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68.25" customHeight="1">
      <c r="A30" s="8"/>
      <c r="B30" s="15"/>
      <c r="C30" s="15"/>
      <c r="D30" s="16" t="s">
        <v>65</v>
      </c>
      <c r="E30" s="17">
        <f>SUM(E3:E29)</f>
        <v>1199151</v>
      </c>
      <c r="F30" s="18"/>
      <c r="G30" s="15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22.5" customHeight="1">
      <c r="A31" s="19"/>
      <c r="B31" s="20"/>
      <c r="C31" s="20"/>
      <c r="D31" s="20"/>
      <c r="E31" s="20"/>
      <c r="F31" s="20"/>
      <c r="G31" s="2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68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ht="68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ht="68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ht="68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ht="68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ht="68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68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ht="68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ht="68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ht="68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</sheetData>
  <mergeCells count="7">
    <mergeCell ref="A1:G1"/>
    <mergeCell ref="B10:B11"/>
    <mergeCell ref="C10:C11"/>
    <mergeCell ref="D10:D11"/>
    <mergeCell ref="E10:E11"/>
    <mergeCell ref="F10:F11"/>
    <mergeCell ref="A31:G3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