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redondo\Dropbox\Transporte_interno\Máster\Ciencia de Datos\TFM\Epidemiología\"/>
    </mc:Choice>
  </mc:AlternateContent>
  <xr:revisionPtr revIDLastSave="0" documentId="13_ncr:1_{F19477BC-E0A2-4B8A-AFA0-24BC35856B05}" xr6:coauthVersionLast="36" xr6:coauthVersionMax="36" xr10:uidLastSave="{00000000-0000-0000-0000-000000000000}"/>
  <bookViews>
    <workbookView xWindow="920" yWindow="1320" windowWidth="21340" windowHeight="17920" tabRatio="500" firstSheet="1" activeTab="1" xr2:uid="{00000000-000D-0000-FFFF-FFFF00000000}"/>
  </bookViews>
  <sheets>
    <sheet name="ref" sheetId="10" r:id="rId1"/>
    <sheet name="incidencia" sheetId="15" r:id="rId2"/>
    <sheet name="mortalidad" sheetId="16" r:id="rId3"/>
    <sheet name="prevalencia" sheetId="17" r:id="rId4"/>
    <sheet name="supervivencia" sheetId="18" r:id="rId5"/>
  </sheet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5" l="1"/>
  <c r="F29" i="15"/>
  <c r="G29" i="15"/>
  <c r="H29" i="15"/>
  <c r="G22" i="17" l="1"/>
  <c r="G23" i="17"/>
  <c r="E22" i="17"/>
  <c r="E23" i="17"/>
  <c r="C22" i="17"/>
  <c r="C23" i="17"/>
  <c r="C21" i="17"/>
  <c r="C29" i="16"/>
  <c r="C30" i="16"/>
  <c r="C31" i="16"/>
  <c r="C28" i="16"/>
  <c r="E21" i="17" l="1"/>
  <c r="G21" i="17"/>
  <c r="C29" i="15"/>
  <c r="C30" i="15"/>
  <c r="C31" i="15"/>
  <c r="C28" i="15"/>
  <c r="K2" i="10"/>
  <c r="K16" i="10"/>
  <c r="K9" i="10"/>
  <c r="K4" i="10"/>
  <c r="K5" i="10"/>
  <c r="K6" i="10"/>
  <c r="K7" i="10"/>
  <c r="K8" i="10"/>
  <c r="K10" i="10"/>
  <c r="K11" i="10"/>
  <c r="K12" i="10"/>
  <c r="K13" i="10"/>
  <c r="K14" i="10"/>
  <c r="K15" i="10"/>
  <c r="K3" i="10"/>
  <c r="J4" i="10"/>
  <c r="J5" i="10"/>
  <c r="J6" i="10"/>
  <c r="J7" i="10"/>
  <c r="J8" i="10"/>
</calcChain>
</file>

<file path=xl/sharedStrings.xml><?xml version="1.0" encoding="utf-8"?>
<sst xmlns="http://schemas.openxmlformats.org/spreadsheetml/2006/main" count="184" uniqueCount="66">
  <si>
    <t>Sexo</t>
  </si>
  <si>
    <t>Colon</t>
  </si>
  <si>
    <t>Recto</t>
  </si>
  <si>
    <t>Pulmón</t>
  </si>
  <si>
    <t>Próstata</t>
  </si>
  <si>
    <t>Estómago</t>
  </si>
  <si>
    <t>Mama</t>
  </si>
  <si>
    <t>Cuerpo uterino</t>
  </si>
  <si>
    <t>Ovario</t>
  </si>
  <si>
    <t>MAPE</t>
  </si>
  <si>
    <t>C3</t>
  </si>
  <si>
    <t>L</t>
  </si>
  <si>
    <t>C1</t>
  </si>
  <si>
    <t>C5</t>
  </si>
  <si>
    <t xml:space="preserve">Vejiga </t>
  </si>
  <si>
    <t>Otros</t>
  </si>
  <si>
    <t>\begin{tabular}[l]{@{}l@{}}Mejor\\ escenario\end{tabular}</t>
  </si>
  <si>
    <t>\multirow{8}{*}{Hombres}</t>
  </si>
  <si>
    <t>\multirow{8}{*}{Mujeres}</t>
  </si>
  <si>
    <t>\begin{tabular}[l]{@{}l@{}}Localización\\ anatómica\end{tabular}</t>
  </si>
  <si>
    <t>Mejor $\alpha$</t>
  </si>
  <si>
    <t>\begin{tabular}[l]{@{}l@{}}MAPE suavizado exponencial\end{tabular}</t>
  </si>
  <si>
    <t>España</t>
  </si>
  <si>
    <t>N</t>
  </si>
  <si>
    <t>TB</t>
  </si>
  <si>
    <t>ASR-W</t>
  </si>
  <si>
    <t>HOMBRES</t>
  </si>
  <si>
    <t>MUJERES</t>
  </si>
  <si>
    <t>AMBOS SEXOS</t>
  </si>
  <si>
    <t>Prev-1-year</t>
  </si>
  <si>
    <t>Prev-3-year</t>
  </si>
  <si>
    <t>Prev-5-year</t>
  </si>
  <si>
    <t>Rate-5-year</t>
  </si>
  <si>
    <t>Rate-1-year</t>
  </si>
  <si>
    <t>Rate-3-year</t>
  </si>
  <si>
    <t>GCO (IARC, WHO)</t>
  </si>
  <si>
    <t>Mundo, 2018</t>
  </si>
  <si>
    <t>Europa, 2018</t>
  </si>
  <si>
    <t>ASR-E new</t>
  </si>
  <si>
    <t>ASR-E old</t>
  </si>
  <si>
    <t>España, 2020</t>
  </si>
  <si>
    <t>REDECAN informe web</t>
  </si>
  <si>
    <t>España, 2018</t>
  </si>
  <si>
    <t>En ECIS, 2000-2007, con datos de:</t>
  </si>
  <si>
    <t>Media europea</t>
  </si>
  <si>
    <t>En REDECAN:</t>
  </si>
  <si>
    <t>informe 2000-2007</t>
  </si>
  <si>
    <t>informe 2002-2013</t>
  </si>
  <si>
    <t>con:</t>
  </si>
  <si>
    <t>y SO-SR a 1, 3, 5 años por sexos (pero sin datos para ambos sexos)</t>
  </si>
  <si>
    <t>datos por grupo de edad</t>
  </si>
  <si>
    <t>datos de periodos 2002-2007 y 2008-2013</t>
  </si>
  <si>
    <t>SO y SN a 1, 3 y 5 años por sexos (pero sin ambos sexos)</t>
  </si>
  <si>
    <t>GLOBOCAN tiene datos de Europa, pero no son EU+EFTA así que los datos son mucho mayores</t>
  </si>
  <si>
    <t>GLOBOCAN tiene datos de España 2018</t>
  </si>
  <si>
    <t>SE PODRÍAN USAR TAMBIÉN DATOS DE ECIS - ESPAÑA 2018 PARA FACILITAR LA COMPARACION</t>
  </si>
  <si>
    <t>Y QUIZÁ PRESENTAR APARTE LOS DATOS DE REDECAN QUE ESTÁN MÁS ACTUALIZADOS</t>
  </si>
  <si>
    <t>DUDA SI PARA ESPAÑA USAR ECIS o MSCBS….</t>
  </si>
  <si>
    <t>c22</t>
  </si>
  <si>
    <t>liver</t>
  </si>
  <si>
    <t>hígado</t>
  </si>
  <si>
    <t>rank</t>
  </si>
  <si>
    <t>higado</t>
  </si>
  <si>
    <t xml:space="preserve">MSCBS </t>
  </si>
  <si>
    <t>ECIS (Europe)</t>
  </si>
  <si>
    <t xml:space="preserve">ECIS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</si>
</sst>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Fill="1"/>
    <xf numFmtId="0" fontId="0" fillId="0" borderId="0" xfId="0" applyAlignment="1"/>
    <xf numFmtId="164" fontId="0" fillId="0" borderId="0" xfId="0" applyNumberFormat="1" applyFill="1"/>
    <xf numFmtId="2" fontId="0" fillId="0" borderId="0" xfId="0" applyNumberFormat="1" applyFill="1"/>
    <xf numFmtId="2" fontId="0" fillId="0" borderId="0" xfId="0" applyNumberFormat="1"/>
    <xf numFmtId="164" fontId="3" fillId="0" borderId="0" xfId="0" applyNumberFormat="1" applyFont="1" applyFill="1"/>
    <xf numFmtId="0" fontId="3" fillId="0" borderId="0" xfId="0" applyFont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/>
    <xf numFmtId="0" fontId="0" fillId="0" borderId="0" xfId="0" applyFont="1" applyFill="1" applyBorder="1"/>
    <xf numFmtId="0" fontId="0" fillId="0" borderId="2" xfId="0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6" fillId="0" borderId="0" xfId="0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3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181D9D"/>
      <color rgb="FF3366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17"/>
  <sheetViews>
    <sheetView workbookViewId="0">
      <selection activeCell="J8" sqref="J8"/>
    </sheetView>
  </sheetViews>
  <sheetFormatPr baseColWidth="10" defaultRowHeight="15.5" x14ac:dyDescent="0.35"/>
  <cols>
    <col min="3" max="3" width="54.1640625" bestFit="1" customWidth="1"/>
    <col min="10" max="10" width="22" bestFit="1" customWidth="1"/>
  </cols>
  <sheetData>
    <row r="2" spans="2:11" ht="108.5" x14ac:dyDescent="0.35">
      <c r="B2" t="s">
        <v>0</v>
      </c>
      <c r="C2" t="s">
        <v>19</v>
      </c>
      <c r="D2" t="s">
        <v>9</v>
      </c>
      <c r="E2" s="1" t="s">
        <v>16</v>
      </c>
      <c r="F2" s="1" t="s">
        <v>21</v>
      </c>
      <c r="G2" s="1" t="s">
        <v>20</v>
      </c>
      <c r="H2" s="1"/>
      <c r="K2" t="str">
        <f>B2 &amp; "&amp;" &amp;C2 &amp; "&amp;" &amp; D2 &amp; "&amp;" &amp; E2 &amp; "&amp;" &amp;F2  &amp; "&amp;" &amp;G2  &amp;"\\ \hline"</f>
        <v>Sexo&amp;\begin{tabular}[l]{@{}l@{}}Localización\\ anatómica\end{tabular}&amp;MAPE&amp;\begin{tabular}[l]{@{}l@{}}Mejor\\ escenario\end{tabular}&amp;\begin{tabular}[l]{@{}l@{}}MAPE suavizado exponencial\end{tabular}&amp;Mejor $\alpha$\\ \hline</v>
      </c>
    </row>
    <row r="3" spans="2:11" x14ac:dyDescent="0.35">
      <c r="B3" s="3">
        <v>114</v>
      </c>
      <c r="C3" t="s">
        <v>1</v>
      </c>
      <c r="D3">
        <v>8.6</v>
      </c>
      <c r="E3" t="s">
        <v>10</v>
      </c>
      <c r="F3" s="7">
        <v>7.3</v>
      </c>
      <c r="G3" s="5">
        <v>0.1</v>
      </c>
      <c r="J3" t="s">
        <v>17</v>
      </c>
      <c r="K3" t="str">
        <f>"&amp;"&amp;C3&amp;"&amp;"&amp;D3&amp;"&amp;"&amp;E3&amp;"&amp;"&amp;F3&amp;"&amp;"&amp;G3&amp;"\\"</f>
        <v>&amp;Colon&amp;8,6&amp;C3&amp;7,3&amp;0,1\\</v>
      </c>
    </row>
    <row r="4" spans="2:11" x14ac:dyDescent="0.35">
      <c r="B4" s="3">
        <v>115</v>
      </c>
      <c r="C4" t="s">
        <v>2</v>
      </c>
      <c r="D4">
        <v>16.8</v>
      </c>
      <c r="E4" t="s">
        <v>10</v>
      </c>
      <c r="F4" s="7">
        <v>12.5</v>
      </c>
      <c r="G4" s="5">
        <v>0.4</v>
      </c>
      <c r="J4" t="str">
        <f>REPT(" ",LEN(J3))</f>
        <v xml:space="preserve">                        </v>
      </c>
      <c r="K4" t="str">
        <f t="shared" ref="K4:K15" si="0">"&amp;"&amp;C4&amp;"&amp;"&amp;D4&amp;"&amp;"&amp;E4&amp;"&amp;"&amp;F4&amp;"&amp;"&amp;G4&amp;"\\"</f>
        <v>&amp;Recto&amp;16,8&amp;C3&amp;12,5&amp;0,4\\</v>
      </c>
    </row>
    <row r="5" spans="2:11" x14ac:dyDescent="0.35">
      <c r="B5" s="3">
        <v>116</v>
      </c>
      <c r="C5" t="s">
        <v>3</v>
      </c>
      <c r="D5" s="8">
        <v>4.5</v>
      </c>
      <c r="E5" t="s">
        <v>10</v>
      </c>
      <c r="F5" s="4">
        <v>4.5999999999999996</v>
      </c>
      <c r="G5" s="5">
        <v>0.35</v>
      </c>
      <c r="J5" t="str">
        <f t="shared" ref="J5:J8" si="1">REPT(" ",LEN(J4))</f>
        <v xml:space="preserve">                        </v>
      </c>
      <c r="K5" t="str">
        <f t="shared" si="0"/>
        <v>&amp;Pulmón&amp;4,5&amp;C3&amp;4,6&amp;0,35\\</v>
      </c>
    </row>
    <row r="6" spans="2:11" x14ac:dyDescent="0.35">
      <c r="B6" s="3">
        <v>117</v>
      </c>
      <c r="C6" t="s">
        <v>4</v>
      </c>
      <c r="D6" s="8">
        <v>27.4</v>
      </c>
      <c r="E6" t="s">
        <v>11</v>
      </c>
      <c r="F6" s="4">
        <v>28.9</v>
      </c>
      <c r="G6" s="5">
        <v>0.8</v>
      </c>
      <c r="J6" t="str">
        <f t="shared" si="1"/>
        <v xml:space="preserve">                        </v>
      </c>
      <c r="K6" t="str">
        <f t="shared" si="0"/>
        <v>&amp;Próstata&amp;27,4&amp;L&amp;28,9&amp;0,8\\</v>
      </c>
    </row>
    <row r="7" spans="2:11" x14ac:dyDescent="0.35">
      <c r="B7" s="3">
        <v>118</v>
      </c>
      <c r="C7" t="s">
        <v>14</v>
      </c>
      <c r="D7">
        <v>8.5</v>
      </c>
      <c r="E7" t="s">
        <v>12</v>
      </c>
      <c r="F7" s="7">
        <v>5.9</v>
      </c>
      <c r="G7" s="5">
        <v>0.6</v>
      </c>
      <c r="J7" t="str">
        <f t="shared" si="1"/>
        <v xml:space="preserve">                        </v>
      </c>
      <c r="K7" t="str">
        <f t="shared" si="0"/>
        <v>&amp;Vejiga &amp;8,5&amp;C1&amp;5,9&amp;0,6\\</v>
      </c>
    </row>
    <row r="8" spans="2:11" x14ac:dyDescent="0.35">
      <c r="B8" s="3">
        <v>119</v>
      </c>
      <c r="C8" t="s">
        <v>5</v>
      </c>
      <c r="D8">
        <v>14.1</v>
      </c>
      <c r="E8" t="s">
        <v>13</v>
      </c>
      <c r="F8" s="7">
        <v>13.3</v>
      </c>
      <c r="G8" s="5">
        <v>0.15</v>
      </c>
      <c r="J8" t="str">
        <f t="shared" si="1"/>
        <v xml:space="preserve">                        </v>
      </c>
      <c r="K8" t="str">
        <f t="shared" si="0"/>
        <v>&amp;Estómago&amp;14,1&amp;C5&amp;13,3&amp;0,15\\</v>
      </c>
    </row>
    <row r="9" spans="2:11" x14ac:dyDescent="0.35">
      <c r="B9" s="3">
        <v>199</v>
      </c>
      <c r="C9" t="s">
        <v>15</v>
      </c>
      <c r="D9" s="8">
        <v>3.5</v>
      </c>
      <c r="E9" t="s">
        <v>10</v>
      </c>
      <c r="F9" s="4">
        <v>3.9</v>
      </c>
      <c r="G9" s="5">
        <v>0.4</v>
      </c>
      <c r="K9" t="str">
        <f>"&amp;"&amp;C9&amp;"&amp;"&amp;D9&amp;"&amp;"&amp;E9&amp;"&amp;"&amp;F9&amp;"&amp;"&amp;G9&amp;"\\ \hline"</f>
        <v>&amp;Otros&amp;3,5&amp;C3&amp;3,9&amp;0,4\\ \hline</v>
      </c>
    </row>
    <row r="10" spans="2:11" x14ac:dyDescent="0.35">
      <c r="B10" s="3">
        <v>614</v>
      </c>
      <c r="C10" t="s">
        <v>1</v>
      </c>
      <c r="D10" s="8">
        <v>10</v>
      </c>
      <c r="E10" t="s">
        <v>13</v>
      </c>
      <c r="F10" s="4">
        <v>10.5</v>
      </c>
      <c r="G10" s="5">
        <v>1</v>
      </c>
      <c r="H10" s="2"/>
      <c r="J10" t="s">
        <v>18</v>
      </c>
      <c r="K10" t="str">
        <f t="shared" si="0"/>
        <v>&amp;Colon&amp;10&amp;C5&amp;10,5&amp;1\\</v>
      </c>
    </row>
    <row r="11" spans="2:11" x14ac:dyDescent="0.35">
      <c r="B11" s="3">
        <v>615</v>
      </c>
      <c r="C11" t="s">
        <v>2</v>
      </c>
      <c r="D11">
        <v>19.2</v>
      </c>
      <c r="E11" t="s">
        <v>10</v>
      </c>
      <c r="F11" s="7">
        <v>14.4</v>
      </c>
      <c r="G11" s="5">
        <v>0.25</v>
      </c>
      <c r="K11" t="str">
        <f t="shared" si="0"/>
        <v>&amp;Recto&amp;19,2&amp;C3&amp;14,4&amp;0,25\\</v>
      </c>
    </row>
    <row r="12" spans="2:11" x14ac:dyDescent="0.35">
      <c r="B12" s="3">
        <v>616</v>
      </c>
      <c r="C12" t="s">
        <v>3</v>
      </c>
      <c r="D12">
        <v>18.3</v>
      </c>
      <c r="E12" t="s">
        <v>11</v>
      </c>
      <c r="F12" s="7">
        <v>15.2</v>
      </c>
      <c r="G12" s="5">
        <v>0.5</v>
      </c>
      <c r="K12" t="str">
        <f t="shared" si="0"/>
        <v>&amp;Pulmón&amp;18,3&amp;L&amp;15,2&amp;0,5\\</v>
      </c>
    </row>
    <row r="13" spans="2:11" x14ac:dyDescent="0.35">
      <c r="B13" s="3">
        <v>617</v>
      </c>
      <c r="C13" t="s">
        <v>6</v>
      </c>
      <c r="D13">
        <v>14.8</v>
      </c>
      <c r="E13" t="s">
        <v>10</v>
      </c>
      <c r="F13" s="7">
        <v>13</v>
      </c>
      <c r="G13" s="5">
        <v>0.2</v>
      </c>
      <c r="K13" t="str">
        <f t="shared" si="0"/>
        <v>&amp;Mama&amp;14,8&amp;C3&amp;13&amp;0,2\\</v>
      </c>
    </row>
    <row r="14" spans="2:11" x14ac:dyDescent="0.35">
      <c r="B14" s="3">
        <v>618</v>
      </c>
      <c r="C14" t="s">
        <v>7</v>
      </c>
      <c r="D14" s="8">
        <v>17.3</v>
      </c>
      <c r="E14" t="s">
        <v>13</v>
      </c>
      <c r="F14" s="4">
        <v>35.799999999999997</v>
      </c>
      <c r="G14" s="5">
        <v>0.55000000000000004</v>
      </c>
      <c r="K14" t="str">
        <f t="shared" si="0"/>
        <v>&amp;Cuerpo uterino&amp;17,3&amp;C5&amp;35,8&amp;0,55\\</v>
      </c>
    </row>
    <row r="15" spans="2:11" x14ac:dyDescent="0.35">
      <c r="B15" s="3">
        <v>619</v>
      </c>
      <c r="C15" t="s">
        <v>8</v>
      </c>
      <c r="D15" s="8">
        <v>18.899999999999999</v>
      </c>
      <c r="E15" t="s">
        <v>11</v>
      </c>
      <c r="F15" s="4">
        <v>26.2</v>
      </c>
      <c r="G15" s="5">
        <v>0.85</v>
      </c>
      <c r="K15" t="str">
        <f t="shared" si="0"/>
        <v>&amp;Ovario&amp;18,9&amp;L&amp;26,2&amp;0,85\\</v>
      </c>
    </row>
    <row r="16" spans="2:11" x14ac:dyDescent="0.35">
      <c r="B16" s="3">
        <v>699</v>
      </c>
      <c r="C16" t="s">
        <v>15</v>
      </c>
      <c r="D16" s="8">
        <v>8.6999999999999993</v>
      </c>
      <c r="E16" t="s">
        <v>11</v>
      </c>
      <c r="F16" s="4">
        <v>11.8</v>
      </c>
      <c r="G16" s="5">
        <v>1</v>
      </c>
      <c r="K16" t="str">
        <f>"&amp;"&amp;C16&amp;"&amp;"&amp;D16&amp;"&amp;"&amp;E16&amp;"&amp;"&amp;F16&amp;"&amp;"&amp;G16&amp;"\\ \hline"</f>
        <v>&amp;Otros&amp;8,7&amp;L&amp;11,8&amp;1\\ \hline</v>
      </c>
    </row>
    <row r="17" spans="7:7" x14ac:dyDescent="0.35">
      <c r="G17" s="6"/>
    </row>
  </sheetData>
  <phoneticPr fontId="4" type="noConversion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4DA2-4555-4318-B577-61845DD27555}">
  <dimension ref="B1:I31"/>
  <sheetViews>
    <sheetView tabSelected="1" zoomScale="130" zoomScaleNormal="130" workbookViewId="0">
      <selection activeCell="F29" sqref="E29:F29"/>
    </sheetView>
  </sheetViews>
  <sheetFormatPr baseColWidth="10" defaultRowHeight="15.5" x14ac:dyDescent="0.35"/>
  <cols>
    <col min="1" max="1" width="10.6640625" style="2"/>
    <col min="2" max="2" width="12.75" style="2" bestFit="1" customWidth="1"/>
    <col min="3" max="3" width="10.83203125" style="24"/>
    <col min="4" max="4" width="4.5" style="24" customWidth="1"/>
    <col min="5" max="5" width="14.58203125" style="24" bestFit="1" customWidth="1"/>
    <col min="6" max="8" width="10.83203125" style="24"/>
    <col min="9" max="9" width="19.58203125" style="2" bestFit="1" customWidth="1"/>
    <col min="10" max="16384" width="10.6640625" style="2"/>
  </cols>
  <sheetData>
    <row r="1" spans="2:9" ht="23.5" x14ac:dyDescent="0.55000000000000004">
      <c r="B1" s="30" t="s">
        <v>58</v>
      </c>
      <c r="C1" s="30" t="s">
        <v>59</v>
      </c>
      <c r="D1" s="31"/>
      <c r="E1" s="30" t="s">
        <v>60</v>
      </c>
    </row>
    <row r="4" spans="2:9" x14ac:dyDescent="0.35">
      <c r="B4" s="25" t="s">
        <v>26</v>
      </c>
      <c r="C4" s="26" t="s">
        <v>23</v>
      </c>
      <c r="D4" s="26" t="s">
        <v>61</v>
      </c>
      <c r="E4" s="26" t="s">
        <v>24</v>
      </c>
      <c r="F4" s="26" t="s">
        <v>25</v>
      </c>
      <c r="G4" s="26" t="s">
        <v>39</v>
      </c>
      <c r="H4" s="26" t="s">
        <v>38</v>
      </c>
    </row>
    <row r="5" spans="2:9" x14ac:dyDescent="0.35">
      <c r="B5" s="25" t="s">
        <v>36</v>
      </c>
      <c r="C5" s="32">
        <v>596574</v>
      </c>
      <c r="D5" s="32">
        <v>5</v>
      </c>
      <c r="E5" s="33">
        <v>15.5</v>
      </c>
      <c r="F5" s="33">
        <v>13.9</v>
      </c>
      <c r="G5" s="28"/>
      <c r="H5" s="28"/>
      <c r="I5" s="2" t="s">
        <v>35</v>
      </c>
    </row>
    <row r="6" spans="2:9" x14ac:dyDescent="0.35">
      <c r="B6" s="25" t="s">
        <v>37</v>
      </c>
      <c r="C6" s="36">
        <v>55825</v>
      </c>
      <c r="D6" s="36"/>
      <c r="E6" s="36">
        <v>15.5</v>
      </c>
      <c r="F6" s="37">
        <v>8</v>
      </c>
      <c r="G6" s="38">
        <v>11.7</v>
      </c>
      <c r="H6" s="38">
        <v>17.7</v>
      </c>
      <c r="I6" s="2" t="s">
        <v>64</v>
      </c>
    </row>
    <row r="7" spans="2:9" x14ac:dyDescent="0.35">
      <c r="B7" s="25" t="s">
        <v>42</v>
      </c>
      <c r="C7" s="34">
        <v>4976</v>
      </c>
      <c r="D7" s="34"/>
      <c r="E7" s="34">
        <v>21.9</v>
      </c>
      <c r="F7" s="32">
        <v>10.9</v>
      </c>
      <c r="G7" s="27">
        <v>15.7</v>
      </c>
      <c r="H7" s="27">
        <v>22.5</v>
      </c>
      <c r="I7" s="2" t="s">
        <v>65</v>
      </c>
    </row>
    <row r="8" spans="2:9" x14ac:dyDescent="0.35">
      <c r="B8" s="25" t="s">
        <v>40</v>
      </c>
      <c r="C8" s="32">
        <v>4971</v>
      </c>
      <c r="D8" s="32"/>
      <c r="E8" s="33">
        <v>21.5</v>
      </c>
      <c r="F8" s="33">
        <v>10.6</v>
      </c>
      <c r="G8" s="28">
        <v>15.3</v>
      </c>
      <c r="H8" s="28">
        <v>22.1</v>
      </c>
      <c r="I8" s="2" t="s">
        <v>41</v>
      </c>
    </row>
    <row r="9" spans="2:9" x14ac:dyDescent="0.35">
      <c r="B9" s="29"/>
    </row>
    <row r="10" spans="2:9" x14ac:dyDescent="0.35">
      <c r="B10" s="29"/>
    </row>
    <row r="11" spans="2:9" x14ac:dyDescent="0.35">
      <c r="B11" s="25" t="s">
        <v>27</v>
      </c>
      <c r="C11" s="26" t="s">
        <v>23</v>
      </c>
      <c r="D11" s="26" t="s">
        <v>61</v>
      </c>
      <c r="E11" s="26" t="s">
        <v>24</v>
      </c>
      <c r="F11" s="26" t="s">
        <v>25</v>
      </c>
      <c r="G11" s="26" t="s">
        <v>39</v>
      </c>
      <c r="H11" s="26" t="s">
        <v>38</v>
      </c>
    </row>
    <row r="12" spans="2:9" x14ac:dyDescent="0.35">
      <c r="B12" s="25" t="s">
        <v>36</v>
      </c>
      <c r="C12" s="27">
        <v>244506</v>
      </c>
      <c r="D12" s="27">
        <v>9</v>
      </c>
      <c r="E12" s="28">
        <v>6.5</v>
      </c>
      <c r="F12" s="28">
        <v>4.9000000000000004</v>
      </c>
      <c r="G12" s="28"/>
      <c r="H12" s="28"/>
      <c r="I12" s="2" t="s">
        <v>35</v>
      </c>
    </row>
    <row r="13" spans="2:9" x14ac:dyDescent="0.35">
      <c r="B13" s="25" t="s">
        <v>37</v>
      </c>
      <c r="C13" s="39">
        <v>26641</v>
      </c>
      <c r="D13" s="38"/>
      <c r="E13" s="40">
        <v>6.9</v>
      </c>
      <c r="F13" s="40">
        <v>2.7</v>
      </c>
      <c r="G13" s="40">
        <v>4</v>
      </c>
      <c r="H13" s="40">
        <v>6.3</v>
      </c>
      <c r="I13" s="2" t="s">
        <v>64</v>
      </c>
    </row>
    <row r="14" spans="2:9" x14ac:dyDescent="0.35">
      <c r="B14" s="25" t="s">
        <v>42</v>
      </c>
      <c r="C14" s="35">
        <v>1654</v>
      </c>
      <c r="D14" s="27"/>
      <c r="E14" s="28">
        <v>7</v>
      </c>
      <c r="F14" s="28">
        <v>2.4</v>
      </c>
      <c r="G14" s="28">
        <v>3.6</v>
      </c>
      <c r="H14" s="28">
        <v>6</v>
      </c>
      <c r="I14" s="2" t="s">
        <v>65</v>
      </c>
    </row>
    <row r="15" spans="2:9" x14ac:dyDescent="0.35">
      <c r="B15" s="25" t="s">
        <v>40</v>
      </c>
      <c r="C15" s="27">
        <v>1624</v>
      </c>
      <c r="D15" s="27"/>
      <c r="E15" s="28">
        <v>6.7</v>
      </c>
      <c r="F15" s="28">
        <v>2.4</v>
      </c>
      <c r="G15" s="28">
        <v>3.6</v>
      </c>
      <c r="H15" s="28">
        <v>5.8</v>
      </c>
      <c r="I15" s="2" t="s">
        <v>41</v>
      </c>
    </row>
    <row r="16" spans="2:9" x14ac:dyDescent="0.35">
      <c r="B16" s="29"/>
    </row>
    <row r="17" spans="2:9" x14ac:dyDescent="0.35">
      <c r="B17" s="25" t="s">
        <v>28</v>
      </c>
      <c r="C17" s="26" t="s">
        <v>23</v>
      </c>
      <c r="D17" s="26" t="s">
        <v>61</v>
      </c>
      <c r="E17" s="26" t="s">
        <v>24</v>
      </c>
      <c r="F17" s="26" t="s">
        <v>25</v>
      </c>
      <c r="G17" s="26" t="s">
        <v>39</v>
      </c>
      <c r="H17" s="26" t="s">
        <v>38</v>
      </c>
    </row>
    <row r="18" spans="2:9" x14ac:dyDescent="0.35">
      <c r="B18" s="25" t="s">
        <v>36</v>
      </c>
      <c r="C18" s="27">
        <v>841080</v>
      </c>
      <c r="D18" s="27">
        <v>6</v>
      </c>
      <c r="E18" s="28">
        <v>11</v>
      </c>
      <c r="F18" s="28">
        <v>9.3000000000000007</v>
      </c>
      <c r="G18" s="28"/>
      <c r="H18" s="28"/>
      <c r="I18" s="2" t="s">
        <v>35</v>
      </c>
    </row>
    <row r="19" spans="2:9" x14ac:dyDescent="0.35">
      <c r="B19" s="25" t="s">
        <v>37</v>
      </c>
      <c r="C19" s="38">
        <v>82466</v>
      </c>
      <c r="D19" s="38"/>
      <c r="E19" s="38">
        <v>11.1</v>
      </c>
      <c r="F19" s="38">
        <v>5.0999999999999996</v>
      </c>
      <c r="G19" s="38">
        <v>7.4</v>
      </c>
      <c r="H19" s="38">
        <v>11.3</v>
      </c>
      <c r="I19" s="2" t="s">
        <v>64</v>
      </c>
    </row>
    <row r="20" spans="2:9" x14ac:dyDescent="0.35">
      <c r="B20" s="25" t="s">
        <v>42</v>
      </c>
      <c r="C20" s="27">
        <v>6630</v>
      </c>
      <c r="D20" s="27"/>
      <c r="E20" s="27">
        <v>14.3</v>
      </c>
      <c r="F20" s="27">
        <v>6.5</v>
      </c>
      <c r="G20" s="28">
        <v>9.3000000000000007</v>
      </c>
      <c r="H20" s="27">
        <v>13.6</v>
      </c>
      <c r="I20" s="2" t="s">
        <v>65</v>
      </c>
    </row>
    <row r="21" spans="2:9" x14ac:dyDescent="0.35">
      <c r="B21" s="25" t="s">
        <v>40</v>
      </c>
      <c r="C21" s="27">
        <v>6595</v>
      </c>
      <c r="D21" s="27"/>
      <c r="E21" s="28">
        <v>14</v>
      </c>
      <c r="F21" s="28">
        <v>6.5</v>
      </c>
      <c r="G21" s="28">
        <v>9.4</v>
      </c>
      <c r="H21" s="28">
        <v>13.9</v>
      </c>
      <c r="I21" s="2" t="s">
        <v>41</v>
      </c>
    </row>
    <row r="23" spans="2:9" x14ac:dyDescent="0.35">
      <c r="B23" s="15" t="s">
        <v>53</v>
      </c>
    </row>
    <row r="24" spans="2:9" x14ac:dyDescent="0.35">
      <c r="B24" s="15" t="s">
        <v>54</v>
      </c>
    </row>
    <row r="25" spans="2:9" x14ac:dyDescent="0.35">
      <c r="B25" s="15" t="s">
        <v>55</v>
      </c>
    </row>
    <row r="26" spans="2:9" x14ac:dyDescent="0.35">
      <c r="B26" s="15" t="s">
        <v>56</v>
      </c>
    </row>
    <row r="28" spans="2:9" x14ac:dyDescent="0.35">
      <c r="C28" s="24" t="str">
        <f>IF(SUM(C5,C12)=C18,"ok","REVISAR")</f>
        <v>ok</v>
      </c>
    </row>
    <row r="29" spans="2:9" x14ac:dyDescent="0.35">
      <c r="C29" s="24" t="str">
        <f>IF(SUM(C6,C13)=C19,"ok","REVISAR")</f>
        <v>ok</v>
      </c>
      <c r="E29" s="24">
        <f>E8/E15</f>
        <v>3.2089552238805967</v>
      </c>
      <c r="F29" s="24">
        <f>F8/F15</f>
        <v>4.416666666666667</v>
      </c>
      <c r="G29" s="24">
        <f t="shared" ref="G29:H29" si="0">G8/G15</f>
        <v>4.25</v>
      </c>
      <c r="H29" s="24">
        <f t="shared" si="0"/>
        <v>3.8103448275862073</v>
      </c>
    </row>
    <row r="30" spans="2:9" x14ac:dyDescent="0.35">
      <c r="C30" s="24" t="str">
        <f>IF(SUM(C7,C14)=C20,"ok","REVISAR")</f>
        <v>ok</v>
      </c>
    </row>
    <row r="31" spans="2:9" x14ac:dyDescent="0.35">
      <c r="C31" s="24" t="str">
        <f>IF(SUM(C8,C15)=C21,"ok","REVISAR")</f>
        <v>ok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D492-D4A4-413C-8B30-82176E41C2CB}">
  <dimension ref="B1:I31"/>
  <sheetViews>
    <sheetView zoomScale="145" zoomScaleNormal="145" workbookViewId="0">
      <selection activeCell="H13" sqref="C13:H13"/>
    </sheetView>
  </sheetViews>
  <sheetFormatPr baseColWidth="10" defaultRowHeight="15.5" x14ac:dyDescent="0.35"/>
  <cols>
    <col min="1" max="1" width="10.6640625" style="2"/>
    <col min="2" max="2" width="14" style="2" bestFit="1" customWidth="1"/>
    <col min="3" max="3" width="10.83203125" style="24"/>
    <col min="4" max="4" width="5.9140625" style="24" customWidth="1"/>
    <col min="5" max="8" width="10.83203125" style="24"/>
    <col min="9" max="16384" width="10.6640625" style="2"/>
  </cols>
  <sheetData>
    <row r="1" spans="2:9" ht="18.5" x14ac:dyDescent="0.45">
      <c r="B1" s="21" t="s">
        <v>58</v>
      </c>
      <c r="C1" s="22" t="s">
        <v>59</v>
      </c>
      <c r="D1" s="23" t="s">
        <v>62</v>
      </c>
    </row>
    <row r="4" spans="2:9" x14ac:dyDescent="0.35">
      <c r="B4" s="25" t="s">
        <v>26</v>
      </c>
      <c r="C4" s="26" t="s">
        <v>23</v>
      </c>
      <c r="D4" s="26" t="s">
        <v>61</v>
      </c>
      <c r="E4" s="26" t="s">
        <v>24</v>
      </c>
      <c r="F4" s="26" t="s">
        <v>25</v>
      </c>
      <c r="G4" s="26" t="s">
        <v>39</v>
      </c>
      <c r="H4" s="26" t="s">
        <v>38</v>
      </c>
    </row>
    <row r="5" spans="2:9" x14ac:dyDescent="0.35">
      <c r="B5" s="25" t="s">
        <v>36</v>
      </c>
      <c r="C5" s="27">
        <v>548375</v>
      </c>
      <c r="D5" s="24">
        <v>2</v>
      </c>
      <c r="E5" s="28">
        <v>14.2</v>
      </c>
      <c r="F5" s="28">
        <v>12.7</v>
      </c>
      <c r="G5" s="28"/>
      <c r="H5" s="28"/>
      <c r="I5" s="2" t="s">
        <v>35</v>
      </c>
    </row>
    <row r="6" spans="2:9" x14ac:dyDescent="0.35">
      <c r="B6" s="25" t="s">
        <v>37</v>
      </c>
      <c r="C6" s="38">
        <v>50365</v>
      </c>
      <c r="D6" s="38"/>
      <c r="E6" s="40">
        <v>14</v>
      </c>
      <c r="F6" s="40">
        <v>6.8</v>
      </c>
      <c r="G6" s="40">
        <v>10.3</v>
      </c>
      <c r="H6" s="40">
        <v>16.399999999999999</v>
      </c>
      <c r="I6" s="2" t="s">
        <v>64</v>
      </c>
    </row>
    <row r="7" spans="2:9" x14ac:dyDescent="0.35">
      <c r="B7" s="25" t="s">
        <v>42</v>
      </c>
      <c r="C7" s="27">
        <v>3872</v>
      </c>
      <c r="D7" s="27"/>
      <c r="E7" s="28">
        <v>17</v>
      </c>
      <c r="F7" s="28">
        <v>7.6</v>
      </c>
      <c r="G7" s="28">
        <v>11.5</v>
      </c>
      <c r="H7" s="28">
        <v>17.899999999999999</v>
      </c>
      <c r="I7" s="2" t="s">
        <v>65</v>
      </c>
    </row>
    <row r="8" spans="2:9" x14ac:dyDescent="0.35">
      <c r="B8" s="25" t="s">
        <v>42</v>
      </c>
      <c r="C8" s="27">
        <v>3577</v>
      </c>
      <c r="D8" s="27"/>
      <c r="E8" s="28">
        <v>15.6</v>
      </c>
      <c r="F8" s="28">
        <v>7</v>
      </c>
      <c r="G8" s="28">
        <v>10.7</v>
      </c>
      <c r="H8" s="28">
        <v>17</v>
      </c>
      <c r="I8" s="2" t="s">
        <v>63</v>
      </c>
    </row>
    <row r="9" spans="2:9" x14ac:dyDescent="0.35">
      <c r="B9" s="29"/>
    </row>
    <row r="10" spans="2:9" x14ac:dyDescent="0.35">
      <c r="B10" s="29"/>
    </row>
    <row r="11" spans="2:9" x14ac:dyDescent="0.35">
      <c r="B11" s="25" t="s">
        <v>27</v>
      </c>
      <c r="C11" s="26" t="s">
        <v>23</v>
      </c>
      <c r="D11" s="26" t="s">
        <v>61</v>
      </c>
      <c r="E11" s="26" t="s">
        <v>24</v>
      </c>
      <c r="F11" s="26" t="s">
        <v>25</v>
      </c>
      <c r="G11" s="26" t="s">
        <v>39</v>
      </c>
      <c r="H11" s="26" t="s">
        <v>38</v>
      </c>
    </row>
    <row r="12" spans="2:9" x14ac:dyDescent="0.35">
      <c r="B12" s="25" t="s">
        <v>36</v>
      </c>
      <c r="C12" s="27">
        <v>233256</v>
      </c>
      <c r="D12" s="27">
        <v>6</v>
      </c>
      <c r="E12" s="28">
        <v>6.2</v>
      </c>
      <c r="F12" s="28">
        <v>4.5999999999999996</v>
      </c>
      <c r="G12" s="28"/>
      <c r="H12" s="28"/>
      <c r="I12" s="2" t="s">
        <v>35</v>
      </c>
    </row>
    <row r="13" spans="2:9" x14ac:dyDescent="0.35">
      <c r="B13" s="25" t="s">
        <v>37</v>
      </c>
      <c r="C13" s="38">
        <v>27010</v>
      </c>
      <c r="D13" s="38"/>
      <c r="E13" s="38">
        <v>7</v>
      </c>
      <c r="F13" s="38">
        <v>2.4</v>
      </c>
      <c r="G13" s="40">
        <v>3.8</v>
      </c>
      <c r="H13" s="40">
        <v>6.3</v>
      </c>
      <c r="I13" s="2" t="s">
        <v>64</v>
      </c>
    </row>
    <row r="14" spans="2:9" x14ac:dyDescent="0.35">
      <c r="B14" s="25" t="s">
        <v>42</v>
      </c>
      <c r="C14" s="27">
        <v>1697</v>
      </c>
      <c r="D14" s="27"/>
      <c r="E14" s="28">
        <v>7.2</v>
      </c>
      <c r="F14" s="28">
        <v>2</v>
      </c>
      <c r="G14" s="28">
        <v>3.3</v>
      </c>
      <c r="H14" s="28">
        <v>5.8</v>
      </c>
      <c r="I14" s="2" t="s">
        <v>65</v>
      </c>
    </row>
    <row r="15" spans="2:9" x14ac:dyDescent="0.35">
      <c r="B15" s="25" t="s">
        <v>42</v>
      </c>
      <c r="C15" s="27">
        <v>1564</v>
      </c>
      <c r="D15" s="27"/>
      <c r="E15" s="28">
        <v>6.6</v>
      </c>
      <c r="F15" s="28">
        <v>2</v>
      </c>
      <c r="G15" s="28">
        <v>3.2</v>
      </c>
      <c r="H15" s="28">
        <v>5.6</v>
      </c>
      <c r="I15" s="2" t="s">
        <v>63</v>
      </c>
    </row>
    <row r="17" spans="2:9" x14ac:dyDescent="0.35">
      <c r="B17" s="25" t="s">
        <v>28</v>
      </c>
      <c r="C17" s="26" t="s">
        <v>23</v>
      </c>
      <c r="D17" s="26" t="s">
        <v>61</v>
      </c>
      <c r="E17" s="26" t="s">
        <v>24</v>
      </c>
      <c r="F17" s="26" t="s">
        <v>25</v>
      </c>
      <c r="G17" s="26" t="s">
        <v>39</v>
      </c>
      <c r="H17" s="26" t="s">
        <v>38</v>
      </c>
    </row>
    <row r="18" spans="2:9" x14ac:dyDescent="0.35">
      <c r="B18" s="25" t="s">
        <v>36</v>
      </c>
      <c r="C18" s="27">
        <v>781631</v>
      </c>
      <c r="D18" s="27">
        <v>4</v>
      </c>
      <c r="E18" s="27">
        <v>10.199999999999999</v>
      </c>
      <c r="F18" s="27">
        <v>8.5</v>
      </c>
      <c r="G18" s="28"/>
      <c r="H18" s="28"/>
      <c r="I18" s="2" t="s">
        <v>35</v>
      </c>
    </row>
    <row r="19" spans="2:9" x14ac:dyDescent="0.35">
      <c r="B19" s="25" t="s">
        <v>37</v>
      </c>
      <c r="C19" s="38">
        <v>77375</v>
      </c>
      <c r="D19" s="38"/>
      <c r="E19" s="38">
        <v>10.4</v>
      </c>
      <c r="F19" s="38">
        <v>4.4000000000000004</v>
      </c>
      <c r="G19" s="40">
        <v>6.6</v>
      </c>
      <c r="H19" s="40">
        <v>10.6</v>
      </c>
      <c r="I19" s="2" t="s">
        <v>64</v>
      </c>
    </row>
    <row r="20" spans="2:9" x14ac:dyDescent="0.35">
      <c r="B20" s="25" t="s">
        <v>42</v>
      </c>
      <c r="C20" s="27">
        <v>5569</v>
      </c>
      <c r="D20" s="27"/>
      <c r="E20" s="27">
        <v>12</v>
      </c>
      <c r="F20" s="27">
        <v>4.7</v>
      </c>
      <c r="G20" s="28">
        <v>7.1</v>
      </c>
      <c r="H20" s="28">
        <v>11.3</v>
      </c>
      <c r="I20" s="2" t="s">
        <v>65</v>
      </c>
    </row>
    <row r="21" spans="2:9" x14ac:dyDescent="0.35">
      <c r="B21" s="25" t="s">
        <v>42</v>
      </c>
      <c r="C21" s="27">
        <v>5141</v>
      </c>
      <c r="D21" s="27"/>
      <c r="E21" s="28">
        <v>11</v>
      </c>
      <c r="F21" s="28">
        <v>4.4000000000000004</v>
      </c>
      <c r="G21" s="28">
        <v>6.7</v>
      </c>
      <c r="H21" s="28">
        <v>10.7</v>
      </c>
      <c r="I21" s="2" t="s">
        <v>63</v>
      </c>
    </row>
    <row r="24" spans="2:9" x14ac:dyDescent="0.35">
      <c r="B24" s="14" t="s">
        <v>57</v>
      </c>
    </row>
    <row r="28" spans="2:9" x14ac:dyDescent="0.35">
      <c r="C28" s="24" t="str">
        <f>IF(SUM(C5,C12)=C18,"ok","REVISAR")</f>
        <v>ok</v>
      </c>
    </row>
    <row r="29" spans="2:9" x14ac:dyDescent="0.35">
      <c r="C29" s="24" t="str">
        <f t="shared" ref="C29:C31" si="0">IF(SUM(C6,C13)=C19,"ok","REVISAR")</f>
        <v>ok</v>
      </c>
    </row>
    <row r="30" spans="2:9" x14ac:dyDescent="0.35">
      <c r="C30" s="24" t="str">
        <f t="shared" si="0"/>
        <v>ok</v>
      </c>
    </row>
    <row r="31" spans="2:9" x14ac:dyDescent="0.35">
      <c r="C31" s="24" t="str">
        <f t="shared" si="0"/>
        <v>ok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F39B0-EB7D-46B3-BE58-64D3EE1B3A5F}">
  <dimension ref="B4:I23"/>
  <sheetViews>
    <sheetView topLeftCell="B1" workbookViewId="0">
      <selection activeCell="D19" sqref="D19"/>
    </sheetView>
  </sheetViews>
  <sheetFormatPr baseColWidth="10" defaultRowHeight="15.5" x14ac:dyDescent="0.35"/>
  <cols>
    <col min="2" max="2" width="12.75" bestFit="1" customWidth="1"/>
    <col min="3" max="7" width="10.6640625" style="13"/>
    <col min="8" max="8" width="10.58203125" style="13" customWidth="1"/>
  </cols>
  <sheetData>
    <row r="4" spans="2:9" x14ac:dyDescent="0.35">
      <c r="B4" s="11" t="s">
        <v>26</v>
      </c>
      <c r="C4" s="12" t="s">
        <v>29</v>
      </c>
      <c r="D4" s="12" t="s">
        <v>33</v>
      </c>
      <c r="E4" s="12" t="s">
        <v>30</v>
      </c>
      <c r="F4" s="12" t="s">
        <v>34</v>
      </c>
      <c r="G4" s="12" t="s">
        <v>31</v>
      </c>
      <c r="H4" s="12" t="s">
        <v>32</v>
      </c>
    </row>
    <row r="5" spans="2:9" x14ac:dyDescent="0.35">
      <c r="B5" s="11" t="s">
        <v>36</v>
      </c>
      <c r="C5" s="17">
        <v>236669</v>
      </c>
      <c r="D5" s="16">
        <v>6.1</v>
      </c>
      <c r="E5" s="17">
        <v>399509</v>
      </c>
      <c r="F5" s="16">
        <v>10.4</v>
      </c>
      <c r="G5" s="17">
        <v>471525</v>
      </c>
      <c r="H5" s="16">
        <v>12.2</v>
      </c>
      <c r="I5" t="s">
        <v>35</v>
      </c>
    </row>
    <row r="6" spans="2:9" x14ac:dyDescent="0.35">
      <c r="B6" s="11" t="s">
        <v>37</v>
      </c>
      <c r="C6" s="18">
        <v>21240</v>
      </c>
      <c r="D6" s="9">
        <v>5.9</v>
      </c>
      <c r="E6" s="18">
        <v>34505</v>
      </c>
      <c r="F6" s="10">
        <v>9.6</v>
      </c>
      <c r="G6" s="17">
        <v>39867</v>
      </c>
      <c r="H6" s="16">
        <v>11.1</v>
      </c>
      <c r="I6" t="s">
        <v>35</v>
      </c>
    </row>
    <row r="7" spans="2:9" x14ac:dyDescent="0.35">
      <c r="B7" s="11" t="s">
        <v>22</v>
      </c>
      <c r="C7" s="18">
        <v>1924</v>
      </c>
      <c r="D7" s="9">
        <v>8.5</v>
      </c>
      <c r="E7" s="18">
        <v>3132</v>
      </c>
      <c r="F7" s="10">
        <v>13.8</v>
      </c>
      <c r="G7" s="18">
        <v>3618</v>
      </c>
      <c r="H7" s="10">
        <v>15.9</v>
      </c>
    </row>
    <row r="8" spans="2:9" x14ac:dyDescent="0.35">
      <c r="C8" s="19"/>
      <c r="E8" s="19"/>
      <c r="G8" s="19"/>
    </row>
    <row r="9" spans="2:9" x14ac:dyDescent="0.35">
      <c r="C9" s="19"/>
      <c r="E9" s="19"/>
      <c r="G9" s="19"/>
    </row>
    <row r="10" spans="2:9" x14ac:dyDescent="0.35">
      <c r="B10" s="11" t="s">
        <v>27</v>
      </c>
      <c r="C10" s="20" t="s">
        <v>29</v>
      </c>
      <c r="D10" s="12" t="s">
        <v>33</v>
      </c>
      <c r="E10" s="20" t="s">
        <v>30</v>
      </c>
      <c r="F10" s="12" t="s">
        <v>34</v>
      </c>
      <c r="G10" s="20" t="s">
        <v>31</v>
      </c>
      <c r="H10" s="12" t="s">
        <v>32</v>
      </c>
    </row>
    <row r="11" spans="2:9" x14ac:dyDescent="0.35">
      <c r="B11" s="11" t="s">
        <v>36</v>
      </c>
      <c r="C11" s="17">
        <v>97621</v>
      </c>
      <c r="D11" s="16">
        <v>2.6</v>
      </c>
      <c r="E11" s="17">
        <v>167098</v>
      </c>
      <c r="F11" s="16">
        <v>4.4000000000000004</v>
      </c>
      <c r="G11" s="17">
        <v>203685</v>
      </c>
      <c r="H11" s="16">
        <v>5.4</v>
      </c>
      <c r="I11" t="s">
        <v>35</v>
      </c>
    </row>
    <row r="12" spans="2:9" x14ac:dyDescent="0.35">
      <c r="B12" s="11" t="s">
        <v>37</v>
      </c>
      <c r="C12" s="18">
        <v>9719</v>
      </c>
      <c r="D12" s="9">
        <v>2.5</v>
      </c>
      <c r="E12" s="18">
        <v>15803</v>
      </c>
      <c r="F12" s="10">
        <v>4.0999999999999996</v>
      </c>
      <c r="G12" s="17">
        <v>18610</v>
      </c>
      <c r="H12" s="16">
        <v>4.8</v>
      </c>
      <c r="I12" t="s">
        <v>35</v>
      </c>
    </row>
    <row r="13" spans="2:9" x14ac:dyDescent="0.35">
      <c r="B13" s="11" t="s">
        <v>22</v>
      </c>
      <c r="C13" s="18">
        <v>580</v>
      </c>
      <c r="D13" s="9">
        <v>2.5</v>
      </c>
      <c r="E13" s="18">
        <v>938</v>
      </c>
      <c r="F13" s="10">
        <v>4</v>
      </c>
      <c r="G13" s="18">
        <v>1102</v>
      </c>
      <c r="H13" s="10">
        <v>4.7</v>
      </c>
    </row>
    <row r="14" spans="2:9" x14ac:dyDescent="0.35">
      <c r="C14" s="19"/>
      <c r="E14" s="19"/>
      <c r="G14" s="19"/>
    </row>
    <row r="15" spans="2:9" x14ac:dyDescent="0.35">
      <c r="B15" s="11" t="s">
        <v>28</v>
      </c>
      <c r="C15" s="20" t="s">
        <v>29</v>
      </c>
      <c r="D15" s="12" t="s">
        <v>33</v>
      </c>
      <c r="E15" s="20" t="s">
        <v>30</v>
      </c>
      <c r="F15" s="12" t="s">
        <v>34</v>
      </c>
      <c r="G15" s="20" t="s">
        <v>31</v>
      </c>
      <c r="H15" s="12" t="s">
        <v>32</v>
      </c>
    </row>
    <row r="16" spans="2:9" x14ac:dyDescent="0.35">
      <c r="B16" s="11" t="s">
        <v>36</v>
      </c>
      <c r="C16" s="17">
        <v>334290</v>
      </c>
      <c r="D16" s="16">
        <v>4.4000000000000004</v>
      </c>
      <c r="E16" s="17">
        <v>566607</v>
      </c>
      <c r="F16" s="16">
        <v>7.4</v>
      </c>
      <c r="G16" s="17">
        <v>675210</v>
      </c>
      <c r="H16" s="16">
        <v>8.8000000000000007</v>
      </c>
      <c r="I16" t="s">
        <v>35</v>
      </c>
    </row>
    <row r="17" spans="2:9" x14ac:dyDescent="0.35">
      <c r="B17" s="11" t="s">
        <v>37</v>
      </c>
      <c r="C17" s="18">
        <v>30959</v>
      </c>
      <c r="D17" s="9">
        <v>4.2</v>
      </c>
      <c r="E17" s="18">
        <v>50308</v>
      </c>
      <c r="F17" s="10">
        <v>6.8</v>
      </c>
      <c r="G17" s="17">
        <v>58477</v>
      </c>
      <c r="H17" s="16">
        <v>7.9</v>
      </c>
      <c r="I17" t="s">
        <v>35</v>
      </c>
    </row>
    <row r="18" spans="2:9" x14ac:dyDescent="0.35">
      <c r="B18" s="11" t="s">
        <v>22</v>
      </c>
      <c r="C18" s="18">
        <v>2504</v>
      </c>
      <c r="D18" s="9">
        <v>5.4</v>
      </c>
      <c r="E18" s="18">
        <v>4070</v>
      </c>
      <c r="F18" s="10">
        <v>8.8000000000000007</v>
      </c>
      <c r="G18" s="18">
        <v>4720</v>
      </c>
      <c r="H18" s="10">
        <v>10.199999999999999</v>
      </c>
    </row>
    <row r="21" spans="2:9" x14ac:dyDescent="0.35">
      <c r="C21" s="13" t="str">
        <f>IF(C5+C11=C16,"ok","revisar")</f>
        <v>ok</v>
      </c>
      <c r="E21" s="13" t="str">
        <f>IF(E5+E11=E16,"ok","revisar")</f>
        <v>ok</v>
      </c>
      <c r="G21" s="13" t="str">
        <f>IF(G5+G11=G16,"ok","revisar")</f>
        <v>ok</v>
      </c>
    </row>
    <row r="22" spans="2:9" x14ac:dyDescent="0.35">
      <c r="C22" s="13" t="str">
        <f t="shared" ref="C22:C23" si="0">IF(C6+C12=C17,"ok","revisar")</f>
        <v>ok</v>
      </c>
      <c r="E22" s="13" t="str">
        <f t="shared" ref="E22:E23" si="1">IF(E6+E12=E17,"ok","revisar")</f>
        <v>ok</v>
      </c>
      <c r="G22" s="13" t="str">
        <f t="shared" ref="G22:G23" si="2">IF(G6+G12=G17,"ok","revisar")</f>
        <v>ok</v>
      </c>
    </row>
    <row r="23" spans="2:9" x14ac:dyDescent="0.35">
      <c r="C23" s="13" t="str">
        <f t="shared" si="0"/>
        <v>ok</v>
      </c>
      <c r="E23" s="13" t="str">
        <f t="shared" si="1"/>
        <v>ok</v>
      </c>
      <c r="G23" s="13" t="str">
        <f t="shared" si="2"/>
        <v>ok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52B8-91AA-4663-B08A-9098432C8726}">
  <dimension ref="B2:B18"/>
  <sheetViews>
    <sheetView workbookViewId="0">
      <selection activeCell="G13" sqref="G13"/>
    </sheetView>
  </sheetViews>
  <sheetFormatPr baseColWidth="10" defaultRowHeight="15.5" x14ac:dyDescent="0.35"/>
  <sheetData>
    <row r="2" spans="2:2" x14ac:dyDescent="0.35">
      <c r="B2" t="s">
        <v>43</v>
      </c>
    </row>
    <row r="3" spans="2:2" x14ac:dyDescent="0.35">
      <c r="B3" t="s">
        <v>44</v>
      </c>
    </row>
    <row r="4" spans="2:2" x14ac:dyDescent="0.35">
      <c r="B4" t="s">
        <v>22</v>
      </c>
    </row>
    <row r="6" spans="2:2" x14ac:dyDescent="0.35">
      <c r="B6" t="s">
        <v>49</v>
      </c>
    </row>
    <row r="11" spans="2:2" x14ac:dyDescent="0.35">
      <c r="B11" t="s">
        <v>45</v>
      </c>
    </row>
    <row r="12" spans="2:2" x14ac:dyDescent="0.35">
      <c r="B12" t="s">
        <v>46</v>
      </c>
    </row>
    <row r="13" spans="2:2" x14ac:dyDescent="0.35">
      <c r="B13" t="s">
        <v>47</v>
      </c>
    </row>
    <row r="15" spans="2:2" x14ac:dyDescent="0.35">
      <c r="B15" t="s">
        <v>48</v>
      </c>
    </row>
    <row r="16" spans="2:2" x14ac:dyDescent="0.35">
      <c r="B16" t="s">
        <v>51</v>
      </c>
    </row>
    <row r="17" spans="2:2" x14ac:dyDescent="0.35">
      <c r="B17" t="s">
        <v>50</v>
      </c>
    </row>
    <row r="18" spans="2:2" x14ac:dyDescent="0.35">
      <c r="B1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ref</vt:lpstr>
      <vt:lpstr>incidencia</vt:lpstr>
      <vt:lpstr>mortalidad</vt:lpstr>
      <vt:lpstr>prevalencia</vt:lpstr>
      <vt:lpstr>supervivencia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Redondo Sánchez</cp:lastModifiedBy>
  <cp:lastPrinted>2019-07-07T11:42:41Z</cp:lastPrinted>
  <dcterms:created xsi:type="dcterms:W3CDTF">2019-04-21T11:55:31Z</dcterms:created>
  <dcterms:modified xsi:type="dcterms:W3CDTF">2020-06-26T19:03:09Z</dcterms:modified>
</cp:coreProperties>
</file>