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Documento\tablas\"/>
    </mc:Choice>
  </mc:AlternateContent>
  <xr:revisionPtr revIDLastSave="0" documentId="13_ncr:1_{56DC83B0-794D-4DD4-84A5-08130D2DD55C}" xr6:coauthVersionLast="36" xr6:coauthVersionMax="36" xr10:uidLastSave="{00000000-0000-0000-0000-000000000000}"/>
  <bookViews>
    <workbookView xWindow="920" yWindow="1320" windowWidth="21340" windowHeight="17920" tabRatio="752" activeTab="2" xr2:uid="{00000000-000D-0000-FFFF-FFFF00000000}"/>
  </bookViews>
  <sheets>
    <sheet name="ref" sheetId="10" r:id="rId1"/>
    <sheet name="Tabla 1 - Poblaciones estándar" sheetId="19" r:id="rId2"/>
    <sheet name="Tabla X - Incidencia total EPNM" sheetId="20" r:id="rId3"/>
    <sheet name="Tabla X - Incidencia hígado" sheetId="21" r:id="rId4"/>
    <sheet name="Tabla X - Incidencia CR" sheetId="22" r:id="rId5"/>
    <sheet name="Tabla X - Mortalidad total EPNM" sheetId="23" r:id="rId6"/>
    <sheet name="Tabla X - Mortalidad hígado" sheetId="24" r:id="rId7"/>
    <sheet name="Tabla X - Mortalidad CR" sheetId="25" r:id="rId8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23" l="1"/>
  <c r="E29" i="25" l="1"/>
  <c r="D29" i="25"/>
  <c r="F29" i="25" s="1"/>
  <c r="E28" i="25"/>
  <c r="D28" i="25"/>
  <c r="C28" i="25"/>
  <c r="E27" i="25"/>
  <c r="D27" i="25"/>
  <c r="C27" i="25"/>
  <c r="F27" i="25" s="1"/>
  <c r="E26" i="25"/>
  <c r="D26" i="25"/>
  <c r="F26" i="25" s="1"/>
  <c r="E25" i="25"/>
  <c r="D25" i="25"/>
  <c r="C25" i="25"/>
  <c r="E24" i="25"/>
  <c r="D24" i="25"/>
  <c r="C24" i="25"/>
  <c r="E23" i="25"/>
  <c r="D23" i="25"/>
  <c r="E22" i="25"/>
  <c r="D22" i="25"/>
  <c r="C22" i="25"/>
  <c r="E21" i="25"/>
  <c r="D21" i="25"/>
  <c r="C21" i="25"/>
  <c r="K14" i="25"/>
  <c r="K13" i="25"/>
  <c r="K12" i="25"/>
  <c r="K11" i="25"/>
  <c r="K10" i="25"/>
  <c r="K9" i="25"/>
  <c r="K8" i="25"/>
  <c r="K7" i="25"/>
  <c r="K6" i="25"/>
  <c r="K5" i="25"/>
  <c r="E29" i="24"/>
  <c r="D29" i="24"/>
  <c r="F29" i="24" s="1"/>
  <c r="E28" i="24"/>
  <c r="D28" i="24"/>
  <c r="C28" i="24"/>
  <c r="F28" i="24" s="1"/>
  <c r="E27" i="24"/>
  <c r="D27" i="24"/>
  <c r="C27" i="24"/>
  <c r="F27" i="24" s="1"/>
  <c r="E26" i="24"/>
  <c r="D26" i="24"/>
  <c r="F26" i="24" s="1"/>
  <c r="E25" i="24"/>
  <c r="D25" i="24"/>
  <c r="C25" i="24"/>
  <c r="E24" i="24"/>
  <c r="D24" i="24"/>
  <c r="C24" i="24"/>
  <c r="E23" i="24"/>
  <c r="D23" i="24"/>
  <c r="E22" i="24"/>
  <c r="D22" i="24"/>
  <c r="C22" i="24"/>
  <c r="E21" i="24"/>
  <c r="D21" i="24"/>
  <c r="C21" i="24"/>
  <c r="K14" i="24"/>
  <c r="K13" i="24"/>
  <c r="K12" i="24"/>
  <c r="K11" i="24"/>
  <c r="K10" i="24"/>
  <c r="K9" i="24"/>
  <c r="K8" i="24"/>
  <c r="K7" i="24"/>
  <c r="K6" i="24"/>
  <c r="K5" i="24"/>
  <c r="E29" i="23"/>
  <c r="F29" i="23" s="1"/>
  <c r="D29" i="23"/>
  <c r="E28" i="23"/>
  <c r="D28" i="23"/>
  <c r="C28" i="23"/>
  <c r="F28" i="23" s="1"/>
  <c r="E27" i="23"/>
  <c r="D27" i="23"/>
  <c r="C27" i="23"/>
  <c r="F27" i="23" s="1"/>
  <c r="E26" i="23"/>
  <c r="D26" i="23"/>
  <c r="F26" i="23" s="1"/>
  <c r="E25" i="23"/>
  <c r="D25" i="23"/>
  <c r="C25" i="23"/>
  <c r="F25" i="23" s="1"/>
  <c r="E24" i="23"/>
  <c r="D24" i="23"/>
  <c r="C24" i="23"/>
  <c r="F24" i="23" s="1"/>
  <c r="E23" i="23"/>
  <c r="D23" i="23"/>
  <c r="E22" i="23"/>
  <c r="D22" i="23"/>
  <c r="F22" i="23" s="1"/>
  <c r="C22" i="23"/>
  <c r="E21" i="23"/>
  <c r="D21" i="23"/>
  <c r="F21" i="23" s="1"/>
  <c r="C21" i="23"/>
  <c r="K14" i="23"/>
  <c r="K13" i="23"/>
  <c r="K12" i="23"/>
  <c r="K11" i="23"/>
  <c r="K10" i="23"/>
  <c r="K9" i="23"/>
  <c r="K8" i="23"/>
  <c r="K7" i="23"/>
  <c r="K5" i="23"/>
  <c r="F23" i="24" l="1"/>
  <c r="F21" i="24"/>
  <c r="F24" i="24"/>
  <c r="F25" i="24"/>
  <c r="F22" i="24"/>
  <c r="F22" i="25"/>
  <c r="F28" i="25"/>
  <c r="F23" i="25"/>
  <c r="F25" i="25"/>
  <c r="F21" i="25"/>
  <c r="F24" i="25"/>
  <c r="F23" i="23"/>
  <c r="D22" i="21" l="1"/>
  <c r="E22" i="21"/>
  <c r="D23" i="21"/>
  <c r="E23" i="21"/>
  <c r="D24" i="21"/>
  <c r="E24" i="21"/>
  <c r="D25" i="21"/>
  <c r="E25" i="21"/>
  <c r="D26" i="21"/>
  <c r="E26" i="21"/>
  <c r="D27" i="21"/>
  <c r="E27" i="21"/>
  <c r="D28" i="21"/>
  <c r="E28" i="21"/>
  <c r="D29" i="21"/>
  <c r="E29" i="21"/>
  <c r="E21" i="21"/>
  <c r="D21" i="21"/>
  <c r="F29" i="22" l="1"/>
  <c r="F28" i="22"/>
  <c r="F27" i="22"/>
  <c r="F26" i="22"/>
  <c r="F25" i="22"/>
  <c r="F24" i="22"/>
  <c r="F23" i="22"/>
  <c r="K14" i="22"/>
  <c r="K13" i="22"/>
  <c r="K12" i="22"/>
  <c r="K11" i="22"/>
  <c r="K10" i="22"/>
  <c r="K9" i="22"/>
  <c r="K8" i="22"/>
  <c r="K7" i="22"/>
  <c r="K6" i="22"/>
  <c r="K5" i="22"/>
  <c r="F29" i="21"/>
  <c r="F26" i="21"/>
  <c r="F23" i="21"/>
  <c r="K14" i="21"/>
  <c r="K13" i="21"/>
  <c r="K12" i="21"/>
  <c r="K11" i="21"/>
  <c r="K10" i="21"/>
  <c r="K9" i="21"/>
  <c r="K8" i="21"/>
  <c r="K7" i="21"/>
  <c r="K6" i="21"/>
  <c r="K5" i="21"/>
  <c r="F22" i="22" l="1"/>
  <c r="F21" i="22"/>
  <c r="F21" i="21"/>
  <c r="F24" i="21"/>
  <c r="F22" i="21"/>
  <c r="F25" i="21"/>
  <c r="F28" i="21"/>
  <c r="F27" i="21"/>
  <c r="H3" i="19" l="1"/>
  <c r="H4" i="19"/>
  <c r="K6" i="20"/>
  <c r="K7" i="20"/>
  <c r="K8" i="20"/>
  <c r="K9" i="20"/>
  <c r="K10" i="20"/>
  <c r="K11" i="20"/>
  <c r="K12" i="20"/>
  <c r="K13" i="20"/>
  <c r="K14" i="20"/>
  <c r="K5" i="20"/>
  <c r="C22" i="20"/>
  <c r="C24" i="20"/>
  <c r="C25" i="20"/>
  <c r="C27" i="20"/>
  <c r="C28" i="20"/>
  <c r="C21" i="20"/>
  <c r="D22" i="20"/>
  <c r="D23" i="20"/>
  <c r="D24" i="20"/>
  <c r="D25" i="20"/>
  <c r="D26" i="20"/>
  <c r="D27" i="20"/>
  <c r="D28" i="20"/>
  <c r="D29" i="20"/>
  <c r="D21" i="20"/>
  <c r="E22" i="20"/>
  <c r="E23" i="20"/>
  <c r="E24" i="20"/>
  <c r="E25" i="20"/>
  <c r="E26" i="20"/>
  <c r="E27" i="20"/>
  <c r="E28" i="20"/>
  <c r="E29" i="20"/>
  <c r="E21" i="20"/>
  <c r="F29" i="20" l="1"/>
  <c r="F23" i="20"/>
  <c r="F26" i="20"/>
  <c r="F22" i="20"/>
  <c r="F21" i="20"/>
  <c r="F28" i="20"/>
  <c r="F25" i="20"/>
  <c r="F27" i="20"/>
  <c r="F24" i="20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</calcChain>
</file>

<file path=xl/sharedStrings.xml><?xml version="1.0" encoding="utf-8"?>
<sst xmlns="http://schemas.openxmlformats.org/spreadsheetml/2006/main" count="353" uniqueCount="145">
  <si>
    <t>Grupo de edad</t>
  </si>
  <si>
    <t>Población estándar mundial</t>
  </si>
  <si>
    <t>Población estándar europea 1976</t>
  </si>
  <si>
    <t>Población estándar europea 2013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</si>
  <si>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</si>
  <si>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</si>
  <si>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</si>
  <si>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</si>
  <si>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</si>
  <si>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</si>
  <si>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</si>
  <si>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</si>
  <si>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</si>
  <si>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</si>
  <si>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</si>
  <si>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</si>
  <si>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</si>
  <si>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</si>
  <si>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</si>
  <si>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</si>
  <si>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0-4</t>
  </si>
  <si>
    <t>$\geq$85</t>
  </si>
  <si>
    <t>hline</t>
  </si>
  <si>
    <t>x</t>
  </si>
  <si>
    <t>\begin{table}[H]</t>
  </si>
  <si>
    <t>\begin{tabular}{lrrr}</t>
  </si>
  <si>
    <t>\hline</t>
  </si>
  <si>
    <t>\end{tabular}</t>
  </si>
  <si>
    <t>\end{table}</t>
  </si>
  <si>
    <t>{TABLA}</t>
  </si>
  <si>
    <t>&lt;- Alineaciones de las columnas</t>
  </si>
  <si>
    <t>\begin{tabular}[c]{@{}r@{}}Población estándar\\ mundial 1960\end{tabular}</t>
  </si>
  <si>
    <t>En las cabeceras se puede poner algo así para partir en dos líneas:</t>
  </si>
  <si>
    <t>(mencionar que existe también una versión para 19 grupos de edad, separando 0-4 en menores de 1 y entre 1 y 4)</t>
  </si>
  <si>
    <t>\begin{tabular}[c]{@{}r@{}}Población estándar\\ mundial\end{tabular}</t>
  </si>
  <si>
    <t>\begin{tabular}[c]{@{}r@{}}Población estándar\\ europea 1976\end{tabular}</t>
  </si>
  <si>
    <t>\begin{tabular}[c]{@{}r@{}}Población estándar\\ europea 2013\end{tabular}</t>
  </si>
  <si>
    <t>0-4 años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</si>
  <si>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</si>
  <si>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</si>
  <si>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</si>
  <si>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</si>
  <si>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</si>
  <si>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</si>
  <si>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</si>
  <si>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</si>
  <si>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</si>
  <si>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</si>
  <si>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</si>
  <si>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</si>
  <si>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</si>
  <si>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</si>
  <si>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</si>
  <si>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</si>
  <si>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$\geq$85 años</t>
  </si>
  <si>
    <t>Sexo</t>
  </si>
  <si>
    <t>N</t>
  </si>
  <si>
    <t>TB</t>
  </si>
  <si>
    <t>sin puntos</t>
  </si>
  <si>
    <t>con puntos</t>
  </si>
  <si>
    <t>8.818.685</t>
  </si>
  <si>
    <t>142.353</t>
  </si>
  <si>
    <t>8.218.216</t>
  </si>
  <si>
    <t>106.647</t>
  </si>
  <si>
    <t>17.036.901</t>
  </si>
  <si>
    <t>249.000</t>
  </si>
  <si>
    <t>229,0</t>
  </si>
  <si>
    <t>Fuente</t>
  </si>
  <si>
    <t>Población</t>
  </si>
  <si>
    <t>España</t>
  </si>
  <si>
    <t>GCO \cite{GCO}</t>
  </si>
  <si>
    <t>ECIS \cite{ECIS}</t>
  </si>
  <si>
    <t>Mundo</t>
  </si>
  <si>
    <t>2.059.673</t>
  </si>
  <si>
    <t>1.851.644</t>
  </si>
  <si>
    <t>3.911.317</t>
  </si>
  <si>
    <t>Europa</t>
  </si>
  <si>
    <t>\multirow{3}{*}{Hombres}</t>
  </si>
  <si>
    <t>\multirow{3}{*}{Mujeres}</t>
  </si>
  <si>
    <t>\multirow{3}{*}{\begin{tabular}[c]{@{}c@{}}Ambos\\sexos\end{tabular}}</t>
  </si>
  <si>
    <t>436,0</t>
  </si>
  <si>
    <t>596.574</t>
  </si>
  <si>
    <t>55.825</t>
  </si>
  <si>
    <t>4.976</t>
  </si>
  <si>
    <t>244.506</t>
  </si>
  <si>
    <t>26.641</t>
  </si>
  <si>
    <t>1.654</t>
  </si>
  <si>
    <t>841.080</t>
  </si>
  <si>
    <t>82.466</t>
  </si>
  <si>
    <t>6.630</t>
  </si>
  <si>
    <t>7,0</t>
  </si>
  <si>
    <t>11,0</t>
  </si>
  <si>
    <t>4,0</t>
  </si>
  <si>
    <t>6,0</t>
  </si>
  <si>
    <t>8,0</t>
  </si>
  <si>
    <t>37,0</t>
  </si>
  <si>
    <t>70,0</t>
  </si>
  <si>
    <t>1.026.215</t>
  </si>
  <si>
    <t>275.519</t>
  </si>
  <si>
    <t>23.013</t>
  </si>
  <si>
    <t>823.303</t>
  </si>
  <si>
    <t>236.101</t>
  </si>
  <si>
    <t>14.642</t>
  </si>
  <si>
    <t>1.849.518</t>
  </si>
  <si>
    <t>511.620</t>
  </si>
  <si>
    <t>37.655</t>
  </si>
  <si>
    <t>MSCBS \cite{MSCBS}</t>
  </si>
  <si>
    <t>201,0</t>
  </si>
  <si>
    <t>121,3</t>
  </si>
  <si>
    <t>177,4</t>
  </si>
  <si>
    <t>230,8</t>
  </si>
  <si>
    <t>107.858</t>
  </si>
  <si>
    <t>5.347.295</t>
  </si>
  <si>
    <t>1.077.986</t>
  </si>
  <si>
    <t>65.610</t>
  </si>
  <si>
    <t>4.142.577</t>
  </si>
  <si>
    <t>851.723</t>
  </si>
  <si>
    <t>42.248</t>
  </si>
  <si>
    <t>9.489.872</t>
  </si>
  <si>
    <t>1.929.709</t>
  </si>
  <si>
    <t>2,0</t>
  </si>
  <si>
    <t>14,0</t>
  </si>
  <si>
    <t>17,0</t>
  </si>
  <si>
    <t>5.141</t>
  </si>
  <si>
    <t>77.375</t>
  </si>
  <si>
    <t>548.375</t>
  </si>
  <si>
    <t>50.365</t>
  </si>
  <si>
    <t>3.577</t>
  </si>
  <si>
    <t>233.256</t>
  </si>
  <si>
    <t>27.010</t>
  </si>
  <si>
    <t>1.564</t>
  </si>
  <si>
    <t>781.631</t>
  </si>
  <si>
    <t>10,0</t>
  </si>
  <si>
    <t>484.224</t>
  </si>
  <si>
    <t>131.155</t>
  </si>
  <si>
    <t>9.222</t>
  </si>
  <si>
    <t>396.568</t>
  </si>
  <si>
    <t>115.059</t>
  </si>
  <si>
    <t>6.066</t>
  </si>
  <si>
    <t>880.792</t>
  </si>
  <si>
    <t>246.214</t>
  </si>
  <si>
    <t>15.288</t>
  </si>
  <si>
    <t>TE-W</t>
  </si>
  <si>
    <t>TE-oE</t>
  </si>
  <si>
    <t>TE-nE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</si>
</sst>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rgb="FFE1AC25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0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top" wrapText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9"/>
  <sheetViews>
    <sheetView workbookViewId="0">
      <selection activeCell="B24" sqref="B24"/>
    </sheetView>
  </sheetViews>
  <sheetFormatPr baseColWidth="10" defaultRowHeight="15.5" x14ac:dyDescent="0.35"/>
  <sheetData>
    <row r="2" spans="2:5" x14ac:dyDescent="0.35">
      <c r="B2" t="s">
        <v>24</v>
      </c>
    </row>
    <row r="3" spans="2:5" x14ac:dyDescent="0.35">
      <c r="B3" t="s">
        <v>25</v>
      </c>
      <c r="E3" t="s">
        <v>30</v>
      </c>
    </row>
    <row r="4" spans="2:5" x14ac:dyDescent="0.35">
      <c r="B4" t="s">
        <v>26</v>
      </c>
    </row>
    <row r="5" spans="2:5" x14ac:dyDescent="0.35">
      <c r="E5" t="s">
        <v>32</v>
      </c>
    </row>
    <row r="6" spans="2:5" x14ac:dyDescent="0.35">
      <c r="B6" t="s">
        <v>29</v>
      </c>
      <c r="E6" t="s">
        <v>31</v>
      </c>
    </row>
    <row r="8" spans="2:5" x14ac:dyDescent="0.35">
      <c r="B8" t="s">
        <v>27</v>
      </c>
    </row>
    <row r="9" spans="2:5" x14ac:dyDescent="0.35">
      <c r="B9" t="s">
        <v>28</v>
      </c>
    </row>
  </sheetData>
  <phoneticPr fontId="3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EA62-B995-4B2C-B81F-34E9E60572DB}">
  <dimension ref="A1:H43"/>
  <sheetViews>
    <sheetView zoomScale="130" zoomScaleNormal="130" workbookViewId="0">
      <selection activeCell="G4" sqref="G4"/>
    </sheetView>
  </sheetViews>
  <sheetFormatPr baseColWidth="10" defaultRowHeight="15.5" x14ac:dyDescent="0.35"/>
  <cols>
    <col min="1" max="2" width="10.6640625" style="1"/>
    <col min="3" max="6" width="13.5" style="5" customWidth="1"/>
    <col min="7" max="7" width="10.6640625" style="1"/>
    <col min="8" max="8" width="36.08203125" style="1" customWidth="1"/>
    <col min="9" max="16384" width="10.6640625" style="1"/>
  </cols>
  <sheetData>
    <row r="1" spans="1:8" x14ac:dyDescent="0.35">
      <c r="B1" s="1" t="s">
        <v>33</v>
      </c>
    </row>
    <row r="2" spans="1:8" x14ac:dyDescent="0.35">
      <c r="A2" s="1" t="s">
        <v>22</v>
      </c>
    </row>
    <row r="3" spans="1:8" ht="72.5" x14ac:dyDescent="0.35">
      <c r="A3" s="1" t="s">
        <v>23</v>
      </c>
      <c r="C3" s="8" t="s">
        <v>0</v>
      </c>
      <c r="D3" s="9" t="s">
        <v>34</v>
      </c>
      <c r="E3" s="9" t="s">
        <v>35</v>
      </c>
      <c r="F3" s="9" t="s">
        <v>36</v>
      </c>
      <c r="H3" s="10" t="str">
        <f xml:space="preserve"> C3 &amp; "  &amp;  " &amp; D3 &amp;"  &amp;  "&amp;E3&amp;"  &amp;  "&amp;F3 &amp; "\\" &amp; IF(A3="x","\hline","")</f>
        <v>Grupo de edad  &amp;  \begin{tabular}[c]{@{}r@{}}Población estándar\\ mundial\end{tabular}  &amp;  \begin{tabular}[c]{@{}r@{}}Población estándar\\ europea 1976\end{tabular}  &amp;  \begin{tabular}[c]{@{}r@{}}Población estándar\\ europea 2013\end{tabular}\\\hline</v>
      </c>
    </row>
    <row r="4" spans="1:8" ht="36.5" x14ac:dyDescent="0.35">
      <c r="A4" s="1" t="s">
        <v>23</v>
      </c>
      <c r="C4" s="8" t="s">
        <v>0</v>
      </c>
      <c r="D4" s="8" t="s">
        <v>1</v>
      </c>
      <c r="E4" s="8" t="s">
        <v>2</v>
      </c>
      <c r="F4" s="8" t="s">
        <v>3</v>
      </c>
      <c r="G4" s="2"/>
      <c r="H4" s="10" t="str">
        <f xml:space="preserve"> "\multicolumn{1}{|c|}{" &amp; C4 &amp; "}  &amp;  " &amp; D4 &amp;"  &amp;  "&amp;E4&amp;"  &amp;  "&amp;F4 &amp; "\\" &amp; IF(A4="x","\hline","")</f>
        <v>\multicolumn{1}{|c|}{Grupo de edad}  &amp;  Población estándar mundial  &amp;  Población estándar europea 1976  &amp;  Población estándar europea 2013\\\hline</v>
      </c>
    </row>
    <row r="5" spans="1:8" x14ac:dyDescent="0.35">
      <c r="C5" s="7" t="s">
        <v>37</v>
      </c>
      <c r="D5" s="11" t="str">
        <f>IF(LEN(D26)&gt;3,MID(D26,1,LEN(D26)-3) &amp; "." &amp; MID(D26,LEN(D26)-2,3),D26)</f>
        <v>12.000</v>
      </c>
      <c r="E5" s="11" t="str">
        <f t="shared" ref="E5:F5" si="0">IF(LEN(E26)&gt;3,MID(E26,1,LEN(E26)-3) &amp; "." &amp; MID(E26,LEN(E26)-2,3),E26)</f>
        <v>8.000</v>
      </c>
      <c r="F5" s="11" t="str">
        <f t="shared" si="0"/>
        <v>5.000</v>
      </c>
      <c r="G5" s="4"/>
      <c r="H5" s="9" t="str">
        <f t="shared" ref="H5:H22" si="1" xml:space="preserve"> C5 &amp; "  &amp;  " &amp; D5 &amp;"  &amp;  "&amp;E5&amp;"  &amp;  "&amp;F5 &amp; "\\" &amp; IF(A5="x","\hline","")</f>
        <v>0-4 años  &amp;  12.000  &amp;  8.000  &amp;  5.000\\</v>
      </c>
    </row>
    <row r="6" spans="1:8" x14ac:dyDescent="0.35">
      <c r="C6" s="7" t="s">
        <v>38</v>
      </c>
      <c r="D6" s="11" t="str">
        <f t="shared" ref="D6:F22" si="2">IF(LEN(D27)&gt;3,MID(D27,1,LEN(D27)-3) &amp; "." &amp; MID(D27,LEN(D27)-2,3),D27)</f>
        <v>10.000</v>
      </c>
      <c r="E6" s="11" t="str">
        <f t="shared" si="2"/>
        <v>7.000</v>
      </c>
      <c r="F6" s="11" t="str">
        <f t="shared" si="2"/>
        <v>5.500</v>
      </c>
      <c r="G6" s="4"/>
      <c r="H6" s="9" t="str">
        <f t="shared" si="1"/>
        <v>5-9 años  &amp;  10.000  &amp;  7.000  &amp;  5.500\\</v>
      </c>
    </row>
    <row r="7" spans="1:8" x14ac:dyDescent="0.35">
      <c r="C7" s="7" t="s">
        <v>39</v>
      </c>
      <c r="D7" s="11" t="str">
        <f t="shared" si="2"/>
        <v>9.000</v>
      </c>
      <c r="E7" s="11" t="str">
        <f t="shared" si="2"/>
        <v>7.000</v>
      </c>
      <c r="F7" s="11" t="str">
        <f t="shared" si="2"/>
        <v>5.500</v>
      </c>
      <c r="G7" s="4"/>
      <c r="H7" s="9" t="str">
        <f t="shared" si="1"/>
        <v>10-14 años  &amp;  9.000  &amp;  7.000  &amp;  5.500\\</v>
      </c>
    </row>
    <row r="8" spans="1:8" x14ac:dyDescent="0.35">
      <c r="C8" s="6" t="s">
        <v>40</v>
      </c>
      <c r="D8" s="11" t="str">
        <f t="shared" si="2"/>
        <v>9.000</v>
      </c>
      <c r="E8" s="11" t="str">
        <f t="shared" si="2"/>
        <v>7.000</v>
      </c>
      <c r="F8" s="11" t="str">
        <f t="shared" si="2"/>
        <v>5.500</v>
      </c>
      <c r="G8" s="3"/>
      <c r="H8" s="9" t="str">
        <f t="shared" si="1"/>
        <v>15-19 años  &amp;  9.000  &amp;  7.000  &amp;  5.500\\</v>
      </c>
    </row>
    <row r="9" spans="1:8" x14ac:dyDescent="0.35">
      <c r="C9" s="6" t="s">
        <v>41</v>
      </c>
      <c r="D9" s="11" t="str">
        <f t="shared" si="2"/>
        <v>8.000</v>
      </c>
      <c r="E9" s="11" t="str">
        <f t="shared" si="2"/>
        <v>7.000</v>
      </c>
      <c r="F9" s="11" t="str">
        <f t="shared" si="2"/>
        <v>6.000</v>
      </c>
      <c r="G9" s="3"/>
      <c r="H9" s="9" t="str">
        <f t="shared" si="1"/>
        <v>20-24 años  &amp;  8.000  &amp;  7.000  &amp;  6.000\\</v>
      </c>
    </row>
    <row r="10" spans="1:8" x14ac:dyDescent="0.35">
      <c r="C10" s="6" t="s">
        <v>42</v>
      </c>
      <c r="D10" s="11" t="str">
        <f t="shared" si="2"/>
        <v>8.000</v>
      </c>
      <c r="E10" s="11" t="str">
        <f t="shared" si="2"/>
        <v>7.000</v>
      </c>
      <c r="F10" s="11" t="str">
        <f t="shared" si="2"/>
        <v>6.000</v>
      </c>
      <c r="G10" s="3"/>
      <c r="H10" s="9" t="str">
        <f t="shared" si="1"/>
        <v>25-29 años  &amp;  8.000  &amp;  7.000  &amp;  6.000\\</v>
      </c>
    </row>
    <row r="11" spans="1:8" x14ac:dyDescent="0.35">
      <c r="C11" s="6" t="s">
        <v>43</v>
      </c>
      <c r="D11" s="11" t="str">
        <f t="shared" si="2"/>
        <v>6.000</v>
      </c>
      <c r="E11" s="11" t="str">
        <f t="shared" si="2"/>
        <v>7.000</v>
      </c>
      <c r="F11" s="11" t="str">
        <f t="shared" si="2"/>
        <v>6.500</v>
      </c>
      <c r="G11" s="3"/>
      <c r="H11" s="9" t="str">
        <f t="shared" si="1"/>
        <v>30-34 años  &amp;  6.000  &amp;  7.000  &amp;  6.500\\</v>
      </c>
    </row>
    <row r="12" spans="1:8" x14ac:dyDescent="0.35">
      <c r="C12" s="6" t="s">
        <v>44</v>
      </c>
      <c r="D12" s="11" t="str">
        <f t="shared" si="2"/>
        <v>6.000</v>
      </c>
      <c r="E12" s="11" t="str">
        <f t="shared" si="2"/>
        <v>7.000</v>
      </c>
      <c r="F12" s="11" t="str">
        <f t="shared" si="2"/>
        <v>7.000</v>
      </c>
      <c r="G12" s="3"/>
      <c r="H12" s="9" t="str">
        <f t="shared" si="1"/>
        <v>35-39 años  &amp;  6.000  &amp;  7.000  &amp;  7.000\\</v>
      </c>
    </row>
    <row r="13" spans="1:8" x14ac:dyDescent="0.35">
      <c r="C13" s="6" t="s">
        <v>45</v>
      </c>
      <c r="D13" s="11" t="str">
        <f t="shared" si="2"/>
        <v>6.000</v>
      </c>
      <c r="E13" s="11" t="str">
        <f t="shared" si="2"/>
        <v>7.000</v>
      </c>
      <c r="F13" s="11" t="str">
        <f t="shared" si="2"/>
        <v>7.000</v>
      </c>
      <c r="G13" s="3"/>
      <c r="H13" s="9" t="str">
        <f t="shared" si="1"/>
        <v>40-44 años  &amp;  6.000  &amp;  7.000  &amp;  7.000\\</v>
      </c>
    </row>
    <row r="14" spans="1:8" x14ac:dyDescent="0.35">
      <c r="C14" s="6" t="s">
        <v>46</v>
      </c>
      <c r="D14" s="11" t="str">
        <f t="shared" si="2"/>
        <v>6.000</v>
      </c>
      <c r="E14" s="11" t="str">
        <f t="shared" si="2"/>
        <v>7.000</v>
      </c>
      <c r="F14" s="11" t="str">
        <f t="shared" si="2"/>
        <v>7.000</v>
      </c>
      <c r="G14" s="3"/>
      <c r="H14" s="9" t="str">
        <f t="shared" si="1"/>
        <v>45-49 años  &amp;  6.000  &amp;  7.000  &amp;  7.000\\</v>
      </c>
    </row>
    <row r="15" spans="1:8" x14ac:dyDescent="0.35">
      <c r="C15" s="6" t="s">
        <v>47</v>
      </c>
      <c r="D15" s="11" t="str">
        <f t="shared" si="2"/>
        <v>5.000</v>
      </c>
      <c r="E15" s="11" t="str">
        <f t="shared" si="2"/>
        <v>7.000</v>
      </c>
      <c r="F15" s="11" t="str">
        <f t="shared" si="2"/>
        <v>7.000</v>
      </c>
      <c r="G15" s="3"/>
      <c r="H15" s="9" t="str">
        <f t="shared" si="1"/>
        <v>50-54 años  &amp;  5.000  &amp;  7.000  &amp;  7.000\\</v>
      </c>
    </row>
    <row r="16" spans="1:8" x14ac:dyDescent="0.35">
      <c r="C16" s="6" t="s">
        <v>48</v>
      </c>
      <c r="D16" s="11" t="str">
        <f t="shared" si="2"/>
        <v>4.000</v>
      </c>
      <c r="E16" s="11" t="str">
        <f t="shared" si="2"/>
        <v>6.000</v>
      </c>
      <c r="F16" s="11" t="str">
        <f t="shared" si="2"/>
        <v>6.500</v>
      </c>
      <c r="G16" s="3"/>
      <c r="H16" s="9" t="str">
        <f t="shared" si="1"/>
        <v>55-59 años  &amp;  4.000  &amp;  6.000  &amp;  6.500\\</v>
      </c>
    </row>
    <row r="17" spans="1:8" x14ac:dyDescent="0.35">
      <c r="C17" s="6" t="s">
        <v>49</v>
      </c>
      <c r="D17" s="11" t="str">
        <f t="shared" si="2"/>
        <v>4.000</v>
      </c>
      <c r="E17" s="11" t="str">
        <f t="shared" si="2"/>
        <v>5.000</v>
      </c>
      <c r="F17" s="11" t="str">
        <f t="shared" si="2"/>
        <v>6.000</v>
      </c>
      <c r="G17" s="3"/>
      <c r="H17" s="9" t="str">
        <f t="shared" si="1"/>
        <v>60-64 años  &amp;  4.000  &amp;  5.000  &amp;  6.000\\</v>
      </c>
    </row>
    <row r="18" spans="1:8" x14ac:dyDescent="0.35">
      <c r="C18" s="6" t="s">
        <v>50</v>
      </c>
      <c r="D18" s="11" t="str">
        <f t="shared" si="2"/>
        <v>3.000</v>
      </c>
      <c r="E18" s="11" t="str">
        <f t="shared" si="2"/>
        <v>4.000</v>
      </c>
      <c r="F18" s="11" t="str">
        <f t="shared" si="2"/>
        <v>5.500</v>
      </c>
      <c r="G18" s="3"/>
      <c r="H18" s="9" t="str">
        <f t="shared" si="1"/>
        <v>65-69 años  &amp;  3.000  &amp;  4.000  &amp;  5.500\\</v>
      </c>
    </row>
    <row r="19" spans="1:8" x14ac:dyDescent="0.35">
      <c r="C19" s="6" t="s">
        <v>51</v>
      </c>
      <c r="D19" s="11" t="str">
        <f t="shared" si="2"/>
        <v>2.000</v>
      </c>
      <c r="E19" s="11" t="str">
        <f t="shared" si="2"/>
        <v>3.000</v>
      </c>
      <c r="F19" s="11" t="str">
        <f t="shared" si="2"/>
        <v>5.000</v>
      </c>
      <c r="G19" s="3"/>
      <c r="H19" s="9" t="str">
        <f t="shared" si="1"/>
        <v>70-74 años  &amp;  2.000  &amp;  3.000  &amp;  5.000\\</v>
      </c>
    </row>
    <row r="20" spans="1:8" x14ac:dyDescent="0.35">
      <c r="C20" s="6" t="s">
        <v>52</v>
      </c>
      <c r="D20" s="11" t="str">
        <f t="shared" si="2"/>
        <v>1.000</v>
      </c>
      <c r="E20" s="11" t="str">
        <f t="shared" si="2"/>
        <v>2.000</v>
      </c>
      <c r="F20" s="11" t="str">
        <f t="shared" si="2"/>
        <v>4.000</v>
      </c>
      <c r="G20" s="3"/>
      <c r="H20" s="9" t="str">
        <f t="shared" si="1"/>
        <v>75-79 años  &amp;  1.000  &amp;  2.000  &amp;  4.000\\</v>
      </c>
    </row>
    <row r="21" spans="1:8" x14ac:dyDescent="0.35">
      <c r="C21" s="6" t="s">
        <v>53</v>
      </c>
      <c r="D21" s="11">
        <f t="shared" si="2"/>
        <v>500</v>
      </c>
      <c r="E21" s="11" t="str">
        <f t="shared" si="2"/>
        <v>1.000</v>
      </c>
      <c r="F21" s="11" t="str">
        <f t="shared" si="2"/>
        <v>2.500</v>
      </c>
      <c r="G21" s="3"/>
      <c r="H21" s="9" t="str">
        <f t="shared" si="1"/>
        <v>80-84 años  &amp;  500  &amp;  1.000  &amp;  2.500\\</v>
      </c>
    </row>
    <row r="22" spans="1:8" x14ac:dyDescent="0.35">
      <c r="A22" s="1" t="s">
        <v>23</v>
      </c>
      <c r="C22" s="6" t="s">
        <v>54</v>
      </c>
      <c r="D22" s="11">
        <f t="shared" si="2"/>
        <v>500</v>
      </c>
      <c r="E22" s="11" t="str">
        <f t="shared" si="2"/>
        <v>1.000</v>
      </c>
      <c r="F22" s="11" t="str">
        <f t="shared" si="2"/>
        <v>2.500</v>
      </c>
      <c r="G22" s="3"/>
      <c r="H22" s="9" t="str">
        <f t="shared" si="1"/>
        <v>$\geq$85 años  &amp;  500  &amp;  1.000  &amp;  2.500\\\hline</v>
      </c>
    </row>
    <row r="25" spans="1:8" ht="24" x14ac:dyDescent="0.35">
      <c r="C25" s="8" t="s">
        <v>0</v>
      </c>
      <c r="D25" s="8" t="s">
        <v>1</v>
      </c>
      <c r="E25" s="8" t="s">
        <v>2</v>
      </c>
      <c r="F25" s="8" t="s">
        <v>3</v>
      </c>
    </row>
    <row r="26" spans="1:8" x14ac:dyDescent="0.35">
      <c r="C26" s="7" t="s">
        <v>20</v>
      </c>
      <c r="D26" s="7">
        <v>12000</v>
      </c>
      <c r="E26" s="7">
        <v>8000</v>
      </c>
      <c r="F26" s="7">
        <v>5000</v>
      </c>
    </row>
    <row r="27" spans="1:8" x14ac:dyDescent="0.35">
      <c r="C27" s="7" t="s">
        <v>4</v>
      </c>
      <c r="D27" s="7">
        <v>10000</v>
      </c>
      <c r="E27" s="7">
        <v>7000</v>
      </c>
      <c r="F27" s="7">
        <v>5500</v>
      </c>
    </row>
    <row r="28" spans="1:8" x14ac:dyDescent="0.35">
      <c r="C28" s="7" t="s">
        <v>5</v>
      </c>
      <c r="D28" s="7">
        <v>9000</v>
      </c>
      <c r="E28" s="7">
        <v>7000</v>
      </c>
      <c r="F28" s="7">
        <v>5500</v>
      </c>
    </row>
    <row r="29" spans="1:8" x14ac:dyDescent="0.35">
      <c r="C29" s="6" t="s">
        <v>6</v>
      </c>
      <c r="D29" s="7">
        <v>9000</v>
      </c>
      <c r="E29" s="7">
        <v>7000</v>
      </c>
      <c r="F29" s="7">
        <v>5500</v>
      </c>
    </row>
    <row r="30" spans="1:8" x14ac:dyDescent="0.35">
      <c r="C30" s="6" t="s">
        <v>7</v>
      </c>
      <c r="D30" s="7">
        <v>8000</v>
      </c>
      <c r="E30" s="7">
        <v>7000</v>
      </c>
      <c r="F30" s="7">
        <v>6000</v>
      </c>
    </row>
    <row r="31" spans="1:8" x14ac:dyDescent="0.35">
      <c r="C31" s="6" t="s">
        <v>8</v>
      </c>
      <c r="D31" s="7">
        <v>8000</v>
      </c>
      <c r="E31" s="7">
        <v>7000</v>
      </c>
      <c r="F31" s="7">
        <v>6000</v>
      </c>
    </row>
    <row r="32" spans="1:8" x14ac:dyDescent="0.35">
      <c r="C32" s="6" t="s">
        <v>9</v>
      </c>
      <c r="D32" s="7">
        <v>6000</v>
      </c>
      <c r="E32" s="7">
        <v>7000</v>
      </c>
      <c r="F32" s="7">
        <v>6500</v>
      </c>
    </row>
    <row r="33" spans="3:6" x14ac:dyDescent="0.35">
      <c r="C33" s="6" t="s">
        <v>10</v>
      </c>
      <c r="D33" s="7">
        <v>6000</v>
      </c>
      <c r="E33" s="7">
        <v>7000</v>
      </c>
      <c r="F33" s="7">
        <v>7000</v>
      </c>
    </row>
    <row r="34" spans="3:6" x14ac:dyDescent="0.35">
      <c r="C34" s="6" t="s">
        <v>11</v>
      </c>
      <c r="D34" s="7">
        <v>6000</v>
      </c>
      <c r="E34" s="7">
        <v>7000</v>
      </c>
      <c r="F34" s="7">
        <v>7000</v>
      </c>
    </row>
    <row r="35" spans="3:6" x14ac:dyDescent="0.35">
      <c r="C35" s="6" t="s">
        <v>12</v>
      </c>
      <c r="D35" s="7">
        <v>6000</v>
      </c>
      <c r="E35" s="7">
        <v>7000</v>
      </c>
      <c r="F35" s="7">
        <v>7000</v>
      </c>
    </row>
    <row r="36" spans="3:6" x14ac:dyDescent="0.35">
      <c r="C36" s="6" t="s">
        <v>13</v>
      </c>
      <c r="D36" s="7">
        <v>5000</v>
      </c>
      <c r="E36" s="7">
        <v>7000</v>
      </c>
      <c r="F36" s="7">
        <v>7000</v>
      </c>
    </row>
    <row r="37" spans="3:6" x14ac:dyDescent="0.35">
      <c r="C37" s="6" t="s">
        <v>14</v>
      </c>
      <c r="D37" s="7">
        <v>4000</v>
      </c>
      <c r="E37" s="7">
        <v>6000</v>
      </c>
      <c r="F37" s="7">
        <v>6500</v>
      </c>
    </row>
    <row r="38" spans="3:6" x14ac:dyDescent="0.35">
      <c r="C38" s="6" t="s">
        <v>15</v>
      </c>
      <c r="D38" s="7">
        <v>4000</v>
      </c>
      <c r="E38" s="7">
        <v>5000</v>
      </c>
      <c r="F38" s="7">
        <v>6000</v>
      </c>
    </row>
    <row r="39" spans="3:6" x14ac:dyDescent="0.35">
      <c r="C39" s="6" t="s">
        <v>16</v>
      </c>
      <c r="D39" s="7">
        <v>3000</v>
      </c>
      <c r="E39" s="7">
        <v>4000</v>
      </c>
      <c r="F39" s="7">
        <v>5500</v>
      </c>
    </row>
    <row r="40" spans="3:6" x14ac:dyDescent="0.35">
      <c r="C40" s="6" t="s">
        <v>17</v>
      </c>
      <c r="D40" s="7">
        <v>2000</v>
      </c>
      <c r="E40" s="7">
        <v>3000</v>
      </c>
      <c r="F40" s="7">
        <v>5000</v>
      </c>
    </row>
    <row r="41" spans="3:6" x14ac:dyDescent="0.35">
      <c r="C41" s="6" t="s">
        <v>18</v>
      </c>
      <c r="D41" s="7">
        <v>1000</v>
      </c>
      <c r="E41" s="7">
        <v>2000</v>
      </c>
      <c r="F41" s="7">
        <v>4000</v>
      </c>
    </row>
    <row r="42" spans="3:6" x14ac:dyDescent="0.35">
      <c r="C42" s="6" t="s">
        <v>19</v>
      </c>
      <c r="D42" s="7">
        <v>500</v>
      </c>
      <c r="E42" s="7">
        <v>1000</v>
      </c>
      <c r="F42" s="7">
        <v>2500</v>
      </c>
    </row>
    <row r="43" spans="3:6" x14ac:dyDescent="0.35">
      <c r="C43" s="6" t="s">
        <v>21</v>
      </c>
      <c r="D43" s="7">
        <v>500</v>
      </c>
      <c r="E43" s="7">
        <v>1000</v>
      </c>
      <c r="F43" s="7">
        <v>2500</v>
      </c>
    </row>
  </sheetData>
  <pageMargins left="0.7" right="0.7" top="0.75" bottom="0.75" header="0.3" footer="0.3"/>
  <pageSetup paperSize="9" orientation="portrait" r:id="rId1"/>
  <ignoredErrors>
    <ignoredError sqref="C2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DE70-BD75-40BC-B5AC-9E5F6E635EB5}">
  <dimension ref="A4:K29"/>
  <sheetViews>
    <sheetView tabSelected="1" workbookViewId="0">
      <selection activeCell="F10" sqref="F10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7" t="s">
        <v>60</v>
      </c>
      <c r="F6" s="17" t="s">
        <v>66</v>
      </c>
      <c r="G6" s="17">
        <v>204.7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8.818.685 &amp; 229,0 &amp; 204,7 &amp;  &amp; \\</v>
      </c>
    </row>
    <row r="7" spans="1:11" x14ac:dyDescent="0.35">
      <c r="B7" s="12"/>
      <c r="C7" s="21" t="s">
        <v>76</v>
      </c>
      <c r="D7" s="22" t="s">
        <v>71</v>
      </c>
      <c r="E7" s="19" t="s">
        <v>73</v>
      </c>
      <c r="F7" s="20">
        <v>572.9</v>
      </c>
      <c r="G7" s="17">
        <v>302.7</v>
      </c>
      <c r="H7" s="18" t="s">
        <v>80</v>
      </c>
      <c r="I7" s="18">
        <v>651.70000000000005</v>
      </c>
      <c r="K7" s="9" t="str">
        <f t="shared" si="0"/>
        <v xml:space="preserve"> &amp; Europa &amp; ECIS \cite{ECIS} &amp; 2.059.673 &amp; 572,9 &amp; 302,7 &amp; 436,0 &amp; 651,7\\</v>
      </c>
    </row>
    <row r="8" spans="1:11" x14ac:dyDescent="0.35">
      <c r="A8" t="s">
        <v>23</v>
      </c>
      <c r="B8" s="12"/>
      <c r="C8" s="21" t="s">
        <v>69</v>
      </c>
      <c r="D8" s="22" t="s">
        <v>71</v>
      </c>
      <c r="E8" s="20" t="s">
        <v>61</v>
      </c>
      <c r="F8" s="20">
        <v>625.6</v>
      </c>
      <c r="G8" s="17">
        <v>309.7</v>
      </c>
      <c r="H8" s="18">
        <v>444.7</v>
      </c>
      <c r="I8" s="18">
        <v>658.6</v>
      </c>
      <c r="K8" s="9" t="str">
        <f t="shared" si="0"/>
        <v xml:space="preserve"> &amp; España &amp; ECIS \cite{ECIS} &amp; 142.353 &amp; 625,6 &amp; 309,7 &amp; 444,7 &amp; 658,6\\\hline</v>
      </c>
    </row>
    <row r="9" spans="1:11" x14ac:dyDescent="0.35">
      <c r="B9" t="s">
        <v>78</v>
      </c>
      <c r="C9" s="21" t="s">
        <v>72</v>
      </c>
      <c r="D9" s="21" t="s">
        <v>70</v>
      </c>
      <c r="E9" s="18" t="s">
        <v>62</v>
      </c>
      <c r="F9" s="18">
        <v>217.3</v>
      </c>
      <c r="G9" s="18">
        <v>175.6</v>
      </c>
      <c r="H9" s="18"/>
      <c r="I9" s="18"/>
      <c r="K9" s="9" t="str">
        <f t="shared" si="0"/>
        <v>\multirow{3}{*}{Mujeres} &amp; Mundo &amp; GCO \cite{GCO} &amp; 8.218.216 &amp; 217,3 &amp; 175,6 &amp;  &amp; \\</v>
      </c>
    </row>
    <row r="10" spans="1:11" x14ac:dyDescent="0.35">
      <c r="C10" s="21" t="s">
        <v>76</v>
      </c>
      <c r="D10" s="22" t="s">
        <v>71</v>
      </c>
      <c r="E10" s="19" t="s">
        <v>74</v>
      </c>
      <c r="F10" s="18">
        <v>481.8</v>
      </c>
      <c r="G10" s="18">
        <v>242.7</v>
      </c>
      <c r="H10" s="18">
        <v>332.6</v>
      </c>
      <c r="I10" s="18">
        <v>451.2</v>
      </c>
      <c r="K10" s="9" t="str">
        <f t="shared" si="0"/>
        <v xml:space="preserve"> &amp; Europa &amp; ECIS \cite{ECIS} &amp; 1.851.644 &amp; 481,8 &amp; 242,7 &amp; 332,6 &amp; 451,2\\</v>
      </c>
    </row>
    <row r="11" spans="1:11" x14ac:dyDescent="0.35">
      <c r="A11" t="s">
        <v>23</v>
      </c>
      <c r="C11" s="21" t="s">
        <v>69</v>
      </c>
      <c r="D11" s="22" t="s">
        <v>71</v>
      </c>
      <c r="E11" s="19" t="s">
        <v>63</v>
      </c>
      <c r="F11" s="18">
        <v>451.1</v>
      </c>
      <c r="G11" s="18">
        <v>218.4</v>
      </c>
      <c r="H11" s="18">
        <v>298.5</v>
      </c>
      <c r="I11" s="18">
        <v>401.7</v>
      </c>
      <c r="K11" s="9" t="str">
        <f t="shared" si="0"/>
        <v xml:space="preserve"> &amp; España &amp; ECIS \cite{ECIS} &amp; 106.647 &amp; 451,1 &amp; 218,4 &amp; 298,5 &amp; 401,7\\\hline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8" t="s">
        <v>64</v>
      </c>
      <c r="F12" s="18">
        <v>223.2</v>
      </c>
      <c r="G12" s="18">
        <v>187.8</v>
      </c>
      <c r="H12" s="18"/>
      <c r="I12" s="18"/>
      <c r="K12" s="9" t="str">
        <f t="shared" si="0"/>
        <v>\multirow{3}{*}{\begin{tabular}[c]{@{}c@{}}Ambos\\sexos\end{tabular}} &amp; Mundo &amp; GCO \cite{GCO} &amp; 17.036.901 &amp; 223,2 &amp; 187,8 &amp;  &amp; \\</v>
      </c>
    </row>
    <row r="13" spans="1:11" x14ac:dyDescent="0.35">
      <c r="C13" s="21" t="s">
        <v>76</v>
      </c>
      <c r="D13" s="22" t="s">
        <v>71</v>
      </c>
      <c r="E13" s="19" t="s">
        <v>75</v>
      </c>
      <c r="F13" s="18">
        <v>525.79999999999995</v>
      </c>
      <c r="G13" s="18">
        <v>266.7</v>
      </c>
      <c r="H13" s="18">
        <v>374.3</v>
      </c>
      <c r="I13" s="18">
        <v>531.9</v>
      </c>
      <c r="K13" s="9" t="str">
        <f t="shared" si="0"/>
        <v xml:space="preserve"> &amp; Europa &amp; ECIS \cite{ECIS} &amp; 3.911.317 &amp; 525,8 &amp; 266,7 &amp; 374,3 &amp; 531,9\\</v>
      </c>
    </row>
    <row r="14" spans="1:11" x14ac:dyDescent="0.35">
      <c r="A14" t="s">
        <v>23</v>
      </c>
      <c r="C14" s="21" t="s">
        <v>69</v>
      </c>
      <c r="D14" s="22" t="s">
        <v>71</v>
      </c>
      <c r="E14" s="18" t="s">
        <v>65</v>
      </c>
      <c r="F14" s="18">
        <v>536.70000000000005</v>
      </c>
      <c r="G14" s="18">
        <v>259.39999999999998</v>
      </c>
      <c r="H14" s="18">
        <v>363.8</v>
      </c>
      <c r="I14" s="18">
        <v>515.29999999999995</v>
      </c>
      <c r="K14" s="9" t="str">
        <f t="shared" si="0"/>
        <v xml:space="preserve"> &amp; España &amp; ECIS \cite{ECIS} &amp; 249.000 &amp; 536,7 &amp; 259,4 &amp; 363,8 &amp; 515,3\\\hline</v>
      </c>
    </row>
    <row r="20" spans="2:6" x14ac:dyDescent="0.35">
      <c r="B20" t="s">
        <v>58</v>
      </c>
      <c r="C20" t="s">
        <v>59</v>
      </c>
    </row>
    <row r="21" spans="2:6" x14ac:dyDescent="0.35">
      <c r="B21" s="13">
        <v>8818685</v>
      </c>
      <c r="C21" s="11">
        <f>QUOTIENT(B21,1000000)</f>
        <v>8</v>
      </c>
      <c r="D21" s="11" t="str">
        <f t="shared" ref="D21:D29" si="1">MID(B21,LEN(B21)-5,3)</f>
        <v>818</v>
      </c>
      <c r="E21" s="11" t="str">
        <f t="shared" ref="E21:E29" si="2">MID(B21,LEN(B21)-2,3)</f>
        <v>685</v>
      </c>
      <c r="F21" t="str">
        <f t="shared" ref="F21:F29" si="3">IF(C21&lt;&gt;"",C21&amp;"."&amp;D21&amp;"."&amp;E21,D21&amp;"."&amp;E21)</f>
        <v>8.818.685</v>
      </c>
    </row>
    <row r="22" spans="2:6" x14ac:dyDescent="0.35">
      <c r="B22" s="14">
        <v>2059673</v>
      </c>
      <c r="C22" s="11">
        <f t="shared" ref="C22:C28" si="4">QUOTIENT(B22,1000000)</f>
        <v>2</v>
      </c>
      <c r="D22" s="11" t="str">
        <f t="shared" si="1"/>
        <v>059</v>
      </c>
      <c r="E22" s="11" t="str">
        <f t="shared" si="2"/>
        <v>673</v>
      </c>
      <c r="F22" t="str">
        <f t="shared" si="3"/>
        <v>2.059.673</v>
      </c>
    </row>
    <row r="23" spans="2:6" x14ac:dyDescent="0.35">
      <c r="B23" s="15">
        <v>142353</v>
      </c>
      <c r="C23" s="11"/>
      <c r="D23" s="11" t="str">
        <f t="shared" si="1"/>
        <v>142</v>
      </c>
      <c r="E23" s="11" t="str">
        <f t="shared" si="2"/>
        <v>353</v>
      </c>
      <c r="F23" t="str">
        <f t="shared" si="3"/>
        <v>142.353</v>
      </c>
    </row>
    <row r="24" spans="2:6" x14ac:dyDescent="0.35">
      <c r="B24" s="16">
        <v>8218216</v>
      </c>
      <c r="C24" s="11">
        <f t="shared" si="4"/>
        <v>8</v>
      </c>
      <c r="D24" s="11" t="str">
        <f t="shared" si="1"/>
        <v>218</v>
      </c>
      <c r="E24" s="11" t="str">
        <f t="shared" si="2"/>
        <v>216</v>
      </c>
      <c r="F24" t="str">
        <f t="shared" si="3"/>
        <v>8.218.216</v>
      </c>
    </row>
    <row r="25" spans="2:6" x14ac:dyDescent="0.35">
      <c r="B25" s="14">
        <v>1851644</v>
      </c>
      <c r="C25" s="11">
        <f t="shared" si="4"/>
        <v>1</v>
      </c>
      <c r="D25" s="11" t="str">
        <f t="shared" si="1"/>
        <v>851</v>
      </c>
      <c r="E25" s="11" t="str">
        <f t="shared" si="2"/>
        <v>644</v>
      </c>
      <c r="F25" t="str">
        <f t="shared" si="3"/>
        <v>1.851.644</v>
      </c>
    </row>
    <row r="26" spans="2:6" x14ac:dyDescent="0.35">
      <c r="B26" s="14">
        <v>106647</v>
      </c>
      <c r="C26" s="11"/>
      <c r="D26" s="11" t="str">
        <f t="shared" si="1"/>
        <v>106</v>
      </c>
      <c r="E26" s="11" t="str">
        <f t="shared" si="2"/>
        <v>647</v>
      </c>
      <c r="F26" t="str">
        <f t="shared" si="3"/>
        <v>106.647</v>
      </c>
    </row>
    <row r="27" spans="2:6" x14ac:dyDescent="0.35">
      <c r="B27" s="16">
        <v>17036901</v>
      </c>
      <c r="C27" s="11">
        <f t="shared" si="4"/>
        <v>17</v>
      </c>
      <c r="D27" s="11" t="str">
        <f t="shared" si="1"/>
        <v>036</v>
      </c>
      <c r="E27" s="11" t="str">
        <f t="shared" si="2"/>
        <v>901</v>
      </c>
      <c r="F27" t="str">
        <f t="shared" si="3"/>
        <v>17.036.901</v>
      </c>
    </row>
    <row r="28" spans="2:6" x14ac:dyDescent="0.35">
      <c r="B28" s="14">
        <v>3911317</v>
      </c>
      <c r="C28" s="11">
        <f t="shared" si="4"/>
        <v>3</v>
      </c>
      <c r="D28" s="11" t="str">
        <f t="shared" si="1"/>
        <v>911</v>
      </c>
      <c r="E28" s="11" t="str">
        <f t="shared" si="2"/>
        <v>317</v>
      </c>
      <c r="F28" t="str">
        <f t="shared" si="3"/>
        <v>3.911.317</v>
      </c>
    </row>
    <row r="29" spans="2:6" x14ac:dyDescent="0.35">
      <c r="B29" s="16">
        <v>249000</v>
      </c>
      <c r="C29" s="11"/>
      <c r="D29" s="11" t="str">
        <f t="shared" si="1"/>
        <v>249</v>
      </c>
      <c r="E29" s="11" t="str">
        <f t="shared" si="2"/>
        <v>000</v>
      </c>
      <c r="F29" t="str">
        <f t="shared" si="3"/>
        <v>249.000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AF80-A29C-4664-8945-39173FEA3D6E}">
  <dimension ref="A4:K29"/>
  <sheetViews>
    <sheetView workbookViewId="0">
      <selection activeCell="G5" sqref="G5:I5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3" t="s">
        <v>81</v>
      </c>
      <c r="F6" s="17">
        <v>15.5</v>
      </c>
      <c r="G6" s="17">
        <v>13.9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596.574 &amp; 15,5 &amp; 13,9 &amp;  &amp; \\</v>
      </c>
    </row>
    <row r="7" spans="1:11" x14ac:dyDescent="0.35">
      <c r="B7" s="12"/>
      <c r="C7" s="21" t="s">
        <v>76</v>
      </c>
      <c r="D7" s="22" t="s">
        <v>71</v>
      </c>
      <c r="E7" s="23" t="s">
        <v>82</v>
      </c>
      <c r="F7" s="27">
        <v>15.5</v>
      </c>
      <c r="G7" s="28" t="s">
        <v>94</v>
      </c>
      <c r="H7" s="29">
        <v>11.7</v>
      </c>
      <c r="I7" s="29">
        <v>17.7</v>
      </c>
      <c r="K7" s="9" t="str">
        <f t="shared" si="0"/>
        <v xml:space="preserve"> &amp; Europa &amp; ECIS \cite{ECIS} &amp; 55.825 &amp; 15,5 &amp; 8,0 &amp; 11,7 &amp; 17,7\\</v>
      </c>
    </row>
    <row r="8" spans="1:11" x14ac:dyDescent="0.35">
      <c r="A8" t="s">
        <v>23</v>
      </c>
      <c r="B8" s="12"/>
      <c r="C8" s="21" t="s">
        <v>69</v>
      </c>
      <c r="D8" s="22" t="s">
        <v>71</v>
      </c>
      <c r="E8" s="15" t="s">
        <v>83</v>
      </c>
      <c r="F8" s="20">
        <v>21.9</v>
      </c>
      <c r="G8" s="17">
        <v>10.9</v>
      </c>
      <c r="H8" s="18">
        <v>15.7</v>
      </c>
      <c r="I8" s="18">
        <v>22.5</v>
      </c>
      <c r="K8" s="9" t="str">
        <f t="shared" si="0"/>
        <v xml:space="preserve"> &amp; España &amp; ECIS \cite{ECIS} &amp; 4.976 &amp; 21,9 &amp; 10,9 &amp; 15,7 &amp; 22,5\\\hline</v>
      </c>
    </row>
    <row r="9" spans="1:11" x14ac:dyDescent="0.35">
      <c r="B9" t="s">
        <v>78</v>
      </c>
      <c r="C9" s="21" t="s">
        <v>72</v>
      </c>
      <c r="D9" s="21" t="s">
        <v>70</v>
      </c>
      <c r="E9" s="16" t="s">
        <v>84</v>
      </c>
      <c r="F9" s="18">
        <v>6.5</v>
      </c>
      <c r="G9" s="18">
        <v>4.9000000000000004</v>
      </c>
      <c r="H9" s="18"/>
      <c r="I9" s="18"/>
      <c r="K9" s="9" t="str">
        <f t="shared" si="0"/>
        <v>\multirow{3}{*}{Mujeres} &amp; Mundo &amp; GCO \cite{GCO} &amp; 244.506 &amp; 6,5 &amp; 4,9 &amp;  &amp; \\</v>
      </c>
    </row>
    <row r="10" spans="1:11" x14ac:dyDescent="0.35">
      <c r="C10" s="21" t="s">
        <v>76</v>
      </c>
      <c r="D10" s="22" t="s">
        <v>71</v>
      </c>
      <c r="E10" s="24" t="s">
        <v>85</v>
      </c>
      <c r="F10" s="29">
        <v>6.9</v>
      </c>
      <c r="G10" s="29">
        <v>2.7</v>
      </c>
      <c r="H10" s="29" t="s">
        <v>92</v>
      </c>
      <c r="I10" s="29">
        <v>6.3</v>
      </c>
      <c r="K10" s="9" t="str">
        <f t="shared" si="0"/>
        <v xml:space="preserve"> &amp; Europa &amp; ECIS \cite{ECIS} &amp; 26.641 &amp; 6,9 &amp; 2,7 &amp; 4,0 &amp; 6,3\\</v>
      </c>
    </row>
    <row r="11" spans="1:11" x14ac:dyDescent="0.35">
      <c r="A11" t="s">
        <v>23</v>
      </c>
      <c r="C11" s="21" t="s">
        <v>69</v>
      </c>
      <c r="D11" s="22" t="s">
        <v>71</v>
      </c>
      <c r="E11" s="25" t="s">
        <v>86</v>
      </c>
      <c r="F11" s="18" t="s">
        <v>90</v>
      </c>
      <c r="G11" s="18">
        <v>2.4</v>
      </c>
      <c r="H11" s="18">
        <v>3.6</v>
      </c>
      <c r="I11" s="18" t="s">
        <v>93</v>
      </c>
      <c r="K11" s="9" t="str">
        <f t="shared" si="0"/>
        <v xml:space="preserve"> &amp; España &amp; ECIS \cite{ECIS} &amp; 1.654 &amp; 7,0 &amp; 2,4 &amp; 3,6 &amp; 6,0\\\hline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6" t="s">
        <v>87</v>
      </c>
      <c r="F12" s="18" t="s">
        <v>91</v>
      </c>
      <c r="G12" s="18">
        <v>9.3000000000000007</v>
      </c>
      <c r="H12" s="18"/>
      <c r="I12" s="18"/>
      <c r="K12" s="9" t="str">
        <f t="shared" si="0"/>
        <v>\multirow{3}{*}{\begin{tabular}[c]{@{}c@{}}Ambos\\sexos\end{tabular}} &amp; Mundo &amp; GCO \cite{GCO} &amp; 841.080 &amp; 11,0 &amp; 9,3 &amp;  &amp; \\</v>
      </c>
    </row>
    <row r="13" spans="1:11" x14ac:dyDescent="0.35">
      <c r="C13" s="21" t="s">
        <v>76</v>
      </c>
      <c r="D13" s="22" t="s">
        <v>71</v>
      </c>
      <c r="E13" s="26" t="s">
        <v>88</v>
      </c>
      <c r="F13" s="29">
        <v>11.1</v>
      </c>
      <c r="G13" s="29">
        <v>5.0999999999999996</v>
      </c>
      <c r="H13" s="29">
        <v>7.4</v>
      </c>
      <c r="I13" s="29">
        <v>11.3</v>
      </c>
      <c r="K13" s="9" t="str">
        <f t="shared" si="0"/>
        <v xml:space="preserve"> &amp; Europa &amp; ECIS \cite{ECIS} &amp; 82.466 &amp; 11,1 &amp; 5,1 &amp; 7,4 &amp; 11,3\\</v>
      </c>
    </row>
    <row r="14" spans="1:11" x14ac:dyDescent="0.35">
      <c r="A14" t="s">
        <v>23</v>
      </c>
      <c r="C14" s="21" t="s">
        <v>69</v>
      </c>
      <c r="D14" s="22" t="s">
        <v>71</v>
      </c>
      <c r="E14" s="16" t="s">
        <v>89</v>
      </c>
      <c r="F14" s="18">
        <v>14.3</v>
      </c>
      <c r="G14" s="18">
        <v>6.5</v>
      </c>
      <c r="H14" s="18">
        <v>9.3000000000000007</v>
      </c>
      <c r="I14" s="18">
        <v>13.6</v>
      </c>
      <c r="K14" s="9" t="str">
        <f t="shared" si="0"/>
        <v xml:space="preserve"> &amp; España &amp; ECIS \cite{ECIS} &amp; 6.630 &amp; 14,3 &amp; 6,5 &amp; 9,3 &amp; 13,6\\\hline</v>
      </c>
    </row>
    <row r="20" spans="2:6" x14ac:dyDescent="0.35">
      <c r="B20" t="s">
        <v>58</v>
      </c>
      <c r="C20" t="s">
        <v>59</v>
      </c>
    </row>
    <row r="21" spans="2:6" x14ac:dyDescent="0.35">
      <c r="B21" s="13">
        <v>596574</v>
      </c>
      <c r="C21" s="11"/>
      <c r="D21" s="11">
        <f>QUOTIENT(B21,1000)</f>
        <v>596</v>
      </c>
      <c r="E21" s="11" t="str">
        <f>MID(B21,LEN(B21)-2,3)</f>
        <v>574</v>
      </c>
      <c r="F21" t="str">
        <f t="shared" ref="F21:F29" si="1">IF(C21&lt;&gt;"",C21&amp;"."&amp;D21&amp;"."&amp;E21,D21&amp;"."&amp;E21)</f>
        <v>596.574</v>
      </c>
    </row>
    <row r="22" spans="2:6" x14ac:dyDescent="0.35">
      <c r="B22" s="23">
        <v>55825</v>
      </c>
      <c r="C22" s="11"/>
      <c r="D22" s="11">
        <f t="shared" ref="D22:D29" si="2">QUOTIENT(B22,1000)</f>
        <v>55</v>
      </c>
      <c r="E22" s="11" t="str">
        <f t="shared" ref="E22:E29" si="3">MID(B22,LEN(B22)-2,3)</f>
        <v>825</v>
      </c>
      <c r="F22" t="str">
        <f t="shared" si="1"/>
        <v>55.825</v>
      </c>
    </row>
    <row r="23" spans="2:6" x14ac:dyDescent="0.35">
      <c r="B23" s="15">
        <v>4976</v>
      </c>
      <c r="C23" s="11"/>
      <c r="D23" s="11">
        <f t="shared" si="2"/>
        <v>4</v>
      </c>
      <c r="E23" s="11" t="str">
        <f t="shared" si="3"/>
        <v>976</v>
      </c>
      <c r="F23" t="str">
        <f t="shared" si="1"/>
        <v>4.976</v>
      </c>
    </row>
    <row r="24" spans="2:6" x14ac:dyDescent="0.35">
      <c r="B24" s="16">
        <v>244506</v>
      </c>
      <c r="C24" s="11"/>
      <c r="D24" s="11">
        <f t="shared" si="2"/>
        <v>244</v>
      </c>
      <c r="E24" s="11" t="str">
        <f t="shared" si="3"/>
        <v>506</v>
      </c>
      <c r="F24" t="str">
        <f t="shared" si="1"/>
        <v>244.506</v>
      </c>
    </row>
    <row r="25" spans="2:6" x14ac:dyDescent="0.35">
      <c r="B25" s="24">
        <v>26641</v>
      </c>
      <c r="C25" s="11"/>
      <c r="D25" s="11">
        <f t="shared" si="2"/>
        <v>26</v>
      </c>
      <c r="E25" s="11" t="str">
        <f t="shared" si="3"/>
        <v>641</v>
      </c>
      <c r="F25" t="str">
        <f t="shared" si="1"/>
        <v>26.641</v>
      </c>
    </row>
    <row r="26" spans="2:6" x14ac:dyDescent="0.35">
      <c r="B26" s="25">
        <v>1654</v>
      </c>
      <c r="C26" s="11"/>
      <c r="D26" s="11">
        <f t="shared" si="2"/>
        <v>1</v>
      </c>
      <c r="E26" s="11" t="str">
        <f t="shared" si="3"/>
        <v>654</v>
      </c>
      <c r="F26" t="str">
        <f t="shared" si="1"/>
        <v>1.654</v>
      </c>
    </row>
    <row r="27" spans="2:6" x14ac:dyDescent="0.35">
      <c r="B27" s="16">
        <v>841080</v>
      </c>
      <c r="C27" s="11"/>
      <c r="D27" s="11">
        <f t="shared" si="2"/>
        <v>841</v>
      </c>
      <c r="E27" s="11" t="str">
        <f t="shared" si="3"/>
        <v>080</v>
      </c>
      <c r="F27" t="str">
        <f t="shared" si="1"/>
        <v>841.080</v>
      </c>
    </row>
    <row r="28" spans="2:6" x14ac:dyDescent="0.35">
      <c r="B28" s="26">
        <v>82466</v>
      </c>
      <c r="C28" s="11"/>
      <c r="D28" s="11">
        <f t="shared" si="2"/>
        <v>82</v>
      </c>
      <c r="E28" s="11" t="str">
        <f t="shared" si="3"/>
        <v>466</v>
      </c>
      <c r="F28" t="str">
        <f t="shared" si="1"/>
        <v>82.466</v>
      </c>
    </row>
    <row r="29" spans="2:6" x14ac:dyDescent="0.35">
      <c r="B29" s="16">
        <v>6630</v>
      </c>
      <c r="C29" s="11"/>
      <c r="D29" s="11">
        <f t="shared" si="2"/>
        <v>6</v>
      </c>
      <c r="E29" s="11" t="str">
        <f t="shared" si="3"/>
        <v>630</v>
      </c>
      <c r="F29" t="str">
        <f t="shared" si="1"/>
        <v>6.630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B800-09B4-4DE1-893C-A444DE2AF843}">
  <dimension ref="A4:K29"/>
  <sheetViews>
    <sheetView topLeftCell="B1" zoomScale="130" zoomScaleNormal="130" workbookViewId="0">
      <selection activeCell="G5" sqref="G5:I5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7" t="s">
        <v>97</v>
      </c>
      <c r="F6" s="17">
        <v>26.6</v>
      </c>
      <c r="G6" s="17">
        <v>23.6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1.026.215 &amp; 26,6 &amp; 23,6 &amp;  &amp; \\</v>
      </c>
    </row>
    <row r="7" spans="1:11" x14ac:dyDescent="0.35">
      <c r="B7" s="12"/>
      <c r="C7" s="21" t="s">
        <v>76</v>
      </c>
      <c r="D7" s="22" t="s">
        <v>71</v>
      </c>
      <c r="E7" s="19" t="s">
        <v>98</v>
      </c>
      <c r="F7" s="20">
        <v>76.599999999999994</v>
      </c>
      <c r="G7" s="20">
        <v>38.1</v>
      </c>
      <c r="H7" s="20">
        <v>56.8</v>
      </c>
      <c r="I7" s="20">
        <v>88.9</v>
      </c>
      <c r="K7" s="9" t="str">
        <f t="shared" si="0"/>
        <v xml:space="preserve"> &amp; Europa &amp; ECIS \cite{ECIS} &amp; 275.519 &amp; 76,6 &amp; 38,1 &amp; 56,8 &amp; 88,9\\</v>
      </c>
    </row>
    <row r="8" spans="1:11" x14ac:dyDescent="0.35">
      <c r="A8" t="s">
        <v>23</v>
      </c>
      <c r="B8" s="12"/>
      <c r="C8" s="21" t="s">
        <v>69</v>
      </c>
      <c r="D8" s="22" t="s">
        <v>71</v>
      </c>
      <c r="E8" s="20" t="s">
        <v>99</v>
      </c>
      <c r="F8" s="20">
        <v>101.10000000000001</v>
      </c>
      <c r="G8" s="20">
        <v>45.800000000000004</v>
      </c>
      <c r="H8" s="20">
        <v>68.5</v>
      </c>
      <c r="I8" s="20">
        <v>107.2</v>
      </c>
      <c r="K8" s="9" t="str">
        <f t="shared" si="0"/>
        <v xml:space="preserve"> &amp; España &amp; ECIS \cite{ECIS} &amp; 23.013 &amp; 101,1 &amp; 45,8 &amp; 68,5 &amp; 107,2\\\hline</v>
      </c>
    </row>
    <row r="9" spans="1:11" x14ac:dyDescent="0.35">
      <c r="B9" t="s">
        <v>78</v>
      </c>
      <c r="C9" s="21" t="s">
        <v>72</v>
      </c>
      <c r="D9" s="21" t="s">
        <v>70</v>
      </c>
      <c r="E9" s="18" t="s">
        <v>100</v>
      </c>
      <c r="F9" s="18">
        <v>21.8</v>
      </c>
      <c r="G9" s="18">
        <v>16.3</v>
      </c>
      <c r="H9" s="18"/>
      <c r="I9" s="18"/>
      <c r="K9" s="9" t="str">
        <f t="shared" si="0"/>
        <v>\multirow{3}{*}{Mujeres} &amp; Mundo &amp; GCO \cite{GCO} &amp; 823.303 &amp; 21,8 &amp; 16,3 &amp;  &amp; \\</v>
      </c>
    </row>
    <row r="10" spans="1:11" x14ac:dyDescent="0.35">
      <c r="C10" s="21" t="s">
        <v>76</v>
      </c>
      <c r="D10" s="22" t="s">
        <v>71</v>
      </c>
      <c r="E10" s="20" t="s">
        <v>101</v>
      </c>
      <c r="F10" s="20">
        <v>61.4</v>
      </c>
      <c r="G10" s="20">
        <v>25.2</v>
      </c>
      <c r="H10" s="20" t="s">
        <v>95</v>
      </c>
      <c r="I10" s="20">
        <v>56.3</v>
      </c>
      <c r="K10" s="9" t="str">
        <f t="shared" si="0"/>
        <v xml:space="preserve"> &amp; Europa &amp; ECIS \cite{ECIS} &amp; 236.101 &amp; 61,4 &amp; 25,2 &amp; 37,0 &amp; 56,3\\</v>
      </c>
    </row>
    <row r="11" spans="1:11" x14ac:dyDescent="0.35">
      <c r="A11" t="s">
        <v>23</v>
      </c>
      <c r="C11" s="21" t="s">
        <v>69</v>
      </c>
      <c r="D11" s="22" t="s">
        <v>71</v>
      </c>
      <c r="E11" s="20" t="s">
        <v>102</v>
      </c>
      <c r="F11" s="20">
        <v>61.9</v>
      </c>
      <c r="G11" s="20">
        <v>23.6</v>
      </c>
      <c r="H11" s="20">
        <v>34.9</v>
      </c>
      <c r="I11" s="20">
        <v>53.5</v>
      </c>
      <c r="K11" s="9" t="str">
        <f t="shared" si="0"/>
        <v xml:space="preserve"> &amp; España &amp; ECIS \cite{ECIS} &amp; 14.642 &amp; 61,9 &amp; 23,6 &amp; 34,9 &amp; 53,5\\\hline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8" t="s">
        <v>103</v>
      </c>
      <c r="F12" s="18">
        <v>24.2</v>
      </c>
      <c r="G12" s="18">
        <v>19.7</v>
      </c>
      <c r="H12" s="18"/>
      <c r="I12" s="18"/>
      <c r="K12" s="9" t="str">
        <f t="shared" si="0"/>
        <v>\multirow{3}{*}{\begin{tabular}[c]{@{}c@{}}Ambos\\sexos\end{tabular}} &amp; Mundo &amp; GCO \cite{GCO} &amp; 1.849.518 &amp; 24,2 &amp; 19,7 &amp;  &amp; \\</v>
      </c>
    </row>
    <row r="13" spans="1:11" x14ac:dyDescent="0.35">
      <c r="C13" s="21" t="s">
        <v>76</v>
      </c>
      <c r="D13" s="22" t="s">
        <v>71</v>
      </c>
      <c r="E13" s="20" t="s">
        <v>104</v>
      </c>
      <c r="F13" s="20">
        <v>68.8</v>
      </c>
      <c r="G13" s="20">
        <v>30.8</v>
      </c>
      <c r="H13" s="20">
        <v>45.6</v>
      </c>
      <c r="I13" s="20" t="s">
        <v>96</v>
      </c>
      <c r="K13" s="9" t="str">
        <f t="shared" si="0"/>
        <v xml:space="preserve"> &amp; Europa &amp; ECIS \cite{ECIS} &amp; 511.620 &amp; 68,8 &amp; 30,8 &amp; 45,6 &amp; 70,0\\</v>
      </c>
    </row>
    <row r="14" spans="1:11" x14ac:dyDescent="0.35">
      <c r="A14" t="s">
        <v>23</v>
      </c>
      <c r="C14" s="21" t="s">
        <v>69</v>
      </c>
      <c r="D14" s="22" t="s">
        <v>71</v>
      </c>
      <c r="E14" s="20" t="s">
        <v>105</v>
      </c>
      <c r="F14" s="20">
        <v>81.099999999999994</v>
      </c>
      <c r="G14" s="20">
        <v>33.9</v>
      </c>
      <c r="H14" s="20">
        <v>50.400000000000006</v>
      </c>
      <c r="I14" s="20">
        <v>77.5</v>
      </c>
      <c r="K14" s="9" t="str">
        <f t="shared" si="0"/>
        <v xml:space="preserve"> &amp; España &amp; ECIS \cite{ECIS} &amp; 37.655 &amp; 81,1 &amp; 33,9 &amp; 50,4 &amp; 77,5\\\hline</v>
      </c>
    </row>
    <row r="20" spans="2:6" x14ac:dyDescent="0.35">
      <c r="B20" t="s">
        <v>58</v>
      </c>
      <c r="C20" t="s">
        <v>59</v>
      </c>
    </row>
    <row r="21" spans="2:6" x14ac:dyDescent="0.35">
      <c r="B21" s="13">
        <v>1026215</v>
      </c>
      <c r="C21" s="11"/>
      <c r="D21" s="11"/>
      <c r="E21" s="11"/>
      <c r="F21" t="str">
        <f t="shared" ref="F21:F29" si="1">IF(C21&lt;&gt;"",C21&amp;"."&amp;D21&amp;"."&amp;E21,D21&amp;"."&amp;E21)</f>
        <v>.</v>
      </c>
    </row>
    <row r="22" spans="2:6" x14ac:dyDescent="0.35">
      <c r="B22" s="14">
        <v>275519</v>
      </c>
      <c r="C22" s="11"/>
      <c r="D22" s="11"/>
      <c r="E22" s="11"/>
      <c r="F22" t="str">
        <f t="shared" si="1"/>
        <v>.</v>
      </c>
    </row>
    <row r="23" spans="2:6" x14ac:dyDescent="0.35">
      <c r="B23" s="15">
        <v>23013</v>
      </c>
      <c r="C23" s="11"/>
      <c r="D23" s="11"/>
      <c r="E23" s="11"/>
      <c r="F23" t="str">
        <f t="shared" si="1"/>
        <v>.</v>
      </c>
    </row>
    <row r="24" spans="2:6" x14ac:dyDescent="0.35">
      <c r="B24" s="16">
        <v>823303</v>
      </c>
      <c r="C24" s="11"/>
      <c r="D24" s="11"/>
      <c r="E24" s="11"/>
      <c r="F24" t="str">
        <f t="shared" si="1"/>
        <v>.</v>
      </c>
    </row>
    <row r="25" spans="2:6" x14ac:dyDescent="0.35">
      <c r="B25" s="15">
        <v>236101</v>
      </c>
      <c r="C25" s="11"/>
      <c r="D25" s="11"/>
      <c r="E25" s="11"/>
      <c r="F25" t="str">
        <f t="shared" si="1"/>
        <v>.</v>
      </c>
    </row>
    <row r="26" spans="2:6" x14ac:dyDescent="0.35">
      <c r="B26" s="15">
        <v>14642</v>
      </c>
      <c r="C26" s="11"/>
      <c r="D26" s="11"/>
      <c r="E26" s="11"/>
      <c r="F26" t="str">
        <f t="shared" si="1"/>
        <v>.</v>
      </c>
    </row>
    <row r="27" spans="2:6" x14ac:dyDescent="0.35">
      <c r="B27" s="16">
        <v>1849518</v>
      </c>
      <c r="C27" s="11"/>
      <c r="D27" s="11"/>
      <c r="E27" s="11"/>
      <c r="F27" t="str">
        <f t="shared" si="1"/>
        <v>.</v>
      </c>
    </row>
    <row r="28" spans="2:6" x14ac:dyDescent="0.35">
      <c r="B28" s="15">
        <v>511620</v>
      </c>
      <c r="C28" s="11"/>
      <c r="D28" s="11"/>
      <c r="E28" s="11"/>
      <c r="F28" t="str">
        <f t="shared" si="1"/>
        <v>.</v>
      </c>
    </row>
    <row r="29" spans="2:6" x14ac:dyDescent="0.35">
      <c r="B29" s="15">
        <v>37655</v>
      </c>
      <c r="C29" s="11"/>
      <c r="D29" s="11"/>
      <c r="E29" s="11"/>
      <c r="F29" t="str">
        <f t="shared" si="1"/>
        <v>.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14AB-6188-4205-8F80-2ED8FA1E525D}">
  <dimension ref="A4:K29"/>
  <sheetViews>
    <sheetView workbookViewId="0">
      <selection activeCell="G5" sqref="G5:I5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8" t="s">
        <v>112</v>
      </c>
      <c r="F6" s="18">
        <v>138.9</v>
      </c>
      <c r="G6" s="18">
        <v>121.9</v>
      </c>
      <c r="H6" s="18"/>
      <c r="I6" s="18"/>
      <c r="K6" s="9" t="str">
        <f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5.347.295 &amp; 138,9 &amp; 121,9 &amp;  &amp; \\</v>
      </c>
    </row>
    <row r="7" spans="1:11" x14ac:dyDescent="0.35">
      <c r="B7" s="12"/>
      <c r="C7" s="21" t="s">
        <v>76</v>
      </c>
      <c r="D7" s="22" t="s">
        <v>71</v>
      </c>
      <c r="E7" s="18" t="s">
        <v>113</v>
      </c>
      <c r="F7" s="18">
        <v>299.8</v>
      </c>
      <c r="G7" s="18">
        <v>143.19999999999999</v>
      </c>
      <c r="H7" s="18">
        <v>217.4</v>
      </c>
      <c r="I7" s="18">
        <v>355.4</v>
      </c>
      <c r="K7" s="9" t="str">
        <f t="shared" ref="K7:K14" si="0" xml:space="preserve"> B7 &amp; " &amp; " &amp; C7 &amp; " &amp; " &amp; D7 &amp; " &amp; " &amp; E7 &amp; " &amp; " &amp; F7 &amp; " &amp; " &amp; G7 &amp; " &amp; " &amp; H7 &amp; " &amp; " &amp; I7 &amp; "\\" &amp; IF(A7="x","\hline","")</f>
        <v xml:space="preserve"> &amp; Europa &amp; ECIS \cite{ECIS} &amp; 1.077.986 &amp; 299,8 &amp; 143,2 &amp; 217,4 &amp; 355,4\\</v>
      </c>
    </row>
    <row r="8" spans="1:11" x14ac:dyDescent="0.35">
      <c r="A8" t="s">
        <v>23</v>
      </c>
      <c r="B8" s="12"/>
      <c r="C8" s="21" t="s">
        <v>69</v>
      </c>
      <c r="D8" s="22" t="s">
        <v>106</v>
      </c>
      <c r="E8" s="18" t="s">
        <v>114</v>
      </c>
      <c r="F8" s="30">
        <v>286.39999999999998</v>
      </c>
      <c r="G8" s="18" t="s">
        <v>108</v>
      </c>
      <c r="H8" s="18">
        <v>186.8</v>
      </c>
      <c r="I8" s="18">
        <v>314.10000000000002</v>
      </c>
      <c r="K8" s="9" t="str">
        <f t="shared" si="0"/>
        <v xml:space="preserve"> &amp; España &amp; MSCBS \cite{MSCBS} &amp; 65.610 &amp; 286,4 &amp; 121,3 &amp; 186,8 &amp; 314,1\\\hline</v>
      </c>
    </row>
    <row r="9" spans="1:11" x14ac:dyDescent="0.35">
      <c r="B9" t="s">
        <v>78</v>
      </c>
      <c r="C9" s="21" t="s">
        <v>72</v>
      </c>
      <c r="D9" s="21" t="s">
        <v>70</v>
      </c>
      <c r="E9" s="18" t="s">
        <v>115</v>
      </c>
      <c r="F9" s="18">
        <v>109.5</v>
      </c>
      <c r="G9" s="18">
        <v>82.7</v>
      </c>
      <c r="H9" s="18"/>
      <c r="I9" s="18"/>
      <c r="K9" s="9" t="str">
        <f t="shared" si="0"/>
        <v>\multirow{3}{*}{Mujeres} &amp; Mundo &amp; GCO \cite{GCO} &amp; 4.142.577 &amp; 109,5 &amp; 82,7 &amp;  &amp; \\</v>
      </c>
    </row>
    <row r="10" spans="1:11" x14ac:dyDescent="0.35">
      <c r="C10" s="21" t="s">
        <v>76</v>
      </c>
      <c r="D10" s="22" t="s">
        <v>71</v>
      </c>
      <c r="E10" s="18" t="s">
        <v>116</v>
      </c>
      <c r="F10" s="18">
        <v>221.6</v>
      </c>
      <c r="G10" s="18">
        <v>86.4</v>
      </c>
      <c r="H10" s="18">
        <v>128.1</v>
      </c>
      <c r="I10" s="18" t="s">
        <v>107</v>
      </c>
      <c r="K10" s="9" t="str">
        <f t="shared" si="0"/>
        <v xml:space="preserve"> &amp; Europa &amp; ECIS \cite{ECIS} &amp; 851.723 &amp; 221,6 &amp; 86,4 &amp; 128,1 &amp; 201,0\\</v>
      </c>
    </row>
    <row r="11" spans="1:11" x14ac:dyDescent="0.35">
      <c r="A11" t="s">
        <v>23</v>
      </c>
      <c r="C11" s="21" t="s">
        <v>69</v>
      </c>
      <c r="D11" s="22" t="s">
        <v>106</v>
      </c>
      <c r="E11" s="18" t="s">
        <v>117</v>
      </c>
      <c r="F11" s="18" t="s">
        <v>109</v>
      </c>
      <c r="G11" s="18">
        <v>63.2</v>
      </c>
      <c r="H11" s="18">
        <v>94.6</v>
      </c>
      <c r="I11" s="18">
        <v>151.1</v>
      </c>
      <c r="K11" s="9" t="str">
        <f t="shared" si="0"/>
        <v xml:space="preserve"> &amp; España &amp; MSCBS \cite{MSCBS} &amp; 42.248 &amp; 177,4 &amp; 63,2 &amp; 94,6 &amp; 151,1\\\hline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8" t="s">
        <v>118</v>
      </c>
      <c r="F12" s="18">
        <v>124.3</v>
      </c>
      <c r="G12" s="18">
        <v>100.5</v>
      </c>
      <c r="H12" s="18"/>
      <c r="I12" s="18"/>
      <c r="K12" s="9" t="str">
        <f t="shared" si="0"/>
        <v>\multirow{3}{*}{\begin{tabular}[c]{@{}c@{}}Ambos\\sexos\end{tabular}} &amp; Mundo &amp; GCO \cite{GCO} &amp; 9.489.872 &amp; 124,3 &amp; 100,5 &amp;  &amp; \\</v>
      </c>
    </row>
    <row r="13" spans="1:11" x14ac:dyDescent="0.35">
      <c r="C13" s="21" t="s">
        <v>76</v>
      </c>
      <c r="D13" s="22" t="s">
        <v>71</v>
      </c>
      <c r="E13" s="19" t="s">
        <v>119</v>
      </c>
      <c r="F13" s="18">
        <v>259.39999999999998</v>
      </c>
      <c r="G13" s="18">
        <v>110.8</v>
      </c>
      <c r="H13" s="18">
        <v>165.8</v>
      </c>
      <c r="I13" s="18">
        <v>263.89999999999998</v>
      </c>
      <c r="K13" s="9" t="str">
        <f t="shared" si="0"/>
        <v xml:space="preserve"> &amp; Europa &amp; ECIS \cite{ECIS} &amp; 1.929.709 &amp; 259,4 &amp; 110,8 &amp; 165,8 &amp; 263,9\\</v>
      </c>
    </row>
    <row r="14" spans="1:11" x14ac:dyDescent="0.35">
      <c r="A14" t="s">
        <v>23</v>
      </c>
      <c r="C14" s="21" t="s">
        <v>69</v>
      </c>
      <c r="D14" s="22" t="s">
        <v>106</v>
      </c>
      <c r="E14" s="18" t="s">
        <v>111</v>
      </c>
      <c r="F14" s="18" t="s">
        <v>110</v>
      </c>
      <c r="G14" s="18">
        <v>89.4</v>
      </c>
      <c r="H14" s="18">
        <v>135.4</v>
      </c>
      <c r="I14" s="18">
        <v>221.2</v>
      </c>
      <c r="K14" s="9" t="str">
        <f t="shared" si="0"/>
        <v xml:space="preserve"> &amp; España &amp; MSCBS \cite{MSCBS} &amp; 107.858 &amp; 230,8 &amp; 89,4 &amp; 135,4 &amp; 221,2\\\hline</v>
      </c>
    </row>
    <row r="20" spans="2:6" x14ac:dyDescent="0.35">
      <c r="B20" t="s">
        <v>58</v>
      </c>
      <c r="C20" t="s">
        <v>59</v>
      </c>
    </row>
    <row r="21" spans="2:6" x14ac:dyDescent="0.35">
      <c r="B21" s="18">
        <v>5347295</v>
      </c>
      <c r="C21" s="11">
        <f>QUOTIENT(B21,1000000)</f>
        <v>5</v>
      </c>
      <c r="D21" s="11" t="str">
        <f t="shared" ref="D21:D29" si="1">MID(B21,LEN(B21)-5,3)</f>
        <v>347</v>
      </c>
      <c r="E21" s="11" t="str">
        <f t="shared" ref="E21:E29" si="2">MID(B21,LEN(B21)-2,3)</f>
        <v>295</v>
      </c>
      <c r="F21" t="str">
        <f t="shared" ref="F21:F29" si="3">IF(C21&lt;&gt;"",C21&amp;"."&amp;D21&amp;"."&amp;E21,D21&amp;"."&amp;E21)</f>
        <v>5.347.295</v>
      </c>
    </row>
    <row r="22" spans="2:6" x14ac:dyDescent="0.35">
      <c r="B22" s="18">
        <v>1077986</v>
      </c>
      <c r="C22" s="11">
        <f t="shared" ref="C22:C28" si="4">QUOTIENT(B22,1000000)</f>
        <v>1</v>
      </c>
      <c r="D22" s="11" t="str">
        <f t="shared" si="1"/>
        <v>077</v>
      </c>
      <c r="E22" s="11" t="str">
        <f t="shared" si="2"/>
        <v>986</v>
      </c>
      <c r="F22" t="str">
        <f t="shared" si="3"/>
        <v>1.077.986</v>
      </c>
    </row>
    <row r="23" spans="2:6" x14ac:dyDescent="0.35">
      <c r="B23" s="18">
        <v>65610</v>
      </c>
      <c r="C23" s="11"/>
      <c r="D23" s="11" t="e">
        <f t="shared" si="1"/>
        <v>#VALUE!</v>
      </c>
      <c r="E23" s="11" t="str">
        <f t="shared" si="2"/>
        <v>610</v>
      </c>
      <c r="F23" t="e">
        <f t="shared" si="3"/>
        <v>#VALUE!</v>
      </c>
    </row>
    <row r="24" spans="2:6" x14ac:dyDescent="0.35">
      <c r="B24" s="18">
        <v>4142577</v>
      </c>
      <c r="C24" s="11">
        <f t="shared" si="4"/>
        <v>4</v>
      </c>
      <c r="D24" s="11" t="str">
        <f t="shared" si="1"/>
        <v>142</v>
      </c>
      <c r="E24" s="11" t="str">
        <f t="shared" si="2"/>
        <v>577</v>
      </c>
      <c r="F24" t="str">
        <f t="shared" si="3"/>
        <v>4.142.577</v>
      </c>
    </row>
    <row r="25" spans="2:6" x14ac:dyDescent="0.35">
      <c r="B25" s="18">
        <v>851723</v>
      </c>
      <c r="C25" s="11">
        <f t="shared" si="4"/>
        <v>0</v>
      </c>
      <c r="D25" s="11" t="str">
        <f t="shared" si="1"/>
        <v>851</v>
      </c>
      <c r="E25" s="11" t="str">
        <f t="shared" si="2"/>
        <v>723</v>
      </c>
      <c r="F25" t="str">
        <f t="shared" si="3"/>
        <v>0.851.723</v>
      </c>
    </row>
    <row r="26" spans="2:6" x14ac:dyDescent="0.35">
      <c r="B26" s="18">
        <v>42248</v>
      </c>
      <c r="C26" s="11"/>
      <c r="D26" s="11" t="e">
        <f t="shared" si="1"/>
        <v>#VALUE!</v>
      </c>
      <c r="E26" s="11" t="str">
        <f t="shared" si="2"/>
        <v>248</v>
      </c>
      <c r="F26" t="e">
        <f t="shared" si="3"/>
        <v>#VALUE!</v>
      </c>
    </row>
    <row r="27" spans="2:6" x14ac:dyDescent="0.35">
      <c r="B27" s="18">
        <v>9489872</v>
      </c>
      <c r="C27" s="11">
        <f t="shared" si="4"/>
        <v>9</v>
      </c>
      <c r="D27" s="11" t="str">
        <f t="shared" si="1"/>
        <v>489</v>
      </c>
      <c r="E27" s="11" t="str">
        <f t="shared" si="2"/>
        <v>872</v>
      </c>
      <c r="F27" t="str">
        <f t="shared" si="3"/>
        <v>9.489.872</v>
      </c>
    </row>
    <row r="28" spans="2:6" x14ac:dyDescent="0.35">
      <c r="B28" s="19">
        <v>1929709</v>
      </c>
      <c r="C28" s="11">
        <f t="shared" si="4"/>
        <v>1</v>
      </c>
      <c r="D28" s="11" t="str">
        <f t="shared" si="1"/>
        <v>929</v>
      </c>
      <c r="E28" s="11" t="str">
        <f t="shared" si="2"/>
        <v>709</v>
      </c>
      <c r="F28" t="str">
        <f t="shared" si="3"/>
        <v>1.929.709</v>
      </c>
    </row>
    <row r="29" spans="2:6" x14ac:dyDescent="0.35">
      <c r="B29" s="18" t="s">
        <v>111</v>
      </c>
      <c r="C29" s="11"/>
      <c r="D29" s="11" t="str">
        <f t="shared" si="1"/>
        <v>07.</v>
      </c>
      <c r="E29" s="11" t="str">
        <f t="shared" si="2"/>
        <v>858</v>
      </c>
      <c r="F29" t="str">
        <f t="shared" si="3"/>
        <v>07..858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FAC8-EA21-4085-A429-88432C26A771}">
  <dimension ref="A4:K29"/>
  <sheetViews>
    <sheetView workbookViewId="0">
      <selection activeCell="G5" sqref="G5:I5"/>
    </sheetView>
  </sheetViews>
  <sheetFormatPr baseColWidth="10" defaultRowHeight="15.5" x14ac:dyDescent="0.35"/>
  <cols>
    <col min="3" max="3" width="13.83203125" bestFit="1" customWidth="1"/>
    <col min="4" max="4" width="22.5" bestFit="1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8" t="s">
        <v>125</v>
      </c>
      <c r="F6" s="18">
        <v>14.2</v>
      </c>
      <c r="G6" s="18">
        <v>12.7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548.375 &amp; 14,2 &amp; 12,7 &amp;  &amp; \\</v>
      </c>
    </row>
    <row r="7" spans="1:11" x14ac:dyDescent="0.35">
      <c r="B7" s="12"/>
      <c r="C7" s="21" t="s">
        <v>76</v>
      </c>
      <c r="D7" s="22" t="s">
        <v>71</v>
      </c>
      <c r="E7" s="29" t="s">
        <v>126</v>
      </c>
      <c r="F7" s="29" t="s">
        <v>121</v>
      </c>
      <c r="G7" s="29">
        <v>6.8</v>
      </c>
      <c r="H7" s="29">
        <v>10.3</v>
      </c>
      <c r="I7" s="29">
        <v>16.399999999999999</v>
      </c>
      <c r="K7" s="9" t="str">
        <f t="shared" si="0"/>
        <v xml:space="preserve"> &amp; Europa &amp; ECIS \cite{ECIS} &amp; 50.365 &amp; 14,0 &amp; 6,8 &amp; 10,3 &amp; 16,4\\</v>
      </c>
    </row>
    <row r="8" spans="1:11" x14ac:dyDescent="0.35">
      <c r="A8" t="s">
        <v>23</v>
      </c>
      <c r="B8" s="12"/>
      <c r="C8" s="21" t="s">
        <v>69</v>
      </c>
      <c r="D8" s="22" t="s">
        <v>106</v>
      </c>
      <c r="E8" s="18" t="s">
        <v>127</v>
      </c>
      <c r="F8" s="18">
        <v>15.6</v>
      </c>
      <c r="G8" s="18" t="s">
        <v>90</v>
      </c>
      <c r="H8" s="18">
        <v>10.7</v>
      </c>
      <c r="I8" s="18" t="s">
        <v>122</v>
      </c>
      <c r="K8" s="9" t="str">
        <f t="shared" si="0"/>
        <v xml:space="preserve"> &amp; España &amp; MSCBS \cite{MSCBS} &amp; 3.577 &amp; 15,6 &amp; 7,0 &amp; 10,7 &amp; 17,0\\\hline</v>
      </c>
    </row>
    <row r="9" spans="1:11" x14ac:dyDescent="0.35">
      <c r="B9" t="s">
        <v>78</v>
      </c>
      <c r="C9" s="21" t="s">
        <v>72</v>
      </c>
      <c r="D9" s="21" t="s">
        <v>70</v>
      </c>
      <c r="E9" s="18" t="s">
        <v>128</v>
      </c>
      <c r="F9" s="18">
        <v>6.2</v>
      </c>
      <c r="G9" s="18">
        <v>4.5999999999999996</v>
      </c>
      <c r="H9" s="18"/>
      <c r="I9" s="18"/>
      <c r="K9" s="9" t="str">
        <f t="shared" si="0"/>
        <v>\multirow{3}{*}{Mujeres} &amp; Mundo &amp; GCO \cite{GCO} &amp; 233.256 &amp; 6,2 &amp; 4,6 &amp;  &amp; \\</v>
      </c>
    </row>
    <row r="10" spans="1:11" x14ac:dyDescent="0.35">
      <c r="C10" s="21" t="s">
        <v>76</v>
      </c>
      <c r="D10" s="22" t="s">
        <v>71</v>
      </c>
      <c r="E10" s="29" t="s">
        <v>129</v>
      </c>
      <c r="F10" s="29" t="s">
        <v>90</v>
      </c>
      <c r="G10" s="29">
        <v>2.4</v>
      </c>
      <c r="H10" s="29">
        <v>3.8</v>
      </c>
      <c r="I10" s="29">
        <v>6.3</v>
      </c>
      <c r="K10" s="9" t="str">
        <f t="shared" si="0"/>
        <v xml:space="preserve"> &amp; Europa &amp; ECIS \cite{ECIS} &amp; 27.010 &amp; 7,0 &amp; 2,4 &amp; 3,8 &amp; 6,3\\</v>
      </c>
    </row>
    <row r="11" spans="1:11" x14ac:dyDescent="0.35">
      <c r="A11" t="s">
        <v>23</v>
      </c>
      <c r="C11" s="21" t="s">
        <v>69</v>
      </c>
      <c r="D11" s="22" t="s">
        <v>106</v>
      </c>
      <c r="E11" s="18" t="s">
        <v>130</v>
      </c>
      <c r="F11" s="18">
        <v>6.6</v>
      </c>
      <c r="G11" s="18" t="s">
        <v>120</v>
      </c>
      <c r="H11" s="18">
        <v>3.2</v>
      </c>
      <c r="I11" s="18">
        <v>5.6</v>
      </c>
      <c r="K11" s="9" t="str">
        <f t="shared" si="0"/>
        <v xml:space="preserve"> &amp; España &amp; MSCBS \cite{MSCBS} &amp; 1.564 &amp; 6,6 &amp; 2,0 &amp; 3,2 &amp; 5,6\\\hline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8" t="s">
        <v>131</v>
      </c>
      <c r="F12" s="18">
        <v>10.199999999999999</v>
      </c>
      <c r="G12" s="18">
        <v>8.5</v>
      </c>
      <c r="H12" s="18"/>
      <c r="I12" s="18"/>
      <c r="K12" s="9" t="str">
        <f t="shared" si="0"/>
        <v>\multirow{3}{*}{\begin{tabular}[c]{@{}c@{}}Ambos\\sexos\end{tabular}} &amp; Mundo &amp; GCO \cite{GCO} &amp; 781.631 &amp; 10,2 &amp; 8,5 &amp;  &amp; \\</v>
      </c>
    </row>
    <row r="13" spans="1:11" x14ac:dyDescent="0.35">
      <c r="C13" s="21" t="s">
        <v>76</v>
      </c>
      <c r="D13" s="22" t="s">
        <v>71</v>
      </c>
      <c r="E13" s="29" t="s">
        <v>124</v>
      </c>
      <c r="F13" s="29">
        <v>10.4</v>
      </c>
      <c r="G13" s="29">
        <v>4.4000000000000004</v>
      </c>
      <c r="H13" s="29">
        <v>6.6</v>
      </c>
      <c r="I13" s="29">
        <v>10.6</v>
      </c>
      <c r="K13" s="9" t="str">
        <f t="shared" si="0"/>
        <v xml:space="preserve"> &amp; Europa &amp; ECIS \cite{ECIS} &amp; 77.375 &amp; 10,4 &amp; 4,4 &amp; 6,6 &amp; 10,6\\</v>
      </c>
    </row>
    <row r="14" spans="1:11" x14ac:dyDescent="0.35">
      <c r="A14" t="s">
        <v>23</v>
      </c>
      <c r="C14" s="21" t="s">
        <v>69</v>
      </c>
      <c r="D14" s="22" t="s">
        <v>106</v>
      </c>
      <c r="E14" s="18" t="s">
        <v>123</v>
      </c>
      <c r="F14" s="18" t="s">
        <v>91</v>
      </c>
      <c r="G14" s="18">
        <v>4.4000000000000004</v>
      </c>
      <c r="H14" s="18">
        <v>6.7</v>
      </c>
      <c r="I14" s="18">
        <v>10.7</v>
      </c>
      <c r="K14" s="9" t="str">
        <f t="shared" si="0"/>
        <v xml:space="preserve"> &amp; España &amp; MSCBS \cite{MSCBS} &amp; 5.141 &amp; 11,0 &amp; 4,4 &amp; 6,7 &amp; 10,7\\\hline</v>
      </c>
    </row>
    <row r="20" spans="2:6" x14ac:dyDescent="0.35">
      <c r="B20" t="s">
        <v>58</v>
      </c>
      <c r="C20" t="s">
        <v>59</v>
      </c>
    </row>
    <row r="21" spans="2:6" x14ac:dyDescent="0.35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35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35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35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35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35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35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35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35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4818-1CCF-446E-BC99-0CA1EECC75AD}">
  <dimension ref="A4:K29"/>
  <sheetViews>
    <sheetView zoomScaleNormal="100" workbookViewId="0">
      <selection activeCell="G5" sqref="G5:I5"/>
    </sheetView>
  </sheetViews>
  <sheetFormatPr baseColWidth="10" defaultRowHeight="15.5" x14ac:dyDescent="0.35"/>
  <cols>
    <col min="3" max="3" width="13.83203125" bestFit="1" customWidth="1"/>
    <col min="4" max="4" width="17.9140625" bestFit="1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8" t="s">
        <v>133</v>
      </c>
      <c r="F6" s="18">
        <v>12.6</v>
      </c>
      <c r="G6" s="18">
        <v>10.8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484.224 &amp; 12,6 &amp; 10,8 &amp;  &amp; \\</v>
      </c>
    </row>
    <row r="7" spans="1:11" x14ac:dyDescent="0.35">
      <c r="B7" s="12"/>
      <c r="C7" s="21" t="s">
        <v>76</v>
      </c>
      <c r="D7" s="22" t="s">
        <v>71</v>
      </c>
      <c r="E7" s="18" t="s">
        <v>134</v>
      </c>
      <c r="F7" s="18">
        <v>36.5</v>
      </c>
      <c r="G7" s="18">
        <v>16.399999999999999</v>
      </c>
      <c r="H7" s="18">
        <v>25.7</v>
      </c>
      <c r="I7" s="18">
        <v>44.3</v>
      </c>
      <c r="K7" s="9" t="str">
        <f t="shared" si="0"/>
        <v xml:space="preserve"> &amp; Europa &amp; ECIS \cite{ECIS} &amp; 131.155 &amp; 36,5 &amp; 16,4 &amp; 25,7 &amp; 44,3\\</v>
      </c>
    </row>
    <row r="8" spans="1:11" x14ac:dyDescent="0.35">
      <c r="A8" t="s">
        <v>23</v>
      </c>
      <c r="B8" s="12"/>
      <c r="C8" s="21" t="s">
        <v>69</v>
      </c>
      <c r="D8" s="22" t="s">
        <v>106</v>
      </c>
      <c r="E8" s="18" t="s">
        <v>135</v>
      </c>
      <c r="F8" s="18">
        <v>40.299999999999997</v>
      </c>
      <c r="G8" s="18">
        <v>15.8</v>
      </c>
      <c r="H8" s="18">
        <v>25.1</v>
      </c>
      <c r="I8" s="18">
        <v>44.4</v>
      </c>
      <c r="K8" s="9" t="str">
        <f t="shared" si="0"/>
        <v xml:space="preserve"> &amp; España &amp; MSCBS \cite{MSCBS} &amp; 9.222 &amp; 40,3 &amp; 15,8 &amp; 25,1 &amp; 44,4\\\hline</v>
      </c>
    </row>
    <row r="9" spans="1:11" x14ac:dyDescent="0.35">
      <c r="B9" t="s">
        <v>78</v>
      </c>
      <c r="C9" s="21" t="s">
        <v>72</v>
      </c>
      <c r="D9" s="21" t="s">
        <v>70</v>
      </c>
      <c r="E9" s="18" t="s">
        <v>136</v>
      </c>
      <c r="F9" s="18">
        <v>10.5</v>
      </c>
      <c r="G9" s="18">
        <v>7.2</v>
      </c>
      <c r="H9" s="18"/>
      <c r="I9" s="18"/>
      <c r="K9" s="9" t="str">
        <f t="shared" si="0"/>
        <v>\multirow{3}{*}{Mujeres} &amp; Mundo &amp; GCO \cite{GCO} &amp; 396.568 &amp; 10,5 &amp; 7,2 &amp;  &amp; \\</v>
      </c>
    </row>
    <row r="10" spans="1:11" x14ac:dyDescent="0.35">
      <c r="C10" s="21" t="s">
        <v>76</v>
      </c>
      <c r="D10" s="22" t="s">
        <v>71</v>
      </c>
      <c r="E10" s="18" t="s">
        <v>137</v>
      </c>
      <c r="F10" s="18">
        <v>29.900000000000002</v>
      </c>
      <c r="G10" s="18" t="s">
        <v>132</v>
      </c>
      <c r="H10" s="18">
        <v>15.600000000000001</v>
      </c>
      <c r="I10" s="18">
        <v>26.6</v>
      </c>
      <c r="K10" s="9" t="str">
        <f t="shared" si="0"/>
        <v xml:space="preserve"> &amp; Europa &amp; ECIS \cite{ECIS} &amp; 115.059 &amp; 29,9 &amp; 10,0 &amp; 15,6 &amp; 26,6\\</v>
      </c>
    </row>
    <row r="11" spans="1:11" x14ac:dyDescent="0.35">
      <c r="A11" t="s">
        <v>23</v>
      </c>
      <c r="C11" s="21" t="s">
        <v>69</v>
      </c>
      <c r="D11" s="22" t="s">
        <v>106</v>
      </c>
      <c r="E11" s="18" t="s">
        <v>138</v>
      </c>
      <c r="F11" s="18">
        <v>25.5</v>
      </c>
      <c r="G11" s="18">
        <v>7.5</v>
      </c>
      <c r="H11" s="18">
        <v>11.9</v>
      </c>
      <c r="I11" s="18">
        <v>20.7</v>
      </c>
      <c r="K11" s="9" t="str">
        <f t="shared" si="0"/>
        <v xml:space="preserve"> &amp; España &amp; MSCBS \cite{MSCBS} &amp; 6.066 &amp; 25,5 &amp; 7,5 &amp; 11,9 &amp; 20,7\\\hline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8" t="s">
        <v>139</v>
      </c>
      <c r="F12" s="18">
        <v>11.5</v>
      </c>
      <c r="G12" s="18">
        <v>8.9</v>
      </c>
      <c r="H12" s="18"/>
      <c r="I12" s="18"/>
      <c r="K12" s="9" t="str">
        <f t="shared" si="0"/>
        <v>\multirow{3}{*}{\begin{tabular}[c]{@{}c@{}}Ambos\\sexos\end{tabular}} &amp; Mundo &amp; GCO \cite{GCO} &amp; 880.792 &amp; 11,5 &amp; 8,9 &amp;  &amp; \\</v>
      </c>
    </row>
    <row r="13" spans="1:11" x14ac:dyDescent="0.35">
      <c r="C13" s="21" t="s">
        <v>76</v>
      </c>
      <c r="D13" s="22" t="s">
        <v>71</v>
      </c>
      <c r="E13" s="18" t="s">
        <v>140</v>
      </c>
      <c r="F13" s="18">
        <v>33.1</v>
      </c>
      <c r="G13" s="18">
        <v>12.799999999999999</v>
      </c>
      <c r="H13" s="18">
        <v>19.900000000000002</v>
      </c>
      <c r="I13" s="18">
        <v>33.799999999999997</v>
      </c>
      <c r="K13" s="9" t="str">
        <f t="shared" si="0"/>
        <v xml:space="preserve"> &amp; Europa &amp; ECIS \cite{ECIS} &amp; 246.214 &amp; 33,1 &amp; 12,8 &amp; 19,9 &amp; 33,8\\</v>
      </c>
    </row>
    <row r="14" spans="1:11" x14ac:dyDescent="0.35">
      <c r="A14" t="s">
        <v>23</v>
      </c>
      <c r="C14" s="21" t="s">
        <v>69</v>
      </c>
      <c r="D14" s="22" t="s">
        <v>106</v>
      </c>
      <c r="E14" s="18" t="s">
        <v>141</v>
      </c>
      <c r="F14" s="18">
        <v>32.700000000000003</v>
      </c>
      <c r="G14" s="18">
        <v>11.2</v>
      </c>
      <c r="H14" s="18">
        <v>17.7</v>
      </c>
      <c r="I14" s="18">
        <v>30.9</v>
      </c>
      <c r="K14" s="9" t="str">
        <f t="shared" si="0"/>
        <v xml:space="preserve"> &amp; España &amp; MSCBS \cite{MSCBS} &amp; 15.288 &amp; 32,7 &amp; 11,2 &amp; 17,7 &amp; 30,9\\\hline</v>
      </c>
    </row>
    <row r="20" spans="2:6" x14ac:dyDescent="0.35">
      <c r="B20" t="s">
        <v>58</v>
      </c>
      <c r="C20" t="s">
        <v>59</v>
      </c>
    </row>
    <row r="21" spans="2:6" x14ac:dyDescent="0.35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35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35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35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35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35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35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35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35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ref</vt:lpstr>
      <vt:lpstr>Tabla 1 - Poblaciones estándar</vt:lpstr>
      <vt:lpstr>Tabla X - Incidencia total EPNM</vt:lpstr>
      <vt:lpstr>Tabla X - Incidencia hígado</vt:lpstr>
      <vt:lpstr>Tabla X - Incidencia CR</vt:lpstr>
      <vt:lpstr>Tabla X - Mortalidad total EPNM</vt:lpstr>
      <vt:lpstr>Tabla X - Mortalidad hígado</vt:lpstr>
      <vt:lpstr>Tabla X - Mortalidad 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2020-06-29T22:09:08Z</dcterms:modified>
</cp:coreProperties>
</file>