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Documento\tablas\"/>
    </mc:Choice>
  </mc:AlternateContent>
  <xr:revisionPtr revIDLastSave="0" documentId="13_ncr:1_{5FBF56F4-3940-472D-A574-9C41A0F85FEB}" xr6:coauthVersionLast="36" xr6:coauthVersionMax="36" xr10:uidLastSave="{00000000-0000-0000-0000-000000000000}"/>
  <bookViews>
    <workbookView xWindow="920" yWindow="1320" windowWidth="21340" windowHeight="17920" tabRatio="500" firstSheet="2" activeTab="4" xr2:uid="{00000000-000D-0000-FFFF-FFFF00000000}"/>
  </bookViews>
  <sheets>
    <sheet name="ref" sheetId="10" r:id="rId1"/>
    <sheet name="Tabla 1 - Poblaciones estándar" sheetId="19" r:id="rId2"/>
    <sheet name="Tabla X - Incidencia total EPNM" sheetId="20" r:id="rId3"/>
    <sheet name="Tabla X - Incidencia hígado" sheetId="21" r:id="rId4"/>
    <sheet name="Tabla X - Incidencia CR" sheetId="22" r:id="rId5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21" l="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E21" i="21"/>
  <c r="D21" i="21"/>
  <c r="F29" i="22" l="1"/>
  <c r="F28" i="22"/>
  <c r="F27" i="22"/>
  <c r="F26" i="22"/>
  <c r="F25" i="22"/>
  <c r="F24" i="22"/>
  <c r="F23" i="22"/>
  <c r="K14" i="22"/>
  <c r="K13" i="22"/>
  <c r="K12" i="22"/>
  <c r="K11" i="22"/>
  <c r="K10" i="22"/>
  <c r="K9" i="22"/>
  <c r="K8" i="22"/>
  <c r="K7" i="22"/>
  <c r="K6" i="22"/>
  <c r="K5" i="22"/>
  <c r="F29" i="21"/>
  <c r="F26" i="21"/>
  <c r="F23" i="21"/>
  <c r="K14" i="21"/>
  <c r="K13" i="21"/>
  <c r="K12" i="21"/>
  <c r="K11" i="21"/>
  <c r="K10" i="21"/>
  <c r="K9" i="21"/>
  <c r="K8" i="21"/>
  <c r="K7" i="21"/>
  <c r="K6" i="21"/>
  <c r="K5" i="21"/>
  <c r="F22" i="22" l="1"/>
  <c r="F21" i="22"/>
  <c r="F21" i="21"/>
  <c r="F24" i="21"/>
  <c r="F22" i="21"/>
  <c r="F25" i="21"/>
  <c r="F28" i="21"/>
  <c r="F27" i="21"/>
  <c r="H3" i="19" l="1"/>
  <c r="H4" i="19"/>
  <c r="K6" i="20"/>
  <c r="K7" i="20"/>
  <c r="K8" i="20"/>
  <c r="K9" i="20"/>
  <c r="K10" i="20"/>
  <c r="K11" i="20"/>
  <c r="K12" i="20"/>
  <c r="K13" i="20"/>
  <c r="K14" i="20"/>
  <c r="K5" i="20"/>
  <c r="C22" i="20"/>
  <c r="C24" i="20"/>
  <c r="C25" i="20"/>
  <c r="C27" i="20"/>
  <c r="C28" i="20"/>
  <c r="C21" i="20"/>
  <c r="D22" i="20"/>
  <c r="D23" i="20"/>
  <c r="D24" i="20"/>
  <c r="D25" i="20"/>
  <c r="D26" i="20"/>
  <c r="D27" i="20"/>
  <c r="D28" i="20"/>
  <c r="D29" i="20"/>
  <c r="D21" i="20"/>
  <c r="E22" i="20"/>
  <c r="E23" i="20"/>
  <c r="E24" i="20"/>
  <c r="E25" i="20"/>
  <c r="E26" i="20"/>
  <c r="E27" i="20"/>
  <c r="E28" i="20"/>
  <c r="E29" i="20"/>
  <c r="E21" i="20"/>
  <c r="F29" i="20" l="1"/>
  <c r="F23" i="20"/>
  <c r="F26" i="20"/>
  <c r="F22" i="20"/>
  <c r="F21" i="20"/>
  <c r="F28" i="20"/>
  <c r="F25" i="20"/>
  <c r="F27" i="20"/>
  <c r="F24" i="20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</calcChain>
</file>

<file path=xl/sharedStrings.xml><?xml version="1.0" encoding="utf-8"?>
<sst xmlns="http://schemas.openxmlformats.org/spreadsheetml/2006/main" count="209" uniqueCount="110">
  <si>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</si>
  <si>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</si>
  <si>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</si>
  <si>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</si>
  <si>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</si>
  <si>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</si>
  <si>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</si>
  <si>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</si>
  <si>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</si>
  <si>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</si>
  <si>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</si>
  <si>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</si>
  <si>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</si>
  <si>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</si>
  <si>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</si>
  <si>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</si>
  <si>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</si>
  <si>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</si>
  <si>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</si>
  <si>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</si>
  <si>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</si>
  <si>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</si>
  <si>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</si>
  <si>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</si>
  <si>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\begin{table}[H]</t>
  </si>
  <si>
    <t>\begin{tabular}{lrrr}</t>
  </si>
  <si>
    <t>\hline</t>
  </si>
  <si>
    <t>\end{tabular}</t>
  </si>
  <si>
    <t>\end{table}</t>
  </si>
  <si>
    <t>{TABLA}</t>
  </si>
  <si>
    <t>&lt;- Alineaciones de las columnas</t>
  </si>
  <si>
    <t>\begin{tabular}[c]{@{}r@{}}Población estándar\\ mundial 1960\end{tabular}</t>
  </si>
  <si>
    <t>En las cabeceras se puede poner algo así para partir en dos líneas: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</si>
  <si>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</si>
  <si>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</si>
  <si>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</si>
  <si>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</si>
  <si>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</si>
  <si>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</si>
  <si>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</si>
  <si>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</si>
  <si>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</si>
  <si>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</si>
  <si>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</si>
  <si>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</si>
  <si>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</si>
  <si>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</si>
  <si>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</si>
  <si>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</si>
  <si>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</si>
  <si>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</si>
  <si>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</si>
  <si>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</si>
  <si>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</si>
  <si>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</si>
  <si>
    <t>Sexo</t>
  </si>
  <si>
    <t>N</t>
  </si>
  <si>
    <t>TB</t>
  </si>
  <si>
    <t>ASR-W</t>
  </si>
  <si>
    <t>ASR-nE</t>
  </si>
  <si>
    <t>ASR-oE</t>
  </si>
  <si>
    <t>sin puntos</t>
  </si>
  <si>
    <t>con puntos</t>
  </si>
  <si>
    <t>8.818.685</t>
  </si>
  <si>
    <t>142.353</t>
  </si>
  <si>
    <t>8.218.216</t>
  </si>
  <si>
    <t>106.647</t>
  </si>
  <si>
    <t>17.036.901</t>
  </si>
  <si>
    <t>249.000</t>
  </si>
  <si>
    <t>229,0</t>
  </si>
  <si>
    <t>Fuente</t>
  </si>
  <si>
    <t>* Europa = Eu28 + EFTA (especificar países)</t>
  </si>
  <si>
    <t>Población</t>
  </si>
  <si>
    <t>España</t>
  </si>
  <si>
    <t>GCO \cite{GCO}</t>
  </si>
  <si>
    <t>ECIS \cite{ECIS}</t>
  </si>
  <si>
    <t>Mundo</t>
  </si>
  <si>
    <t>2.059.673</t>
  </si>
  <si>
    <t>1.851.644</t>
  </si>
  <si>
    <t>3.911.317</t>
  </si>
  <si>
    <t>Europa</t>
  </si>
  <si>
    <t>\multirow{3}{*}{Hombres}</t>
  </si>
  <si>
    <t>\multirow{3}{*}{Mujeres}</t>
  </si>
  <si>
    <t>\multirow{3}{*}{\begin{tabular}[c]{@{}c@{}}Ambos\\sexos\end{tabular}}</t>
  </si>
  <si>
    <t>436,0</t>
  </si>
  <si>
    <t>596.574</t>
  </si>
  <si>
    <t>55.825</t>
  </si>
  <si>
    <t>4.976</t>
  </si>
  <si>
    <t>244.506</t>
  </si>
  <si>
    <t>26.641</t>
  </si>
  <si>
    <t>1.654</t>
  </si>
  <si>
    <t>841.080</t>
  </si>
  <si>
    <t>82.466</t>
  </si>
  <si>
    <t>6.630</t>
  </si>
  <si>
    <t>7,0</t>
  </si>
  <si>
    <t>11,0</t>
  </si>
  <si>
    <t>4,0</t>
  </si>
  <si>
    <t>6,0</t>
  </si>
  <si>
    <t>8,0</t>
  </si>
  <si>
    <t>37,0</t>
  </si>
  <si>
    <t>70,0</t>
  </si>
  <si>
    <t>1.026.215</t>
  </si>
  <si>
    <t>275.519</t>
  </si>
  <si>
    <t>23.013</t>
  </si>
  <si>
    <t>823.303</t>
  </si>
  <si>
    <t>236.101</t>
  </si>
  <si>
    <t>14.642</t>
  </si>
  <si>
    <t>1.849.518</t>
  </si>
  <si>
    <t>511.620</t>
  </si>
  <si>
    <t>37.655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</si>
</sst>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9"/>
  <sheetViews>
    <sheetView workbookViewId="0">
      <selection activeCell="B24" sqref="B24"/>
    </sheetView>
  </sheetViews>
  <sheetFormatPr baseColWidth="10" defaultRowHeight="15.5" x14ac:dyDescent="0.35"/>
  <sheetData>
    <row r="2" spans="2:5" x14ac:dyDescent="0.35">
      <c r="B2" t="s">
        <v>24</v>
      </c>
    </row>
    <row r="3" spans="2:5" x14ac:dyDescent="0.35">
      <c r="B3" t="s">
        <v>25</v>
      </c>
      <c r="E3" t="s">
        <v>30</v>
      </c>
    </row>
    <row r="4" spans="2:5" x14ac:dyDescent="0.35">
      <c r="B4" t="s">
        <v>26</v>
      </c>
    </row>
    <row r="5" spans="2:5" x14ac:dyDescent="0.35">
      <c r="E5" t="s">
        <v>32</v>
      </c>
    </row>
    <row r="6" spans="2:5" x14ac:dyDescent="0.35">
      <c r="B6" t="s">
        <v>29</v>
      </c>
      <c r="E6" t="s">
        <v>31</v>
      </c>
    </row>
    <row r="8" spans="2:5" x14ac:dyDescent="0.35">
      <c r="B8" t="s">
        <v>27</v>
      </c>
    </row>
    <row r="9" spans="2:5" x14ac:dyDescent="0.35">
      <c r="B9" t="s">
        <v>28</v>
      </c>
    </row>
  </sheetData>
  <phoneticPr fontId="3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zoomScale="130" zoomScaleNormal="130" workbookViewId="0">
      <selection activeCell="G4" sqref="G4"/>
    </sheetView>
  </sheetViews>
  <sheetFormatPr baseColWidth="10" defaultRowHeight="15.5" x14ac:dyDescent="0.35"/>
  <cols>
    <col min="1" max="2" width="10.6640625" style="1"/>
    <col min="3" max="6" width="13.5" style="5" customWidth="1"/>
    <col min="7" max="7" width="10.6640625" style="1"/>
    <col min="8" max="8" width="36.08203125" style="1" customWidth="1"/>
    <col min="9" max="16384" width="10.6640625" style="1"/>
  </cols>
  <sheetData>
    <row r="1" spans="1:8" x14ac:dyDescent="0.35">
      <c r="B1" s="1" t="s">
        <v>33</v>
      </c>
    </row>
    <row r="2" spans="1:8" x14ac:dyDescent="0.35">
      <c r="A2" s="1" t="s">
        <v>22</v>
      </c>
    </row>
    <row r="3" spans="1:8" ht="72.5" x14ac:dyDescent="0.35">
      <c r="A3" s="1" t="s">
        <v>23</v>
      </c>
      <c r="C3" s="8" t="s">
        <v>0</v>
      </c>
      <c r="D3" s="9" t="s">
        <v>34</v>
      </c>
      <c r="E3" s="9" t="s">
        <v>35</v>
      </c>
      <c r="F3" s="9" t="s">
        <v>36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36.5" x14ac:dyDescent="0.35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"\multicolumn{1}{|c|}{" &amp; C4 &amp; "}  &amp;  " &amp; D4 &amp;"  &amp;  "&amp;E4&amp;"  &amp;  "&amp;F4 &amp; "\\" &amp; IF(A4="x","\hline","")</f>
        <v>\multicolumn{1}{|c|}{Grupo de edad}  &amp;  Población estándar mundial  &amp;  Población estándar europea 1976  &amp;  Población estándar europea 2013\\\hline</v>
      </c>
    </row>
    <row r="5" spans="1:8" x14ac:dyDescent="0.35">
      <c r="C5" s="7" t="s">
        <v>37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35">
      <c r="C6" s="7" t="s">
        <v>38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35">
      <c r="C7" s="7" t="s">
        <v>39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35">
      <c r="C8" s="6" t="s">
        <v>40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35">
      <c r="C9" s="6" t="s">
        <v>41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35">
      <c r="C10" s="6" t="s">
        <v>42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35">
      <c r="C11" s="6" t="s">
        <v>43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35">
      <c r="C12" s="6" t="s">
        <v>44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35">
      <c r="C13" s="6" t="s">
        <v>45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35">
      <c r="C14" s="6" t="s">
        <v>46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35">
      <c r="C15" s="6" t="s">
        <v>47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35">
      <c r="C16" s="6" t="s">
        <v>48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35">
      <c r="C17" s="6" t="s">
        <v>49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35">
      <c r="C18" s="6" t="s">
        <v>50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35">
      <c r="C19" s="6" t="s">
        <v>51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35">
      <c r="C20" s="6" t="s">
        <v>52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35">
      <c r="C21" s="6" t="s">
        <v>53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35">
      <c r="A22" s="1" t="s">
        <v>23</v>
      </c>
      <c r="C22" s="6" t="s">
        <v>54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4" x14ac:dyDescent="0.35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35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35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35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35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35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35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35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35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35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35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35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35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35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35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35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35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35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35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70-BD75-40BC-B5AC-9E5F6E635EB5}">
  <dimension ref="A4:K29"/>
  <sheetViews>
    <sheetView workbookViewId="0">
      <selection sqref="A1:XFD1048576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72</v>
      </c>
      <c r="D5" t="s">
        <v>70</v>
      </c>
      <c r="E5" t="s">
        <v>56</v>
      </c>
      <c r="F5" t="s">
        <v>57</v>
      </c>
      <c r="G5" t="s">
        <v>58</v>
      </c>
      <c r="H5" t="s">
        <v>60</v>
      </c>
      <c r="I5" t="s">
        <v>59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ASR-W &amp; ASR-oE &amp; ASR-nE\\\hline</v>
      </c>
    </row>
    <row r="6" spans="1:11" x14ac:dyDescent="0.35">
      <c r="B6" t="s">
        <v>81</v>
      </c>
      <c r="C6" s="21" t="s">
        <v>76</v>
      </c>
      <c r="D6" s="21" t="s">
        <v>74</v>
      </c>
      <c r="E6" s="17" t="s">
        <v>63</v>
      </c>
      <c r="F6" s="17" t="s">
        <v>69</v>
      </c>
      <c r="G6" s="17">
        <v>204.7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8.818.685 &amp; 229,0 &amp; 204,7 &amp;  &amp; \\</v>
      </c>
    </row>
    <row r="7" spans="1:11" x14ac:dyDescent="0.35">
      <c r="B7" s="12"/>
      <c r="C7" s="21" t="s">
        <v>80</v>
      </c>
      <c r="D7" s="22" t="s">
        <v>75</v>
      </c>
      <c r="E7" s="19" t="s">
        <v>77</v>
      </c>
      <c r="F7" s="20">
        <v>572.9</v>
      </c>
      <c r="G7" s="17">
        <v>302.7</v>
      </c>
      <c r="H7" s="18" t="s">
        <v>84</v>
      </c>
      <c r="I7" s="18">
        <v>651.70000000000005</v>
      </c>
      <c r="K7" s="9" t="str">
        <f t="shared" si="0"/>
        <v xml:space="preserve"> &amp; Europa &amp; ECIS \cite{ECIS} &amp; 2.059.673 &amp; 572,9 &amp; 302,7 &amp; 436,0 &amp; 651,7\\</v>
      </c>
    </row>
    <row r="8" spans="1:11" x14ac:dyDescent="0.35">
      <c r="A8" t="s">
        <v>23</v>
      </c>
      <c r="B8" s="12"/>
      <c r="C8" s="21" t="s">
        <v>73</v>
      </c>
      <c r="D8" s="22" t="s">
        <v>75</v>
      </c>
      <c r="E8" s="20" t="s">
        <v>64</v>
      </c>
      <c r="F8" s="20">
        <v>625.6</v>
      </c>
      <c r="G8" s="17">
        <v>309.7</v>
      </c>
      <c r="H8" s="18">
        <v>444.7</v>
      </c>
      <c r="I8" s="18">
        <v>658.6</v>
      </c>
      <c r="K8" s="9" t="str">
        <f t="shared" si="0"/>
        <v xml:space="preserve"> &amp; España &amp; ECIS \cite{ECIS} &amp; 142.353 &amp; 625,6 &amp; 309,7 &amp; 444,7 &amp; 658,6\\\hline</v>
      </c>
    </row>
    <row r="9" spans="1:11" x14ac:dyDescent="0.35">
      <c r="B9" t="s">
        <v>82</v>
      </c>
      <c r="C9" s="21" t="s">
        <v>76</v>
      </c>
      <c r="D9" s="21" t="s">
        <v>74</v>
      </c>
      <c r="E9" s="18" t="s">
        <v>65</v>
      </c>
      <c r="F9" s="18">
        <v>217.3</v>
      </c>
      <c r="G9" s="18">
        <v>175.6</v>
      </c>
      <c r="H9" s="18"/>
      <c r="I9" s="18"/>
      <c r="K9" s="9" t="str">
        <f t="shared" si="0"/>
        <v>\multirow{3}{*}{Mujeres} &amp; Mundo &amp; GCO \cite{GCO} &amp; 8.218.216 &amp; 217,3 &amp; 175,6 &amp;  &amp; \\</v>
      </c>
    </row>
    <row r="10" spans="1:11" x14ac:dyDescent="0.35">
      <c r="C10" s="21" t="s">
        <v>80</v>
      </c>
      <c r="D10" s="22" t="s">
        <v>75</v>
      </c>
      <c r="E10" s="19" t="s">
        <v>78</v>
      </c>
      <c r="F10" s="18">
        <v>481.8</v>
      </c>
      <c r="G10" s="18">
        <v>242.7</v>
      </c>
      <c r="H10" s="18">
        <v>332.6</v>
      </c>
      <c r="I10" s="18">
        <v>451.2</v>
      </c>
      <c r="K10" s="9" t="str">
        <f t="shared" si="0"/>
        <v xml:space="preserve"> &amp; Europa &amp; ECIS \cite{ECIS} &amp; 1.851.644 &amp; 481,8 &amp; 242,7 &amp; 332,6 &amp; 451,2\\</v>
      </c>
    </row>
    <row r="11" spans="1:11" x14ac:dyDescent="0.35">
      <c r="A11" t="s">
        <v>23</v>
      </c>
      <c r="C11" s="21" t="s">
        <v>73</v>
      </c>
      <c r="D11" s="22" t="s">
        <v>75</v>
      </c>
      <c r="E11" s="19" t="s">
        <v>66</v>
      </c>
      <c r="F11" s="18">
        <v>451.1</v>
      </c>
      <c r="G11" s="18">
        <v>218.4</v>
      </c>
      <c r="H11" s="18">
        <v>298.5</v>
      </c>
      <c r="I11" s="18">
        <v>401.7</v>
      </c>
      <c r="K11" s="9" t="str">
        <f t="shared" si="0"/>
        <v xml:space="preserve"> &amp; España &amp; ECIS \cite{ECIS} &amp; 106.647 &amp; 451,1 &amp; 218,4 &amp; 298,5 &amp; 401,7\\\hline</v>
      </c>
    </row>
    <row r="12" spans="1:11" x14ac:dyDescent="0.35">
      <c r="B12" t="s">
        <v>83</v>
      </c>
      <c r="C12" s="21" t="s">
        <v>76</v>
      </c>
      <c r="D12" s="21" t="s">
        <v>74</v>
      </c>
      <c r="E12" s="18" t="s">
        <v>67</v>
      </c>
      <c r="F12" s="18">
        <v>223.2</v>
      </c>
      <c r="G12" s="18">
        <v>187.8</v>
      </c>
      <c r="H12" s="18"/>
      <c r="I12" s="18"/>
      <c r="K12" s="9" t="str">
        <f t="shared" si="0"/>
        <v>\multirow{3}{*}{\begin{tabular}[c]{@{}c@{}}Ambos\\sexos\end{tabular}} &amp; Mundo &amp; GCO \cite{GCO} &amp; 17.036.901 &amp; 223,2 &amp; 187,8 &amp;  &amp; \\</v>
      </c>
    </row>
    <row r="13" spans="1:11" x14ac:dyDescent="0.35">
      <c r="C13" s="21" t="s">
        <v>80</v>
      </c>
      <c r="D13" s="22" t="s">
        <v>75</v>
      </c>
      <c r="E13" s="19" t="s">
        <v>79</v>
      </c>
      <c r="F13" s="18">
        <v>525.79999999999995</v>
      </c>
      <c r="G13" s="18">
        <v>266.7</v>
      </c>
      <c r="H13" s="18">
        <v>374.3</v>
      </c>
      <c r="I13" s="18">
        <v>531.9</v>
      </c>
      <c r="K13" s="9" t="str">
        <f t="shared" si="0"/>
        <v xml:space="preserve"> &amp; Europa &amp; ECIS \cite{ECIS} &amp; 3.911.317 &amp; 525,8 &amp; 266,7 &amp; 374,3 &amp; 531,9\\</v>
      </c>
    </row>
    <row r="14" spans="1:11" x14ac:dyDescent="0.35">
      <c r="A14" t="s">
        <v>23</v>
      </c>
      <c r="C14" s="21" t="s">
        <v>73</v>
      </c>
      <c r="D14" s="22" t="s">
        <v>75</v>
      </c>
      <c r="E14" s="18" t="s">
        <v>68</v>
      </c>
      <c r="F14" s="18">
        <v>536.70000000000005</v>
      </c>
      <c r="G14" s="18">
        <v>259.39999999999998</v>
      </c>
      <c r="H14" s="18">
        <v>363.8</v>
      </c>
      <c r="I14" s="18">
        <v>515.29999999999995</v>
      </c>
      <c r="K14" s="9" t="str">
        <f t="shared" si="0"/>
        <v xml:space="preserve"> &amp; España &amp; ECIS \cite{ECIS} &amp; 249.000 &amp; 536,7 &amp; 259,4 &amp; 363,8 &amp; 515,3\\\hline</v>
      </c>
    </row>
    <row r="15" spans="1:11" x14ac:dyDescent="0.35">
      <c r="B15" t="s">
        <v>71</v>
      </c>
    </row>
    <row r="20" spans="2:6" x14ac:dyDescent="0.35">
      <c r="B20" t="s">
        <v>61</v>
      </c>
      <c r="C20" t="s">
        <v>62</v>
      </c>
    </row>
    <row r="21" spans="2:6" x14ac:dyDescent="0.35">
      <c r="B21" s="13">
        <v>8818685</v>
      </c>
      <c r="C21" s="11">
        <f>QUOTIENT(B21,1000000)</f>
        <v>8</v>
      </c>
      <c r="D21" s="11" t="str">
        <f>MID(B21,LEN(B21)-5,3)</f>
        <v>818</v>
      </c>
      <c r="E21" s="11" t="str">
        <f>MID(B21,LEN(B21)-2,3)</f>
        <v>685</v>
      </c>
      <c r="F21" t="str">
        <f>IF(C21&lt;&gt;"",C21&amp;"."&amp;D21&amp;"."&amp;E21,D21&amp;"."&amp;E21)</f>
        <v>8.818.685</v>
      </c>
    </row>
    <row r="22" spans="2:6" x14ac:dyDescent="0.35">
      <c r="B22" s="14">
        <v>2059673</v>
      </c>
      <c r="C22" s="11">
        <f t="shared" ref="C22:C28" si="1">QUOTIENT(B22,1000000)</f>
        <v>2</v>
      </c>
      <c r="D22" s="11" t="str">
        <f>MID(B22,LEN(B22)-5,3)</f>
        <v>059</v>
      </c>
      <c r="E22" s="11" t="str">
        <f>MID(B22,LEN(B22)-2,3)</f>
        <v>673</v>
      </c>
      <c r="F22" t="str">
        <f>IF(C22&lt;&gt;"",C22&amp;"."&amp;D22&amp;"."&amp;E22,D22&amp;"."&amp;E22)</f>
        <v>2.059.673</v>
      </c>
    </row>
    <row r="23" spans="2:6" x14ac:dyDescent="0.35">
      <c r="B23" s="15">
        <v>142353</v>
      </c>
      <c r="C23" s="11"/>
      <c r="D23" s="11" t="str">
        <f>MID(B23,LEN(B23)-5,3)</f>
        <v>142</v>
      </c>
      <c r="E23" s="11" t="str">
        <f>MID(B23,LEN(B23)-2,3)</f>
        <v>353</v>
      </c>
      <c r="F23" t="str">
        <f>IF(C23&lt;&gt;"",C23&amp;"."&amp;D23&amp;"."&amp;E23,D23&amp;"."&amp;E23)</f>
        <v>142.353</v>
      </c>
    </row>
    <row r="24" spans="2:6" x14ac:dyDescent="0.35">
      <c r="B24" s="16">
        <v>8218216</v>
      </c>
      <c r="C24" s="11">
        <f t="shared" si="1"/>
        <v>8</v>
      </c>
      <c r="D24" s="11" t="str">
        <f>MID(B24,LEN(B24)-5,3)</f>
        <v>218</v>
      </c>
      <c r="E24" s="11" t="str">
        <f>MID(B24,LEN(B24)-2,3)</f>
        <v>216</v>
      </c>
      <c r="F24" t="str">
        <f>IF(C24&lt;&gt;"",C24&amp;"."&amp;D24&amp;"."&amp;E24,D24&amp;"."&amp;E24)</f>
        <v>8.218.216</v>
      </c>
    </row>
    <row r="25" spans="2:6" x14ac:dyDescent="0.35">
      <c r="B25" s="14">
        <v>1851644</v>
      </c>
      <c r="C25" s="11">
        <f t="shared" si="1"/>
        <v>1</v>
      </c>
      <c r="D25" s="11" t="str">
        <f>MID(B25,LEN(B25)-5,3)</f>
        <v>851</v>
      </c>
      <c r="E25" s="11" t="str">
        <f>MID(B25,LEN(B25)-2,3)</f>
        <v>644</v>
      </c>
      <c r="F25" t="str">
        <f>IF(C25&lt;&gt;"",C25&amp;"."&amp;D25&amp;"."&amp;E25,D25&amp;"."&amp;E25)</f>
        <v>1.851.644</v>
      </c>
    </row>
    <row r="26" spans="2:6" x14ac:dyDescent="0.35">
      <c r="B26" s="14">
        <v>106647</v>
      </c>
      <c r="C26" s="11"/>
      <c r="D26" s="11" t="str">
        <f>MID(B26,LEN(B26)-5,3)</f>
        <v>106</v>
      </c>
      <c r="E26" s="11" t="str">
        <f>MID(B26,LEN(B26)-2,3)</f>
        <v>647</v>
      </c>
      <c r="F26" t="str">
        <f>IF(C26&lt;&gt;"",C26&amp;"."&amp;D26&amp;"."&amp;E26,D26&amp;"."&amp;E26)</f>
        <v>106.647</v>
      </c>
    </row>
    <row r="27" spans="2:6" x14ac:dyDescent="0.35">
      <c r="B27" s="16">
        <v>17036901</v>
      </c>
      <c r="C27" s="11">
        <f t="shared" si="1"/>
        <v>17</v>
      </c>
      <c r="D27" s="11" t="str">
        <f>MID(B27,LEN(B27)-5,3)</f>
        <v>036</v>
      </c>
      <c r="E27" s="11" t="str">
        <f>MID(B27,LEN(B27)-2,3)</f>
        <v>901</v>
      </c>
      <c r="F27" t="str">
        <f>IF(C27&lt;&gt;"",C27&amp;"."&amp;D27&amp;"."&amp;E27,D27&amp;"."&amp;E27)</f>
        <v>17.036.901</v>
      </c>
    </row>
    <row r="28" spans="2:6" x14ac:dyDescent="0.35">
      <c r="B28" s="14">
        <v>3911317</v>
      </c>
      <c r="C28" s="11">
        <f t="shared" si="1"/>
        <v>3</v>
      </c>
      <c r="D28" s="11" t="str">
        <f>MID(B28,LEN(B28)-5,3)</f>
        <v>911</v>
      </c>
      <c r="E28" s="11" t="str">
        <f>MID(B28,LEN(B28)-2,3)</f>
        <v>317</v>
      </c>
      <c r="F28" t="str">
        <f>IF(C28&lt;&gt;"",C28&amp;"."&amp;D28&amp;"."&amp;E28,D28&amp;"."&amp;E28)</f>
        <v>3.911.317</v>
      </c>
    </row>
    <row r="29" spans="2:6" x14ac:dyDescent="0.35">
      <c r="B29" s="16">
        <v>249000</v>
      </c>
      <c r="C29" s="11"/>
      <c r="D29" s="11" t="str">
        <f>MID(B29,LEN(B29)-5,3)</f>
        <v>249</v>
      </c>
      <c r="E29" s="11" t="str">
        <f>MID(B29,LEN(B29)-2,3)</f>
        <v>000</v>
      </c>
      <c r="F29" t="str">
        <f>IF(C29&lt;&gt;"",C29&amp;"."&amp;D29&amp;"."&amp;E29,D29&amp;"."&amp;E29)</f>
        <v>249.000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F80-A29C-4664-8945-39173FEA3D6E}">
  <dimension ref="A4:K29"/>
  <sheetViews>
    <sheetView workbookViewId="0">
      <selection activeCell="F29" sqref="F29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72</v>
      </c>
      <c r="D5" t="s">
        <v>70</v>
      </c>
      <c r="E5" t="s">
        <v>56</v>
      </c>
      <c r="F5" t="s">
        <v>57</v>
      </c>
      <c r="G5" t="s">
        <v>58</v>
      </c>
      <c r="H5" t="s">
        <v>60</v>
      </c>
      <c r="I5" t="s">
        <v>59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ASR-W &amp; ASR-oE &amp; ASR-nE\\\hline</v>
      </c>
    </row>
    <row r="6" spans="1:11" x14ac:dyDescent="0.35">
      <c r="B6" t="s">
        <v>81</v>
      </c>
      <c r="C6" s="21" t="s">
        <v>76</v>
      </c>
      <c r="D6" s="21" t="s">
        <v>74</v>
      </c>
      <c r="E6" s="13" t="s">
        <v>85</v>
      </c>
      <c r="F6" s="17">
        <v>15.5</v>
      </c>
      <c r="G6" s="17">
        <v>13.9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596.574 &amp; 15,5 &amp; 13,9 &amp;  &amp; \\</v>
      </c>
    </row>
    <row r="7" spans="1:11" x14ac:dyDescent="0.35">
      <c r="B7" s="12"/>
      <c r="C7" s="21" t="s">
        <v>80</v>
      </c>
      <c r="D7" s="22" t="s">
        <v>75</v>
      </c>
      <c r="E7" s="23" t="s">
        <v>86</v>
      </c>
      <c r="F7" s="27">
        <v>15.5</v>
      </c>
      <c r="G7" s="28" t="s">
        <v>98</v>
      </c>
      <c r="H7" s="29">
        <v>11.7</v>
      </c>
      <c r="I7" s="29">
        <v>17.7</v>
      </c>
      <c r="K7" s="9" t="str">
        <f t="shared" si="0"/>
        <v xml:space="preserve"> &amp; Europa &amp; ECIS \cite{ECIS} &amp; 55.825 &amp; 15,5 &amp; 8,0 &amp; 11,7 &amp; 17,7\\</v>
      </c>
    </row>
    <row r="8" spans="1:11" x14ac:dyDescent="0.35">
      <c r="A8" t="s">
        <v>23</v>
      </c>
      <c r="B8" s="12"/>
      <c r="C8" s="21" t="s">
        <v>73</v>
      </c>
      <c r="D8" s="22" t="s">
        <v>75</v>
      </c>
      <c r="E8" s="15" t="s">
        <v>87</v>
      </c>
      <c r="F8" s="20">
        <v>21.9</v>
      </c>
      <c r="G8" s="17">
        <v>10.9</v>
      </c>
      <c r="H8" s="18">
        <v>15.7</v>
      </c>
      <c r="I8" s="18">
        <v>22.5</v>
      </c>
      <c r="K8" s="9" t="str">
        <f t="shared" si="0"/>
        <v xml:space="preserve"> &amp; España &amp; ECIS \cite{ECIS} &amp; 4.976 &amp; 21,9 &amp; 10,9 &amp; 15,7 &amp; 22,5\\\hline</v>
      </c>
    </row>
    <row r="9" spans="1:11" x14ac:dyDescent="0.35">
      <c r="B9" t="s">
        <v>82</v>
      </c>
      <c r="C9" s="21" t="s">
        <v>76</v>
      </c>
      <c r="D9" s="21" t="s">
        <v>74</v>
      </c>
      <c r="E9" s="16" t="s">
        <v>88</v>
      </c>
      <c r="F9" s="18">
        <v>6.5</v>
      </c>
      <c r="G9" s="18">
        <v>4.9000000000000004</v>
      </c>
      <c r="H9" s="18"/>
      <c r="I9" s="18"/>
      <c r="K9" s="9" t="str">
        <f t="shared" si="0"/>
        <v>\multirow{3}{*}{Mujeres} &amp; Mundo &amp; GCO \cite{GCO} &amp; 244.506 &amp; 6,5 &amp; 4,9 &amp;  &amp; \\</v>
      </c>
    </row>
    <row r="10" spans="1:11" x14ac:dyDescent="0.35">
      <c r="C10" s="21" t="s">
        <v>80</v>
      </c>
      <c r="D10" s="22" t="s">
        <v>75</v>
      </c>
      <c r="E10" s="24" t="s">
        <v>89</v>
      </c>
      <c r="F10" s="29">
        <v>6.9</v>
      </c>
      <c r="G10" s="29">
        <v>2.7</v>
      </c>
      <c r="H10" s="29" t="s">
        <v>96</v>
      </c>
      <c r="I10" s="29">
        <v>6.3</v>
      </c>
      <c r="K10" s="9" t="str">
        <f t="shared" si="0"/>
        <v xml:space="preserve"> &amp; Europa &amp; ECIS \cite{ECIS} &amp; 26.641 &amp; 6,9 &amp; 2,7 &amp; 4,0 &amp; 6,3\\</v>
      </c>
    </row>
    <row r="11" spans="1:11" x14ac:dyDescent="0.35">
      <c r="A11" t="s">
        <v>23</v>
      </c>
      <c r="C11" s="21" t="s">
        <v>73</v>
      </c>
      <c r="D11" s="22" t="s">
        <v>75</v>
      </c>
      <c r="E11" s="25" t="s">
        <v>90</v>
      </c>
      <c r="F11" s="18" t="s">
        <v>94</v>
      </c>
      <c r="G11" s="18">
        <v>2.4</v>
      </c>
      <c r="H11" s="18">
        <v>3.6</v>
      </c>
      <c r="I11" s="18" t="s">
        <v>97</v>
      </c>
      <c r="K11" s="9" t="str">
        <f t="shared" si="0"/>
        <v xml:space="preserve"> &amp; España &amp; ECIS \cite{ECIS} &amp; 1.654 &amp; 7,0 &amp; 2,4 &amp; 3,6 &amp; 6,0\\\hline</v>
      </c>
    </row>
    <row r="12" spans="1:11" x14ac:dyDescent="0.35">
      <c r="B12" t="s">
        <v>83</v>
      </c>
      <c r="C12" s="21" t="s">
        <v>76</v>
      </c>
      <c r="D12" s="21" t="s">
        <v>74</v>
      </c>
      <c r="E12" s="16" t="s">
        <v>91</v>
      </c>
      <c r="F12" s="18" t="s">
        <v>95</v>
      </c>
      <c r="G12" s="18">
        <v>9.3000000000000007</v>
      </c>
      <c r="H12" s="18"/>
      <c r="I12" s="18"/>
      <c r="K12" s="9" t="str">
        <f t="shared" si="0"/>
        <v>\multirow{3}{*}{\begin{tabular}[c]{@{}c@{}}Ambos\\sexos\end{tabular}} &amp; Mundo &amp; GCO \cite{GCO} &amp; 841.080 &amp; 11,0 &amp; 9,3 &amp;  &amp; \\</v>
      </c>
    </row>
    <row r="13" spans="1:11" x14ac:dyDescent="0.35">
      <c r="C13" s="21" t="s">
        <v>80</v>
      </c>
      <c r="D13" s="22" t="s">
        <v>75</v>
      </c>
      <c r="E13" s="26" t="s">
        <v>92</v>
      </c>
      <c r="F13" s="29">
        <v>11.1</v>
      </c>
      <c r="G13" s="29">
        <v>5.0999999999999996</v>
      </c>
      <c r="H13" s="29">
        <v>7.4</v>
      </c>
      <c r="I13" s="29">
        <v>11.3</v>
      </c>
      <c r="K13" s="9" t="str">
        <f t="shared" si="0"/>
        <v xml:space="preserve"> &amp; Europa &amp; ECIS \cite{ECIS} &amp; 82.466 &amp; 11,1 &amp; 5,1 &amp; 7,4 &amp; 11,3\\</v>
      </c>
    </row>
    <row r="14" spans="1:11" x14ac:dyDescent="0.35">
      <c r="A14" t="s">
        <v>23</v>
      </c>
      <c r="C14" s="21" t="s">
        <v>73</v>
      </c>
      <c r="D14" s="22" t="s">
        <v>75</v>
      </c>
      <c r="E14" s="16" t="s">
        <v>93</v>
      </c>
      <c r="F14" s="18">
        <v>14.3</v>
      </c>
      <c r="G14" s="18">
        <v>6.5</v>
      </c>
      <c r="H14" s="18">
        <v>9.3000000000000007</v>
      </c>
      <c r="I14" s="18">
        <v>13.6</v>
      </c>
      <c r="K14" s="9" t="str">
        <f t="shared" si="0"/>
        <v xml:space="preserve"> &amp; España &amp; ECIS \cite{ECIS} &amp; 6.630 &amp; 14,3 &amp; 6,5 &amp; 9,3 &amp; 13,6\\\hline</v>
      </c>
    </row>
    <row r="15" spans="1:11" x14ac:dyDescent="0.35">
      <c r="B15" t="s">
        <v>71</v>
      </c>
    </row>
    <row r="20" spans="2:6" x14ac:dyDescent="0.35">
      <c r="B20" t="s">
        <v>61</v>
      </c>
      <c r="C20" t="s">
        <v>62</v>
      </c>
    </row>
    <row r="21" spans="2:6" x14ac:dyDescent="0.35">
      <c r="B21" s="13">
        <v>596574</v>
      </c>
      <c r="C21" s="11"/>
      <c r="D21" s="11">
        <f>QUOTIENT(B21,1000)</f>
        <v>596</v>
      </c>
      <c r="E21" s="11" t="str">
        <f>MID(B21,LEN(B21)-2,3)</f>
        <v>574</v>
      </c>
      <c r="F21" t="str">
        <f>IF(C21&lt;&gt;"",C21&amp;"."&amp;D21&amp;"."&amp;E21,D21&amp;"."&amp;E21)</f>
        <v>596.574</v>
      </c>
    </row>
    <row r="22" spans="2:6" x14ac:dyDescent="0.35">
      <c r="B22" s="23">
        <v>55825</v>
      </c>
      <c r="C22" s="11"/>
      <c r="D22" s="11">
        <f t="shared" ref="D22:D29" si="1">QUOTIENT(B22,1000)</f>
        <v>55</v>
      </c>
      <c r="E22" s="11" t="str">
        <f t="shared" ref="E22:E29" si="2">MID(B22,LEN(B22)-2,3)</f>
        <v>825</v>
      </c>
      <c r="F22" t="str">
        <f>IF(C22&lt;&gt;"",C22&amp;"."&amp;D22&amp;"."&amp;E22,D22&amp;"."&amp;E22)</f>
        <v>55.825</v>
      </c>
    </row>
    <row r="23" spans="2:6" x14ac:dyDescent="0.35">
      <c r="B23" s="15">
        <v>4976</v>
      </c>
      <c r="C23" s="11"/>
      <c r="D23" s="11">
        <f t="shared" si="1"/>
        <v>4</v>
      </c>
      <c r="E23" s="11" t="str">
        <f t="shared" si="2"/>
        <v>976</v>
      </c>
      <c r="F23" t="str">
        <f>IF(C23&lt;&gt;"",C23&amp;"."&amp;D23&amp;"."&amp;E23,D23&amp;"."&amp;E23)</f>
        <v>4.976</v>
      </c>
    </row>
    <row r="24" spans="2:6" x14ac:dyDescent="0.35">
      <c r="B24" s="16">
        <v>244506</v>
      </c>
      <c r="C24" s="11"/>
      <c r="D24" s="11">
        <f t="shared" si="1"/>
        <v>244</v>
      </c>
      <c r="E24" s="11" t="str">
        <f t="shared" si="2"/>
        <v>506</v>
      </c>
      <c r="F24" t="str">
        <f>IF(C24&lt;&gt;"",C24&amp;"."&amp;D24&amp;"."&amp;E24,D24&amp;"."&amp;E24)</f>
        <v>244.506</v>
      </c>
    </row>
    <row r="25" spans="2:6" x14ac:dyDescent="0.35">
      <c r="B25" s="24">
        <v>26641</v>
      </c>
      <c r="C25" s="11"/>
      <c r="D25" s="11">
        <f t="shared" si="1"/>
        <v>26</v>
      </c>
      <c r="E25" s="11" t="str">
        <f t="shared" si="2"/>
        <v>641</v>
      </c>
      <c r="F25" t="str">
        <f>IF(C25&lt;&gt;"",C25&amp;"."&amp;D25&amp;"."&amp;E25,D25&amp;"."&amp;E25)</f>
        <v>26.641</v>
      </c>
    </row>
    <row r="26" spans="2:6" x14ac:dyDescent="0.35">
      <c r="B26" s="25">
        <v>1654</v>
      </c>
      <c r="C26" s="11"/>
      <c r="D26" s="11">
        <f t="shared" si="1"/>
        <v>1</v>
      </c>
      <c r="E26" s="11" t="str">
        <f t="shared" si="2"/>
        <v>654</v>
      </c>
      <c r="F26" t="str">
        <f>IF(C26&lt;&gt;"",C26&amp;"."&amp;D26&amp;"."&amp;E26,D26&amp;"."&amp;E26)</f>
        <v>1.654</v>
      </c>
    </row>
    <row r="27" spans="2:6" x14ac:dyDescent="0.35">
      <c r="B27" s="16">
        <v>841080</v>
      </c>
      <c r="C27" s="11"/>
      <c r="D27" s="11">
        <f t="shared" si="1"/>
        <v>841</v>
      </c>
      <c r="E27" s="11" t="str">
        <f t="shared" si="2"/>
        <v>080</v>
      </c>
      <c r="F27" t="str">
        <f>IF(C27&lt;&gt;"",C27&amp;"."&amp;D27&amp;"."&amp;E27,D27&amp;"."&amp;E27)</f>
        <v>841.080</v>
      </c>
    </row>
    <row r="28" spans="2:6" x14ac:dyDescent="0.35">
      <c r="B28" s="26">
        <v>82466</v>
      </c>
      <c r="C28" s="11"/>
      <c r="D28" s="11">
        <f t="shared" si="1"/>
        <v>82</v>
      </c>
      <c r="E28" s="11" t="str">
        <f t="shared" si="2"/>
        <v>466</v>
      </c>
      <c r="F28" t="str">
        <f>IF(C28&lt;&gt;"",C28&amp;"."&amp;D28&amp;"."&amp;E28,D28&amp;"."&amp;E28)</f>
        <v>82.466</v>
      </c>
    </row>
    <row r="29" spans="2:6" x14ac:dyDescent="0.35">
      <c r="B29" s="16">
        <v>6630</v>
      </c>
      <c r="C29" s="11"/>
      <c r="D29" s="11">
        <f t="shared" si="1"/>
        <v>6</v>
      </c>
      <c r="E29" s="11" t="str">
        <f t="shared" si="2"/>
        <v>630</v>
      </c>
      <c r="F29" t="str">
        <f>IF(C29&lt;&gt;"",C29&amp;"."&amp;D29&amp;"."&amp;E29,D29&amp;"."&amp;E29)</f>
        <v>6.630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800-09B4-4DE1-893C-A444DE2AF843}">
  <dimension ref="A4:K29"/>
  <sheetViews>
    <sheetView tabSelected="1" zoomScale="130" zoomScaleNormal="130" workbookViewId="0">
      <selection activeCell="K6" sqref="K6:K14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72</v>
      </c>
      <c r="D5" t="s">
        <v>70</v>
      </c>
      <c r="E5" t="s">
        <v>56</v>
      </c>
      <c r="F5" t="s">
        <v>57</v>
      </c>
      <c r="G5" t="s">
        <v>58</v>
      </c>
      <c r="H5" t="s">
        <v>60</v>
      </c>
      <c r="I5" t="s">
        <v>59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ASR-W &amp; ASR-oE &amp; ASR-nE\\\hline</v>
      </c>
    </row>
    <row r="6" spans="1:11" x14ac:dyDescent="0.35">
      <c r="B6" t="s">
        <v>81</v>
      </c>
      <c r="C6" s="21" t="s">
        <v>76</v>
      </c>
      <c r="D6" s="21" t="s">
        <v>74</v>
      </c>
      <c r="E6" s="17" t="s">
        <v>101</v>
      </c>
      <c r="F6" s="17">
        <v>26.6</v>
      </c>
      <c r="G6" s="17">
        <v>23.6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1.026.215 &amp; 26,6 &amp; 23,6 &amp;  &amp; \\</v>
      </c>
    </row>
    <row r="7" spans="1:11" x14ac:dyDescent="0.35">
      <c r="B7" s="12"/>
      <c r="C7" s="21" t="s">
        <v>80</v>
      </c>
      <c r="D7" s="22" t="s">
        <v>75</v>
      </c>
      <c r="E7" s="19" t="s">
        <v>102</v>
      </c>
      <c r="F7" s="20">
        <v>76.599999999999994</v>
      </c>
      <c r="G7" s="20">
        <v>38.1</v>
      </c>
      <c r="H7" s="20">
        <v>56.8</v>
      </c>
      <c r="I7" s="20">
        <v>88.9</v>
      </c>
      <c r="K7" s="9" t="str">
        <f t="shared" si="0"/>
        <v xml:space="preserve"> &amp; Europa &amp; ECIS \cite{ECIS} &amp; 275.519 &amp; 76,6 &amp; 38,1 &amp; 56,8 &amp; 88,9\\</v>
      </c>
    </row>
    <row r="8" spans="1:11" x14ac:dyDescent="0.35">
      <c r="A8" t="s">
        <v>23</v>
      </c>
      <c r="B8" s="12"/>
      <c r="C8" s="21" t="s">
        <v>73</v>
      </c>
      <c r="D8" s="22" t="s">
        <v>75</v>
      </c>
      <c r="E8" s="20" t="s">
        <v>103</v>
      </c>
      <c r="F8" s="20">
        <v>101.10000000000001</v>
      </c>
      <c r="G8" s="20">
        <v>45.800000000000004</v>
      </c>
      <c r="H8" s="20">
        <v>68.5</v>
      </c>
      <c r="I8" s="20">
        <v>107.2</v>
      </c>
      <c r="K8" s="9" t="str">
        <f t="shared" si="0"/>
        <v xml:space="preserve"> &amp; España &amp; ECIS \cite{ECIS} &amp; 23.013 &amp; 101,1 &amp; 45,8 &amp; 68,5 &amp; 107,2\\\hline</v>
      </c>
    </row>
    <row r="9" spans="1:11" x14ac:dyDescent="0.35">
      <c r="B9" t="s">
        <v>82</v>
      </c>
      <c r="C9" s="21" t="s">
        <v>76</v>
      </c>
      <c r="D9" s="21" t="s">
        <v>74</v>
      </c>
      <c r="E9" s="18" t="s">
        <v>104</v>
      </c>
      <c r="F9" s="18">
        <v>21.8</v>
      </c>
      <c r="G9" s="18">
        <v>16.3</v>
      </c>
      <c r="H9" s="18"/>
      <c r="I9" s="18"/>
      <c r="K9" s="9" t="str">
        <f t="shared" si="0"/>
        <v>\multirow{3}{*}{Mujeres} &amp; Mundo &amp; GCO \cite{GCO} &amp; 823.303 &amp; 21,8 &amp; 16,3 &amp;  &amp; \\</v>
      </c>
    </row>
    <row r="10" spans="1:11" x14ac:dyDescent="0.35">
      <c r="C10" s="21" t="s">
        <v>80</v>
      </c>
      <c r="D10" s="22" t="s">
        <v>75</v>
      </c>
      <c r="E10" s="20" t="s">
        <v>105</v>
      </c>
      <c r="F10" s="20">
        <v>61.4</v>
      </c>
      <c r="G10" s="20">
        <v>25.2</v>
      </c>
      <c r="H10" s="20" t="s">
        <v>99</v>
      </c>
      <c r="I10" s="20">
        <v>56.3</v>
      </c>
      <c r="K10" s="9" t="str">
        <f t="shared" si="0"/>
        <v xml:space="preserve"> &amp; Europa &amp; ECIS \cite{ECIS} &amp; 236.101 &amp; 61,4 &amp; 25,2 &amp; 37,0 &amp; 56,3\\</v>
      </c>
    </row>
    <row r="11" spans="1:11" x14ac:dyDescent="0.35">
      <c r="A11" t="s">
        <v>23</v>
      </c>
      <c r="C11" s="21" t="s">
        <v>73</v>
      </c>
      <c r="D11" s="22" t="s">
        <v>75</v>
      </c>
      <c r="E11" s="20" t="s">
        <v>106</v>
      </c>
      <c r="F11" s="20">
        <v>61.9</v>
      </c>
      <c r="G11" s="20">
        <v>23.6</v>
      </c>
      <c r="H11" s="20">
        <v>34.9</v>
      </c>
      <c r="I11" s="20">
        <v>53.5</v>
      </c>
      <c r="K11" s="9" t="str">
        <f t="shared" si="0"/>
        <v xml:space="preserve"> &amp; España &amp; ECIS \cite{ECIS} &amp; 14.642 &amp; 61,9 &amp; 23,6 &amp; 34,9 &amp; 53,5\\\hline</v>
      </c>
    </row>
    <row r="12" spans="1:11" x14ac:dyDescent="0.35">
      <c r="B12" t="s">
        <v>83</v>
      </c>
      <c r="C12" s="21" t="s">
        <v>76</v>
      </c>
      <c r="D12" s="21" t="s">
        <v>74</v>
      </c>
      <c r="E12" s="18" t="s">
        <v>107</v>
      </c>
      <c r="F12" s="18">
        <v>24.2</v>
      </c>
      <c r="G12" s="18">
        <v>19.7</v>
      </c>
      <c r="H12" s="18"/>
      <c r="I12" s="18"/>
      <c r="K12" s="9" t="str">
        <f t="shared" si="0"/>
        <v>\multirow{3}{*}{\begin{tabular}[c]{@{}c@{}}Ambos\\sexos\end{tabular}} &amp; Mundo &amp; GCO \cite{GCO} &amp; 1.849.518 &amp; 24,2 &amp; 19,7 &amp;  &amp; \\</v>
      </c>
    </row>
    <row r="13" spans="1:11" x14ac:dyDescent="0.35">
      <c r="C13" s="21" t="s">
        <v>80</v>
      </c>
      <c r="D13" s="22" t="s">
        <v>75</v>
      </c>
      <c r="E13" s="20" t="s">
        <v>108</v>
      </c>
      <c r="F13" s="20">
        <v>68.8</v>
      </c>
      <c r="G13" s="20">
        <v>30.8</v>
      </c>
      <c r="H13" s="20">
        <v>45.6</v>
      </c>
      <c r="I13" s="20" t="s">
        <v>100</v>
      </c>
      <c r="K13" s="9" t="str">
        <f t="shared" si="0"/>
        <v xml:space="preserve"> &amp; Europa &amp; ECIS \cite{ECIS} &amp; 511.620 &amp; 68,8 &amp; 30,8 &amp; 45,6 &amp; 70,0\\</v>
      </c>
    </row>
    <row r="14" spans="1:11" x14ac:dyDescent="0.35">
      <c r="A14" t="s">
        <v>23</v>
      </c>
      <c r="C14" s="21" t="s">
        <v>73</v>
      </c>
      <c r="D14" s="22" t="s">
        <v>75</v>
      </c>
      <c r="E14" s="20" t="s">
        <v>109</v>
      </c>
      <c r="F14" s="20">
        <v>81.099999999999994</v>
      </c>
      <c r="G14" s="20">
        <v>33.9</v>
      </c>
      <c r="H14" s="20">
        <v>50.400000000000006</v>
      </c>
      <c r="I14" s="20">
        <v>77.5</v>
      </c>
      <c r="K14" s="9" t="str">
        <f t="shared" si="0"/>
        <v xml:space="preserve"> &amp; España &amp; ECIS \cite{ECIS} &amp; 37.655 &amp; 81,1 &amp; 33,9 &amp; 50,4 &amp; 77,5\\\hline</v>
      </c>
    </row>
    <row r="15" spans="1:11" x14ac:dyDescent="0.35">
      <c r="B15" t="s">
        <v>71</v>
      </c>
    </row>
    <row r="20" spans="2:6" x14ac:dyDescent="0.35">
      <c r="B20" t="s">
        <v>61</v>
      </c>
      <c r="C20" t="s">
        <v>62</v>
      </c>
    </row>
    <row r="21" spans="2:6" x14ac:dyDescent="0.35">
      <c r="B21" s="13">
        <v>1026215</v>
      </c>
      <c r="C21" s="11"/>
      <c r="D21" s="11"/>
      <c r="E21" s="11"/>
      <c r="F21" t="str">
        <f>IF(C21&lt;&gt;"",C21&amp;"."&amp;D21&amp;"."&amp;E21,D21&amp;"."&amp;E21)</f>
        <v>.</v>
      </c>
    </row>
    <row r="22" spans="2:6" x14ac:dyDescent="0.35">
      <c r="B22" s="14">
        <v>275519</v>
      </c>
      <c r="C22" s="11"/>
      <c r="D22" s="11"/>
      <c r="E22" s="11"/>
      <c r="F22" t="str">
        <f>IF(C22&lt;&gt;"",C22&amp;"."&amp;D22&amp;"."&amp;E22,D22&amp;"."&amp;E22)</f>
        <v>.</v>
      </c>
    </row>
    <row r="23" spans="2:6" x14ac:dyDescent="0.35">
      <c r="B23" s="15">
        <v>23013</v>
      </c>
      <c r="C23" s="11"/>
      <c r="D23" s="11"/>
      <c r="E23" s="11"/>
      <c r="F23" t="str">
        <f>IF(C23&lt;&gt;"",C23&amp;"."&amp;D23&amp;"."&amp;E23,D23&amp;"."&amp;E23)</f>
        <v>.</v>
      </c>
    </row>
    <row r="24" spans="2:6" x14ac:dyDescent="0.35">
      <c r="B24" s="16">
        <v>823303</v>
      </c>
      <c r="C24" s="11"/>
      <c r="D24" s="11"/>
      <c r="E24" s="11"/>
      <c r="F24" t="str">
        <f>IF(C24&lt;&gt;"",C24&amp;"."&amp;D24&amp;"."&amp;E24,D24&amp;"."&amp;E24)</f>
        <v>.</v>
      </c>
    </row>
    <row r="25" spans="2:6" x14ac:dyDescent="0.35">
      <c r="B25" s="15">
        <v>236101</v>
      </c>
      <c r="C25" s="11"/>
      <c r="D25" s="11"/>
      <c r="E25" s="11"/>
      <c r="F25" t="str">
        <f>IF(C25&lt;&gt;"",C25&amp;"."&amp;D25&amp;"."&amp;E25,D25&amp;"."&amp;E25)</f>
        <v>.</v>
      </c>
    </row>
    <row r="26" spans="2:6" x14ac:dyDescent="0.35">
      <c r="B26" s="15">
        <v>14642</v>
      </c>
      <c r="C26" s="11"/>
      <c r="D26" s="11"/>
      <c r="E26" s="11"/>
      <c r="F26" t="str">
        <f>IF(C26&lt;&gt;"",C26&amp;"."&amp;D26&amp;"."&amp;E26,D26&amp;"."&amp;E26)</f>
        <v>.</v>
      </c>
    </row>
    <row r="27" spans="2:6" x14ac:dyDescent="0.35">
      <c r="B27" s="16">
        <v>1849518</v>
      </c>
      <c r="C27" s="11"/>
      <c r="D27" s="11"/>
      <c r="E27" s="11"/>
      <c r="F27" t="str">
        <f>IF(C27&lt;&gt;"",C27&amp;"."&amp;D27&amp;"."&amp;E27,D27&amp;"."&amp;E27)</f>
        <v>.</v>
      </c>
    </row>
    <row r="28" spans="2:6" x14ac:dyDescent="0.35">
      <c r="B28" s="15">
        <v>511620</v>
      </c>
      <c r="C28" s="11"/>
      <c r="D28" s="11"/>
      <c r="E28" s="11"/>
      <c r="F28" t="str">
        <f>IF(C28&lt;&gt;"",C28&amp;"."&amp;D28&amp;"."&amp;E28,D28&amp;"."&amp;E28)</f>
        <v>.</v>
      </c>
    </row>
    <row r="29" spans="2:6" x14ac:dyDescent="0.35">
      <c r="B29" s="15">
        <v>37655</v>
      </c>
      <c r="C29" s="11"/>
      <c r="D29" s="11"/>
      <c r="E29" s="11"/>
      <c r="F29" t="str">
        <f>IF(C29&lt;&gt;"",C29&amp;"."&amp;D29&amp;"."&amp;E29,D29&amp;"."&amp;E29)</f>
        <v>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ref</vt:lpstr>
      <vt:lpstr>Tabla 1 - Poblaciones estándar</vt:lpstr>
      <vt:lpstr>Tabla X - Incidencia total EPNM</vt:lpstr>
      <vt:lpstr>Tabla X - Incidencia hígado</vt:lpstr>
      <vt:lpstr>Tabla X - Incidencia 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2020-06-25T16:41:30Z</dcterms:modified>
</cp:coreProperties>
</file>