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daniel/Dropbox/Transporte_interno/Máster/Ciencia de Datos/TFM/documento/tablas/"/>
    </mc:Choice>
  </mc:AlternateContent>
  <xr:revisionPtr revIDLastSave="0" documentId="13_ncr:1_{78C983F8-FDFC-D04C-B866-4C7281474E8F}" xr6:coauthVersionLast="45" xr6:coauthVersionMax="45" xr10:uidLastSave="{00000000-0000-0000-0000-000000000000}"/>
  <bookViews>
    <workbookView xWindow="6920" yWindow="2040" windowWidth="26680" windowHeight="17920" tabRatio="752" firstSheet="7" activeTab="8" xr2:uid="{00000000-000D-0000-FFFF-FFFF00000000}"/>
  </bookViews>
  <sheets>
    <sheet name="ref" sheetId="10" r:id="rId1"/>
    <sheet name="Tabla 1 - Poblaciones estándar" sheetId="19" r:id="rId2"/>
    <sheet name="Tabla 2 - Incidencia total EPNM" sheetId="20" r:id="rId3"/>
    <sheet name="Tabla 3 - Incidencia hígado" sheetId="21" r:id="rId4"/>
    <sheet name="Tabla 4 - Incidencia CR" sheetId="22" r:id="rId5"/>
    <sheet name="Tabla 5 - Mortalidad total EPNM" sheetId="23" r:id="rId6"/>
    <sheet name="Tabla 6 - Mortalidad hígado" sheetId="24" r:id="rId7"/>
    <sheet name="Tabla 7 - Mortalidad CR" sheetId="25" r:id="rId8"/>
    <sheet name="Tabla 8 - Prevalencia" sheetId="26" r:id="rId9"/>
    <sheet name="Tabla 9 - Hígado datos clínicos" sheetId="27" r:id="rId10"/>
    <sheet name="Tabla 10 - Hígado estado vital" sheetId="28" r:id="rId11"/>
    <sheet name="Tabla 11 - CR datos clínicos" sheetId="29" r:id="rId12"/>
    <sheet name="Tabla 12 - CR estado vital" sheetId="30" r:id="rId1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30" l="1"/>
  <c r="C23" i="30"/>
  <c r="D18" i="30"/>
  <c r="F18" i="30" s="1"/>
  <c r="D38" i="30" s="1"/>
  <c r="D17" i="30"/>
  <c r="F17" i="30" s="1"/>
  <c r="D37" i="30" s="1"/>
  <c r="D16" i="30"/>
  <c r="C36" i="30" s="1"/>
  <c r="D15" i="30"/>
  <c r="F15" i="30" s="1"/>
  <c r="D35" i="30" s="1"/>
  <c r="D13" i="30"/>
  <c r="F13" i="30" s="1"/>
  <c r="D33" i="30" s="1"/>
  <c r="D12" i="30"/>
  <c r="F12" i="30" s="1"/>
  <c r="D32" i="30" s="1"/>
  <c r="D11" i="30"/>
  <c r="F11" i="30" s="1"/>
  <c r="D31" i="30" s="1"/>
  <c r="D10" i="30"/>
  <c r="F10" i="30" s="1"/>
  <c r="D30" i="30" s="1"/>
  <c r="D9" i="30"/>
  <c r="C29" i="30" s="1"/>
  <c r="D8" i="30"/>
  <c r="C28" i="30" s="1"/>
  <c r="D6" i="30"/>
  <c r="F6" i="30" s="1"/>
  <c r="D26" i="30" s="1"/>
  <c r="D5" i="30"/>
  <c r="F5" i="30" s="1"/>
  <c r="D25" i="30" s="1"/>
  <c r="D33" i="29"/>
  <c r="G33" i="29" s="1"/>
  <c r="G32" i="29"/>
  <c r="D32" i="29"/>
  <c r="D30" i="29"/>
  <c r="G30" i="29" s="1"/>
  <c r="D29" i="29"/>
  <c r="G29" i="29" s="1"/>
  <c r="D28" i="29"/>
  <c r="G28" i="29" s="1"/>
  <c r="D27" i="29"/>
  <c r="G27" i="29" s="1"/>
  <c r="D26" i="29"/>
  <c r="G26" i="29" s="1"/>
  <c r="D24" i="29"/>
  <c r="G24" i="29" s="1"/>
  <c r="D23" i="29"/>
  <c r="G23" i="29" s="1"/>
  <c r="D22" i="29"/>
  <c r="G22" i="29" s="1"/>
  <c r="D20" i="29"/>
  <c r="G20" i="29" s="1"/>
  <c r="D19" i="29"/>
  <c r="G19" i="29" s="1"/>
  <c r="D18" i="29"/>
  <c r="G18" i="29" s="1"/>
  <c r="D17" i="29"/>
  <c r="G17" i="29" s="1"/>
  <c r="D16" i="29"/>
  <c r="G16" i="29" s="1"/>
  <c r="D14" i="29"/>
  <c r="G14" i="29" s="1"/>
  <c r="D13" i="29"/>
  <c r="G13" i="29" s="1"/>
  <c r="D12" i="29"/>
  <c r="G12" i="29" s="1"/>
  <c r="D11" i="29"/>
  <c r="G11" i="29" s="1"/>
  <c r="D10" i="29"/>
  <c r="G10" i="29" s="1"/>
  <c r="D9" i="29"/>
  <c r="G9" i="29" s="1"/>
  <c r="D8" i="29"/>
  <c r="G8" i="29" s="1"/>
  <c r="D6" i="29"/>
  <c r="G6" i="29" s="1"/>
  <c r="D5" i="29"/>
  <c r="G5" i="29" s="1"/>
  <c r="F16" i="30" l="1"/>
  <c r="D36" i="30" s="1"/>
  <c r="F9" i="30"/>
  <c r="D29" i="30" s="1"/>
  <c r="C32" i="30"/>
  <c r="C25" i="30"/>
  <c r="C26" i="30"/>
  <c r="C33" i="30"/>
  <c r="C35" i="30"/>
  <c r="F8" i="30"/>
  <c r="D28" i="30" s="1"/>
  <c r="C37" i="30"/>
  <c r="C30" i="30"/>
  <c r="C38" i="30"/>
  <c r="C31" i="30"/>
  <c r="G8" i="27"/>
  <c r="G9" i="27"/>
  <c r="G10" i="27"/>
  <c r="G11" i="27"/>
  <c r="G12" i="27"/>
  <c r="G13" i="27"/>
  <c r="G14" i="27"/>
  <c r="G16" i="27"/>
  <c r="G17" i="27"/>
  <c r="G18" i="27"/>
  <c r="G19" i="27"/>
  <c r="G20" i="27"/>
  <c r="G22" i="27"/>
  <c r="G23" i="27"/>
  <c r="G24" i="27"/>
  <c r="G26" i="27"/>
  <c r="G27" i="27"/>
  <c r="G28" i="27"/>
  <c r="G29" i="27"/>
  <c r="G30" i="27"/>
  <c r="G32" i="27"/>
  <c r="G33" i="27"/>
  <c r="G34" i="27"/>
  <c r="G6" i="27"/>
  <c r="D32" i="28" l="1"/>
  <c r="D33" i="28"/>
  <c r="D35" i="28"/>
  <c r="D36" i="28"/>
  <c r="D37" i="28"/>
  <c r="D38" i="28"/>
  <c r="D25" i="28"/>
  <c r="C33" i="28"/>
  <c r="C35" i="28"/>
  <c r="C36" i="28"/>
  <c r="C37" i="28"/>
  <c r="C26" i="28"/>
  <c r="C25" i="28"/>
  <c r="D8" i="28"/>
  <c r="C28" i="28" s="1"/>
  <c r="D9" i="28"/>
  <c r="C29" i="28" s="1"/>
  <c r="D10" i="28"/>
  <c r="C30" i="28" s="1"/>
  <c r="D11" i="28"/>
  <c r="C31" i="28" s="1"/>
  <c r="D12" i="28"/>
  <c r="F12" i="28" s="1"/>
  <c r="D13" i="28"/>
  <c r="F13" i="28" s="1"/>
  <c r="D15" i="28"/>
  <c r="F15" i="28" s="1"/>
  <c r="D16" i="28"/>
  <c r="F16" i="28" s="1"/>
  <c r="D17" i="28"/>
  <c r="F17" i="28" s="1"/>
  <c r="D18" i="28"/>
  <c r="F18" i="28" s="1"/>
  <c r="F6" i="28"/>
  <c r="D26" i="28" s="1"/>
  <c r="F5" i="28"/>
  <c r="D6" i="28"/>
  <c r="D5" i="28"/>
  <c r="F8" i="28"/>
  <c r="D28" i="28" s="1"/>
  <c r="F9" i="28"/>
  <c r="D29" i="28" s="1"/>
  <c r="F10" i="28"/>
  <c r="D30" i="28" s="1"/>
  <c r="F11" i="28"/>
  <c r="D31" i="28" s="1"/>
  <c r="D32" i="27"/>
  <c r="D33" i="27"/>
  <c r="D34" i="27"/>
  <c r="D26" i="27"/>
  <c r="D27" i="27"/>
  <c r="D28" i="27"/>
  <c r="D29" i="27"/>
  <c r="D30" i="27"/>
  <c r="D22" i="27"/>
  <c r="D23" i="27"/>
  <c r="D24" i="27"/>
  <c r="D5" i="27"/>
  <c r="G5" i="27" s="1"/>
  <c r="D6" i="27"/>
  <c r="D8" i="27"/>
  <c r="D9" i="27"/>
  <c r="D10" i="27"/>
  <c r="D11" i="27"/>
  <c r="D12" i="27"/>
  <c r="D13" i="27"/>
  <c r="D14" i="27"/>
  <c r="D17" i="27"/>
  <c r="D18" i="27"/>
  <c r="D19" i="27"/>
  <c r="D20" i="27"/>
  <c r="D16" i="27"/>
  <c r="C32" i="28" l="1"/>
  <c r="C38" i="28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E27" i="24"/>
  <c r="D27" i="24"/>
  <c r="C27" i="24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D29" i="23"/>
  <c r="E28" i="23"/>
  <c r="D28" i="23"/>
  <c r="C28" i="23"/>
  <c r="E27" i="23"/>
  <c r="D27" i="23"/>
  <c r="C27" i="23"/>
  <c r="E26" i="23"/>
  <c r="D26" i="23"/>
  <c r="F26" i="23" s="1"/>
  <c r="E25" i="23"/>
  <c r="D25" i="23"/>
  <c r="C25" i="23"/>
  <c r="E24" i="23"/>
  <c r="D24" i="23"/>
  <c r="C24" i="23"/>
  <c r="E23" i="23"/>
  <c r="D23" i="23"/>
  <c r="E22" i="23"/>
  <c r="D22" i="23"/>
  <c r="C22" i="23"/>
  <c r="E21" i="23"/>
  <c r="D21" i="23"/>
  <c r="C21" i="23"/>
  <c r="K14" i="23"/>
  <c r="K13" i="23"/>
  <c r="K12" i="23"/>
  <c r="K11" i="23"/>
  <c r="K10" i="23"/>
  <c r="K9" i="23"/>
  <c r="K8" i="23"/>
  <c r="K7" i="23"/>
  <c r="K5" i="23"/>
  <c r="F24" i="23" l="1"/>
  <c r="F29" i="23"/>
  <c r="F21" i="23"/>
  <c r="F25" i="23"/>
  <c r="F27" i="24"/>
  <c r="F22" i="23"/>
  <c r="F27" i="23"/>
  <c r="F28" i="24"/>
  <c r="F28" i="23"/>
  <c r="F23" i="24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H5" i="19" s="1"/>
  <c r="D6" i="19"/>
  <c r="H6" i="19" s="1"/>
  <c r="D7" i="19"/>
  <c r="H7" i="19" s="1"/>
  <c r="D8" i="19"/>
  <c r="D9" i="19"/>
  <c r="D10" i="19"/>
  <c r="D11" i="19"/>
  <c r="D12" i="19"/>
  <c r="D13" i="19"/>
  <c r="D14" i="19"/>
  <c r="H14" i="19" s="1"/>
  <c r="D15" i="19"/>
  <c r="H15" i="19" s="1"/>
  <c r="D16" i="19"/>
  <c r="H16" i="19" s="1"/>
  <c r="D17" i="19"/>
  <c r="H17" i="19" s="1"/>
  <c r="D18" i="19"/>
  <c r="H18" i="19" s="1"/>
  <c r="D19" i="19"/>
  <c r="H19" i="19" s="1"/>
  <c r="D20" i="19"/>
  <c r="D21" i="19"/>
  <c r="D22" i="19"/>
  <c r="E5" i="19"/>
  <c r="F5" i="19"/>
  <c r="E6" i="19"/>
  <c r="F6" i="19"/>
  <c r="E7" i="19"/>
  <c r="F7" i="19"/>
  <c r="E8" i="19"/>
  <c r="H8" i="19" s="1"/>
  <c r="F8" i="19"/>
  <c r="E9" i="19"/>
  <c r="H9" i="19" s="1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H20" i="19" s="1"/>
  <c r="F20" i="19"/>
  <c r="E21" i="19"/>
  <c r="H21" i="19" s="1"/>
  <c r="F21" i="19"/>
  <c r="E22" i="19"/>
  <c r="F22" i="19"/>
  <c r="H22" i="19" s="1"/>
  <c r="H10" i="19"/>
  <c r="H11" i="19"/>
  <c r="H12" i="19"/>
  <c r="H13" i="19"/>
</calcChain>
</file>

<file path=xl/sharedStrings.xml><?xml version="1.0" encoding="utf-8"?>
<sst xmlns="http://schemas.openxmlformats.org/spreadsheetml/2006/main" count="688" uniqueCount="254">
  <si>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</si>
  <si>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</si>
  <si>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</si>
  <si>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</si>
  <si>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</si>
  <si>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</si>
  <si>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</si>
  <si>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</si>
  <si>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</si>
  <si>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</si>
  <si>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</si>
  <si>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</si>
  <si>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</si>
  <si>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</si>
  <si>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</si>
  <si>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</si>
  <si>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</si>
  <si>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</si>
  <si>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</si>
  <si>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</si>
  <si>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</si>
  <si>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</si>
  <si>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</si>
  <si>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</si>
  <si>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</si>
  <si>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</si>
  <si>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</si>
  <si>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</si>
  <si>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</si>
  <si>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</si>
  <si>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</si>
  <si>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</si>
  <si>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</si>
  <si>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</si>
  <si>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</si>
  <si>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</si>
  <si>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</si>
  <si>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</si>
  <si>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</si>
  <si>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</si>
  <si>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</si>
  <si>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</si>
  <si>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</si>
  <si>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</si>
  <si>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</si>
  <si>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</si>
  <si>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</si>
  <si>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</si>
  <si>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</si>
  <si>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</si>
  <si>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</si>
  <si>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</si>
  <si>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</si>
  <si>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</si>
  <si>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</si>
  <si>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</si>
  <si>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</si>
  <si>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</si>
  <si>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</si>
  <si>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</si>
  <si>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</si>
  <si>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</si>
  <si>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</si>
  <si>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</si>
  <si>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</si>
  <si>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</si>
  <si>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</si>
  <si>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</si>
  <si>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</si>
  <si>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</si>
  <si>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</si>
  <si>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</si>
  <si>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</si>
  <si>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</si>
  <si>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</si>
  <si>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</si>
  <si>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</si>
  <si>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</si>
  <si>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</si>
  <si>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</si>
  <si>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</si>
  <si>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</si>
  <si>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</si>
  <si>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</si>
  <si>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</si>
  <si>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</si>
  <si>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</si>
  <si>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</si>
  <si>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</si>
  <si>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</si>
  <si>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</si>
  <si>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</si>
  <si>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</si>
  <si>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</si>
  <si>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</si>
  <si>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</si>
  <si>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</si>
  <si>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</si>
  <si>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</si>
  <si>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</si>
  <si>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</si>
  <si>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</si>
  <si>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</si>
  <si>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</si>
  <si>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</si>
  <si>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</si>
  <si>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</si>
  <si>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</si>
  <si>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</si>
  <si>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</si>
  <si>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</si>
  <si>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</si>
  <si>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</si>
  <si>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</si>
  <si>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</si>
  <si>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</si>
  <si>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</si>
  <si>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</si>
  <si>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</si>
  <si>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</si>
  <si>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</si>
  <si>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</si>
  <si>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</si>
  <si>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</si>
  <si>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</si>
  <si>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</si>
  <si>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</si>
  <si>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</si>
  <si>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</si>
  <si>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</si>
  <si>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</si>
  <si>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</si>
  <si>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</si>
  <si>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</si>
  <si>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</si>
  <si>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</si>
  <si>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</si>
  <si>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</si>
  <si>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</si>
  <si>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</si>
  <si>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</si>
  <si>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</si>
  <si>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</si>
  <si>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</si>
  <si>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</si>
  <si>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</si>
  <si>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</si>
  <si>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</si>
  <si>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</si>
  <si>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</si>
  <si>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</si>
  <si>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</si>
  <si>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</si>
  <si>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</si>
  <si>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</si>
  <si>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</si>
  <si>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</si>
  <si>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</si>
  <si>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</si>
  <si>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</si>
  <si>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</si>
  <si>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</si>
  <si>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</si>
  <si>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</si>
  <si>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</si>
  <si>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</si>
  <si>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</si>
  <si>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</si>
  <si>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</si>
  <si>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</si>
  <si>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</si>
  <si>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</si>
  <si>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</si>
  <si>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</si>
  <si>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</si>
  <si>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</si>
  <si>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</si>
  <si>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</si>
  <si>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</si>
  <si>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</si>
  <si>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</si>
  <si>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</si>
  <si>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</si>
  <si>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</si>
  <si>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</si>
  <si>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</si>
  <si>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</si>
  <si>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</si>
  <si>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</si>
  <si>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</si>
  <si>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</si>
  <si>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</si>
  <si>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</si>
  <si>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</si>
  <si>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</si>
  <si>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</si>
  <si>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</si>
  <si>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</si>
  <si>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</si>
  <si>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</si>
  <si>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</si>
  <si>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</si>
  <si>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</si>
  <si>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</si>
  <si>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</si>
  <si>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</si>
  <si>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</si>
  <si>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</si>
  <si>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</si>
  <si>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</si>
  <si>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</si>
  <si>
    <t>Número de tumores</t>
  </si>
  <si>
    <t>Estadio</t>
  </si>
  <si>
    <t>Estadio I</t>
  </si>
  <si>
    <t>Estadio IV</t>
  </si>
  <si>
    <t>Estadio II</t>
  </si>
  <si>
    <t>Estadio III</t>
  </si>
  <si>
    <t>Desconocido</t>
  </si>
  <si>
    <t>Porcentaje</t>
  </si>
  <si>
    <t>0-40 años</t>
  </si>
  <si>
    <t>41-50 años</t>
  </si>
  <si>
    <t>51-60 años</t>
  </si>
  <si>
    <t>61-70 años</t>
  </si>
  <si>
    <t>71-80 años</t>
  </si>
  <si>
    <t>81 años o más</t>
  </si>
  <si>
    <t>Hombre</t>
  </si>
  <si>
    <t>Mujer</t>
  </si>
  <si>
    <t>Etnia</t>
  </si>
  <si>
    <t>Hispano o latino</t>
  </si>
  <si>
    <t>No hispano ni latino</t>
  </si>
  <si>
    <t>Raza</t>
  </si>
  <si>
    <t>Indio americano o nativo de Alaska</t>
  </si>
  <si>
    <t>Asiático</t>
  </si>
  <si>
    <t>Blanco</t>
  </si>
  <si>
    <t>Negro o afroamericano</t>
  </si>
  <si>
    <t>Estado vital</t>
  </si>
  <si>
    <t>Vivo</t>
  </si>
  <si>
    <t>Muerto</t>
  </si>
  <si>
    <t>Vivos</t>
  </si>
  <si>
    <t>Muertos</t>
  </si>
  <si>
    <t>Nota: análisis de casos completos, ignorando datos faltantes</t>
  </si>
  <si>
    <t>p-valor chi cuadrado</t>
  </si>
  <si>
    <t>0.025</t>
  </si>
  <si>
    <t>0.018</t>
  </si>
  <si>
    <t>&lt;0.001</t>
  </si>
  <si>
    <t>404 (100%)</t>
  </si>
  <si>
    <t>Número de casos (Porcentaje)</t>
  </si>
  <si>
    <t>Total</t>
  </si>
  <si>
    <t>Fallecido</t>
  </si>
  <si>
    <t>Fallecidos</t>
  </si>
  <si>
    <t>620 (100%)</t>
  </si>
  <si>
    <t>0,993</t>
  </si>
  <si>
    <t xml:space="preserve">p-valor </t>
  </si>
  <si>
    <t>&lt;0,001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</si>
</sst>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9" fillId="0" borderId="3" xfId="0" applyFont="1" applyBorder="1"/>
    <xf numFmtId="0" fontId="0" fillId="0" borderId="3" xfId="0" applyBorder="1" applyAlignment="1">
      <alignment horizontal="right"/>
    </xf>
    <xf numFmtId="0" fontId="9" fillId="0" borderId="3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B24" sqref="B24"/>
    </sheetView>
  </sheetViews>
  <sheetFormatPr baseColWidth="10" defaultRowHeight="16" x14ac:dyDescent="0.2"/>
  <sheetData>
    <row r="2" spans="2:5" x14ac:dyDescent="0.2">
      <c r="B2" t="s">
        <v>24</v>
      </c>
    </row>
    <row r="3" spans="2:5" x14ac:dyDescent="0.2">
      <c r="B3" t="s">
        <v>25</v>
      </c>
      <c r="E3" t="s">
        <v>30</v>
      </c>
    </row>
    <row r="4" spans="2:5" x14ac:dyDescent="0.2">
      <c r="B4" t="s">
        <v>26</v>
      </c>
    </row>
    <row r="5" spans="2:5" x14ac:dyDescent="0.2">
      <c r="E5" t="s">
        <v>32</v>
      </c>
    </row>
    <row r="6" spans="2:5" x14ac:dyDescent="0.2">
      <c r="B6" t="s">
        <v>29</v>
      </c>
      <c r="E6" t="s">
        <v>31</v>
      </c>
    </row>
    <row r="8" spans="2:5" x14ac:dyDescent="0.2">
      <c r="B8" t="s">
        <v>27</v>
      </c>
    </row>
    <row r="9" spans="2:5" x14ac:dyDescent="0.2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BA3-1777-4443-88F8-AEA97B8D4F5E}">
  <dimension ref="B2:G34"/>
  <sheetViews>
    <sheetView workbookViewId="0">
      <selection activeCell="F21" sqref="F21"/>
    </sheetView>
  </sheetViews>
  <sheetFormatPr baseColWidth="10" defaultRowHeight="16" x14ac:dyDescent="0.2"/>
  <cols>
    <col min="2" max="2" width="30.1640625" bestFit="1" customWidth="1"/>
    <col min="3" max="4" width="10.83203125" style="36"/>
    <col min="6" max="6" width="30.1640625" bestFit="1" customWidth="1"/>
    <col min="7" max="7" width="26" bestFit="1" customWidth="1"/>
  </cols>
  <sheetData>
    <row r="2" spans="2:7" x14ac:dyDescent="0.2">
      <c r="C2" s="36" t="s">
        <v>56</v>
      </c>
      <c r="D2" s="36" t="s">
        <v>218</v>
      </c>
      <c r="G2" s="40" t="s">
        <v>246</v>
      </c>
    </row>
    <row r="3" spans="2:7" x14ac:dyDescent="0.2">
      <c r="B3" s="34" t="s">
        <v>247</v>
      </c>
      <c r="C3" s="36">
        <v>404</v>
      </c>
      <c r="F3" s="34" t="s">
        <v>247</v>
      </c>
      <c r="G3" s="35" t="s">
        <v>245</v>
      </c>
    </row>
    <row r="4" spans="2:7" x14ac:dyDescent="0.2">
      <c r="B4" s="38" t="s">
        <v>55</v>
      </c>
      <c r="D4" s="37"/>
      <c r="F4" s="38" t="s">
        <v>55</v>
      </c>
      <c r="G4" s="35"/>
    </row>
    <row r="5" spans="2:7" x14ac:dyDescent="0.2">
      <c r="B5" s="35" t="s">
        <v>225</v>
      </c>
      <c r="C5" s="36">
        <v>264</v>
      </c>
      <c r="D5" s="37">
        <f>C5/$C$3</f>
        <v>0.65346534653465349</v>
      </c>
      <c r="F5" s="35" t="s">
        <v>225</v>
      </c>
      <c r="G5" s="35" t="str">
        <f>C5 &amp; " (" &amp; ROUND(100*D5,1) &amp; "%)"</f>
        <v>264 (65,3%)</v>
      </c>
    </row>
    <row r="6" spans="2:7" x14ac:dyDescent="0.2">
      <c r="B6" s="35" t="s">
        <v>226</v>
      </c>
      <c r="C6" s="36">
        <v>140</v>
      </c>
      <c r="D6" s="37">
        <f>C6/$C$3</f>
        <v>0.34653465346534651</v>
      </c>
      <c r="F6" s="35" t="s">
        <v>226</v>
      </c>
      <c r="G6" s="35" t="str">
        <f>C6 &amp; " (" &amp; ROUND(100*D6,1) &amp; "%)"</f>
        <v>140 (34,7%)</v>
      </c>
    </row>
    <row r="7" spans="2:7" x14ac:dyDescent="0.2">
      <c r="B7" s="38" t="s">
        <v>0</v>
      </c>
      <c r="D7" s="37"/>
      <c r="F7" s="38" t="s">
        <v>0</v>
      </c>
      <c r="G7" s="35"/>
    </row>
    <row r="8" spans="2:7" x14ac:dyDescent="0.2">
      <c r="B8" s="35" t="s">
        <v>219</v>
      </c>
      <c r="C8" s="36">
        <v>34</v>
      </c>
      <c r="D8" s="37">
        <f t="shared" ref="D8:D14" si="0">C8/$C$3</f>
        <v>8.4158415841584164E-2</v>
      </c>
      <c r="F8" s="35" t="s">
        <v>219</v>
      </c>
      <c r="G8" s="35" t="str">
        <f t="shared" ref="G8:G34" si="1">C8 &amp; " (" &amp; ROUND(100*D8,1) &amp; "%)"</f>
        <v>34 (8,4%)</v>
      </c>
    </row>
    <row r="9" spans="2:7" x14ac:dyDescent="0.2">
      <c r="B9" s="35" t="s">
        <v>220</v>
      </c>
      <c r="C9" s="36">
        <v>40</v>
      </c>
      <c r="D9" s="37">
        <f t="shared" si="0"/>
        <v>9.9009900990099015E-2</v>
      </c>
      <c r="F9" s="35" t="s">
        <v>220</v>
      </c>
      <c r="G9" s="35" t="str">
        <f t="shared" si="1"/>
        <v>40 (9,9%)</v>
      </c>
    </row>
    <row r="10" spans="2:7" x14ac:dyDescent="0.2">
      <c r="B10" s="35" t="s">
        <v>221</v>
      </c>
      <c r="C10" s="36">
        <v>106</v>
      </c>
      <c r="D10" s="37">
        <f t="shared" si="0"/>
        <v>0.26237623762376239</v>
      </c>
      <c r="F10" s="35" t="s">
        <v>221</v>
      </c>
      <c r="G10" s="35" t="str">
        <f t="shared" si="1"/>
        <v>106 (26,2%)</v>
      </c>
    </row>
    <row r="11" spans="2:7" x14ac:dyDescent="0.2">
      <c r="B11" s="35" t="s">
        <v>222</v>
      </c>
      <c r="C11" s="36">
        <v>127</v>
      </c>
      <c r="D11" s="37">
        <f t="shared" si="0"/>
        <v>0.31435643564356436</v>
      </c>
      <c r="F11" s="35" t="s">
        <v>222</v>
      </c>
      <c r="G11" s="35" t="str">
        <f t="shared" si="1"/>
        <v>127 (31,4%)</v>
      </c>
    </row>
    <row r="12" spans="2:7" x14ac:dyDescent="0.2">
      <c r="B12" s="35" t="s">
        <v>223</v>
      </c>
      <c r="C12" s="36">
        <v>77</v>
      </c>
      <c r="D12" s="37">
        <f t="shared" si="0"/>
        <v>0.1905940594059406</v>
      </c>
      <c r="F12" s="35" t="s">
        <v>223</v>
      </c>
      <c r="G12" s="35" t="str">
        <f t="shared" si="1"/>
        <v>77 (19,1%)</v>
      </c>
    </row>
    <row r="13" spans="2:7" x14ac:dyDescent="0.2">
      <c r="B13" s="35" t="s">
        <v>224</v>
      </c>
      <c r="C13" s="36">
        <v>16</v>
      </c>
      <c r="D13" s="37">
        <f t="shared" si="0"/>
        <v>3.9603960396039604E-2</v>
      </c>
      <c r="F13" s="35" t="s">
        <v>224</v>
      </c>
      <c r="G13" s="35" t="str">
        <f t="shared" si="1"/>
        <v>16 (4%)</v>
      </c>
    </row>
    <row r="14" spans="2:7" x14ac:dyDescent="0.2">
      <c r="B14" s="35" t="s">
        <v>217</v>
      </c>
      <c r="C14" s="36">
        <v>4</v>
      </c>
      <c r="D14" s="37">
        <f t="shared" si="0"/>
        <v>9.9009900990099011E-3</v>
      </c>
      <c r="F14" s="35" t="s">
        <v>217</v>
      </c>
      <c r="G14" s="35" t="str">
        <f t="shared" si="1"/>
        <v>4 (1%)</v>
      </c>
    </row>
    <row r="15" spans="2:7" x14ac:dyDescent="0.2">
      <c r="B15" s="34" t="s">
        <v>212</v>
      </c>
      <c r="F15" s="34" t="s">
        <v>212</v>
      </c>
      <c r="G15" s="35"/>
    </row>
    <row r="16" spans="2:7" x14ac:dyDescent="0.2">
      <c r="B16" s="35" t="s">
        <v>213</v>
      </c>
      <c r="C16" s="36">
        <v>189</v>
      </c>
      <c r="D16" s="37">
        <f>C16/$C$3</f>
        <v>0.46782178217821785</v>
      </c>
      <c r="F16" s="35" t="s">
        <v>213</v>
      </c>
      <c r="G16" s="35" t="str">
        <f t="shared" si="1"/>
        <v>189 (46,8%)</v>
      </c>
    </row>
    <row r="17" spans="2:7" x14ac:dyDescent="0.2">
      <c r="B17" s="35" t="s">
        <v>215</v>
      </c>
      <c r="C17" s="36">
        <v>95</v>
      </c>
      <c r="D17" s="37">
        <f t="shared" ref="D17:D34" si="2">C17/$C$3</f>
        <v>0.23514851485148514</v>
      </c>
      <c r="F17" s="35" t="s">
        <v>215</v>
      </c>
      <c r="G17" s="35" t="str">
        <f t="shared" si="1"/>
        <v>95 (23,5%)</v>
      </c>
    </row>
    <row r="18" spans="2:7" x14ac:dyDescent="0.2">
      <c r="B18" s="35" t="s">
        <v>216</v>
      </c>
      <c r="C18" s="36">
        <v>82</v>
      </c>
      <c r="D18" s="37">
        <f t="shared" si="2"/>
        <v>0.20297029702970298</v>
      </c>
      <c r="F18" s="35" t="s">
        <v>216</v>
      </c>
      <c r="G18" s="35" t="str">
        <f t="shared" si="1"/>
        <v>82 (20,3%)</v>
      </c>
    </row>
    <row r="19" spans="2:7" x14ac:dyDescent="0.2">
      <c r="B19" s="35" t="s">
        <v>214</v>
      </c>
      <c r="C19" s="36">
        <v>7</v>
      </c>
      <c r="D19" s="37">
        <f t="shared" si="2"/>
        <v>1.7326732673267328E-2</v>
      </c>
      <c r="F19" s="35" t="s">
        <v>214</v>
      </c>
      <c r="G19" s="35" t="str">
        <f t="shared" si="1"/>
        <v>7 (1,7%)</v>
      </c>
    </row>
    <row r="20" spans="2:7" x14ac:dyDescent="0.2">
      <c r="B20" s="35" t="s">
        <v>217</v>
      </c>
      <c r="C20" s="36">
        <v>31</v>
      </c>
      <c r="D20" s="37">
        <f t="shared" si="2"/>
        <v>7.6732673267326731E-2</v>
      </c>
      <c r="F20" s="35" t="s">
        <v>217</v>
      </c>
      <c r="G20" s="35" t="str">
        <f t="shared" si="1"/>
        <v>31 (7,7%)</v>
      </c>
    </row>
    <row r="21" spans="2:7" x14ac:dyDescent="0.2">
      <c r="B21" s="38" t="s">
        <v>227</v>
      </c>
      <c r="D21" s="37"/>
      <c r="F21" s="38" t="s">
        <v>227</v>
      </c>
      <c r="G21" s="35"/>
    </row>
    <row r="22" spans="2:7" x14ac:dyDescent="0.2">
      <c r="B22" s="35" t="s">
        <v>228</v>
      </c>
      <c r="C22" s="36">
        <v>20</v>
      </c>
      <c r="D22" s="37">
        <f t="shared" si="2"/>
        <v>4.9504950495049507E-2</v>
      </c>
      <c r="F22" s="35" t="s">
        <v>228</v>
      </c>
      <c r="G22" s="35" t="str">
        <f t="shared" si="1"/>
        <v>20 (5%)</v>
      </c>
    </row>
    <row r="23" spans="2:7" x14ac:dyDescent="0.2">
      <c r="B23" s="35" t="s">
        <v>229</v>
      </c>
      <c r="C23" s="36">
        <v>365</v>
      </c>
      <c r="D23" s="37">
        <f t="shared" si="2"/>
        <v>0.90346534653465349</v>
      </c>
      <c r="F23" s="35" t="s">
        <v>229</v>
      </c>
      <c r="G23" s="35" t="str">
        <f t="shared" si="1"/>
        <v>365 (90,3%)</v>
      </c>
    </row>
    <row r="24" spans="2:7" x14ac:dyDescent="0.2">
      <c r="B24" s="35" t="s">
        <v>217</v>
      </c>
      <c r="C24" s="36">
        <v>19</v>
      </c>
      <c r="D24" s="37">
        <f t="shared" si="2"/>
        <v>4.702970297029703E-2</v>
      </c>
      <c r="F24" s="35" t="s">
        <v>217</v>
      </c>
      <c r="G24" s="35" t="str">
        <f t="shared" si="1"/>
        <v>19 (4,7%)</v>
      </c>
    </row>
    <row r="25" spans="2:7" x14ac:dyDescent="0.2">
      <c r="B25" s="38" t="s">
        <v>230</v>
      </c>
      <c r="D25" s="37"/>
      <c r="F25" s="38" t="s">
        <v>230</v>
      </c>
      <c r="G25" s="35"/>
    </row>
    <row r="26" spans="2:7" x14ac:dyDescent="0.2">
      <c r="B26" s="35" t="s">
        <v>233</v>
      </c>
      <c r="C26" s="36">
        <v>212</v>
      </c>
      <c r="D26" s="37">
        <f t="shared" si="2"/>
        <v>0.52475247524752477</v>
      </c>
      <c r="F26" s="35" t="s">
        <v>233</v>
      </c>
      <c r="G26" s="35" t="str">
        <f t="shared" si="1"/>
        <v>212 (52,5%)</v>
      </c>
    </row>
    <row r="27" spans="2:7" x14ac:dyDescent="0.2">
      <c r="B27" s="35" t="s">
        <v>232</v>
      </c>
      <c r="C27" s="36">
        <v>161</v>
      </c>
      <c r="D27" s="37">
        <f t="shared" si="2"/>
        <v>0.39851485148514854</v>
      </c>
      <c r="F27" s="35" t="s">
        <v>232</v>
      </c>
      <c r="G27" s="35" t="str">
        <f t="shared" si="1"/>
        <v>161 (39,9%)</v>
      </c>
    </row>
    <row r="28" spans="2:7" x14ac:dyDescent="0.2">
      <c r="B28" s="35" t="s">
        <v>234</v>
      </c>
      <c r="C28" s="36">
        <v>19</v>
      </c>
      <c r="D28" s="37">
        <f t="shared" si="2"/>
        <v>4.702970297029703E-2</v>
      </c>
      <c r="F28" s="35" t="s">
        <v>234</v>
      </c>
      <c r="G28" s="35" t="str">
        <f t="shared" si="1"/>
        <v>19 (4,7%)</v>
      </c>
    </row>
    <row r="29" spans="2:7" x14ac:dyDescent="0.2">
      <c r="B29" s="35" t="s">
        <v>217</v>
      </c>
      <c r="C29" s="36">
        <v>10</v>
      </c>
      <c r="D29" s="37">
        <f t="shared" si="2"/>
        <v>2.4752475247524754E-2</v>
      </c>
      <c r="F29" s="35" t="s">
        <v>217</v>
      </c>
      <c r="G29" s="35" t="str">
        <f t="shared" si="1"/>
        <v>10 (2,5%)</v>
      </c>
    </row>
    <row r="30" spans="2:7" x14ac:dyDescent="0.2">
      <c r="B30" s="35" t="s">
        <v>231</v>
      </c>
      <c r="C30" s="36">
        <v>2</v>
      </c>
      <c r="D30" s="37">
        <f t="shared" si="2"/>
        <v>4.9504950495049506E-3</v>
      </c>
      <c r="F30" s="35" t="s">
        <v>231</v>
      </c>
      <c r="G30" s="35" t="str">
        <f t="shared" si="1"/>
        <v>2 (0,5%)</v>
      </c>
    </row>
    <row r="31" spans="2:7" x14ac:dyDescent="0.2">
      <c r="B31" s="38" t="s">
        <v>235</v>
      </c>
      <c r="D31" s="37"/>
      <c r="F31" s="38" t="s">
        <v>235</v>
      </c>
      <c r="G31" s="35"/>
    </row>
    <row r="32" spans="2:7" x14ac:dyDescent="0.2">
      <c r="B32" s="35" t="s">
        <v>236</v>
      </c>
      <c r="C32" s="36">
        <v>257</v>
      </c>
      <c r="D32" s="37">
        <f t="shared" si="2"/>
        <v>0.63613861386138615</v>
      </c>
      <c r="F32" s="35" t="s">
        <v>236</v>
      </c>
      <c r="G32" s="35" t="str">
        <f t="shared" si="1"/>
        <v>257 (63,6%)</v>
      </c>
    </row>
    <row r="33" spans="2:7" x14ac:dyDescent="0.2">
      <c r="B33" s="35" t="s">
        <v>248</v>
      </c>
      <c r="C33" s="36">
        <v>146</v>
      </c>
      <c r="D33" s="37">
        <f t="shared" si="2"/>
        <v>0.36138613861386137</v>
      </c>
      <c r="F33" s="35" t="s">
        <v>237</v>
      </c>
      <c r="G33" s="35" t="str">
        <f t="shared" si="1"/>
        <v>146 (36,1%)</v>
      </c>
    </row>
    <row r="34" spans="2:7" x14ac:dyDescent="0.2">
      <c r="B34" s="35" t="s">
        <v>217</v>
      </c>
      <c r="C34" s="36">
        <v>1</v>
      </c>
      <c r="D34" s="37">
        <f t="shared" si="2"/>
        <v>2.4752475247524753E-3</v>
      </c>
      <c r="F34" s="35" t="s">
        <v>217</v>
      </c>
      <c r="G34" s="35" t="str">
        <f t="shared" si="1"/>
        <v>1 (0,2%)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535-076B-4A4A-931E-053042BF44D5}">
  <dimension ref="B1:F38"/>
  <sheetViews>
    <sheetView workbookViewId="0">
      <selection activeCell="C14" sqref="C14"/>
    </sheetView>
  </sheetViews>
  <sheetFormatPr baseColWidth="10" defaultRowHeight="16" x14ac:dyDescent="0.2"/>
  <cols>
    <col min="2" max="2" width="30.1640625" bestFit="1" customWidth="1"/>
    <col min="3" max="4" width="10.83203125" style="36"/>
  </cols>
  <sheetData>
    <row r="1" spans="2:6" x14ac:dyDescent="0.2">
      <c r="B1" t="s">
        <v>240</v>
      </c>
    </row>
    <row r="2" spans="2:6" x14ac:dyDescent="0.2">
      <c r="C2" s="50" t="s">
        <v>238</v>
      </c>
      <c r="D2" s="50"/>
      <c r="E2" s="50" t="s">
        <v>239</v>
      </c>
      <c r="F2" s="50"/>
    </row>
    <row r="3" spans="2:6" x14ac:dyDescent="0.2">
      <c r="B3" s="34" t="s">
        <v>211</v>
      </c>
      <c r="C3" s="36">
        <v>257</v>
      </c>
      <c r="E3">
        <v>146</v>
      </c>
    </row>
    <row r="4" spans="2:6" x14ac:dyDescent="0.2">
      <c r="B4" s="38" t="s">
        <v>55</v>
      </c>
      <c r="D4" s="37"/>
      <c r="E4" s="36"/>
      <c r="F4" s="37"/>
    </row>
    <row r="5" spans="2:6" x14ac:dyDescent="0.2">
      <c r="B5" s="35" t="s">
        <v>225</v>
      </c>
      <c r="C5" s="36">
        <v>178</v>
      </c>
      <c r="D5" s="37">
        <f>C5/(C5+E5)</f>
        <v>0.67680608365019013</v>
      </c>
      <c r="E5" s="36">
        <v>85</v>
      </c>
      <c r="F5" s="37">
        <f>1-D5</f>
        <v>0.32319391634980987</v>
      </c>
    </row>
    <row r="6" spans="2:6" x14ac:dyDescent="0.2">
      <c r="B6" s="35" t="s">
        <v>226</v>
      </c>
      <c r="C6" s="36">
        <v>79</v>
      </c>
      <c r="D6" s="37">
        <f>C6/(C6+E6)</f>
        <v>0.83157894736842108</v>
      </c>
      <c r="E6" s="36">
        <v>16</v>
      </c>
      <c r="F6" s="37">
        <f t="shared" ref="F6:F18" si="0">1-D6</f>
        <v>0.16842105263157892</v>
      </c>
    </row>
    <row r="7" spans="2:6" x14ac:dyDescent="0.2">
      <c r="B7" s="38" t="s">
        <v>0</v>
      </c>
      <c r="D7" s="37"/>
      <c r="E7" s="36"/>
      <c r="F7" s="37"/>
    </row>
    <row r="8" spans="2:6" x14ac:dyDescent="0.2">
      <c r="B8" s="35" t="s">
        <v>219</v>
      </c>
      <c r="C8" s="36">
        <v>24</v>
      </c>
      <c r="D8" s="37">
        <f t="shared" ref="D8:D18" si="1">C8/(C8+E8)</f>
        <v>0.70588235294117652</v>
      </c>
      <c r="E8" s="36">
        <v>10</v>
      </c>
      <c r="F8" s="37">
        <f t="shared" si="0"/>
        <v>0.29411764705882348</v>
      </c>
    </row>
    <row r="9" spans="2:6" x14ac:dyDescent="0.2">
      <c r="B9" s="35" t="s">
        <v>220</v>
      </c>
      <c r="C9" s="36">
        <v>27</v>
      </c>
      <c r="D9" s="37">
        <f t="shared" si="1"/>
        <v>0.67500000000000004</v>
      </c>
      <c r="E9" s="36">
        <v>13</v>
      </c>
      <c r="F9" s="37">
        <f t="shared" si="0"/>
        <v>0.32499999999999996</v>
      </c>
    </row>
    <row r="10" spans="2:6" x14ac:dyDescent="0.2">
      <c r="B10" s="35" t="s">
        <v>221</v>
      </c>
      <c r="C10" s="36">
        <v>68</v>
      </c>
      <c r="D10" s="37">
        <f t="shared" si="1"/>
        <v>0.64150943396226412</v>
      </c>
      <c r="E10" s="36">
        <v>38</v>
      </c>
      <c r="F10" s="37">
        <f t="shared" si="0"/>
        <v>0.35849056603773588</v>
      </c>
    </row>
    <row r="11" spans="2:6" x14ac:dyDescent="0.2">
      <c r="B11" s="35" t="s">
        <v>222</v>
      </c>
      <c r="C11" s="36">
        <v>89</v>
      </c>
      <c r="D11" s="37">
        <f t="shared" si="1"/>
        <v>0.70634920634920639</v>
      </c>
      <c r="E11" s="36">
        <v>37</v>
      </c>
      <c r="F11" s="37">
        <f t="shared" si="0"/>
        <v>0.29365079365079361</v>
      </c>
    </row>
    <row r="12" spans="2:6" x14ac:dyDescent="0.2">
      <c r="B12" s="35" t="s">
        <v>223</v>
      </c>
      <c r="C12" s="36">
        <v>42</v>
      </c>
      <c r="D12" s="37">
        <f t="shared" si="1"/>
        <v>0.54545454545454541</v>
      </c>
      <c r="E12" s="36">
        <v>35</v>
      </c>
      <c r="F12" s="37">
        <f t="shared" si="0"/>
        <v>0.45454545454545459</v>
      </c>
    </row>
    <row r="13" spans="2:6" x14ac:dyDescent="0.2">
      <c r="B13" s="35" t="s">
        <v>224</v>
      </c>
      <c r="C13" s="36">
        <v>5</v>
      </c>
      <c r="D13" s="37">
        <f t="shared" si="1"/>
        <v>0.3125</v>
      </c>
      <c r="E13" s="36">
        <v>11</v>
      </c>
      <c r="F13" s="37">
        <f t="shared" si="0"/>
        <v>0.6875</v>
      </c>
    </row>
    <row r="14" spans="2:6" x14ac:dyDescent="0.2">
      <c r="B14" s="34" t="s">
        <v>212</v>
      </c>
      <c r="D14" s="37"/>
      <c r="F14" s="37"/>
    </row>
    <row r="15" spans="2:6" x14ac:dyDescent="0.2">
      <c r="B15" s="35" t="s">
        <v>213</v>
      </c>
      <c r="C15" s="36">
        <v>138</v>
      </c>
      <c r="D15" s="37">
        <f t="shared" si="1"/>
        <v>0.73404255319148937</v>
      </c>
      <c r="E15" s="36">
        <v>50</v>
      </c>
      <c r="F15" s="37">
        <f t="shared" si="0"/>
        <v>0.26595744680851063</v>
      </c>
    </row>
    <row r="16" spans="2:6" x14ac:dyDescent="0.2">
      <c r="B16" s="35" t="s">
        <v>215</v>
      </c>
      <c r="C16" s="36">
        <v>64</v>
      </c>
      <c r="D16" s="37">
        <f t="shared" si="1"/>
        <v>0.67368421052631577</v>
      </c>
      <c r="E16" s="36">
        <v>31</v>
      </c>
      <c r="F16" s="37">
        <f t="shared" si="0"/>
        <v>0.32631578947368423</v>
      </c>
    </row>
    <row r="17" spans="2:6" x14ac:dyDescent="0.2">
      <c r="B17" s="35" t="s">
        <v>216</v>
      </c>
      <c r="C17" s="36">
        <v>39</v>
      </c>
      <c r="D17" s="37">
        <f t="shared" si="1"/>
        <v>0.47560975609756095</v>
      </c>
      <c r="E17" s="36">
        <v>43</v>
      </c>
      <c r="F17" s="37">
        <f t="shared" si="0"/>
        <v>0.52439024390243905</v>
      </c>
    </row>
    <row r="18" spans="2:6" x14ac:dyDescent="0.2">
      <c r="B18" s="35" t="s">
        <v>214</v>
      </c>
      <c r="C18" s="36">
        <v>3</v>
      </c>
      <c r="D18" s="37">
        <f t="shared" si="1"/>
        <v>0.42857142857142855</v>
      </c>
      <c r="E18" s="36">
        <v>4</v>
      </c>
      <c r="F18" s="37">
        <f t="shared" si="0"/>
        <v>0.5714285714285714</v>
      </c>
    </row>
    <row r="22" spans="2:6" x14ac:dyDescent="0.2">
      <c r="C22" s="42" t="s">
        <v>238</v>
      </c>
      <c r="D22" s="42" t="s">
        <v>249</v>
      </c>
      <c r="E22" s="12" t="s">
        <v>241</v>
      </c>
    </row>
    <row r="23" spans="2:6" x14ac:dyDescent="0.2">
      <c r="B23" s="34" t="s">
        <v>211</v>
      </c>
      <c r="C23" s="36">
        <v>257</v>
      </c>
      <c r="D23">
        <v>146</v>
      </c>
    </row>
    <row r="24" spans="2:6" x14ac:dyDescent="0.2">
      <c r="B24" s="38" t="s">
        <v>55</v>
      </c>
      <c r="E24" s="39" t="s">
        <v>242</v>
      </c>
    </row>
    <row r="25" spans="2:6" x14ac:dyDescent="0.2">
      <c r="B25" s="35" t="s">
        <v>225</v>
      </c>
      <c r="C25" s="36" t="str">
        <f>C5 &amp; " (" &amp; ROUND(100*D5,1) &amp; "%)"</f>
        <v>178 (67,7%)</v>
      </c>
      <c r="D25" s="36" t="str">
        <f>E5 &amp; " (" &amp; ROUND(100*F5,1) &amp; "%)"</f>
        <v>85 (32,3%)</v>
      </c>
      <c r="E25" s="39"/>
    </row>
    <row r="26" spans="2:6" x14ac:dyDescent="0.2">
      <c r="B26" s="35" t="s">
        <v>226</v>
      </c>
      <c r="C26" s="36" t="str">
        <f>C6 &amp; " (" &amp; ROUND(100*D6,1) &amp; "%)"</f>
        <v>79 (83,2%)</v>
      </c>
      <c r="D26" s="36" t="str">
        <f>E6 &amp; " (" &amp; ROUND(100*F6,1) &amp; "%)"</f>
        <v>16 (16,8%)</v>
      </c>
      <c r="E26" s="39"/>
    </row>
    <row r="27" spans="2:6" x14ac:dyDescent="0.2">
      <c r="B27" s="38" t="s">
        <v>0</v>
      </c>
      <c r="E27" s="39" t="s">
        <v>243</v>
      </c>
    </row>
    <row r="28" spans="2:6" x14ac:dyDescent="0.2">
      <c r="B28" s="35" t="s">
        <v>219</v>
      </c>
      <c r="C28" s="36" t="str">
        <f t="shared" ref="C28:C38" si="2">C8 &amp; " (" &amp; ROUND(100*D8,1) &amp; "%)"</f>
        <v>24 (70,6%)</v>
      </c>
      <c r="D28" s="36" t="str">
        <f t="shared" ref="D28:D33" si="3">E8 &amp; " (" &amp; ROUND(100*F8,1) &amp; "%)"</f>
        <v>10 (29,4%)</v>
      </c>
      <c r="E28" s="39"/>
    </row>
    <row r="29" spans="2:6" x14ac:dyDescent="0.2">
      <c r="B29" s="35" t="s">
        <v>220</v>
      </c>
      <c r="C29" s="36" t="str">
        <f t="shared" si="2"/>
        <v>27 (67,5%)</v>
      </c>
      <c r="D29" s="36" t="str">
        <f t="shared" si="3"/>
        <v>13 (32,5%)</v>
      </c>
      <c r="E29" s="39"/>
    </row>
    <row r="30" spans="2:6" x14ac:dyDescent="0.2">
      <c r="B30" s="35" t="s">
        <v>221</v>
      </c>
      <c r="C30" s="36" t="str">
        <f t="shared" si="2"/>
        <v>68 (64,2%)</v>
      </c>
      <c r="D30" s="36" t="str">
        <f t="shared" si="3"/>
        <v>38 (35,8%)</v>
      </c>
      <c r="E30" s="39"/>
    </row>
    <row r="31" spans="2:6" x14ac:dyDescent="0.2">
      <c r="B31" s="35" t="s">
        <v>222</v>
      </c>
      <c r="C31" s="36" t="str">
        <f t="shared" si="2"/>
        <v>89 (70,6%)</v>
      </c>
      <c r="D31" s="36" t="str">
        <f t="shared" si="3"/>
        <v>37 (29,4%)</v>
      </c>
      <c r="E31" s="39"/>
    </row>
    <row r="32" spans="2:6" x14ac:dyDescent="0.2">
      <c r="B32" s="35" t="s">
        <v>223</v>
      </c>
      <c r="C32" s="36" t="str">
        <f t="shared" si="2"/>
        <v>42 (54,5%)</v>
      </c>
      <c r="D32" s="36" t="str">
        <f t="shared" si="3"/>
        <v>35 (45,5%)</v>
      </c>
      <c r="E32" s="39"/>
    </row>
    <row r="33" spans="2:5" x14ac:dyDescent="0.2">
      <c r="B33" s="35" t="s">
        <v>224</v>
      </c>
      <c r="C33" s="36" t="str">
        <f t="shared" si="2"/>
        <v>5 (31,3%)</v>
      </c>
      <c r="D33" s="36" t="str">
        <f t="shared" si="3"/>
        <v>11 (68,8%)</v>
      </c>
      <c r="E33" s="39"/>
    </row>
    <row r="34" spans="2:5" x14ac:dyDescent="0.2">
      <c r="B34" s="34" t="s">
        <v>212</v>
      </c>
      <c r="E34" s="39" t="s">
        <v>244</v>
      </c>
    </row>
    <row r="35" spans="2:5" x14ac:dyDescent="0.2">
      <c r="B35" s="35" t="s">
        <v>213</v>
      </c>
      <c r="C35" s="36" t="str">
        <f t="shared" si="2"/>
        <v>138 (73,4%)</v>
      </c>
      <c r="D35" s="36" t="str">
        <f>E15 &amp; " (" &amp; ROUND(100*F15,1) &amp; "%)"</f>
        <v>50 (26,6%)</v>
      </c>
      <c r="E35" s="39"/>
    </row>
    <row r="36" spans="2:5" x14ac:dyDescent="0.2">
      <c r="B36" s="35" t="s">
        <v>215</v>
      </c>
      <c r="C36" s="36" t="str">
        <f t="shared" si="2"/>
        <v>64 (67,4%)</v>
      </c>
      <c r="D36" s="36" t="str">
        <f>E16 &amp; " (" &amp; ROUND(100*F16,1) &amp; "%)"</f>
        <v>31 (32,6%)</v>
      </c>
      <c r="E36" s="39"/>
    </row>
    <row r="37" spans="2:5" x14ac:dyDescent="0.2">
      <c r="B37" s="35" t="s">
        <v>216</v>
      </c>
      <c r="C37" s="36" t="str">
        <f t="shared" si="2"/>
        <v>39 (47,6%)</v>
      </c>
      <c r="D37" s="36" t="str">
        <f>E17 &amp; " (" &amp; ROUND(100*F17,1) &amp; "%)"</f>
        <v>43 (52,4%)</v>
      </c>
      <c r="E37" s="39"/>
    </row>
    <row r="38" spans="2:5" x14ac:dyDescent="0.2">
      <c r="B38" s="35" t="s">
        <v>214</v>
      </c>
      <c r="C38" s="36" t="str">
        <f t="shared" si="2"/>
        <v>3 (42,9%)</v>
      </c>
      <c r="D38" s="36" t="str">
        <f>E18 &amp; " (" &amp; ROUND(100*F18,1) &amp; "%)"</f>
        <v>4 (57,1%)</v>
      </c>
      <c r="E38" s="39"/>
    </row>
  </sheetData>
  <mergeCells count="2">
    <mergeCell ref="C2:D2"/>
    <mergeCell ref="E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D0ED-D39A-9F40-BAAC-91509B1851FE}">
  <dimension ref="B1:G33"/>
  <sheetViews>
    <sheetView workbookViewId="0">
      <selection activeCell="F2" sqref="F2:G33"/>
    </sheetView>
  </sheetViews>
  <sheetFormatPr baseColWidth="10" defaultRowHeight="16" x14ac:dyDescent="0.2"/>
  <cols>
    <col min="2" max="2" width="30.1640625" bestFit="1" customWidth="1"/>
    <col min="3" max="4" width="10.83203125" style="41"/>
    <col min="6" max="6" width="30.1640625" bestFit="1" customWidth="1"/>
    <col min="7" max="7" width="26" bestFit="1" customWidth="1"/>
  </cols>
  <sheetData>
    <row r="1" spans="2:7" x14ac:dyDescent="0.2">
      <c r="G1" s="43"/>
    </row>
    <row r="2" spans="2:7" x14ac:dyDescent="0.2">
      <c r="C2" s="41" t="s">
        <v>56</v>
      </c>
      <c r="D2" s="41" t="s">
        <v>218</v>
      </c>
      <c r="F2" s="43"/>
      <c r="G2" s="46" t="s">
        <v>246</v>
      </c>
    </row>
    <row r="3" spans="2:7" x14ac:dyDescent="0.2">
      <c r="B3" s="34" t="s">
        <v>247</v>
      </c>
      <c r="C3" s="41">
        <v>620</v>
      </c>
      <c r="F3" s="44" t="s">
        <v>247</v>
      </c>
      <c r="G3" s="45" t="s">
        <v>250</v>
      </c>
    </row>
    <row r="4" spans="2:7" x14ac:dyDescent="0.2">
      <c r="B4" s="38" t="s">
        <v>55</v>
      </c>
      <c r="D4" s="37"/>
      <c r="F4" s="38" t="s">
        <v>55</v>
      </c>
      <c r="G4" s="35"/>
    </row>
    <row r="5" spans="2:7" x14ac:dyDescent="0.2">
      <c r="B5" s="35" t="s">
        <v>225</v>
      </c>
      <c r="C5" s="41">
        <v>329</v>
      </c>
      <c r="D5" s="37">
        <f>C5/$C$3</f>
        <v>0.53064516129032258</v>
      </c>
      <c r="F5" s="35" t="s">
        <v>225</v>
      </c>
      <c r="G5" s="35" t="str">
        <f>C5 &amp; " (" &amp; ROUND(100*D5,1) &amp; "%)"</f>
        <v>329 (53,1%)</v>
      </c>
    </row>
    <row r="6" spans="2:7" x14ac:dyDescent="0.2">
      <c r="B6" s="35" t="s">
        <v>226</v>
      </c>
      <c r="C6" s="41">
        <v>291</v>
      </c>
      <c r="D6" s="37">
        <f>C6/$C$3</f>
        <v>0.46935483870967742</v>
      </c>
      <c r="F6" s="45" t="s">
        <v>226</v>
      </c>
      <c r="G6" s="45" t="str">
        <f>C6 &amp; " (" &amp; ROUND(100*D6,1) &amp; "%)"</f>
        <v>291 (46,9%)</v>
      </c>
    </row>
    <row r="7" spans="2:7" x14ac:dyDescent="0.2">
      <c r="B7" s="38" t="s">
        <v>0</v>
      </c>
      <c r="D7" s="37"/>
      <c r="F7" s="38" t="s">
        <v>0</v>
      </c>
      <c r="G7" s="35"/>
    </row>
    <row r="8" spans="2:7" x14ac:dyDescent="0.2">
      <c r="B8" s="35" t="s">
        <v>219</v>
      </c>
      <c r="C8" s="41">
        <v>16</v>
      </c>
      <c r="D8" s="37">
        <f t="shared" ref="D8:D14" si="0">C8/$C$3</f>
        <v>2.5806451612903226E-2</v>
      </c>
      <c r="F8" s="35" t="s">
        <v>219</v>
      </c>
      <c r="G8" s="35" t="str">
        <f t="shared" ref="G8:G33" si="1">C8 &amp; " (" &amp; ROUND(100*D8,1) &amp; "%)"</f>
        <v>16 (2,6%)</v>
      </c>
    </row>
    <row r="9" spans="2:7" x14ac:dyDescent="0.2">
      <c r="B9" s="35" t="s">
        <v>220</v>
      </c>
      <c r="C9" s="41">
        <v>59</v>
      </c>
      <c r="D9" s="37">
        <f t="shared" si="0"/>
        <v>9.5161290322580638E-2</v>
      </c>
      <c r="F9" s="35" t="s">
        <v>220</v>
      </c>
      <c r="G9" s="35" t="str">
        <f t="shared" si="1"/>
        <v>59 (9,5%)</v>
      </c>
    </row>
    <row r="10" spans="2:7" x14ac:dyDescent="0.2">
      <c r="B10" s="35" t="s">
        <v>221</v>
      </c>
      <c r="C10" s="41">
        <v>101</v>
      </c>
      <c r="D10" s="37">
        <f t="shared" si="0"/>
        <v>0.16290322580645161</v>
      </c>
      <c r="F10" s="35" t="s">
        <v>221</v>
      </c>
      <c r="G10" s="35" t="str">
        <f t="shared" si="1"/>
        <v>101 (16,3%)</v>
      </c>
    </row>
    <row r="11" spans="2:7" x14ac:dyDescent="0.2">
      <c r="B11" s="35" t="s">
        <v>222</v>
      </c>
      <c r="C11" s="41">
        <v>173</v>
      </c>
      <c r="D11" s="37">
        <f t="shared" si="0"/>
        <v>0.27903225806451615</v>
      </c>
      <c r="F11" s="35" t="s">
        <v>222</v>
      </c>
      <c r="G11" s="35" t="str">
        <f t="shared" si="1"/>
        <v>173 (27,9%)</v>
      </c>
    </row>
    <row r="12" spans="2:7" x14ac:dyDescent="0.2">
      <c r="B12" s="35" t="s">
        <v>223</v>
      </c>
      <c r="C12" s="41">
        <v>171</v>
      </c>
      <c r="D12" s="37">
        <f t="shared" si="0"/>
        <v>0.27580645161290324</v>
      </c>
      <c r="F12" s="35" t="s">
        <v>223</v>
      </c>
      <c r="G12" s="35" t="str">
        <f t="shared" si="1"/>
        <v>171 (27,6%)</v>
      </c>
    </row>
    <row r="13" spans="2:7" x14ac:dyDescent="0.2">
      <c r="B13" s="35" t="s">
        <v>224</v>
      </c>
      <c r="C13" s="41">
        <v>98</v>
      </c>
      <c r="D13" s="37">
        <f t="shared" si="0"/>
        <v>0.15806451612903225</v>
      </c>
      <c r="F13" s="35" t="s">
        <v>224</v>
      </c>
      <c r="G13" s="35" t="str">
        <f t="shared" si="1"/>
        <v>98 (15,8%)</v>
      </c>
    </row>
    <row r="14" spans="2:7" x14ac:dyDescent="0.2">
      <c r="B14" s="35" t="s">
        <v>217</v>
      </c>
      <c r="C14" s="41">
        <v>2</v>
      </c>
      <c r="D14" s="37">
        <f t="shared" si="0"/>
        <v>3.2258064516129032E-3</v>
      </c>
      <c r="F14" s="45" t="s">
        <v>217</v>
      </c>
      <c r="G14" s="45" t="str">
        <f t="shared" si="1"/>
        <v>2 (0,3%)</v>
      </c>
    </row>
    <row r="15" spans="2:7" x14ac:dyDescent="0.2">
      <c r="B15" s="34" t="s">
        <v>212</v>
      </c>
      <c r="F15" s="34" t="s">
        <v>212</v>
      </c>
      <c r="G15" s="35"/>
    </row>
    <row r="16" spans="2:7" x14ac:dyDescent="0.2">
      <c r="B16" s="35" t="s">
        <v>213</v>
      </c>
      <c r="C16" s="41">
        <v>105</v>
      </c>
      <c r="D16" s="37">
        <f>C16/$C$3</f>
        <v>0.16935483870967741</v>
      </c>
      <c r="F16" s="35" t="s">
        <v>213</v>
      </c>
      <c r="G16" s="35" t="str">
        <f t="shared" si="1"/>
        <v>105 (16,9%)</v>
      </c>
    </row>
    <row r="17" spans="2:7" x14ac:dyDescent="0.2">
      <c r="B17" s="35" t="s">
        <v>215</v>
      </c>
      <c r="C17" s="41">
        <v>225</v>
      </c>
      <c r="D17" s="37">
        <f t="shared" ref="D17:D33" si="2">C17/$C$3</f>
        <v>0.36290322580645162</v>
      </c>
      <c r="F17" s="35" t="s">
        <v>215</v>
      </c>
      <c r="G17" s="35" t="str">
        <f t="shared" si="1"/>
        <v>225 (36,3%)</v>
      </c>
    </row>
    <row r="18" spans="2:7" x14ac:dyDescent="0.2">
      <c r="B18" s="35" t="s">
        <v>216</v>
      </c>
      <c r="C18" s="41">
        <v>178</v>
      </c>
      <c r="D18" s="37">
        <f t="shared" si="2"/>
        <v>0.2870967741935484</v>
      </c>
      <c r="F18" s="35" t="s">
        <v>216</v>
      </c>
      <c r="G18" s="35" t="str">
        <f t="shared" si="1"/>
        <v>178 (28,7%)</v>
      </c>
    </row>
    <row r="19" spans="2:7" x14ac:dyDescent="0.2">
      <c r="B19" s="35" t="s">
        <v>214</v>
      </c>
      <c r="C19" s="41">
        <v>89</v>
      </c>
      <c r="D19" s="37">
        <f t="shared" si="2"/>
        <v>0.1435483870967742</v>
      </c>
      <c r="F19" s="35" t="s">
        <v>214</v>
      </c>
      <c r="G19" s="35" t="str">
        <f t="shared" si="1"/>
        <v>89 (14,4%)</v>
      </c>
    </row>
    <row r="20" spans="2:7" x14ac:dyDescent="0.2">
      <c r="B20" s="35" t="s">
        <v>217</v>
      </c>
      <c r="C20" s="41">
        <v>23</v>
      </c>
      <c r="D20" s="37">
        <f t="shared" si="2"/>
        <v>3.7096774193548385E-2</v>
      </c>
      <c r="F20" s="45" t="s">
        <v>217</v>
      </c>
      <c r="G20" s="45" t="str">
        <f t="shared" si="1"/>
        <v>23 (3,7%)</v>
      </c>
    </row>
    <row r="21" spans="2:7" x14ac:dyDescent="0.2">
      <c r="B21" s="38" t="s">
        <v>227</v>
      </c>
      <c r="D21" s="37"/>
      <c r="F21" s="38" t="s">
        <v>227</v>
      </c>
      <c r="G21" s="35"/>
    </row>
    <row r="22" spans="2:7" x14ac:dyDescent="0.2">
      <c r="B22" s="35" t="s">
        <v>228</v>
      </c>
      <c r="C22" s="41">
        <v>5</v>
      </c>
      <c r="D22" s="37">
        <f t="shared" si="2"/>
        <v>8.0645161290322578E-3</v>
      </c>
      <c r="F22" s="35" t="s">
        <v>228</v>
      </c>
      <c r="G22" s="35" t="str">
        <f t="shared" si="1"/>
        <v>5 (0,8%)</v>
      </c>
    </row>
    <row r="23" spans="2:7" x14ac:dyDescent="0.2">
      <c r="B23" s="35" t="s">
        <v>229</v>
      </c>
      <c r="C23" s="41">
        <v>352</v>
      </c>
      <c r="D23" s="37">
        <f t="shared" si="2"/>
        <v>0.56774193548387097</v>
      </c>
      <c r="F23" s="35" t="s">
        <v>229</v>
      </c>
      <c r="G23" s="35" t="str">
        <f t="shared" si="1"/>
        <v>352 (56,8%)</v>
      </c>
    </row>
    <row r="24" spans="2:7" x14ac:dyDescent="0.2">
      <c r="B24" s="35" t="s">
        <v>217</v>
      </c>
      <c r="C24" s="41">
        <v>263</v>
      </c>
      <c r="D24" s="37">
        <f t="shared" si="2"/>
        <v>0.42419354838709677</v>
      </c>
      <c r="F24" s="45" t="s">
        <v>217</v>
      </c>
      <c r="G24" s="45" t="str">
        <f t="shared" si="1"/>
        <v>263 (42,4%)</v>
      </c>
    </row>
    <row r="25" spans="2:7" x14ac:dyDescent="0.2">
      <c r="B25" s="38" t="s">
        <v>230</v>
      </c>
      <c r="D25" s="37"/>
      <c r="F25" s="38" t="s">
        <v>230</v>
      </c>
      <c r="G25" s="35"/>
    </row>
    <row r="26" spans="2:7" x14ac:dyDescent="0.2">
      <c r="B26" s="35" t="s">
        <v>233</v>
      </c>
      <c r="C26" s="41">
        <v>293</v>
      </c>
      <c r="D26" s="37">
        <f t="shared" si="2"/>
        <v>0.47258064516129034</v>
      </c>
      <c r="F26" s="35" t="s">
        <v>233</v>
      </c>
      <c r="G26" s="35" t="str">
        <f t="shared" si="1"/>
        <v>293 (47,3%)</v>
      </c>
    </row>
    <row r="27" spans="2:7" x14ac:dyDescent="0.2">
      <c r="B27" s="35" t="s">
        <v>232</v>
      </c>
      <c r="C27" s="41">
        <v>13</v>
      </c>
      <c r="D27" s="37">
        <f t="shared" si="2"/>
        <v>2.0967741935483872E-2</v>
      </c>
      <c r="F27" s="35" t="s">
        <v>232</v>
      </c>
      <c r="G27" s="35" t="str">
        <f t="shared" si="1"/>
        <v>13 (2,1%)</v>
      </c>
    </row>
    <row r="28" spans="2:7" x14ac:dyDescent="0.2">
      <c r="B28" s="35" t="s">
        <v>234</v>
      </c>
      <c r="C28" s="41">
        <v>65</v>
      </c>
      <c r="D28" s="37">
        <f t="shared" si="2"/>
        <v>0.10483870967741936</v>
      </c>
      <c r="F28" s="35" t="s">
        <v>234</v>
      </c>
      <c r="G28" s="35" t="str">
        <f t="shared" si="1"/>
        <v>65 (10,5%)</v>
      </c>
    </row>
    <row r="29" spans="2:7" x14ac:dyDescent="0.2">
      <c r="B29" s="35" t="s">
        <v>217</v>
      </c>
      <c r="C29" s="41">
        <v>248</v>
      </c>
      <c r="D29" s="37">
        <f t="shared" si="2"/>
        <v>0.4</v>
      </c>
      <c r="F29" s="35" t="s">
        <v>217</v>
      </c>
      <c r="G29" s="35" t="str">
        <f t="shared" si="1"/>
        <v>248 (40%)</v>
      </c>
    </row>
    <row r="30" spans="2:7" x14ac:dyDescent="0.2">
      <c r="B30" s="35" t="s">
        <v>231</v>
      </c>
      <c r="C30" s="41">
        <v>1</v>
      </c>
      <c r="D30" s="37">
        <f t="shared" si="2"/>
        <v>1.6129032258064516E-3</v>
      </c>
      <c r="F30" s="45" t="s">
        <v>231</v>
      </c>
      <c r="G30" s="45" t="str">
        <f t="shared" si="1"/>
        <v>1 (0,2%)</v>
      </c>
    </row>
    <row r="31" spans="2:7" x14ac:dyDescent="0.2">
      <c r="B31" s="38" t="s">
        <v>235</v>
      </c>
      <c r="D31" s="37"/>
      <c r="F31" s="38" t="s">
        <v>235</v>
      </c>
      <c r="G31" s="35"/>
    </row>
    <row r="32" spans="2:7" x14ac:dyDescent="0.2">
      <c r="B32" s="35" t="s">
        <v>236</v>
      </c>
      <c r="C32" s="41">
        <v>491</v>
      </c>
      <c r="D32" s="37">
        <f t="shared" si="2"/>
        <v>0.79193548387096779</v>
      </c>
      <c r="F32" s="35" t="s">
        <v>236</v>
      </c>
      <c r="G32" s="35" t="str">
        <f t="shared" si="1"/>
        <v>491 (79,2%)</v>
      </c>
    </row>
    <row r="33" spans="2:7" x14ac:dyDescent="0.2">
      <c r="B33" s="35" t="s">
        <v>248</v>
      </c>
      <c r="C33" s="41">
        <v>129</v>
      </c>
      <c r="D33" s="37">
        <f t="shared" si="2"/>
        <v>0.20806451612903226</v>
      </c>
      <c r="F33" s="45" t="s">
        <v>237</v>
      </c>
      <c r="G33" s="45" t="str">
        <f t="shared" si="1"/>
        <v>129 (20,8%)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A2B4-200E-DB41-881C-003B476C11AE}">
  <dimension ref="B1:F38"/>
  <sheetViews>
    <sheetView workbookViewId="0">
      <selection activeCell="E28" sqref="E28"/>
    </sheetView>
  </sheetViews>
  <sheetFormatPr baseColWidth="10" defaultRowHeight="16" x14ac:dyDescent="0.2"/>
  <cols>
    <col min="2" max="2" width="30.1640625" bestFit="1" customWidth="1"/>
    <col min="3" max="4" width="10.83203125" style="41"/>
  </cols>
  <sheetData>
    <row r="1" spans="2:6" x14ac:dyDescent="0.2">
      <c r="B1" t="s">
        <v>240</v>
      </c>
    </row>
    <row r="2" spans="2:6" x14ac:dyDescent="0.2">
      <c r="C2" s="50" t="s">
        <v>238</v>
      </c>
      <c r="D2" s="50"/>
      <c r="E2" s="50" t="s">
        <v>239</v>
      </c>
      <c r="F2" s="50"/>
    </row>
    <row r="3" spans="2:6" x14ac:dyDescent="0.2">
      <c r="B3" s="34" t="s">
        <v>211</v>
      </c>
    </row>
    <row r="4" spans="2:6" x14ac:dyDescent="0.2">
      <c r="B4" s="38" t="s">
        <v>55</v>
      </c>
      <c r="D4" s="37"/>
      <c r="E4" s="41"/>
      <c r="F4" s="37"/>
    </row>
    <row r="5" spans="2:6" x14ac:dyDescent="0.2">
      <c r="B5" s="35" t="s">
        <v>225</v>
      </c>
      <c r="C5" s="41">
        <v>260</v>
      </c>
      <c r="D5" s="37">
        <f>C5/(C5+E5)</f>
        <v>0.79027355623100304</v>
      </c>
      <c r="E5" s="41">
        <v>69</v>
      </c>
      <c r="F5" s="37">
        <f>1-D5</f>
        <v>0.20972644376899696</v>
      </c>
    </row>
    <row r="6" spans="2:6" x14ac:dyDescent="0.2">
      <c r="B6" s="35" t="s">
        <v>226</v>
      </c>
      <c r="C6" s="41">
        <v>231</v>
      </c>
      <c r="D6" s="37">
        <f>C6/(C6+E6)</f>
        <v>0.79381443298969068</v>
      </c>
      <c r="E6" s="41">
        <v>60</v>
      </c>
      <c r="F6" s="37">
        <f t="shared" ref="F6:F18" si="0">1-D6</f>
        <v>0.20618556701030932</v>
      </c>
    </row>
    <row r="7" spans="2:6" x14ac:dyDescent="0.2">
      <c r="B7" s="38" t="s">
        <v>0</v>
      </c>
      <c r="D7" s="37"/>
      <c r="E7" s="41"/>
      <c r="F7" s="37"/>
    </row>
    <row r="8" spans="2:6" x14ac:dyDescent="0.2">
      <c r="B8" s="35" t="s">
        <v>219</v>
      </c>
      <c r="C8" s="41">
        <v>14</v>
      </c>
      <c r="D8" s="37">
        <f t="shared" ref="D8:D18" si="1">C8/(C8+E8)</f>
        <v>0.875</v>
      </c>
      <c r="E8" s="41">
        <v>2</v>
      </c>
      <c r="F8" s="37">
        <f t="shared" si="0"/>
        <v>0.125</v>
      </c>
    </row>
    <row r="9" spans="2:6" x14ac:dyDescent="0.2">
      <c r="B9" s="35" t="s">
        <v>220</v>
      </c>
      <c r="C9" s="41">
        <v>51</v>
      </c>
      <c r="D9" s="37">
        <f t="shared" si="1"/>
        <v>0.86440677966101698</v>
      </c>
      <c r="E9" s="41">
        <v>8</v>
      </c>
      <c r="F9" s="37">
        <f t="shared" si="0"/>
        <v>0.13559322033898302</v>
      </c>
    </row>
    <row r="10" spans="2:6" x14ac:dyDescent="0.2">
      <c r="B10" s="35" t="s">
        <v>221</v>
      </c>
      <c r="C10" s="41">
        <v>85</v>
      </c>
      <c r="D10" s="37">
        <f t="shared" si="1"/>
        <v>0.84158415841584155</v>
      </c>
      <c r="E10" s="41">
        <v>16</v>
      </c>
      <c r="F10" s="37">
        <f t="shared" si="0"/>
        <v>0.15841584158415845</v>
      </c>
    </row>
    <row r="11" spans="2:6" x14ac:dyDescent="0.2">
      <c r="B11" s="35" t="s">
        <v>222</v>
      </c>
      <c r="C11" s="41">
        <v>150</v>
      </c>
      <c r="D11" s="37">
        <f t="shared" si="1"/>
        <v>0.86705202312138729</v>
      </c>
      <c r="E11" s="41">
        <v>23</v>
      </c>
      <c r="F11" s="37">
        <f t="shared" si="0"/>
        <v>0.13294797687861271</v>
      </c>
    </row>
    <row r="12" spans="2:6" x14ac:dyDescent="0.2">
      <c r="B12" s="35" t="s">
        <v>223</v>
      </c>
      <c r="C12" s="41">
        <v>120</v>
      </c>
      <c r="D12" s="37">
        <f t="shared" si="1"/>
        <v>0.70175438596491224</v>
      </c>
      <c r="E12" s="41">
        <v>51</v>
      </c>
      <c r="F12" s="37">
        <f t="shared" si="0"/>
        <v>0.29824561403508776</v>
      </c>
    </row>
    <row r="13" spans="2:6" x14ac:dyDescent="0.2">
      <c r="B13" s="35" t="s">
        <v>224</v>
      </c>
      <c r="C13" s="41">
        <v>70</v>
      </c>
      <c r="D13" s="37">
        <f t="shared" si="1"/>
        <v>0.7142857142857143</v>
      </c>
      <c r="E13" s="41">
        <v>28</v>
      </c>
      <c r="F13" s="37">
        <f t="shared" si="0"/>
        <v>0.2857142857142857</v>
      </c>
    </row>
    <row r="14" spans="2:6" x14ac:dyDescent="0.2">
      <c r="B14" s="34" t="s">
        <v>212</v>
      </c>
      <c r="D14" s="37"/>
      <c r="F14" s="37"/>
    </row>
    <row r="15" spans="2:6" x14ac:dyDescent="0.2">
      <c r="B15" s="35" t="s">
        <v>213</v>
      </c>
      <c r="C15" s="41">
        <v>98</v>
      </c>
      <c r="D15" s="37">
        <f t="shared" si="1"/>
        <v>0.93333333333333335</v>
      </c>
      <c r="E15" s="41">
        <v>7</v>
      </c>
      <c r="F15" s="37">
        <f t="shared" si="0"/>
        <v>6.6666666666666652E-2</v>
      </c>
    </row>
    <row r="16" spans="2:6" x14ac:dyDescent="0.2">
      <c r="B16" s="35" t="s">
        <v>215</v>
      </c>
      <c r="C16" s="41">
        <v>192</v>
      </c>
      <c r="D16" s="37">
        <f t="shared" si="1"/>
        <v>0.85333333333333339</v>
      </c>
      <c r="E16" s="41">
        <v>33</v>
      </c>
      <c r="F16" s="37">
        <f t="shared" si="0"/>
        <v>0.14666666666666661</v>
      </c>
    </row>
    <row r="17" spans="2:6" x14ac:dyDescent="0.2">
      <c r="B17" s="35" t="s">
        <v>216</v>
      </c>
      <c r="C17" s="41">
        <v>139</v>
      </c>
      <c r="D17" s="37">
        <f t="shared" si="1"/>
        <v>0.7808988764044944</v>
      </c>
      <c r="E17" s="41">
        <v>39</v>
      </c>
      <c r="F17" s="37">
        <f t="shared" si="0"/>
        <v>0.2191011235955056</v>
      </c>
    </row>
    <row r="18" spans="2:6" x14ac:dyDescent="0.2">
      <c r="B18" s="35" t="s">
        <v>214</v>
      </c>
      <c r="C18" s="41">
        <v>48</v>
      </c>
      <c r="D18" s="37">
        <f t="shared" si="1"/>
        <v>0.5393258426966292</v>
      </c>
      <c r="E18" s="41">
        <v>41</v>
      </c>
      <c r="F18" s="37">
        <f t="shared" si="0"/>
        <v>0.4606741573033708</v>
      </c>
    </row>
    <row r="22" spans="2:6" x14ac:dyDescent="0.2">
      <c r="B22" s="1"/>
      <c r="C22" s="5" t="s">
        <v>238</v>
      </c>
      <c r="D22" s="5" t="s">
        <v>249</v>
      </c>
      <c r="E22" s="48" t="s">
        <v>252</v>
      </c>
    </row>
    <row r="23" spans="2:6" x14ac:dyDescent="0.2">
      <c r="B23" s="34" t="s">
        <v>211</v>
      </c>
      <c r="C23" s="5">
        <f>SUM(C5:C6)</f>
        <v>491</v>
      </c>
      <c r="D23" s="5">
        <f>SUM(E5:E6)</f>
        <v>129</v>
      </c>
      <c r="E23" s="48"/>
    </row>
    <row r="24" spans="2:6" x14ac:dyDescent="0.2">
      <c r="B24" s="38" t="s">
        <v>55</v>
      </c>
      <c r="C24" s="48"/>
      <c r="D24" s="48"/>
      <c r="E24" s="47" t="s">
        <v>251</v>
      </c>
    </row>
    <row r="25" spans="2:6" x14ac:dyDescent="0.2">
      <c r="B25" s="49" t="s">
        <v>225</v>
      </c>
      <c r="C25" s="48" t="str">
        <f>C5 &amp; " (" &amp; ROUND(100*D5,1) &amp; "%)"</f>
        <v>260 (79%)</v>
      </c>
      <c r="D25" s="48" t="str">
        <f>E5 &amp; " (" &amp; ROUND(100*F5,1) &amp; "%)"</f>
        <v>69 (21%)</v>
      </c>
      <c r="E25" s="47"/>
    </row>
    <row r="26" spans="2:6" x14ac:dyDescent="0.2">
      <c r="B26" s="49" t="s">
        <v>226</v>
      </c>
      <c r="C26" s="48" t="str">
        <f>C6 &amp; " (" &amp; ROUND(100*D6,1) &amp; "%)"</f>
        <v>231 (79,4%)</v>
      </c>
      <c r="D26" s="48" t="str">
        <f>E6 &amp; " (" &amp; ROUND(100*F6,1) &amp; "%)"</f>
        <v>60 (20,6%)</v>
      </c>
      <c r="E26" s="47"/>
    </row>
    <row r="27" spans="2:6" x14ac:dyDescent="0.2">
      <c r="B27" s="38" t="s">
        <v>0</v>
      </c>
      <c r="C27" s="48"/>
      <c r="D27" s="48"/>
      <c r="E27" s="47" t="s">
        <v>253</v>
      </c>
    </row>
    <row r="28" spans="2:6" x14ac:dyDescent="0.2">
      <c r="B28" s="49" t="s">
        <v>219</v>
      </c>
      <c r="C28" s="48" t="str">
        <f t="shared" ref="C28:C38" si="2">C8 &amp; " (" &amp; ROUND(100*D8,1) &amp; "%)"</f>
        <v>14 (87,5%)</v>
      </c>
      <c r="D28" s="48" t="str">
        <f t="shared" ref="D28:D33" si="3">E8 &amp; " (" &amp; ROUND(100*F8,1) &amp; "%)"</f>
        <v>2 (12,5%)</v>
      </c>
      <c r="E28" s="47"/>
    </row>
    <row r="29" spans="2:6" x14ac:dyDescent="0.2">
      <c r="B29" s="49" t="s">
        <v>220</v>
      </c>
      <c r="C29" s="48" t="str">
        <f t="shared" si="2"/>
        <v>51 (86,4%)</v>
      </c>
      <c r="D29" s="48" t="str">
        <f t="shared" si="3"/>
        <v>8 (13,6%)</v>
      </c>
      <c r="E29" s="47"/>
    </row>
    <row r="30" spans="2:6" x14ac:dyDescent="0.2">
      <c r="B30" s="49" t="s">
        <v>221</v>
      </c>
      <c r="C30" s="48" t="str">
        <f t="shared" si="2"/>
        <v>85 (84,2%)</v>
      </c>
      <c r="D30" s="48" t="str">
        <f t="shared" si="3"/>
        <v>16 (15,8%)</v>
      </c>
      <c r="E30" s="47"/>
    </row>
    <row r="31" spans="2:6" x14ac:dyDescent="0.2">
      <c r="B31" s="49" t="s">
        <v>222</v>
      </c>
      <c r="C31" s="48" t="str">
        <f t="shared" si="2"/>
        <v>150 (86,7%)</v>
      </c>
      <c r="D31" s="48" t="str">
        <f t="shared" si="3"/>
        <v>23 (13,3%)</v>
      </c>
      <c r="E31" s="47"/>
    </row>
    <row r="32" spans="2:6" x14ac:dyDescent="0.2">
      <c r="B32" s="49" t="s">
        <v>223</v>
      </c>
      <c r="C32" s="48" t="str">
        <f t="shared" si="2"/>
        <v>120 (70,2%)</v>
      </c>
      <c r="D32" s="48" t="str">
        <f t="shared" si="3"/>
        <v>51 (29,8%)</v>
      </c>
      <c r="E32" s="47"/>
    </row>
    <row r="33" spans="2:5" x14ac:dyDescent="0.2">
      <c r="B33" s="49" t="s">
        <v>224</v>
      </c>
      <c r="C33" s="48" t="str">
        <f t="shared" si="2"/>
        <v>70 (71,4%)</v>
      </c>
      <c r="D33" s="48" t="str">
        <f t="shared" si="3"/>
        <v>28 (28,6%)</v>
      </c>
      <c r="E33" s="47"/>
    </row>
    <row r="34" spans="2:5" x14ac:dyDescent="0.2">
      <c r="B34" s="34" t="s">
        <v>212</v>
      </c>
      <c r="C34" s="48"/>
      <c r="D34" s="48"/>
      <c r="E34" s="47" t="s">
        <v>253</v>
      </c>
    </row>
    <row r="35" spans="2:5" x14ac:dyDescent="0.2">
      <c r="B35" s="49" t="s">
        <v>213</v>
      </c>
      <c r="C35" s="48" t="str">
        <f t="shared" si="2"/>
        <v>98 (93,3%)</v>
      </c>
      <c r="D35" s="48" t="str">
        <f>E15 &amp; " (" &amp; ROUND(100*F15,1) &amp; "%)"</f>
        <v>7 (6,7%)</v>
      </c>
      <c r="E35" s="47"/>
    </row>
    <row r="36" spans="2:5" x14ac:dyDescent="0.2">
      <c r="B36" s="49" t="s">
        <v>215</v>
      </c>
      <c r="C36" s="48" t="str">
        <f t="shared" si="2"/>
        <v>192 (85,3%)</v>
      </c>
      <c r="D36" s="48" t="str">
        <f>E16 &amp; " (" &amp; ROUND(100*F16,1) &amp; "%)"</f>
        <v>33 (14,7%)</v>
      </c>
      <c r="E36" s="47"/>
    </row>
    <row r="37" spans="2:5" x14ac:dyDescent="0.2">
      <c r="B37" s="49" t="s">
        <v>216</v>
      </c>
      <c r="C37" s="48" t="str">
        <f t="shared" si="2"/>
        <v>139 (78,1%)</v>
      </c>
      <c r="D37" s="48" t="str">
        <f>E17 &amp; " (" &amp; ROUND(100*F17,1) &amp; "%)"</f>
        <v>39 (21,9%)</v>
      </c>
      <c r="E37" s="47"/>
    </row>
    <row r="38" spans="2:5" x14ac:dyDescent="0.2">
      <c r="B38" s="49" t="s">
        <v>214</v>
      </c>
      <c r="C38" s="48" t="str">
        <f t="shared" si="2"/>
        <v>48 (53,9%)</v>
      </c>
      <c r="D38" s="48" t="str">
        <f>E18 &amp; " (" &amp; ROUND(100*F18,1) &amp; "%)"</f>
        <v>41 (46,1%)</v>
      </c>
      <c r="E38" s="47"/>
    </row>
  </sheetData>
  <mergeCells count="2"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ColWidth="10.6640625" defaultRowHeight="16" x14ac:dyDescent="0.2"/>
  <cols>
    <col min="1" max="2" width="10.6640625" style="1"/>
    <col min="3" max="6" width="13.5" style="5" customWidth="1"/>
    <col min="7" max="7" width="10.6640625" style="1"/>
    <col min="8" max="8" width="36" style="1" customWidth="1"/>
    <col min="9" max="16384" width="10.6640625" style="1"/>
  </cols>
  <sheetData>
    <row r="1" spans="1:8" x14ac:dyDescent="0.2">
      <c r="B1" s="1" t="s">
        <v>33</v>
      </c>
    </row>
    <row r="2" spans="1:8" x14ac:dyDescent="0.2">
      <c r="A2" s="1" t="s">
        <v>22</v>
      </c>
    </row>
    <row r="3" spans="1:8" ht="92" x14ac:dyDescent="0.2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40" x14ac:dyDescent="0.2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2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2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2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2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2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2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2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2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2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2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2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2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2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2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2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2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2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2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6" x14ac:dyDescent="0.2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2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2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2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2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2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2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2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2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2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2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2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2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2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2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2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2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2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2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7" t="s">
        <v>60</v>
      </c>
      <c r="F6" s="17" t="s">
        <v>66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2">
      <c r="B7" s="12"/>
      <c r="C7" s="21" t="s">
        <v>76</v>
      </c>
      <c r="D7" s="22" t="s">
        <v>71</v>
      </c>
      <c r="E7" s="19" t="s">
        <v>73</v>
      </c>
      <c r="F7" s="20">
        <v>572.9</v>
      </c>
      <c r="G7" s="17">
        <v>302.7</v>
      </c>
      <c r="H7" s="18" t="s">
        <v>80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20" t="s">
        <v>61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62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2">
      <c r="C10" s="21" t="s">
        <v>76</v>
      </c>
      <c r="D10" s="22" t="s">
        <v>71</v>
      </c>
      <c r="E10" s="19" t="s">
        <v>74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2">
      <c r="A11" t="s">
        <v>23</v>
      </c>
      <c r="C11" s="21" t="s">
        <v>69</v>
      </c>
      <c r="D11" s="22" t="s">
        <v>71</v>
      </c>
      <c r="E11" s="19" t="s">
        <v>63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64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2">
      <c r="C13" s="21" t="s">
        <v>76</v>
      </c>
      <c r="D13" s="22" t="s">
        <v>71</v>
      </c>
      <c r="E13" s="19" t="s">
        <v>75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2">
      <c r="A14" t="s">
        <v>23</v>
      </c>
      <c r="C14" s="21" t="s">
        <v>69</v>
      </c>
      <c r="D14" s="22" t="s">
        <v>71</v>
      </c>
      <c r="E14" s="18" t="s">
        <v>65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2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2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2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2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2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2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2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2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3" t="s">
        <v>81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ht="17" x14ac:dyDescent="0.2">
      <c r="B7" s="12"/>
      <c r="C7" s="21" t="s">
        <v>76</v>
      </c>
      <c r="D7" s="22" t="s">
        <v>71</v>
      </c>
      <c r="E7" s="23" t="s">
        <v>82</v>
      </c>
      <c r="F7" s="27">
        <v>15.5</v>
      </c>
      <c r="G7" s="28" t="s">
        <v>94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15" t="s">
        <v>83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2">
      <c r="B9" t="s">
        <v>78</v>
      </c>
      <c r="C9" s="21" t="s">
        <v>72</v>
      </c>
      <c r="D9" s="21" t="s">
        <v>70</v>
      </c>
      <c r="E9" s="16" t="s">
        <v>84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2">
      <c r="C10" s="21" t="s">
        <v>76</v>
      </c>
      <c r="D10" s="22" t="s">
        <v>71</v>
      </c>
      <c r="E10" s="24" t="s">
        <v>85</v>
      </c>
      <c r="F10" s="29">
        <v>6.9</v>
      </c>
      <c r="G10" s="29">
        <v>2.7</v>
      </c>
      <c r="H10" s="29" t="s">
        <v>92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2">
      <c r="A11" t="s">
        <v>23</v>
      </c>
      <c r="C11" s="21" t="s">
        <v>69</v>
      </c>
      <c r="D11" s="22" t="s">
        <v>71</v>
      </c>
      <c r="E11" s="25" t="s">
        <v>86</v>
      </c>
      <c r="F11" s="18" t="s">
        <v>90</v>
      </c>
      <c r="G11" s="18">
        <v>2.4</v>
      </c>
      <c r="H11" s="18">
        <v>3.6</v>
      </c>
      <c r="I11" s="18" t="s">
        <v>93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6" t="s">
        <v>87</v>
      </c>
      <c r="F12" s="18" t="s">
        <v>91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2">
      <c r="C13" s="21" t="s">
        <v>76</v>
      </c>
      <c r="D13" s="22" t="s">
        <v>71</v>
      </c>
      <c r="E13" s="26" t="s">
        <v>88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2">
      <c r="A14" t="s">
        <v>23</v>
      </c>
      <c r="C14" s="21" t="s">
        <v>69</v>
      </c>
      <c r="D14" s="22" t="s">
        <v>71</v>
      </c>
      <c r="E14" s="16" t="s">
        <v>89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2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2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2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2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2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2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2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2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7" t="s">
        <v>97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2">
      <c r="B7" s="12"/>
      <c r="C7" s="21" t="s">
        <v>76</v>
      </c>
      <c r="D7" s="22" t="s">
        <v>71</v>
      </c>
      <c r="E7" s="19" t="s">
        <v>98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20" t="s">
        <v>99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100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ht="17" x14ac:dyDescent="0.2">
      <c r="C10" s="21" t="s">
        <v>76</v>
      </c>
      <c r="D10" s="22" t="s">
        <v>71</v>
      </c>
      <c r="E10" s="20" t="s">
        <v>101</v>
      </c>
      <c r="F10" s="20">
        <v>61.4</v>
      </c>
      <c r="G10" s="20">
        <v>25.2</v>
      </c>
      <c r="H10" s="20" t="s">
        <v>95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ht="17" x14ac:dyDescent="0.2">
      <c r="A11" t="s">
        <v>23</v>
      </c>
      <c r="C11" s="21" t="s">
        <v>69</v>
      </c>
      <c r="D11" s="22" t="s">
        <v>71</v>
      </c>
      <c r="E11" s="20" t="s">
        <v>102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103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ht="17" x14ac:dyDescent="0.2">
      <c r="C13" s="21" t="s">
        <v>76</v>
      </c>
      <c r="D13" s="22" t="s">
        <v>71</v>
      </c>
      <c r="E13" s="20" t="s">
        <v>104</v>
      </c>
      <c r="F13" s="20">
        <v>68.8</v>
      </c>
      <c r="G13" s="20">
        <v>30.8</v>
      </c>
      <c r="H13" s="20">
        <v>45.6</v>
      </c>
      <c r="I13" s="20" t="s">
        <v>96</v>
      </c>
      <c r="K13" s="9" t="str">
        <f t="shared" si="0"/>
        <v xml:space="preserve"> &amp; Europa &amp; ECIS \cite{ECIS} &amp; 511.620 &amp; 68,8 &amp; 30,8 &amp; 45,6 &amp; 70,0\\</v>
      </c>
    </row>
    <row r="14" spans="1:11" ht="17" x14ac:dyDescent="0.2">
      <c r="A14" t="s">
        <v>23</v>
      </c>
      <c r="C14" s="21" t="s">
        <v>69</v>
      </c>
      <c r="D14" s="22" t="s">
        <v>71</v>
      </c>
      <c r="E14" s="20" t="s">
        <v>105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2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2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2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2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2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2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2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2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112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2">
      <c r="B7" s="12"/>
      <c r="C7" s="21" t="s">
        <v>76</v>
      </c>
      <c r="D7" s="22" t="s">
        <v>71</v>
      </c>
      <c r="E7" s="18" t="s">
        <v>113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114</v>
      </c>
      <c r="F8" s="30">
        <v>286.39999999999998</v>
      </c>
      <c r="G8" s="18" t="s">
        <v>108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115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2">
      <c r="C10" s="21" t="s">
        <v>76</v>
      </c>
      <c r="D10" s="22" t="s">
        <v>71</v>
      </c>
      <c r="E10" s="18" t="s">
        <v>116</v>
      </c>
      <c r="F10" s="18">
        <v>221.6</v>
      </c>
      <c r="G10" s="18">
        <v>86.4</v>
      </c>
      <c r="H10" s="18">
        <v>128.1</v>
      </c>
      <c r="I10" s="18" t="s">
        <v>107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117</v>
      </c>
      <c r="F11" s="18" t="s">
        <v>109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118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2">
      <c r="C13" s="21" t="s">
        <v>76</v>
      </c>
      <c r="D13" s="22" t="s">
        <v>71</v>
      </c>
      <c r="E13" s="19" t="s">
        <v>119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111</v>
      </c>
      <c r="F14" s="18" t="s">
        <v>110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2">
      <c r="B20" t="s">
        <v>58</v>
      </c>
      <c r="C20" t="s">
        <v>59</v>
      </c>
    </row>
    <row r="21" spans="2:6" x14ac:dyDescent="0.2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2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2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2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2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2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2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2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2">
      <c r="B29" s="18" t="s">
        <v>111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22.5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125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2">
      <c r="B7" s="12"/>
      <c r="C7" s="21" t="s">
        <v>76</v>
      </c>
      <c r="D7" s="22" t="s">
        <v>71</v>
      </c>
      <c r="E7" s="29" t="s">
        <v>126</v>
      </c>
      <c r="F7" s="29" t="s">
        <v>121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127</v>
      </c>
      <c r="F8" s="18">
        <v>15.6</v>
      </c>
      <c r="G8" s="18" t="s">
        <v>90</v>
      </c>
      <c r="H8" s="18">
        <v>10.7</v>
      </c>
      <c r="I8" s="18" t="s">
        <v>122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128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2">
      <c r="C10" s="21" t="s">
        <v>76</v>
      </c>
      <c r="D10" s="22" t="s">
        <v>71</v>
      </c>
      <c r="E10" s="29" t="s">
        <v>129</v>
      </c>
      <c r="F10" s="29" t="s">
        <v>90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130</v>
      </c>
      <c r="F11" s="18">
        <v>6.6</v>
      </c>
      <c r="G11" s="18" t="s">
        <v>120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131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2">
      <c r="C13" s="21" t="s">
        <v>76</v>
      </c>
      <c r="D13" s="22" t="s">
        <v>71</v>
      </c>
      <c r="E13" s="29" t="s">
        <v>124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123</v>
      </c>
      <c r="F14" s="18" t="s">
        <v>91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2">
      <c r="B20" t="s">
        <v>58</v>
      </c>
      <c r="C20" t="s">
        <v>59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6" x14ac:dyDescent="0.2"/>
  <cols>
    <col min="3" max="3" width="13.83203125" bestFit="1" customWidth="1"/>
    <col min="4" max="4" width="18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133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2">
      <c r="B7" s="12"/>
      <c r="C7" s="21" t="s">
        <v>76</v>
      </c>
      <c r="D7" s="22" t="s">
        <v>71</v>
      </c>
      <c r="E7" s="18" t="s">
        <v>134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135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136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2">
      <c r="C10" s="21" t="s">
        <v>76</v>
      </c>
      <c r="D10" s="22" t="s">
        <v>71</v>
      </c>
      <c r="E10" s="18" t="s">
        <v>137</v>
      </c>
      <c r="F10" s="18">
        <v>29.900000000000002</v>
      </c>
      <c r="G10" s="18" t="s">
        <v>132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138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139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2">
      <c r="C13" s="21" t="s">
        <v>76</v>
      </c>
      <c r="D13" s="22" t="s">
        <v>71</v>
      </c>
      <c r="E13" s="18" t="s">
        <v>140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141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2">
      <c r="B20" t="s">
        <v>58</v>
      </c>
      <c r="C20" t="s">
        <v>59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tabSelected="1" zoomScale="130" zoomScaleNormal="130" workbookViewId="0">
      <selection activeCell="C9" sqref="C9"/>
    </sheetView>
  </sheetViews>
  <sheetFormatPr baseColWidth="10" defaultRowHeight="16" x14ac:dyDescent="0.2"/>
  <cols>
    <col min="3" max="3" width="20" bestFit="1" customWidth="1"/>
    <col min="4" max="4" width="17.1640625" customWidth="1"/>
    <col min="5" max="5" width="13.83203125" bestFit="1" customWidth="1"/>
  </cols>
  <sheetData>
    <row r="3" spans="1:11" x14ac:dyDescent="0.2">
      <c r="A3" t="s">
        <v>152</v>
      </c>
      <c r="B3" t="s">
        <v>22</v>
      </c>
    </row>
    <row r="4" spans="1:11" x14ac:dyDescent="0.2">
      <c r="B4" t="s">
        <v>23</v>
      </c>
      <c r="F4" t="s">
        <v>148</v>
      </c>
      <c r="H4" t="s">
        <v>149</v>
      </c>
      <c r="K4" s="9"/>
    </row>
    <row r="5" spans="1:11" x14ac:dyDescent="0.2">
      <c r="B5" t="s">
        <v>23</v>
      </c>
      <c r="C5" t="s">
        <v>151</v>
      </c>
      <c r="D5" t="s">
        <v>55</v>
      </c>
      <c r="E5" t="s">
        <v>68</v>
      </c>
      <c r="F5" t="s">
        <v>56</v>
      </c>
      <c r="G5" t="s">
        <v>147</v>
      </c>
      <c r="H5" t="s">
        <v>56</v>
      </c>
      <c r="I5" t="s">
        <v>147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ht="17" x14ac:dyDescent="0.2">
      <c r="C6" t="s">
        <v>146</v>
      </c>
      <c r="D6" t="s">
        <v>77</v>
      </c>
      <c r="E6" s="21" t="s">
        <v>72</v>
      </c>
      <c r="F6" s="31" t="s">
        <v>158</v>
      </c>
      <c r="G6" s="31">
        <v>145.6</v>
      </c>
      <c r="H6" s="31" t="s">
        <v>210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ht="17" x14ac:dyDescent="0.2">
      <c r="D7" s="12"/>
      <c r="E7" s="21" t="s">
        <v>76</v>
      </c>
      <c r="F7" s="31" t="s">
        <v>159</v>
      </c>
      <c r="G7" s="31">
        <v>418.4</v>
      </c>
      <c r="H7" s="31" t="s">
        <v>209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ht="17" x14ac:dyDescent="0.2">
      <c r="A8" t="s">
        <v>23</v>
      </c>
      <c r="D8" s="12"/>
      <c r="E8" s="21" t="s">
        <v>69</v>
      </c>
      <c r="F8" s="31" t="s">
        <v>160</v>
      </c>
      <c r="G8" s="31" t="s">
        <v>153</v>
      </c>
      <c r="H8" s="31" t="s">
        <v>208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ht="17" x14ac:dyDescent="0.2">
      <c r="D9" t="s">
        <v>78</v>
      </c>
      <c r="E9" s="21" t="s">
        <v>72</v>
      </c>
      <c r="F9" s="31" t="s">
        <v>161</v>
      </c>
      <c r="G9" s="31">
        <v>150.4</v>
      </c>
      <c r="H9" s="31" t="s">
        <v>207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ht="17" x14ac:dyDescent="0.2">
      <c r="E10" s="21" t="s">
        <v>76</v>
      </c>
      <c r="F10" s="31" t="s">
        <v>162</v>
      </c>
      <c r="G10" s="31">
        <v>373.4</v>
      </c>
      <c r="H10" s="31" t="s">
        <v>206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ht="17" x14ac:dyDescent="0.2">
      <c r="A11" t="s">
        <v>23</v>
      </c>
      <c r="E11" s="21" t="s">
        <v>69</v>
      </c>
      <c r="F11" s="31" t="s">
        <v>163</v>
      </c>
      <c r="G11" s="31" t="s">
        <v>154</v>
      </c>
      <c r="H11" s="31" t="s">
        <v>205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ht="17" x14ac:dyDescent="0.2">
      <c r="D12" t="s">
        <v>79</v>
      </c>
      <c r="E12" s="21" t="s">
        <v>72</v>
      </c>
      <c r="F12" s="31" t="s">
        <v>167</v>
      </c>
      <c r="G12" s="31" t="s">
        <v>155</v>
      </c>
      <c r="H12" s="31" t="s">
        <v>204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ht="17" x14ac:dyDescent="0.2">
      <c r="E13" s="21" t="s">
        <v>76</v>
      </c>
      <c r="F13" s="31" t="s">
        <v>166</v>
      </c>
      <c r="G13" s="31">
        <v>395.1</v>
      </c>
      <c r="H13" s="31" t="s">
        <v>203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ht="17" x14ac:dyDescent="0.2">
      <c r="B14" t="s">
        <v>23</v>
      </c>
      <c r="E14" s="21" t="s">
        <v>69</v>
      </c>
      <c r="F14" s="31" t="s">
        <v>164</v>
      </c>
      <c r="G14" s="31">
        <v>409.5</v>
      </c>
      <c r="H14" s="31" t="s">
        <v>202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ht="17" x14ac:dyDescent="0.2">
      <c r="C15" t="s">
        <v>145</v>
      </c>
      <c r="D15" t="s">
        <v>77</v>
      </c>
      <c r="E15" s="21" t="s">
        <v>72</v>
      </c>
      <c r="F15" s="32" t="s">
        <v>165</v>
      </c>
      <c r="G15" s="32">
        <v>6.1</v>
      </c>
      <c r="H15" s="32" t="s">
        <v>201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ht="17" x14ac:dyDescent="0.2">
      <c r="D16" s="12"/>
      <c r="E16" s="21" t="s">
        <v>76</v>
      </c>
      <c r="F16" s="33" t="s">
        <v>168</v>
      </c>
      <c r="G16" s="33">
        <v>5.9</v>
      </c>
      <c r="H16" s="32" t="s">
        <v>200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2">
      <c r="A17" t="s">
        <v>23</v>
      </c>
      <c r="D17" s="12"/>
      <c r="E17" s="21" t="s">
        <v>69</v>
      </c>
      <c r="F17" s="33" t="s">
        <v>169</v>
      </c>
      <c r="G17" s="33">
        <v>8.5</v>
      </c>
      <c r="H17" s="33" t="s">
        <v>199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ht="17" x14ac:dyDescent="0.2">
      <c r="D18" t="s">
        <v>78</v>
      </c>
      <c r="E18" s="21" t="s">
        <v>72</v>
      </c>
      <c r="F18" s="32" t="s">
        <v>170</v>
      </c>
      <c r="G18" s="32">
        <v>2.6</v>
      </c>
      <c r="H18" s="32" t="s">
        <v>198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ht="17" x14ac:dyDescent="0.2">
      <c r="E19" s="21" t="s">
        <v>76</v>
      </c>
      <c r="F19" s="33" t="s">
        <v>171</v>
      </c>
      <c r="G19" s="33">
        <v>2.5</v>
      </c>
      <c r="H19" s="32" t="s">
        <v>197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2">
      <c r="A20" t="s">
        <v>23</v>
      </c>
      <c r="E20" s="21" t="s">
        <v>69</v>
      </c>
      <c r="F20" s="33">
        <v>580</v>
      </c>
      <c r="G20" s="33">
        <v>2.5</v>
      </c>
      <c r="H20" s="33" t="s">
        <v>196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ht="17" x14ac:dyDescent="0.2">
      <c r="D21" t="s">
        <v>79</v>
      </c>
      <c r="E21" s="21" t="s">
        <v>72</v>
      </c>
      <c r="F21" s="32" t="s">
        <v>172</v>
      </c>
      <c r="G21" s="32">
        <v>4.4000000000000004</v>
      </c>
      <c r="H21" s="32" t="s">
        <v>195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ht="17" x14ac:dyDescent="0.2">
      <c r="E22" s="21" t="s">
        <v>76</v>
      </c>
      <c r="F22" s="33" t="s">
        <v>173</v>
      </c>
      <c r="G22" s="33">
        <v>4.2</v>
      </c>
      <c r="H22" s="32" t="s">
        <v>194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2">
      <c r="B23" t="s">
        <v>23</v>
      </c>
      <c r="E23" s="21" t="s">
        <v>69</v>
      </c>
      <c r="F23" s="33" t="s">
        <v>174</v>
      </c>
      <c r="G23" s="33">
        <v>5.4</v>
      </c>
      <c r="H23" s="33" t="s">
        <v>193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ht="17" x14ac:dyDescent="0.2">
      <c r="C24" t="s">
        <v>150</v>
      </c>
      <c r="D24" t="s">
        <v>77</v>
      </c>
      <c r="E24" s="21" t="s">
        <v>72</v>
      </c>
      <c r="F24" s="32" t="s">
        <v>175</v>
      </c>
      <c r="G24" s="32">
        <v>19.5</v>
      </c>
      <c r="H24" s="32" t="s">
        <v>192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ht="17" x14ac:dyDescent="0.2">
      <c r="D25" s="12"/>
      <c r="E25" s="21" t="s">
        <v>76</v>
      </c>
      <c r="F25" s="33" t="s">
        <v>176</v>
      </c>
      <c r="G25" s="33">
        <v>59.3</v>
      </c>
      <c r="H25" s="32" t="s">
        <v>191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2">
      <c r="A26" t="s">
        <v>23</v>
      </c>
      <c r="D26" s="12"/>
      <c r="E26" s="21" t="s">
        <v>69</v>
      </c>
      <c r="F26" s="33" t="s">
        <v>177</v>
      </c>
      <c r="G26" s="33">
        <v>79.400000000000006</v>
      </c>
      <c r="H26" s="33" t="s">
        <v>190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ht="17" x14ac:dyDescent="0.2">
      <c r="D27" t="s">
        <v>78</v>
      </c>
      <c r="E27" s="21" t="s">
        <v>72</v>
      </c>
      <c r="F27" s="32" t="s">
        <v>178</v>
      </c>
      <c r="G27" s="32" t="s">
        <v>156</v>
      </c>
      <c r="H27" s="32" t="s">
        <v>189</v>
      </c>
      <c r="I27" s="32" t="s">
        <v>157</v>
      </c>
      <c r="K27" s="9" t="str">
        <f t="shared" si="0"/>
        <v xml:space="preserve"> &amp; \multirow{3}{*}{Mujeres} &amp; Mundo &amp; 606.377 &amp; 16,0 &amp; 2.194.309 &amp; 58,0\\</v>
      </c>
    </row>
    <row r="28" spans="1:11" ht="17" x14ac:dyDescent="0.2">
      <c r="E28" s="21" t="s">
        <v>76</v>
      </c>
      <c r="F28" s="33" t="s">
        <v>179</v>
      </c>
      <c r="G28" s="33">
        <v>46.6</v>
      </c>
      <c r="H28" s="32" t="s">
        <v>188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2">
      <c r="A29" t="s">
        <v>23</v>
      </c>
      <c r="E29" s="21" t="s">
        <v>69</v>
      </c>
      <c r="F29" s="33" t="s">
        <v>180</v>
      </c>
      <c r="G29" s="33">
        <v>48.5</v>
      </c>
      <c r="H29" s="33" t="s">
        <v>187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ht="17" x14ac:dyDescent="0.2">
      <c r="D30" t="s">
        <v>79</v>
      </c>
      <c r="E30" s="21" t="s">
        <v>72</v>
      </c>
      <c r="F30" s="32" t="s">
        <v>181</v>
      </c>
      <c r="G30" s="32">
        <v>17.8</v>
      </c>
      <c r="H30" s="32" t="s">
        <v>186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ht="17" x14ac:dyDescent="0.2">
      <c r="E31" s="21" t="s">
        <v>76</v>
      </c>
      <c r="F31" s="33" t="s">
        <v>182</v>
      </c>
      <c r="G31" s="33">
        <v>52.7</v>
      </c>
      <c r="H31" s="32" t="s">
        <v>185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2">
      <c r="B32" t="s">
        <v>23</v>
      </c>
      <c r="E32" s="21" t="s">
        <v>69</v>
      </c>
      <c r="F32" s="33" t="s">
        <v>183</v>
      </c>
      <c r="G32" s="33">
        <v>63.6</v>
      </c>
      <c r="H32" s="33" t="s">
        <v>184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ref</vt:lpstr>
      <vt:lpstr>Tabla 1 - Poblaciones estándar</vt:lpstr>
      <vt:lpstr>Tabla 2 - Incidencia total EPNM</vt:lpstr>
      <vt:lpstr>Tabla 3 - Incidencia hígado</vt:lpstr>
      <vt:lpstr>Tabla 4 - Incidencia CR</vt:lpstr>
      <vt:lpstr>Tabla 5 - Mortalidad total EPNM</vt:lpstr>
      <vt:lpstr>Tabla 6 - Mortalidad hígado</vt:lpstr>
      <vt:lpstr>Tabla 7 - Mortalidad CR</vt:lpstr>
      <vt:lpstr>Tabla 8 - Prevalencia</vt:lpstr>
      <vt:lpstr>Tabla 9 - Hígado datos clínicos</vt:lpstr>
      <vt:lpstr>Tabla 10 - Hígado estado vital</vt:lpstr>
      <vt:lpstr>Tabla 11 - CR datos clínicos</vt:lpstr>
      <vt:lpstr>Tabla 12 - CR estado vital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2020-07-12T11:36:19Z</dcterms:modified>
</cp:coreProperties>
</file>