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9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Q52" i="1"/>
  <c r="Q53" i="1"/>
  <c r="Q54" i="1"/>
  <c r="Q55" i="1"/>
  <c r="Q56" i="1"/>
  <c r="Q57" i="1"/>
  <c r="Q58" i="1"/>
  <c r="Q59" i="1"/>
  <c r="Q60" i="1"/>
  <c r="Q51" i="1"/>
  <c r="P58" i="1"/>
  <c r="P59" i="1"/>
  <c r="P60" i="1"/>
  <c r="P52" i="1"/>
  <c r="P53" i="1"/>
  <c r="P54" i="1"/>
  <c r="P55" i="1"/>
  <c r="P56" i="1"/>
  <c r="P57" i="1"/>
  <c r="P51" i="1"/>
  <c r="O52" i="1"/>
  <c r="O53" i="1"/>
  <c r="O54" i="1"/>
  <c r="O55" i="1"/>
  <c r="O56" i="1"/>
  <c r="O57" i="1"/>
  <c r="O58" i="1"/>
  <c r="O59" i="1"/>
  <c r="O60" i="1"/>
  <c r="O51" i="1"/>
  <c r="M52" i="1"/>
  <c r="M53" i="1"/>
  <c r="M54" i="1"/>
  <c r="M55" i="1"/>
  <c r="M56" i="1"/>
  <c r="M57" i="1"/>
  <c r="M58" i="1"/>
  <c r="M59" i="1"/>
  <c r="M60" i="1"/>
  <c r="M51" i="1"/>
  <c r="J52" i="1"/>
  <c r="J53" i="1"/>
  <c r="J54" i="1"/>
  <c r="J55" i="1"/>
  <c r="J56" i="1"/>
  <c r="J57" i="1"/>
  <c r="J58" i="1"/>
  <c r="J59" i="1"/>
  <c r="J60" i="1"/>
  <c r="J51" i="1"/>
  <c r="Q22" i="1"/>
  <c r="Q23" i="1"/>
  <c r="Q24" i="1"/>
  <c r="Q25" i="1"/>
  <c r="Q21" i="1"/>
  <c r="L20" i="1"/>
  <c r="C12" i="1"/>
  <c r="D12" i="1"/>
  <c r="B12" i="1"/>
  <c r="C11" i="1"/>
  <c r="D11" i="1"/>
  <c r="B11" i="1"/>
  <c r="L17" i="1"/>
  <c r="L16" i="1"/>
</calcChain>
</file>

<file path=xl/sharedStrings.xml><?xml version="1.0" encoding="utf-8"?>
<sst xmlns="http://schemas.openxmlformats.org/spreadsheetml/2006/main" count="26" uniqueCount="23">
  <si>
    <t>Liters for 2 week switch</t>
  </si>
  <si>
    <t>Liters for 3 week switch</t>
  </si>
  <si>
    <t>liters for two sheep</t>
  </si>
  <si>
    <t>CFS</t>
  </si>
  <si>
    <t>Ingles Creek</t>
  </si>
  <si>
    <t>West Fork</t>
  </si>
  <si>
    <t>Liters</t>
  </si>
  <si>
    <t>Gallons</t>
  </si>
  <si>
    <t>Gallon/B</t>
  </si>
  <si>
    <t>Barrel</t>
  </si>
  <si>
    <t>17 ft truck</t>
  </si>
  <si>
    <t>$30/day</t>
  </si>
  <si>
    <t>26 ft truck</t>
  </si>
  <si>
    <t>$40/day</t>
  </si>
  <si>
    <t>*note that 20 and 24 ft trucks have lower gwv's than 17 ft trucks</t>
  </si>
  <si>
    <t>Weight</t>
  </si>
  <si>
    <t>55gl Drums</t>
  </si>
  <si>
    <t>Drum cost</t>
  </si>
  <si>
    <t>Vehicle Cost</t>
  </si>
  <si>
    <t>Mileage $</t>
  </si>
  <si>
    <t>Gas $</t>
  </si>
  <si>
    <t>Total</t>
  </si>
  <si>
    <t>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</si>
</sst>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165" fontId="0" fillId="0" borderId="0" xfId="1" applyNumberFormat="1" applyFont="1"/>
    <xf numFmtId="166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6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Sheet1!$B$5:$D$5</c:f>
              <c:strCache>
                <c:ptCount val="3"/>
                <c:pt idx="0">
                  <c:v>CFS</c:v>
                </c:pt>
                <c:pt idx="1">
                  <c:v>Ingles Creek</c:v>
                </c:pt>
                <c:pt idx="2">
                  <c:v>West Fork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-5.412</c:v>
                </c:pt>
                <c:pt idx="1">
                  <c:v>-18.08225</c:v>
                </c:pt>
                <c:pt idx="2">
                  <c:v>-18.56525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649432"/>
        <c:axId val="-2143608408"/>
      </c:barChart>
      <c:catAx>
        <c:axId val="-2143649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Water sources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43608408"/>
        <c:crosses val="autoZero"/>
        <c:auto val="1"/>
        <c:lblAlgn val="ctr"/>
        <c:lblOffset val="100"/>
        <c:noMultiLvlLbl val="0"/>
      </c:catAx>
      <c:valAx>
        <c:axId val="-21436084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Isotopic depletion vs. VSMOW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43649432"/>
        <c:crosses val="autoZero"/>
        <c:crossBetween val="between"/>
        <c:majorUnit val="4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15</xdr:row>
      <xdr:rowOff>38100</xdr:rowOff>
    </xdr:from>
    <xdr:to>
      <xdr:col>9</xdr:col>
      <xdr:colOff>762000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61"/>
  <sheetViews>
    <sheetView tabSelected="1" topLeftCell="A25" workbookViewId="0">
      <selection activeCell="D58" sqref="D58"/>
    </sheetView>
  </sheetViews>
  <sheetFormatPr baseColWidth="10" defaultRowHeight="15" x14ac:dyDescent="0"/>
  <sheetData>
    <row r="5" spans="2:15">
      <c r="B5" s="1" t="s">
        <v>3</v>
      </c>
      <c r="C5" s="1" t="s">
        <v>4</v>
      </c>
      <c r="D5" s="1" t="s">
        <v>5</v>
      </c>
    </row>
    <row r="6" spans="2:15">
      <c r="B6">
        <v>-5.45</v>
      </c>
      <c r="C6">
        <v>-18.024999999999999</v>
      </c>
      <c r="D6">
        <v>-18.565999999999999</v>
      </c>
    </row>
    <row r="7" spans="2:15">
      <c r="B7">
        <v>-5.4020000000000001</v>
      </c>
      <c r="C7">
        <v>-18.074000000000002</v>
      </c>
      <c r="D7">
        <v>-18.568000000000001</v>
      </c>
    </row>
    <row r="8" spans="2:15">
      <c r="B8">
        <v>-5.4290000000000003</v>
      </c>
      <c r="C8">
        <v>-18.015999999999998</v>
      </c>
      <c r="D8">
        <v>-18.614999999999998</v>
      </c>
    </row>
    <row r="9" spans="2:15">
      <c r="B9">
        <v>-5.367</v>
      </c>
      <c r="C9">
        <v>-18.213999999999999</v>
      </c>
      <c r="D9">
        <v>-18.512</v>
      </c>
    </row>
    <row r="11" spans="2:15">
      <c r="B11">
        <f>AVERAGE(B6:B9)</f>
        <v>-5.4119999999999999</v>
      </c>
      <c r="C11">
        <f t="shared" ref="C11:D11" si="0">AVERAGE(C6:C9)</f>
        <v>-18.082250000000002</v>
      </c>
      <c r="D11">
        <f t="shared" si="0"/>
        <v>-18.565249999999999</v>
      </c>
    </row>
    <row r="12" spans="2:15">
      <c r="B12">
        <f>STDEV(B6:B9)</f>
        <v>3.5860842154082313E-2</v>
      </c>
      <c r="C12">
        <f t="shared" ref="C12:D12" si="1">STDEV(C6:C9)</f>
        <v>9.1456273704978844E-2</v>
      </c>
      <c r="D12">
        <f t="shared" si="1"/>
        <v>4.2106016988865153E-2</v>
      </c>
    </row>
    <row r="14" spans="2:15">
      <c r="L14">
        <v>25</v>
      </c>
      <c r="O14">
        <v>10</v>
      </c>
    </row>
    <row r="15" spans="2:15">
      <c r="L15">
        <v>14</v>
      </c>
    </row>
    <row r="16" spans="2:15">
      <c r="L16">
        <f>L14*L15</f>
        <v>350</v>
      </c>
      <c r="M16" t="s">
        <v>0</v>
      </c>
    </row>
    <row r="17" spans="12:17">
      <c r="L17">
        <f>L14*21</f>
        <v>525</v>
      </c>
      <c r="M17" t="s">
        <v>1</v>
      </c>
      <c r="O17">
        <v>1000</v>
      </c>
      <c r="P17" t="s">
        <v>2</v>
      </c>
    </row>
    <row r="19" spans="12:17">
      <c r="L19">
        <v>1525</v>
      </c>
      <c r="M19" t="s">
        <v>6</v>
      </c>
    </row>
    <row r="20" spans="12:17">
      <c r="L20">
        <f>L19/3.8</f>
        <v>401.31578947368422</v>
      </c>
      <c r="M20" t="s">
        <v>7</v>
      </c>
      <c r="P20" t="s">
        <v>8</v>
      </c>
      <c r="Q20" t="s">
        <v>9</v>
      </c>
    </row>
    <row r="21" spans="12:17">
      <c r="O21">
        <v>1000</v>
      </c>
      <c r="P21">
        <v>50</v>
      </c>
      <c r="Q21">
        <f>1000/P21</f>
        <v>20</v>
      </c>
    </row>
    <row r="22" spans="12:17">
      <c r="P22">
        <v>40</v>
      </c>
      <c r="Q22">
        <f t="shared" ref="Q22:Q25" si="2">1000/P22</f>
        <v>25</v>
      </c>
    </row>
    <row r="23" spans="12:17">
      <c r="P23">
        <v>30</v>
      </c>
      <c r="Q23">
        <f t="shared" si="2"/>
        <v>33.333333333333336</v>
      </c>
    </row>
    <row r="24" spans="12:17">
      <c r="P24">
        <v>20</v>
      </c>
      <c r="Q24">
        <f t="shared" si="2"/>
        <v>50</v>
      </c>
    </row>
    <row r="25" spans="12:17">
      <c r="P25">
        <v>15</v>
      </c>
      <c r="Q25">
        <f t="shared" si="2"/>
        <v>66.666666666666671</v>
      </c>
    </row>
    <row r="50" spans="4:18">
      <c r="H50" t="s">
        <v>16</v>
      </c>
      <c r="I50" t="s">
        <v>7</v>
      </c>
      <c r="J50" t="s">
        <v>15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</row>
    <row r="51" spans="4:18">
      <c r="H51">
        <v>1</v>
      </c>
      <c r="I51">
        <v>1</v>
      </c>
      <c r="J51" s="2">
        <f>I51*8.33</f>
        <v>8.33</v>
      </c>
      <c r="M51" s="3">
        <f>H51*37</f>
        <v>37</v>
      </c>
      <c r="N51" s="3">
        <v>120</v>
      </c>
      <c r="O51" s="3">
        <f>140*0.7</f>
        <v>98</v>
      </c>
      <c r="P51" s="3">
        <f>14*4</f>
        <v>56</v>
      </c>
      <c r="Q51" s="3">
        <f>SUM(M51:P51)</f>
        <v>311</v>
      </c>
    </row>
    <row r="52" spans="4:18">
      <c r="H52">
        <v>1</v>
      </c>
      <c r="I52">
        <v>10</v>
      </c>
      <c r="J52" s="2">
        <f t="shared" ref="J52:J61" si="3">I52*8.33</f>
        <v>83.3</v>
      </c>
      <c r="M52" s="3">
        <f t="shared" ref="M52:M60" si="4">H52*37</f>
        <v>37</v>
      </c>
      <c r="N52" s="3">
        <v>120</v>
      </c>
      <c r="O52" s="3">
        <f t="shared" ref="O52:O60" si="5">140*0.7</f>
        <v>98</v>
      </c>
      <c r="P52" s="3">
        <f t="shared" ref="P52:P60" si="6">14*4</f>
        <v>56</v>
      </c>
      <c r="Q52" s="3">
        <f t="shared" ref="Q52:Q60" si="7">SUM(M52:P52)</f>
        <v>311</v>
      </c>
    </row>
    <row r="53" spans="4:18">
      <c r="H53">
        <v>2</v>
      </c>
      <c r="I53">
        <v>100</v>
      </c>
      <c r="J53" s="2">
        <f t="shared" si="3"/>
        <v>833</v>
      </c>
      <c r="M53" s="3">
        <f t="shared" si="4"/>
        <v>74</v>
      </c>
      <c r="N53" s="3">
        <v>120</v>
      </c>
      <c r="O53" s="3">
        <f t="shared" si="5"/>
        <v>98</v>
      </c>
      <c r="P53" s="3">
        <f t="shared" si="6"/>
        <v>56</v>
      </c>
      <c r="Q53" s="3">
        <f t="shared" si="7"/>
        <v>348</v>
      </c>
    </row>
    <row r="54" spans="4:18">
      <c r="H54">
        <v>8</v>
      </c>
      <c r="I54">
        <v>400</v>
      </c>
      <c r="J54" s="2">
        <f t="shared" si="3"/>
        <v>3332</v>
      </c>
      <c r="M54" s="3">
        <f t="shared" si="4"/>
        <v>296</v>
      </c>
      <c r="N54" s="3">
        <v>120</v>
      </c>
      <c r="O54" s="3">
        <f t="shared" si="5"/>
        <v>98</v>
      </c>
      <c r="P54" s="3">
        <f t="shared" si="6"/>
        <v>56</v>
      </c>
      <c r="Q54" s="3">
        <f t="shared" si="7"/>
        <v>570</v>
      </c>
    </row>
    <row r="55" spans="4:18">
      <c r="H55">
        <v>10</v>
      </c>
      <c r="I55">
        <v>500</v>
      </c>
      <c r="J55" s="2">
        <f t="shared" si="3"/>
        <v>4165</v>
      </c>
      <c r="M55" s="3">
        <f t="shared" si="4"/>
        <v>370</v>
      </c>
      <c r="N55" s="3">
        <v>120</v>
      </c>
      <c r="O55" s="3">
        <f t="shared" si="5"/>
        <v>98</v>
      </c>
      <c r="P55" s="3">
        <f t="shared" si="6"/>
        <v>56</v>
      </c>
      <c r="Q55" s="3">
        <f t="shared" si="7"/>
        <v>644</v>
      </c>
    </row>
    <row r="56" spans="4:18">
      <c r="H56">
        <v>11</v>
      </c>
      <c r="I56">
        <v>600</v>
      </c>
      <c r="J56" s="2">
        <f t="shared" si="3"/>
        <v>4998</v>
      </c>
      <c r="M56" s="3">
        <f t="shared" si="4"/>
        <v>407</v>
      </c>
      <c r="N56" s="3">
        <v>120</v>
      </c>
      <c r="O56" s="3">
        <f t="shared" si="5"/>
        <v>98</v>
      </c>
      <c r="P56" s="3">
        <f t="shared" si="6"/>
        <v>56</v>
      </c>
      <c r="Q56" s="3">
        <f t="shared" si="7"/>
        <v>681</v>
      </c>
    </row>
    <row r="57" spans="4:18">
      <c r="D57">
        <f>55*13</f>
        <v>715</v>
      </c>
      <c r="H57" s="4">
        <v>13</v>
      </c>
      <c r="I57" s="4">
        <v>700</v>
      </c>
      <c r="J57" s="5">
        <f t="shared" si="3"/>
        <v>5831</v>
      </c>
      <c r="K57" s="4" t="s">
        <v>10</v>
      </c>
      <c r="L57" s="4" t="s">
        <v>11</v>
      </c>
      <c r="M57" s="6">
        <f t="shared" si="4"/>
        <v>481</v>
      </c>
      <c r="N57" s="6">
        <v>120</v>
      </c>
      <c r="O57" s="6">
        <f t="shared" si="5"/>
        <v>98</v>
      </c>
      <c r="P57" s="6">
        <f t="shared" si="6"/>
        <v>56</v>
      </c>
      <c r="Q57" s="6">
        <f t="shared" si="7"/>
        <v>755</v>
      </c>
    </row>
    <row r="58" spans="4:18">
      <c r="H58">
        <v>15</v>
      </c>
      <c r="I58">
        <v>800</v>
      </c>
      <c r="J58" s="2">
        <f t="shared" si="3"/>
        <v>6664</v>
      </c>
      <c r="K58" t="s">
        <v>12</v>
      </c>
      <c r="L58" t="s">
        <v>13</v>
      </c>
      <c r="M58" s="3">
        <f t="shared" si="4"/>
        <v>555</v>
      </c>
      <c r="N58" s="3">
        <v>160</v>
      </c>
      <c r="O58" s="3">
        <f t="shared" si="5"/>
        <v>98</v>
      </c>
      <c r="P58" s="3">
        <f>14*4</f>
        <v>56</v>
      </c>
      <c r="Q58" s="3">
        <f t="shared" si="7"/>
        <v>869</v>
      </c>
    </row>
    <row r="59" spans="4:18">
      <c r="H59">
        <v>17</v>
      </c>
      <c r="I59">
        <v>900</v>
      </c>
      <c r="J59" s="2">
        <f t="shared" si="3"/>
        <v>7497</v>
      </c>
      <c r="K59" t="s">
        <v>12</v>
      </c>
      <c r="L59" t="s">
        <v>13</v>
      </c>
      <c r="M59" s="3">
        <f t="shared" si="4"/>
        <v>629</v>
      </c>
      <c r="N59" s="3">
        <v>160</v>
      </c>
      <c r="O59" s="3">
        <f t="shared" si="5"/>
        <v>98</v>
      </c>
      <c r="P59" s="3">
        <f t="shared" si="6"/>
        <v>56</v>
      </c>
      <c r="Q59" s="3">
        <f t="shared" si="7"/>
        <v>943</v>
      </c>
    </row>
    <row r="60" spans="4:18">
      <c r="H60">
        <v>19</v>
      </c>
      <c r="I60">
        <v>1000</v>
      </c>
      <c r="J60" s="2">
        <f t="shared" si="3"/>
        <v>8330</v>
      </c>
      <c r="M60" s="3">
        <f t="shared" si="4"/>
        <v>703</v>
      </c>
      <c r="N60" s="3">
        <v>160</v>
      </c>
      <c r="O60" s="3">
        <f t="shared" si="5"/>
        <v>98</v>
      </c>
      <c r="P60" s="3">
        <f t="shared" si="6"/>
        <v>56</v>
      </c>
      <c r="Q60" s="3">
        <f t="shared" si="7"/>
        <v>1017</v>
      </c>
    </row>
    <row r="61" spans="4:18">
      <c r="K61" t="s">
        <v>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Green</dc:creator>
  <cp:lastModifiedBy>Daniel Green</cp:lastModifiedBy>
  <dcterms:created xsi:type="dcterms:W3CDTF">2013-04-09T14:30:47Z</dcterms:created>
  <dcterms:modified xsi:type="dcterms:W3CDTF">2013-04-23T20:01:44Z</dcterms:modified>
</cp:coreProperties>
</file>