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2480" yWindow="380" windowWidth="26180" windowHeight="15180" tabRatio="500" activeTab="1"/>
  </bookViews>
  <sheets>
    <sheet name="Age coverage" sheetId="3" r:id="rId1"/>
    <sheet name="vs eruption and experiment" sheetId="4" r:id="rId2"/>
    <sheet name="extension over time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1" i="4" l="1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C45" i="3"/>
  <c r="C44" i="3"/>
  <c r="C43" i="3"/>
  <c r="C42" i="3"/>
  <c r="C41" i="3"/>
  <c r="D41" i="3"/>
  <c r="D4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2" i="3"/>
  <c r="A50" i="3"/>
  <c r="H4" i="1"/>
  <c r="H5" i="1"/>
  <c r="H6" i="1"/>
  <c r="H7" i="1"/>
  <c r="H8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8" i="1"/>
  <c r="H29" i="1"/>
  <c r="H30" i="1"/>
  <c r="H31" i="1"/>
  <c r="H32" i="1"/>
  <c r="H34" i="1"/>
  <c r="H35" i="1"/>
  <c r="H36" i="1"/>
  <c r="H37" i="1"/>
  <c r="H38" i="1"/>
  <c r="H39" i="1"/>
  <c r="H40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<sst xmlns="http://schemas.openxmlformats.org/spreadsheetml/2006/main" count="27" uniqueCount="22">
  <si>
    <t>Tooth</t>
  </si>
  <si>
    <t>days</t>
  </si>
  <si>
    <t>Nx</t>
  </si>
  <si>
    <t>pixels</t>
  </si>
  <si>
    <t>microns</t>
  </si>
  <si>
    <t>mm</t>
  </si>
  <si>
    <t>fitted y</t>
  </si>
  <si>
    <t>sim extension</t>
  </si>
  <si>
    <t>extension</t>
  </si>
  <si>
    <t>Lizzy</t>
  </si>
  <si>
    <t>years after birth</t>
  </si>
  <si>
    <t>Months after birth</t>
  </si>
  <si>
    <t>weeks after birth</t>
  </si>
  <si>
    <t>days after birth</t>
  </si>
  <si>
    <t>M1</t>
  </si>
  <si>
    <t>M2</t>
  </si>
  <si>
    <t>M3</t>
  </si>
  <si>
    <t>Labels</t>
  </si>
  <si>
    <t>Switch</t>
  </si>
  <si>
    <t>oxy</t>
  </si>
  <si>
    <t>calcein</t>
  </si>
  <si>
    <t>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</si>
</sst>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22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1" fontId="5" fillId="0" borderId="0" xfId="0" applyNumberFormat="1" applyFont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3" fillId="2" borderId="0" xfId="23" applyNumberFormat="1"/>
    <xf numFmtId="0" fontId="3" fillId="2" borderId="0" xfId="23"/>
    <xf numFmtId="1" fontId="3" fillId="2" borderId="0" xfId="23" applyNumberFormat="1"/>
    <xf numFmtId="2" fontId="4" fillId="3" borderId="0" xfId="24" applyNumberFormat="1"/>
    <xf numFmtId="0" fontId="4" fillId="3" borderId="0" xfId="24"/>
    <xf numFmtId="1" fontId="4" fillId="3" borderId="0" xfId="24" applyNumberFormat="1"/>
  </cellXfs>
  <cellStyles count="25">
    <cellStyle name="Bad" xfId="2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Good" xfId="2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'Age coverage'!$B$1</c:f>
              <c:strCache>
                <c:ptCount val="1"/>
                <c:pt idx="0">
                  <c:v>days</c:v>
                </c:pt>
              </c:strCache>
            </c:strRef>
          </c:tx>
          <c:spPr>
            <a:ln w="47625">
              <a:noFill/>
            </a:ln>
          </c:spPr>
          <c:dPt>
            <c:idx val="39"/>
            <c:marker>
              <c:spPr>
                <a:solidFill>
                  <a:schemeClr val="accent6"/>
                </a:solidFill>
              </c:spPr>
            </c:marker>
            <c:bubble3D val="0"/>
          </c:dPt>
          <c:dPt>
            <c:idx val="40"/>
            <c:marker>
              <c:spPr>
                <a:solidFill>
                  <a:schemeClr val="accent6"/>
                </a:solidFill>
              </c:spPr>
            </c:marker>
            <c:bubble3D val="0"/>
          </c:dPt>
          <c:dPt>
            <c:idx val="41"/>
            <c:marker>
              <c:spPr>
                <a:solidFill>
                  <a:schemeClr val="accent6"/>
                </a:solidFill>
              </c:spPr>
            </c:marker>
            <c:bubble3D val="0"/>
          </c:dPt>
          <c:dPt>
            <c:idx val="42"/>
            <c:marker>
              <c:spPr>
                <a:solidFill>
                  <a:schemeClr val="accent6"/>
                </a:solidFill>
              </c:spPr>
            </c:marker>
            <c:bubble3D val="0"/>
          </c:dPt>
          <c:dPt>
            <c:idx val="43"/>
            <c:marker>
              <c:spPr>
                <a:solidFill>
                  <a:schemeClr val="accent6"/>
                </a:solidFill>
              </c:spPr>
            </c:marker>
            <c:bubble3D val="0"/>
          </c:dPt>
          <c:xVal>
            <c:numRef>
              <c:f>'Age coverage'!$A$2:$A$45</c:f>
              <c:numCache>
                <c:formatCode>0</c:formatCode>
                <c:ptCount val="4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</c:numCache>
            </c:numRef>
          </c:xVal>
          <c:yVal>
            <c:numRef>
              <c:f>'Age coverage'!$B$2:$B$45</c:f>
              <c:numCache>
                <c:formatCode>0</c:formatCode>
                <c:ptCount val="44"/>
                <c:pt idx="0">
                  <c:v>1.0</c:v>
                </c:pt>
                <c:pt idx="1">
                  <c:v>9.0</c:v>
                </c:pt>
                <c:pt idx="2">
                  <c:v>11.0</c:v>
                </c:pt>
                <c:pt idx="3">
                  <c:v>19.0</c:v>
                </c:pt>
                <c:pt idx="4">
                  <c:v>21.0</c:v>
                </c:pt>
                <c:pt idx="5">
                  <c:v>30.0</c:v>
                </c:pt>
                <c:pt idx="6">
                  <c:v>31.0</c:v>
                </c:pt>
                <c:pt idx="7">
                  <c:v>31.0</c:v>
                </c:pt>
                <c:pt idx="8">
                  <c:v>38.0</c:v>
                </c:pt>
                <c:pt idx="9">
                  <c:v>42.0</c:v>
                </c:pt>
                <c:pt idx="10">
                  <c:v>54.0</c:v>
                </c:pt>
                <c:pt idx="11">
                  <c:v>56.0</c:v>
                </c:pt>
                <c:pt idx="12">
                  <c:v>56.0</c:v>
                </c:pt>
                <c:pt idx="13">
                  <c:v>58.0</c:v>
                </c:pt>
                <c:pt idx="14">
                  <c:v>61.0</c:v>
                </c:pt>
                <c:pt idx="15">
                  <c:v>66.0</c:v>
                </c:pt>
                <c:pt idx="16">
                  <c:v>72.0</c:v>
                </c:pt>
                <c:pt idx="17">
                  <c:v>73.0</c:v>
                </c:pt>
                <c:pt idx="18">
                  <c:v>78.0</c:v>
                </c:pt>
                <c:pt idx="19">
                  <c:v>84.0</c:v>
                </c:pt>
                <c:pt idx="20">
                  <c:v>88.0</c:v>
                </c:pt>
                <c:pt idx="21">
                  <c:v>92.0</c:v>
                </c:pt>
                <c:pt idx="22">
                  <c:v>97.0</c:v>
                </c:pt>
                <c:pt idx="23">
                  <c:v>100.0</c:v>
                </c:pt>
                <c:pt idx="24">
                  <c:v>101.0</c:v>
                </c:pt>
                <c:pt idx="25">
                  <c:v>101.0</c:v>
                </c:pt>
                <c:pt idx="26">
                  <c:v>104.0</c:v>
                </c:pt>
                <c:pt idx="27">
                  <c:v>105.0</c:v>
                </c:pt>
                <c:pt idx="28">
                  <c:v>124.0</c:v>
                </c:pt>
                <c:pt idx="29">
                  <c:v>127.0</c:v>
                </c:pt>
                <c:pt idx="30">
                  <c:v>140.0</c:v>
                </c:pt>
                <c:pt idx="31">
                  <c:v>140.0</c:v>
                </c:pt>
                <c:pt idx="32">
                  <c:v>157.0</c:v>
                </c:pt>
                <c:pt idx="33">
                  <c:v>167.0</c:v>
                </c:pt>
                <c:pt idx="34">
                  <c:v>174.0</c:v>
                </c:pt>
                <c:pt idx="35">
                  <c:v>179.0</c:v>
                </c:pt>
                <c:pt idx="36">
                  <c:v>202.0</c:v>
                </c:pt>
                <c:pt idx="37">
                  <c:v>222.0</c:v>
                </c:pt>
                <c:pt idx="38">
                  <c:v>251.0</c:v>
                </c:pt>
                <c:pt idx="39">
                  <c:v>260.0</c:v>
                </c:pt>
                <c:pt idx="40">
                  <c:v>273.0</c:v>
                </c:pt>
                <c:pt idx="41">
                  <c:v>456.0</c:v>
                </c:pt>
                <c:pt idx="42">
                  <c:v>526.0</c:v>
                </c:pt>
                <c:pt idx="43">
                  <c:v>540.0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135288"/>
        <c:axId val="-2147141096"/>
      </c:scatterChart>
      <c:valAx>
        <c:axId val="-2147135288"/>
        <c:scaling>
          <c:orientation val="minMax"/>
          <c:max val="4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Cornell University Sheep Program</a:t>
                </a:r>
                <a:r>
                  <a:rPr lang="en-US" sz="2000" baseline="0"/>
                  <a:t> Specimens</a:t>
                </a:r>
                <a:endParaRPr lang="en-US" sz="2000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47141096"/>
        <c:crosses val="autoZero"/>
        <c:crossBetween val="midCat"/>
        <c:majorUnit val="8.0"/>
      </c:valAx>
      <c:valAx>
        <c:axId val="-2147141096"/>
        <c:scaling>
          <c:orientation val="minMax"/>
          <c:max val="55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Age in Days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47135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'extension over time'!$F$1</c:f>
              <c:strCache>
                <c:ptCount val="1"/>
                <c:pt idx="0">
                  <c:v>microns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4"/>
          </c:marker>
          <c:trendline>
            <c:trendlineType val="poly"/>
            <c:order val="2"/>
            <c:dispRSqr val="0"/>
            <c:dispEq val="0"/>
          </c:trendline>
          <c:xVal>
            <c:numRef>
              <c:f>'extension over time'!$B$2:$B$40</c:f>
              <c:numCache>
                <c:formatCode>General</c:formatCode>
                <c:ptCount val="39"/>
                <c:pt idx="0">
                  <c:v>1.0</c:v>
                </c:pt>
                <c:pt idx="1">
                  <c:v>9.0</c:v>
                </c:pt>
                <c:pt idx="2">
                  <c:v>11.0</c:v>
                </c:pt>
                <c:pt idx="3">
                  <c:v>19.0</c:v>
                </c:pt>
                <c:pt idx="4">
                  <c:v>21.0</c:v>
                </c:pt>
                <c:pt idx="5">
                  <c:v>30.0</c:v>
                </c:pt>
                <c:pt idx="6">
                  <c:v>31.0</c:v>
                </c:pt>
                <c:pt idx="7">
                  <c:v>31.0</c:v>
                </c:pt>
                <c:pt idx="8">
                  <c:v>38.0</c:v>
                </c:pt>
                <c:pt idx="9">
                  <c:v>42.0</c:v>
                </c:pt>
                <c:pt idx="10">
                  <c:v>54.0</c:v>
                </c:pt>
                <c:pt idx="11">
                  <c:v>56.0</c:v>
                </c:pt>
                <c:pt idx="12">
                  <c:v>56.0</c:v>
                </c:pt>
                <c:pt idx="13">
                  <c:v>58.0</c:v>
                </c:pt>
                <c:pt idx="14">
                  <c:v>61.0</c:v>
                </c:pt>
                <c:pt idx="15">
                  <c:v>66.0</c:v>
                </c:pt>
                <c:pt idx="16">
                  <c:v>72.0</c:v>
                </c:pt>
                <c:pt idx="17">
                  <c:v>73.0</c:v>
                </c:pt>
                <c:pt idx="18">
                  <c:v>78.0</c:v>
                </c:pt>
                <c:pt idx="19">
                  <c:v>84.0</c:v>
                </c:pt>
                <c:pt idx="20">
                  <c:v>88.0</c:v>
                </c:pt>
                <c:pt idx="21">
                  <c:v>92.0</c:v>
                </c:pt>
                <c:pt idx="22">
                  <c:v>97.0</c:v>
                </c:pt>
                <c:pt idx="23">
                  <c:v>100.0</c:v>
                </c:pt>
                <c:pt idx="24">
                  <c:v>101.0</c:v>
                </c:pt>
                <c:pt idx="25">
                  <c:v>101.0</c:v>
                </c:pt>
                <c:pt idx="26">
                  <c:v>104.0</c:v>
                </c:pt>
                <c:pt idx="27">
                  <c:v>105.0</c:v>
                </c:pt>
                <c:pt idx="28">
                  <c:v>124.0</c:v>
                </c:pt>
                <c:pt idx="29">
                  <c:v>127.0</c:v>
                </c:pt>
                <c:pt idx="30">
                  <c:v>140.0</c:v>
                </c:pt>
                <c:pt idx="31">
                  <c:v>140.0</c:v>
                </c:pt>
                <c:pt idx="32">
                  <c:v>157.0</c:v>
                </c:pt>
                <c:pt idx="33">
                  <c:v>167.0</c:v>
                </c:pt>
                <c:pt idx="34">
                  <c:v>174.0</c:v>
                </c:pt>
                <c:pt idx="35">
                  <c:v>179.0</c:v>
                </c:pt>
                <c:pt idx="36">
                  <c:v>202.0</c:v>
                </c:pt>
                <c:pt idx="37">
                  <c:v>222.0</c:v>
                </c:pt>
                <c:pt idx="38">
                  <c:v>251.0</c:v>
                </c:pt>
              </c:numCache>
            </c:numRef>
          </c:xVal>
          <c:yVal>
            <c:numRef>
              <c:f>'extension over time'!$F$2:$F$40</c:f>
              <c:numCache>
                <c:formatCode>General</c:formatCode>
                <c:ptCount val="39"/>
                <c:pt idx="0">
                  <c:v>10575.0</c:v>
                </c:pt>
                <c:pt idx="1">
                  <c:v>8775.0</c:v>
                </c:pt>
                <c:pt idx="2">
                  <c:v>11925.0</c:v>
                </c:pt>
                <c:pt idx="3">
                  <c:v>9900.0</c:v>
                </c:pt>
                <c:pt idx="4">
                  <c:v>13950.0</c:v>
                </c:pt>
                <c:pt idx="5">
                  <c:v>17100.0</c:v>
                </c:pt>
                <c:pt idx="6">
                  <c:v>13950.0</c:v>
                </c:pt>
                <c:pt idx="7">
                  <c:v>15525.0</c:v>
                </c:pt>
                <c:pt idx="8">
                  <c:v>15075.0</c:v>
                </c:pt>
                <c:pt idx="9">
                  <c:v>13950.0</c:v>
                </c:pt>
                <c:pt idx="10">
                  <c:v>17550.0</c:v>
                </c:pt>
                <c:pt idx="11">
                  <c:v>18900.0</c:v>
                </c:pt>
                <c:pt idx="12">
                  <c:v>18900.0</c:v>
                </c:pt>
                <c:pt idx="13">
                  <c:v>17775.0</c:v>
                </c:pt>
                <c:pt idx="14">
                  <c:v>17100.0</c:v>
                </c:pt>
                <c:pt idx="15">
                  <c:v>18225.0</c:v>
                </c:pt>
                <c:pt idx="16">
                  <c:v>18000.0</c:v>
                </c:pt>
                <c:pt idx="17">
                  <c:v>21600.0</c:v>
                </c:pt>
                <c:pt idx="18">
                  <c:v>22500.0</c:v>
                </c:pt>
                <c:pt idx="19">
                  <c:v>19350.0</c:v>
                </c:pt>
                <c:pt idx="20">
                  <c:v>27450.0</c:v>
                </c:pt>
                <c:pt idx="21">
                  <c:v>23850.0</c:v>
                </c:pt>
                <c:pt idx="22">
                  <c:v>24975.0</c:v>
                </c:pt>
                <c:pt idx="23">
                  <c:v>28350.0</c:v>
                </c:pt>
                <c:pt idx="24">
                  <c:v>27000.0</c:v>
                </c:pt>
                <c:pt idx="25">
                  <c:v>25650.0</c:v>
                </c:pt>
                <c:pt idx="26">
                  <c:v>27000.0</c:v>
                </c:pt>
                <c:pt idx="27">
                  <c:v>23850.0</c:v>
                </c:pt>
                <c:pt idx="28">
                  <c:v>28350.0</c:v>
                </c:pt>
                <c:pt idx="29">
                  <c:v>28350.0</c:v>
                </c:pt>
                <c:pt idx="30">
                  <c:v>29700.0</c:v>
                </c:pt>
                <c:pt idx="31">
                  <c:v>31050.0</c:v>
                </c:pt>
                <c:pt idx="32">
                  <c:v>30600.0</c:v>
                </c:pt>
                <c:pt idx="33">
                  <c:v>30600.0</c:v>
                </c:pt>
                <c:pt idx="34">
                  <c:v>29025.0</c:v>
                </c:pt>
                <c:pt idx="35">
                  <c:v>31050.0</c:v>
                </c:pt>
                <c:pt idx="36">
                  <c:v>32850.0</c:v>
                </c:pt>
                <c:pt idx="37">
                  <c:v>28575.0</c:v>
                </c:pt>
                <c:pt idx="38">
                  <c:v>32625.0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681432"/>
        <c:axId val="-2146559048"/>
      </c:scatterChart>
      <c:valAx>
        <c:axId val="-2095681432"/>
        <c:scaling>
          <c:orientation val="minMax"/>
          <c:max val="26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Age of specimens in 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46559048"/>
        <c:crosses val="autoZero"/>
        <c:crossBetween val="midCat"/>
        <c:majorUnit val="60.0"/>
      </c:valAx>
      <c:valAx>
        <c:axId val="-2146559048"/>
        <c:scaling>
          <c:orientation val="minMax"/>
          <c:min val="5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Extension</a:t>
                </a:r>
                <a:r>
                  <a:rPr lang="en-US" sz="2000" baseline="0"/>
                  <a:t> in microns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95681432"/>
        <c:crosses val="autoZero"/>
        <c:crossBetween val="midCat"/>
        <c:majorUnit val="1000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0</xdr:row>
      <xdr:rowOff>139700</xdr:rowOff>
    </xdr:from>
    <xdr:to>
      <xdr:col>14</xdr:col>
      <xdr:colOff>317500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13</xdr:row>
      <xdr:rowOff>25400</xdr:rowOff>
    </xdr:from>
    <xdr:to>
      <xdr:col>16</xdr:col>
      <xdr:colOff>165100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B16" workbookViewId="0">
      <selection activeCell="F33" sqref="F33"/>
    </sheetView>
  </sheetViews>
  <sheetFormatPr baseColWidth="10" defaultRowHeight="15" x14ac:dyDescent="0"/>
  <cols>
    <col min="1" max="1" width="13.83203125" style="1" bestFit="1" customWidth="1"/>
    <col min="2" max="2" width="15" style="1" bestFit="1" customWidth="1"/>
    <col min="3" max="3" width="17.1640625" customWidth="1"/>
  </cols>
  <sheetData>
    <row r="1" spans="1:4">
      <c r="A1" s="2" t="s">
        <v>0</v>
      </c>
      <c r="B1" s="2" t="s">
        <v>1</v>
      </c>
    </row>
    <row r="2" spans="1:4">
      <c r="A2" s="1">
        <v>1</v>
      </c>
      <c r="B2" s="1">
        <v>1</v>
      </c>
      <c r="C2">
        <f>((0.00001089 * (A2^5)) - (0.0007536 * (A2^4)) + (0.02055 * (A2^3)) - (0.3012 * (A2^2)) + (6.4347 * A2) - 4.4667)</f>
        <v>1.6866072899999995</v>
      </c>
      <c r="D2">
        <f t="shared" ref="D2:D39" si="0">C2-C1</f>
        <v>1.6866072899999995</v>
      </c>
    </row>
    <row r="3" spans="1:4">
      <c r="A3" s="1">
        <v>2</v>
      </c>
      <c r="B3" s="1">
        <v>9</v>
      </c>
      <c r="C3">
        <f t="shared" ref="C3:C45" si="1">((0.00001089 * (A3^5)) - (0.0007536 * (A3^4)) + (0.02055 * (A3^3)) - (0.3012 * (A3^2)) + (6.4347 * A3) - 4.4667)</f>
        <v>7.3505908799999995</v>
      </c>
      <c r="D3">
        <f t="shared" si="0"/>
        <v>5.66398359</v>
      </c>
    </row>
    <row r="4" spans="1:4">
      <c r="A4" s="1">
        <v>3</v>
      </c>
      <c r="B4" s="1">
        <v>11</v>
      </c>
      <c r="C4">
        <f t="shared" si="1"/>
        <v>12.623054670000002</v>
      </c>
      <c r="D4">
        <f t="shared" si="0"/>
        <v>5.2724637900000024</v>
      </c>
    </row>
    <row r="5" spans="1:4">
      <c r="A5" s="1">
        <v>4</v>
      </c>
      <c r="B5" s="1">
        <v>19</v>
      </c>
      <c r="C5">
        <f t="shared" si="1"/>
        <v>17.586329760000002</v>
      </c>
      <c r="D5">
        <f t="shared" si="0"/>
        <v>4.9632750899999998</v>
      </c>
    </row>
    <row r="6" spans="1:4">
      <c r="A6" s="1">
        <v>5</v>
      </c>
      <c r="B6" s="1">
        <v>21</v>
      </c>
      <c r="C6">
        <f t="shared" si="1"/>
        <v>22.308581250000003</v>
      </c>
      <c r="D6">
        <f t="shared" si="0"/>
        <v>4.7222514900000014</v>
      </c>
    </row>
    <row r="7" spans="1:4">
      <c r="A7" s="1">
        <v>6</v>
      </c>
      <c r="B7" s="1">
        <v>30</v>
      </c>
      <c r="C7">
        <f t="shared" si="1"/>
        <v>26.845115040000003</v>
      </c>
      <c r="D7">
        <f t="shared" si="0"/>
        <v>4.53653379</v>
      </c>
    </row>
    <row r="8" spans="1:4">
      <c r="A8" s="1">
        <v>7</v>
      </c>
      <c r="B8" s="1">
        <v>31</v>
      </c>
      <c r="C8">
        <f t="shared" si="1"/>
        <v>31.239684630000003</v>
      </c>
      <c r="D8">
        <f t="shared" si="0"/>
        <v>4.3945695899999997</v>
      </c>
    </row>
    <row r="9" spans="1:4">
      <c r="A9" s="1">
        <v>8</v>
      </c>
      <c r="B9" s="1">
        <v>31</v>
      </c>
      <c r="C9">
        <f t="shared" si="1"/>
        <v>35.525797919999995</v>
      </c>
      <c r="D9">
        <f t="shared" si="0"/>
        <v>4.2861132899999923</v>
      </c>
    </row>
    <row r="10" spans="1:4">
      <c r="A10" s="1">
        <v>9</v>
      </c>
      <c r="B10" s="1">
        <v>38</v>
      </c>
      <c r="C10">
        <f t="shared" si="1"/>
        <v>39.728024009999999</v>
      </c>
      <c r="D10">
        <f t="shared" si="0"/>
        <v>4.2022260900000035</v>
      </c>
    </row>
    <row r="11" spans="1:4">
      <c r="A11" s="1">
        <v>10</v>
      </c>
      <c r="B11" s="1">
        <v>42</v>
      </c>
      <c r="C11">
        <f t="shared" si="1"/>
        <v>43.863300000000002</v>
      </c>
      <c r="D11">
        <f t="shared" si="0"/>
        <v>4.1352759900000038</v>
      </c>
    </row>
    <row r="12" spans="1:4">
      <c r="A12" s="1">
        <v>11</v>
      </c>
      <c r="B12" s="1">
        <v>54</v>
      </c>
      <c r="C12">
        <f t="shared" si="1"/>
        <v>47.942237789999993</v>
      </c>
      <c r="D12">
        <f t="shared" si="0"/>
        <v>4.0789377899999906</v>
      </c>
    </row>
    <row r="13" spans="1:4">
      <c r="A13" s="1">
        <v>12</v>
      </c>
      <c r="B13" s="1">
        <v>56</v>
      </c>
      <c r="C13">
        <f t="shared" si="1"/>
        <v>51.970430879999995</v>
      </c>
      <c r="D13">
        <f t="shared" si="0"/>
        <v>4.028193090000002</v>
      </c>
    </row>
    <row r="14" spans="1:4">
      <c r="A14" s="1">
        <v>13</v>
      </c>
      <c r="B14" s="1">
        <v>56</v>
      </c>
      <c r="C14">
        <f t="shared" si="1"/>
        <v>55.949761169999995</v>
      </c>
      <c r="D14">
        <f t="shared" si="0"/>
        <v>3.97933029</v>
      </c>
    </row>
    <row r="15" spans="1:4">
      <c r="A15" s="1">
        <v>14</v>
      </c>
      <c r="B15" s="1">
        <v>58</v>
      </c>
      <c r="C15">
        <f t="shared" si="1"/>
        <v>59.879705759999993</v>
      </c>
      <c r="D15">
        <f t="shared" si="0"/>
        <v>3.9299445899999981</v>
      </c>
    </row>
    <row r="16" spans="1:4">
      <c r="A16" s="1">
        <v>15</v>
      </c>
      <c r="B16" s="1">
        <v>61</v>
      </c>
      <c r="C16">
        <f t="shared" si="1"/>
        <v>63.75864374999999</v>
      </c>
      <c r="D16">
        <f t="shared" si="0"/>
        <v>3.8789379899999972</v>
      </c>
    </row>
    <row r="17" spans="1:4">
      <c r="A17" s="1">
        <v>16</v>
      </c>
      <c r="B17" s="1">
        <v>66</v>
      </c>
      <c r="C17">
        <f t="shared" si="1"/>
        <v>67.585163039999998</v>
      </c>
      <c r="D17">
        <f t="shared" si="0"/>
        <v>3.8265192900000073</v>
      </c>
    </row>
    <row r="18" spans="1:4">
      <c r="A18" s="1">
        <v>17</v>
      </c>
      <c r="B18" s="1">
        <v>72</v>
      </c>
      <c r="C18">
        <f t="shared" si="1"/>
        <v>71.359367129999995</v>
      </c>
      <c r="D18">
        <f t="shared" si="0"/>
        <v>3.7742040899999978</v>
      </c>
    </row>
    <row r="19" spans="1:4">
      <c r="A19" s="1">
        <v>18</v>
      </c>
      <c r="B19" s="1">
        <v>73</v>
      </c>
      <c r="C19">
        <f t="shared" si="1"/>
        <v>75.084181919999992</v>
      </c>
      <c r="D19">
        <f t="shared" si="0"/>
        <v>3.7248147899999964</v>
      </c>
    </row>
    <row r="20" spans="1:4">
      <c r="A20" s="1">
        <v>19</v>
      </c>
      <c r="B20" s="1">
        <v>78</v>
      </c>
      <c r="C20">
        <f t="shared" si="1"/>
        <v>78.766662510000003</v>
      </c>
      <c r="D20">
        <f t="shared" si="0"/>
        <v>3.6824805900000115</v>
      </c>
    </row>
    <row r="21" spans="1:4">
      <c r="A21" s="1">
        <v>20</v>
      </c>
      <c r="B21" s="1">
        <v>84</v>
      </c>
      <c r="C21">
        <f t="shared" si="1"/>
        <v>82.419299999999993</v>
      </c>
      <c r="D21">
        <f t="shared" si="0"/>
        <v>3.6526374899999894</v>
      </c>
    </row>
    <row r="22" spans="1:4">
      <c r="A22" s="1">
        <v>21</v>
      </c>
      <c r="B22" s="1">
        <v>88</v>
      </c>
      <c r="C22">
        <f t="shared" si="1"/>
        <v>86.061328290000006</v>
      </c>
      <c r="D22">
        <f t="shared" si="0"/>
        <v>3.6420282900000132</v>
      </c>
    </row>
    <row r="23" spans="1:4">
      <c r="A23" s="1">
        <v>22</v>
      </c>
      <c r="B23" s="1">
        <v>92</v>
      </c>
      <c r="C23">
        <f t="shared" si="1"/>
        <v>89.720030879999996</v>
      </c>
      <c r="D23">
        <f t="shared" si="0"/>
        <v>3.6587025899999901</v>
      </c>
    </row>
    <row r="24" spans="1:4">
      <c r="A24" s="1">
        <v>23</v>
      </c>
      <c r="B24" s="1">
        <v>97</v>
      </c>
      <c r="C24">
        <f t="shared" si="1"/>
        <v>93.432047669999974</v>
      </c>
      <c r="D24">
        <f t="shared" si="0"/>
        <v>3.7120167899999785</v>
      </c>
    </row>
    <row r="25" spans="1:4">
      <c r="A25" s="1">
        <v>24</v>
      </c>
      <c r="B25" s="1">
        <v>100</v>
      </c>
      <c r="C25">
        <f t="shared" si="1"/>
        <v>97.244681759999963</v>
      </c>
      <c r="D25">
        <f t="shared" si="0"/>
        <v>3.8126340899999889</v>
      </c>
    </row>
    <row r="26" spans="1:4">
      <c r="A26" s="1">
        <v>25</v>
      </c>
      <c r="B26" s="1">
        <v>101</v>
      </c>
      <c r="C26">
        <f t="shared" si="1"/>
        <v>101.21720624999998</v>
      </c>
      <c r="D26">
        <f t="shared" si="0"/>
        <v>3.9725244900000121</v>
      </c>
    </row>
    <row r="27" spans="1:4">
      <c r="A27" s="1">
        <v>26</v>
      </c>
      <c r="B27" s="1">
        <v>101</v>
      </c>
      <c r="C27">
        <f t="shared" si="1"/>
        <v>105.42217104000002</v>
      </c>
      <c r="D27">
        <f t="shared" si="0"/>
        <v>4.204964790000048</v>
      </c>
    </row>
    <row r="28" spans="1:4">
      <c r="A28" s="1">
        <v>27</v>
      </c>
      <c r="B28" s="1">
        <v>104</v>
      </c>
      <c r="C28">
        <f t="shared" si="1"/>
        <v>109.94670962999999</v>
      </c>
      <c r="D28">
        <f t="shared" si="0"/>
        <v>4.5245385899999633</v>
      </c>
    </row>
    <row r="29" spans="1:4">
      <c r="A29" s="1">
        <v>28</v>
      </c>
      <c r="B29" s="1">
        <v>105</v>
      </c>
      <c r="C29">
        <f t="shared" si="1"/>
        <v>114.89384591999999</v>
      </c>
      <c r="D29">
        <f t="shared" si="0"/>
        <v>4.9471362900000031</v>
      </c>
    </row>
    <row r="30" spans="1:4">
      <c r="A30" s="1">
        <v>29</v>
      </c>
      <c r="B30" s="1">
        <v>124</v>
      </c>
      <c r="C30">
        <f t="shared" si="1"/>
        <v>120.38380100999998</v>
      </c>
      <c r="D30">
        <f t="shared" si="0"/>
        <v>5.4899550899999952</v>
      </c>
    </row>
    <row r="31" spans="1:4">
      <c r="A31" s="1">
        <v>30</v>
      </c>
      <c r="B31" s="1">
        <v>127</v>
      </c>
      <c r="C31">
        <f t="shared" si="1"/>
        <v>126.55530000000005</v>
      </c>
      <c r="D31">
        <f t="shared" si="0"/>
        <v>6.1714989900000603</v>
      </c>
    </row>
    <row r="32" spans="1:4">
      <c r="A32" s="1">
        <v>31</v>
      </c>
      <c r="B32" s="1">
        <v>140</v>
      </c>
      <c r="C32">
        <f t="shared" si="1"/>
        <v>133.56687878999992</v>
      </c>
      <c r="D32">
        <f t="shared" si="0"/>
        <v>7.0115787899998736</v>
      </c>
    </row>
    <row r="33" spans="1:4">
      <c r="A33" s="1">
        <v>32</v>
      </c>
      <c r="B33" s="1">
        <v>140</v>
      </c>
      <c r="C33">
        <f t="shared" si="1"/>
        <v>141.59819087999998</v>
      </c>
      <c r="D33">
        <f t="shared" si="0"/>
        <v>8.031312090000057</v>
      </c>
    </row>
    <row r="34" spans="1:4">
      <c r="A34" s="1">
        <v>33</v>
      </c>
      <c r="B34" s="1">
        <v>157</v>
      </c>
      <c r="C34">
        <f t="shared" si="1"/>
        <v>150.85131416999991</v>
      </c>
      <c r="D34">
        <f t="shared" si="0"/>
        <v>9.2531232899999338</v>
      </c>
    </row>
    <row r="35" spans="1:4">
      <c r="A35" s="1">
        <v>34</v>
      </c>
      <c r="B35" s="1">
        <v>167</v>
      </c>
      <c r="C35">
        <f t="shared" si="1"/>
        <v>161.55205775999991</v>
      </c>
      <c r="D35">
        <f t="shared" si="0"/>
        <v>10.700743590000002</v>
      </c>
    </row>
    <row r="36" spans="1:4">
      <c r="A36" s="1">
        <v>35</v>
      </c>
      <c r="B36" s="1">
        <v>174</v>
      </c>
      <c r="C36">
        <f t="shared" si="1"/>
        <v>173.95126874999985</v>
      </c>
      <c r="D36">
        <f t="shared" si="0"/>
        <v>12.399210989999943</v>
      </c>
    </row>
    <row r="37" spans="1:4">
      <c r="A37" s="1">
        <v>36</v>
      </c>
      <c r="B37" s="1">
        <v>179</v>
      </c>
      <c r="C37">
        <f t="shared" si="1"/>
        <v>188.3261390400001</v>
      </c>
      <c r="D37">
        <f t="shared" si="0"/>
        <v>14.374870290000246</v>
      </c>
    </row>
    <row r="38" spans="1:4">
      <c r="A38" s="1">
        <v>37</v>
      </c>
      <c r="B38" s="1">
        <v>202</v>
      </c>
      <c r="C38">
        <f t="shared" si="1"/>
        <v>204.98151212999991</v>
      </c>
      <c r="D38">
        <f t="shared" si="0"/>
        <v>16.655373089999813</v>
      </c>
    </row>
    <row r="39" spans="1:4">
      <c r="A39" s="1">
        <v>38</v>
      </c>
      <c r="B39" s="1">
        <v>222</v>
      </c>
      <c r="C39">
        <f t="shared" si="1"/>
        <v>224.25118992000009</v>
      </c>
      <c r="D39">
        <f t="shared" si="0"/>
        <v>19.269677790000173</v>
      </c>
    </row>
    <row r="40" spans="1:4">
      <c r="A40" s="1">
        <v>39</v>
      </c>
      <c r="B40" s="1">
        <v>251</v>
      </c>
      <c r="C40">
        <f t="shared" si="1"/>
        <v>246.49923951</v>
      </c>
      <c r="D40">
        <f>C40-C39</f>
        <v>22.248049589999908</v>
      </c>
    </row>
    <row r="41" spans="1:4">
      <c r="A41" s="3">
        <v>40</v>
      </c>
      <c r="B41" s="3">
        <v>260</v>
      </c>
      <c r="C41">
        <f t="shared" si="1"/>
        <v>272.12129999999991</v>
      </c>
      <c r="D41">
        <f>C41-C40</f>
        <v>25.62206048999991</v>
      </c>
    </row>
    <row r="42" spans="1:4">
      <c r="A42" s="3">
        <v>41</v>
      </c>
      <c r="B42" s="3">
        <v>273</v>
      </c>
      <c r="C42">
        <f t="shared" si="1"/>
        <v>301.54588929000005</v>
      </c>
      <c r="D42">
        <f>AVERAGE(D2:D41)</f>
        <v>6.8030324999999978</v>
      </c>
    </row>
    <row r="43" spans="1:4">
      <c r="A43" s="3">
        <v>42</v>
      </c>
      <c r="B43" s="3">
        <v>456</v>
      </c>
      <c r="C43">
        <f t="shared" si="1"/>
        <v>335.23571088000017</v>
      </c>
    </row>
    <row r="44" spans="1:4">
      <c r="A44" s="3">
        <v>43</v>
      </c>
      <c r="B44" s="3">
        <v>526</v>
      </c>
      <c r="C44">
        <f t="shared" si="1"/>
        <v>373.6889606699998</v>
      </c>
    </row>
    <row r="45" spans="1:4">
      <c r="A45" s="3">
        <v>44</v>
      </c>
      <c r="B45" s="3">
        <v>540</v>
      </c>
      <c r="C45">
        <f t="shared" si="1"/>
        <v>417.44063376000003</v>
      </c>
    </row>
    <row r="50" spans="1:1">
      <c r="A50" s="1">
        <f>0.00001</f>
        <v>1.0000000000000001E-5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1"/>
  <sheetViews>
    <sheetView tabSelected="1" workbookViewId="0">
      <selection activeCell="G7" sqref="G7"/>
    </sheetView>
  </sheetViews>
  <sheetFormatPr baseColWidth="10" defaultColWidth="8.83203125" defaultRowHeight="15" x14ac:dyDescent="0"/>
  <sheetData>
    <row r="3" spans="1:12">
      <c r="L3" s="4"/>
    </row>
    <row r="4" spans="1:12">
      <c r="A4" s="13" t="s">
        <v>9</v>
      </c>
      <c r="B4" t="s">
        <v>10</v>
      </c>
      <c r="C4" t="s">
        <v>11</v>
      </c>
      <c r="D4" t="s">
        <v>12</v>
      </c>
      <c r="E4" t="s">
        <v>13</v>
      </c>
      <c r="F4" s="5" t="s">
        <v>14</v>
      </c>
      <c r="G4" s="5" t="s">
        <v>15</v>
      </c>
      <c r="H4" s="5" t="s">
        <v>16</v>
      </c>
      <c r="I4" t="s">
        <v>17</v>
      </c>
      <c r="J4" t="s">
        <v>18</v>
      </c>
    </row>
    <row r="5" spans="1:12">
      <c r="A5" s="14"/>
      <c r="B5" s="16">
        <f>E5/365</f>
        <v>0</v>
      </c>
      <c r="C5" s="17">
        <v>0</v>
      </c>
      <c r="D5" s="17">
        <v>0</v>
      </c>
      <c r="E5" s="18">
        <v>0</v>
      </c>
      <c r="F5" s="6"/>
      <c r="G5" s="5"/>
      <c r="H5" s="5"/>
      <c r="J5" s="7"/>
    </row>
    <row r="6" spans="1:12">
      <c r="A6" s="14"/>
      <c r="B6" s="16">
        <f t="shared" ref="B6:B41" si="0">E6/365</f>
        <v>4.1665753424657538E-2</v>
      </c>
      <c r="C6" s="17">
        <v>0.5</v>
      </c>
      <c r="D6" s="17">
        <v>2</v>
      </c>
      <c r="E6" s="18">
        <v>15.208</v>
      </c>
      <c r="F6" s="6"/>
      <c r="G6" s="5"/>
      <c r="H6" s="5"/>
      <c r="J6" s="7"/>
    </row>
    <row r="7" spans="1:12">
      <c r="A7" s="14"/>
      <c r="B7" s="16">
        <f t="shared" si="0"/>
        <v>8.3331506849315076E-2</v>
      </c>
      <c r="C7" s="17">
        <v>1</v>
      </c>
      <c r="D7" s="17">
        <v>4</v>
      </c>
      <c r="E7" s="18">
        <v>30.416</v>
      </c>
      <c r="F7" s="6"/>
      <c r="G7" s="5"/>
      <c r="H7" s="5"/>
      <c r="J7" s="7"/>
    </row>
    <row r="8" spans="1:12">
      <c r="A8" s="14"/>
      <c r="B8" s="16">
        <f t="shared" si="0"/>
        <v>0.12499726027397261</v>
      </c>
      <c r="C8" s="17">
        <v>1.5</v>
      </c>
      <c r="D8" s="17">
        <v>6</v>
      </c>
      <c r="E8" s="18">
        <v>45.624000000000002</v>
      </c>
      <c r="F8" s="6"/>
      <c r="G8" s="5"/>
      <c r="H8" s="5"/>
      <c r="J8" s="7"/>
    </row>
    <row r="9" spans="1:12">
      <c r="A9" s="14"/>
      <c r="B9" s="16">
        <f t="shared" si="0"/>
        <v>0.16666301369863015</v>
      </c>
      <c r="C9" s="17">
        <v>2</v>
      </c>
      <c r="D9" s="17">
        <v>8</v>
      </c>
      <c r="E9" s="18">
        <v>60.832000000000001</v>
      </c>
      <c r="F9" s="6"/>
      <c r="G9" s="6"/>
      <c r="H9" s="5"/>
      <c r="J9" s="7"/>
    </row>
    <row r="10" spans="1:12">
      <c r="A10" s="14"/>
      <c r="B10" s="16">
        <f t="shared" si="0"/>
        <v>0.20832876712328768</v>
      </c>
      <c r="C10" s="17">
        <v>2.5</v>
      </c>
      <c r="D10" s="17">
        <v>10</v>
      </c>
      <c r="E10" s="18">
        <v>76.040000000000006</v>
      </c>
      <c r="F10" s="6"/>
      <c r="G10" s="6"/>
      <c r="H10" s="5"/>
      <c r="J10" s="7"/>
    </row>
    <row r="11" spans="1:12">
      <c r="A11" s="14"/>
      <c r="B11" s="16">
        <f t="shared" si="0"/>
        <v>0.24999452054794521</v>
      </c>
      <c r="C11" s="17">
        <v>3</v>
      </c>
      <c r="D11" s="17">
        <v>12</v>
      </c>
      <c r="E11" s="18">
        <v>91.248000000000005</v>
      </c>
      <c r="F11" s="6"/>
      <c r="G11" s="6"/>
      <c r="H11" s="5"/>
      <c r="J11" s="8"/>
    </row>
    <row r="12" spans="1:12">
      <c r="A12" s="14"/>
      <c r="B12" s="16">
        <f t="shared" si="0"/>
        <v>0.29166027397260275</v>
      </c>
      <c r="C12" s="17">
        <v>3.5</v>
      </c>
      <c r="D12" s="17">
        <v>14</v>
      </c>
      <c r="E12" s="18">
        <v>106.456</v>
      </c>
      <c r="F12" s="6"/>
      <c r="G12" s="6"/>
      <c r="H12" s="5"/>
      <c r="J12" s="8"/>
    </row>
    <row r="13" spans="1:12">
      <c r="A13" s="14"/>
      <c r="B13" s="16">
        <f t="shared" si="0"/>
        <v>0.3333260273972603</v>
      </c>
      <c r="C13" s="17">
        <v>4</v>
      </c>
      <c r="D13" s="17">
        <v>16</v>
      </c>
      <c r="E13" s="18">
        <v>121.664</v>
      </c>
      <c r="F13" s="9"/>
      <c r="G13" s="6"/>
      <c r="H13" s="5"/>
      <c r="J13" s="8"/>
    </row>
    <row r="14" spans="1:12">
      <c r="A14" s="14"/>
      <c r="B14" s="16">
        <f t="shared" si="0"/>
        <v>0.37499178082191786</v>
      </c>
      <c r="C14" s="17">
        <v>4.5</v>
      </c>
      <c r="D14" s="17">
        <v>18</v>
      </c>
      <c r="E14" s="18">
        <v>136.87200000000001</v>
      </c>
      <c r="F14" s="9"/>
      <c r="G14" s="6"/>
      <c r="H14" s="5"/>
      <c r="J14" s="8"/>
    </row>
    <row r="15" spans="1:12">
      <c r="A15" s="14"/>
      <c r="B15" s="16">
        <f t="shared" si="0"/>
        <v>0.41665753424657537</v>
      </c>
      <c r="C15" s="17">
        <v>5</v>
      </c>
      <c r="D15" s="17">
        <v>20</v>
      </c>
      <c r="E15" s="18">
        <v>152.08000000000001</v>
      </c>
      <c r="F15" s="9"/>
      <c r="G15" s="6"/>
      <c r="H15" s="5"/>
      <c r="J15" s="8"/>
    </row>
    <row r="16" spans="1:12">
      <c r="A16" s="14"/>
      <c r="B16" s="16">
        <f t="shared" si="0"/>
        <v>0.45832328767123293</v>
      </c>
      <c r="C16" s="17">
        <v>5.5</v>
      </c>
      <c r="D16" s="17">
        <v>22</v>
      </c>
      <c r="E16" s="18">
        <v>167.28800000000001</v>
      </c>
      <c r="F16" s="9"/>
      <c r="G16" s="6"/>
      <c r="H16" s="5"/>
      <c r="J16" s="8"/>
    </row>
    <row r="17" spans="1:10">
      <c r="A17" s="14"/>
      <c r="B17" s="16">
        <f t="shared" si="0"/>
        <v>0.49998904109589043</v>
      </c>
      <c r="C17" s="17">
        <v>6</v>
      </c>
      <c r="D17" s="17">
        <v>24</v>
      </c>
      <c r="E17" s="18">
        <v>182.49600000000001</v>
      </c>
      <c r="F17" s="9"/>
      <c r="G17" s="6"/>
      <c r="H17" s="5"/>
      <c r="J17" s="8"/>
    </row>
    <row r="18" spans="1:10">
      <c r="A18" s="14"/>
      <c r="B18" s="16">
        <f t="shared" si="0"/>
        <v>0.54165479452054799</v>
      </c>
      <c r="C18" s="17">
        <v>6.5</v>
      </c>
      <c r="D18" s="17">
        <v>26</v>
      </c>
      <c r="E18" s="18">
        <v>197.70400000000001</v>
      </c>
      <c r="F18" s="9"/>
      <c r="G18" s="6"/>
      <c r="H18" s="5"/>
      <c r="J18" s="8"/>
    </row>
    <row r="19" spans="1:10">
      <c r="A19" s="14"/>
      <c r="B19" s="16">
        <f t="shared" si="0"/>
        <v>0.58332054794520549</v>
      </c>
      <c r="C19" s="17">
        <v>7</v>
      </c>
      <c r="D19" s="17">
        <v>28</v>
      </c>
      <c r="E19" s="18">
        <v>212.91200000000001</v>
      </c>
      <c r="F19" s="9"/>
      <c r="G19" s="6"/>
      <c r="H19" s="5"/>
      <c r="I19" s="10"/>
      <c r="J19" s="8"/>
    </row>
    <row r="20" spans="1:10">
      <c r="A20" s="14"/>
      <c r="B20" s="16">
        <f t="shared" si="0"/>
        <v>0.624986301369863</v>
      </c>
      <c r="C20" s="17">
        <v>7.5</v>
      </c>
      <c r="D20" s="17">
        <v>30</v>
      </c>
      <c r="E20" s="18">
        <v>228.12</v>
      </c>
      <c r="F20" s="9"/>
      <c r="G20" s="6"/>
      <c r="H20" s="5"/>
      <c r="J20" s="8"/>
    </row>
    <row r="21" spans="1:10">
      <c r="A21" s="14"/>
      <c r="B21" s="16">
        <f t="shared" si="0"/>
        <v>0.66665205479452061</v>
      </c>
      <c r="C21" s="17">
        <v>8</v>
      </c>
      <c r="D21" s="17">
        <v>32</v>
      </c>
      <c r="E21" s="18">
        <v>243.328</v>
      </c>
      <c r="F21" s="9"/>
      <c r="G21" s="6"/>
      <c r="H21" s="5"/>
      <c r="I21" s="11"/>
      <c r="J21" s="12"/>
    </row>
    <row r="22" spans="1:10">
      <c r="A22" s="14"/>
      <c r="B22" s="16">
        <f t="shared" si="0"/>
        <v>0.70831780821917811</v>
      </c>
      <c r="C22" s="17">
        <v>8.5</v>
      </c>
      <c r="D22" s="17">
        <v>34</v>
      </c>
      <c r="E22" s="18">
        <v>258.536</v>
      </c>
      <c r="F22" s="9"/>
      <c r="G22" s="6"/>
      <c r="H22" s="5"/>
      <c r="I22" s="10"/>
      <c r="J22" s="8"/>
    </row>
    <row r="23" spans="1:10">
      <c r="A23" s="14"/>
      <c r="B23" s="16">
        <f t="shared" si="0"/>
        <v>0.74998356164383573</v>
      </c>
      <c r="C23" s="17">
        <v>9</v>
      </c>
      <c r="D23" s="17">
        <v>36</v>
      </c>
      <c r="E23" s="18">
        <v>273.74400000000003</v>
      </c>
      <c r="F23" s="9"/>
      <c r="G23" s="6"/>
      <c r="H23" s="5"/>
      <c r="J23" s="8"/>
    </row>
    <row r="24" spans="1:10">
      <c r="A24" s="14"/>
      <c r="B24" s="19">
        <f t="shared" si="0"/>
        <v>0.79164931506849312</v>
      </c>
      <c r="C24" s="20">
        <v>9.5</v>
      </c>
      <c r="D24" s="20">
        <v>38</v>
      </c>
      <c r="E24" s="21">
        <v>288.952</v>
      </c>
      <c r="F24" s="9"/>
      <c r="G24" s="6"/>
      <c r="H24" s="5"/>
      <c r="J24" s="8"/>
    </row>
    <row r="25" spans="1:10">
      <c r="A25" s="14"/>
      <c r="B25" s="19">
        <f t="shared" si="0"/>
        <v>0.83331506849315073</v>
      </c>
      <c r="C25" s="20">
        <v>10</v>
      </c>
      <c r="D25" s="20">
        <v>40</v>
      </c>
      <c r="E25" s="21">
        <v>304.16000000000003</v>
      </c>
      <c r="F25" s="9"/>
      <c r="G25" s="6"/>
      <c r="H25" s="5"/>
      <c r="I25" s="11"/>
      <c r="J25" s="8"/>
    </row>
    <row r="26" spans="1:10">
      <c r="A26" s="14"/>
      <c r="B26" s="19">
        <f t="shared" si="0"/>
        <v>0.87498082191780824</v>
      </c>
      <c r="C26" s="20">
        <v>10.5</v>
      </c>
      <c r="D26" s="20">
        <v>42</v>
      </c>
      <c r="E26" s="21">
        <v>319.36799999999999</v>
      </c>
      <c r="F26" s="9"/>
      <c r="G26" s="6"/>
      <c r="H26" s="5"/>
      <c r="J26" s="8"/>
    </row>
    <row r="27" spans="1:10">
      <c r="A27" s="14"/>
      <c r="B27" s="19">
        <f t="shared" si="0"/>
        <v>0.91664657534246585</v>
      </c>
      <c r="C27" s="20">
        <v>11</v>
      </c>
      <c r="D27" s="20">
        <v>44</v>
      </c>
      <c r="E27" s="21">
        <v>334.57600000000002</v>
      </c>
      <c r="F27" s="5"/>
      <c r="G27" s="6"/>
      <c r="H27" s="5"/>
      <c r="J27" s="8"/>
    </row>
    <row r="28" spans="1:10">
      <c r="A28" s="14"/>
      <c r="B28" s="19">
        <f t="shared" si="0"/>
        <v>0.95831232876712324</v>
      </c>
      <c r="C28" s="20">
        <v>11.5</v>
      </c>
      <c r="D28" s="20">
        <v>46</v>
      </c>
      <c r="E28" s="21">
        <v>349.78399999999999</v>
      </c>
      <c r="F28" s="5"/>
      <c r="G28" s="6"/>
      <c r="H28" s="5"/>
      <c r="J28" s="8"/>
    </row>
    <row r="29" spans="1:10">
      <c r="A29" s="14"/>
      <c r="B29" s="19">
        <f t="shared" si="0"/>
        <v>0.99997808219178086</v>
      </c>
      <c r="C29" s="20">
        <v>12</v>
      </c>
      <c r="D29" s="20">
        <v>48</v>
      </c>
      <c r="E29" s="21">
        <v>364.99200000000002</v>
      </c>
      <c r="F29" s="5"/>
      <c r="G29" s="9"/>
      <c r="H29" s="5"/>
      <c r="J29" s="8"/>
    </row>
    <row r="30" spans="1:10">
      <c r="A30" s="14"/>
      <c r="B30" s="19">
        <f>E30/365</f>
        <v>1.0416438356164384</v>
      </c>
      <c r="C30" s="20">
        <v>12.5</v>
      </c>
      <c r="D30" s="20">
        <v>50</v>
      </c>
      <c r="E30" s="21">
        <v>380.2</v>
      </c>
      <c r="F30" s="5"/>
      <c r="G30" s="9"/>
      <c r="H30" s="5"/>
      <c r="J30" s="8"/>
    </row>
    <row r="31" spans="1:10">
      <c r="A31" s="14"/>
      <c r="B31" s="19">
        <f t="shared" si="0"/>
        <v>1.083309589041096</v>
      </c>
      <c r="C31" s="20">
        <v>13</v>
      </c>
      <c r="D31" s="20">
        <v>52</v>
      </c>
      <c r="E31" s="21">
        <v>395.40800000000002</v>
      </c>
      <c r="F31" s="5"/>
      <c r="G31" s="9"/>
      <c r="H31" s="5"/>
      <c r="J31" s="8"/>
    </row>
    <row r="32" spans="1:10">
      <c r="A32" s="14"/>
      <c r="B32" s="19">
        <f t="shared" si="0"/>
        <v>1.1249753424657534</v>
      </c>
      <c r="C32" s="20">
        <v>13.5</v>
      </c>
      <c r="D32" s="20">
        <v>54</v>
      </c>
      <c r="E32" s="21">
        <v>410.61599999999999</v>
      </c>
      <c r="F32" s="5"/>
      <c r="G32" s="9"/>
      <c r="H32" s="5"/>
      <c r="J32" s="8"/>
    </row>
    <row r="33" spans="1:10">
      <c r="A33" s="14" t="s">
        <v>19</v>
      </c>
      <c r="B33" s="19">
        <f t="shared" si="0"/>
        <v>1.166641095890411</v>
      </c>
      <c r="C33" s="20">
        <v>14</v>
      </c>
      <c r="D33" s="20">
        <v>56</v>
      </c>
      <c r="E33" s="21">
        <v>425.82400000000001</v>
      </c>
      <c r="F33" s="5"/>
      <c r="G33" s="9"/>
      <c r="H33" s="5"/>
      <c r="J33" s="8"/>
    </row>
    <row r="34" spans="1:10">
      <c r="A34" s="14"/>
      <c r="B34" s="19">
        <f t="shared" si="0"/>
        <v>1.2083068493150684</v>
      </c>
      <c r="C34" s="20">
        <v>14.5</v>
      </c>
      <c r="D34" s="20">
        <v>58</v>
      </c>
      <c r="E34" s="21">
        <v>441.03199999999998</v>
      </c>
      <c r="F34" s="5"/>
      <c r="G34" s="9"/>
      <c r="H34" s="5"/>
      <c r="J34" s="8"/>
    </row>
    <row r="35" spans="1:10">
      <c r="A35" s="14" t="s">
        <v>20</v>
      </c>
      <c r="B35" s="16">
        <f t="shared" si="0"/>
        <v>1.249972602739726</v>
      </c>
      <c r="C35" s="17">
        <v>15</v>
      </c>
      <c r="D35" s="17">
        <v>60</v>
      </c>
      <c r="E35" s="18">
        <v>456.24</v>
      </c>
      <c r="F35" s="5"/>
      <c r="G35" s="9"/>
      <c r="H35" s="6"/>
      <c r="J35" s="8"/>
    </row>
    <row r="36" spans="1:10">
      <c r="A36" s="14" t="s">
        <v>20</v>
      </c>
      <c r="B36" s="19">
        <f t="shared" si="0"/>
        <v>1.2916383561643836</v>
      </c>
      <c r="C36" s="20">
        <v>15.5</v>
      </c>
      <c r="D36" s="20">
        <v>62</v>
      </c>
      <c r="E36" s="21">
        <v>471.44799999999998</v>
      </c>
      <c r="G36" s="9"/>
      <c r="H36" s="6"/>
      <c r="J36" s="8"/>
    </row>
    <row r="37" spans="1:10">
      <c r="A37" s="14"/>
      <c r="B37" s="19">
        <f t="shared" si="0"/>
        <v>1.3333041095890412</v>
      </c>
      <c r="C37" s="20">
        <v>16</v>
      </c>
      <c r="D37" s="20">
        <v>64</v>
      </c>
      <c r="E37" s="21">
        <v>486.65600000000001</v>
      </c>
      <c r="H37" s="6"/>
      <c r="J37" s="8"/>
    </row>
    <row r="38" spans="1:10">
      <c r="A38" s="14" t="s">
        <v>20</v>
      </c>
      <c r="B38" s="19">
        <f t="shared" si="0"/>
        <v>1.3749698630136986</v>
      </c>
      <c r="C38" s="20">
        <v>16.5</v>
      </c>
      <c r="D38" s="20">
        <v>66</v>
      </c>
      <c r="E38" s="21">
        <v>501.86399999999998</v>
      </c>
      <c r="H38" s="6"/>
      <c r="J38" s="8"/>
    </row>
    <row r="39" spans="1:10">
      <c r="A39" s="14"/>
      <c r="B39" s="19">
        <f t="shared" si="0"/>
        <v>1.4166356164383562</v>
      </c>
      <c r="C39" s="20">
        <v>17</v>
      </c>
      <c r="D39" s="20">
        <v>68</v>
      </c>
      <c r="E39" s="21">
        <v>517.072</v>
      </c>
      <c r="H39" s="6"/>
      <c r="J39" s="8"/>
    </row>
    <row r="40" spans="1:10">
      <c r="A40" s="14" t="s">
        <v>19</v>
      </c>
      <c r="B40" s="16">
        <f t="shared" si="0"/>
        <v>1.4583013698630136</v>
      </c>
      <c r="C40" s="17">
        <v>17.5</v>
      </c>
      <c r="D40" s="17">
        <v>70</v>
      </c>
      <c r="E40" s="18">
        <v>532.28</v>
      </c>
      <c r="H40" s="6"/>
      <c r="J40" s="8"/>
    </row>
    <row r="41" spans="1:10">
      <c r="A41" s="15" t="s">
        <v>21</v>
      </c>
      <c r="B41" s="16">
        <f t="shared" si="0"/>
        <v>1.4999671232876715</v>
      </c>
      <c r="C41" s="17">
        <v>18</v>
      </c>
      <c r="D41" s="17">
        <v>72</v>
      </c>
      <c r="E41" s="18">
        <v>547.48800000000006</v>
      </c>
      <c r="H41" s="6"/>
      <c r="J41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D1" workbookViewId="0">
      <selection activeCell="J11" sqref="J11"/>
    </sheetView>
  </sheetViews>
  <sheetFormatPr baseColWidth="10" defaultRowHeight="15" x14ac:dyDescent="0"/>
  <cols>
    <col min="7" max="7" width="11.33203125" customWidth="1"/>
    <col min="8" max="8" width="12.3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</row>
    <row r="2" spans="1:9">
      <c r="B2">
        <v>1</v>
      </c>
      <c r="C2">
        <v>47</v>
      </c>
      <c r="D2">
        <f>C2*5</f>
        <v>235</v>
      </c>
      <c r="E2">
        <f>F2/1000</f>
        <v>10.574999999999999</v>
      </c>
      <c r="F2">
        <f>D2*45</f>
        <v>10575</v>
      </c>
      <c r="G2" s="1">
        <f>(-((0.5119*B2)^2))+(221.11*B2)+8035.8</f>
        <v>8256.64795839</v>
      </c>
      <c r="H2" s="1"/>
    </row>
    <row r="3" spans="1:9">
      <c r="B3">
        <v>9</v>
      </c>
      <c r="C3">
        <v>39</v>
      </c>
      <c r="D3">
        <f t="shared" ref="D3:D40" si="0">C3*5</f>
        <v>195</v>
      </c>
      <c r="E3">
        <f t="shared" ref="E3:E40" si="1">F3/1000</f>
        <v>8.7750000000000004</v>
      </c>
      <c r="F3">
        <f t="shared" ref="F3:F40" si="2">D3*45</f>
        <v>8775</v>
      </c>
      <c r="G3" s="1">
        <f t="shared" ref="G3:G40" si="3">(-((0.5119*B3)^2))+(221.11*B3)+8035.8</f>
        <v>10004.564629590001</v>
      </c>
      <c r="H3" s="1">
        <f>(G3-G2)/(B3-B2)</f>
        <v>218.48958390000007</v>
      </c>
    </row>
    <row r="4" spans="1:9">
      <c r="B4">
        <v>11</v>
      </c>
      <c r="C4">
        <v>53</v>
      </c>
      <c r="D4">
        <f t="shared" si="0"/>
        <v>265</v>
      </c>
      <c r="E4">
        <f t="shared" si="1"/>
        <v>11.925000000000001</v>
      </c>
      <c r="F4">
        <f t="shared" si="2"/>
        <v>11925</v>
      </c>
      <c r="G4" s="1">
        <f t="shared" si="3"/>
        <v>10436.30296519</v>
      </c>
      <c r="H4" s="1">
        <f t="shared" ref="H4:H40" si="4">(G4-G3)/(B4-B3)</f>
        <v>215.86916779999956</v>
      </c>
    </row>
    <row r="5" spans="1:9">
      <c r="B5">
        <v>19</v>
      </c>
      <c r="C5">
        <v>44</v>
      </c>
      <c r="D5">
        <f t="shared" si="0"/>
        <v>220</v>
      </c>
      <c r="E5">
        <f t="shared" si="1"/>
        <v>9.9</v>
      </c>
      <c r="F5">
        <f t="shared" si="2"/>
        <v>9900</v>
      </c>
      <c r="G5" s="1">
        <f t="shared" si="3"/>
        <v>12142.292978789999</v>
      </c>
      <c r="H5" s="1">
        <f t="shared" si="4"/>
        <v>213.24875169999996</v>
      </c>
    </row>
    <row r="6" spans="1:9">
      <c r="B6">
        <v>21</v>
      </c>
      <c r="C6">
        <v>62</v>
      </c>
      <c r="D6">
        <f t="shared" si="0"/>
        <v>310</v>
      </c>
      <c r="E6">
        <f t="shared" si="1"/>
        <v>13.95</v>
      </c>
      <c r="F6">
        <f t="shared" si="2"/>
        <v>13950</v>
      </c>
      <c r="G6" s="1">
        <f t="shared" si="3"/>
        <v>12563.54964999</v>
      </c>
      <c r="H6" s="1">
        <f t="shared" si="4"/>
        <v>210.62833560000036</v>
      </c>
    </row>
    <row r="7" spans="1:9">
      <c r="B7">
        <v>30</v>
      </c>
      <c r="C7">
        <v>76</v>
      </c>
      <c r="D7">
        <f t="shared" si="0"/>
        <v>380</v>
      </c>
      <c r="E7">
        <f t="shared" si="1"/>
        <v>17.100000000000001</v>
      </c>
      <c r="F7">
        <f t="shared" si="2"/>
        <v>17100</v>
      </c>
      <c r="G7" s="1">
        <f t="shared" si="3"/>
        <v>14433.262551</v>
      </c>
      <c r="H7" s="1">
        <f t="shared" si="4"/>
        <v>207.74587788999997</v>
      </c>
    </row>
    <row r="8" spans="1:9">
      <c r="B8">
        <v>31</v>
      </c>
      <c r="C8">
        <v>62</v>
      </c>
      <c r="D8">
        <f t="shared" si="0"/>
        <v>310</v>
      </c>
      <c r="E8">
        <f t="shared" si="1"/>
        <v>13.95</v>
      </c>
      <c r="F8">
        <f t="shared" si="2"/>
        <v>13950</v>
      </c>
      <c r="G8" s="1">
        <f t="shared" si="3"/>
        <v>14638.388012790001</v>
      </c>
      <c r="H8" s="1">
        <f t="shared" si="4"/>
        <v>205.12546179000128</v>
      </c>
    </row>
    <row r="9" spans="1:9">
      <c r="B9">
        <v>31</v>
      </c>
      <c r="C9">
        <v>69</v>
      </c>
      <c r="D9">
        <f t="shared" si="0"/>
        <v>345</v>
      </c>
      <c r="E9">
        <f t="shared" si="1"/>
        <v>15.525</v>
      </c>
      <c r="F9">
        <f t="shared" si="2"/>
        <v>15525</v>
      </c>
      <c r="G9" s="1">
        <f t="shared" si="3"/>
        <v>14638.388012790001</v>
      </c>
      <c r="H9" s="1"/>
    </row>
    <row r="10" spans="1:9">
      <c r="B10">
        <v>38</v>
      </c>
      <c r="C10">
        <v>67</v>
      </c>
      <c r="D10">
        <f t="shared" si="0"/>
        <v>335</v>
      </c>
      <c r="E10">
        <f t="shared" si="1"/>
        <v>15.074999999999999</v>
      </c>
      <c r="F10">
        <f t="shared" si="2"/>
        <v>15075</v>
      </c>
      <c r="G10" s="1">
        <f t="shared" si="3"/>
        <v>16059.591915159999</v>
      </c>
      <c r="H10" s="1">
        <f t="shared" si="4"/>
        <v>203.02912890999974</v>
      </c>
    </row>
    <row r="11" spans="1:9">
      <c r="B11">
        <v>42</v>
      </c>
      <c r="C11">
        <v>62</v>
      </c>
      <c r="D11">
        <f t="shared" si="0"/>
        <v>310</v>
      </c>
      <c r="E11">
        <f t="shared" si="1"/>
        <v>13.95</v>
      </c>
      <c r="F11">
        <f t="shared" si="2"/>
        <v>13950</v>
      </c>
      <c r="G11" s="1">
        <f t="shared" si="3"/>
        <v>16860.17859996</v>
      </c>
      <c r="H11" s="1">
        <f t="shared" si="4"/>
        <v>200.14667120000013</v>
      </c>
    </row>
    <row r="12" spans="1:9">
      <c r="B12">
        <v>54</v>
      </c>
      <c r="C12">
        <v>78</v>
      </c>
      <c r="D12">
        <f t="shared" si="0"/>
        <v>390</v>
      </c>
      <c r="E12">
        <f t="shared" si="1"/>
        <v>17.55</v>
      </c>
      <c r="F12">
        <f t="shared" si="2"/>
        <v>17550</v>
      </c>
      <c r="G12" s="1">
        <f t="shared" si="3"/>
        <v>19211.626665240001</v>
      </c>
      <c r="H12" s="1">
        <f t="shared" si="4"/>
        <v>195.95400544000009</v>
      </c>
    </row>
    <row r="13" spans="1:9">
      <c r="B13">
        <v>56</v>
      </c>
      <c r="C13">
        <v>84</v>
      </c>
      <c r="D13">
        <f t="shared" si="0"/>
        <v>420</v>
      </c>
      <c r="E13">
        <f t="shared" si="1"/>
        <v>18.899999999999999</v>
      </c>
      <c r="F13">
        <f t="shared" si="2"/>
        <v>18900</v>
      </c>
      <c r="G13" s="1">
        <f t="shared" si="3"/>
        <v>19596.197511039998</v>
      </c>
      <c r="H13" s="1">
        <f t="shared" si="4"/>
        <v>192.28542289999859</v>
      </c>
    </row>
    <row r="14" spans="1:9">
      <c r="B14">
        <v>56</v>
      </c>
      <c r="C14">
        <v>84</v>
      </c>
      <c r="D14">
        <f t="shared" si="0"/>
        <v>420</v>
      </c>
      <c r="E14">
        <f t="shared" si="1"/>
        <v>18.899999999999999</v>
      </c>
      <c r="F14">
        <f t="shared" si="2"/>
        <v>18900</v>
      </c>
      <c r="G14" s="1">
        <f t="shared" si="3"/>
        <v>19596.197511039998</v>
      </c>
      <c r="H14" s="1"/>
    </row>
    <row r="15" spans="1:9">
      <c r="B15">
        <v>58</v>
      </c>
      <c r="C15">
        <v>79</v>
      </c>
      <c r="D15">
        <f t="shared" si="0"/>
        <v>395</v>
      </c>
      <c r="E15">
        <f t="shared" si="1"/>
        <v>17.774999999999999</v>
      </c>
      <c r="F15">
        <f t="shared" si="2"/>
        <v>17775</v>
      </c>
      <c r="G15" s="1">
        <f t="shared" si="3"/>
        <v>19978.67202396</v>
      </c>
      <c r="H15" s="1">
        <f t="shared" si="4"/>
        <v>191.23725646000094</v>
      </c>
    </row>
    <row r="16" spans="1:9">
      <c r="B16">
        <v>61</v>
      </c>
      <c r="C16">
        <v>76</v>
      </c>
      <c r="D16">
        <f t="shared" si="0"/>
        <v>380</v>
      </c>
      <c r="E16">
        <f t="shared" si="1"/>
        <v>17.100000000000001</v>
      </c>
      <c r="F16">
        <f t="shared" si="2"/>
        <v>17100</v>
      </c>
      <c r="G16" s="1">
        <f t="shared" si="3"/>
        <v>20548.453169190001</v>
      </c>
      <c r="H16" s="1">
        <f t="shared" si="4"/>
        <v>189.92704841000037</v>
      </c>
    </row>
    <row r="17" spans="2:8">
      <c r="B17">
        <v>66</v>
      </c>
      <c r="C17">
        <v>81</v>
      </c>
      <c r="D17">
        <f t="shared" si="0"/>
        <v>405</v>
      </c>
      <c r="E17">
        <f t="shared" si="1"/>
        <v>18.225000000000001</v>
      </c>
      <c r="F17">
        <f t="shared" si="2"/>
        <v>18225</v>
      </c>
      <c r="G17" s="1">
        <f t="shared" si="3"/>
        <v>21487.60674684</v>
      </c>
      <c r="H17" s="1">
        <f t="shared" si="4"/>
        <v>187.83071552999974</v>
      </c>
    </row>
    <row r="18" spans="2:8">
      <c r="B18">
        <v>72</v>
      </c>
      <c r="C18">
        <v>80</v>
      </c>
      <c r="D18">
        <f t="shared" si="0"/>
        <v>400</v>
      </c>
      <c r="E18">
        <f t="shared" si="1"/>
        <v>18</v>
      </c>
      <c r="F18">
        <f t="shared" si="2"/>
        <v>18000</v>
      </c>
      <c r="G18" s="1">
        <f t="shared" si="3"/>
        <v>22597.296293760002</v>
      </c>
      <c r="H18" s="1">
        <f t="shared" si="4"/>
        <v>184.94825782000044</v>
      </c>
    </row>
    <row r="19" spans="2:8">
      <c r="B19">
        <v>73</v>
      </c>
      <c r="C19">
        <v>96</v>
      </c>
      <c r="D19">
        <f t="shared" si="0"/>
        <v>480</v>
      </c>
      <c r="E19">
        <f t="shared" si="1"/>
        <v>21.6</v>
      </c>
      <c r="F19">
        <f t="shared" si="2"/>
        <v>21600</v>
      </c>
      <c r="G19" s="1">
        <f t="shared" si="3"/>
        <v>22780.41026031</v>
      </c>
      <c r="H19" s="1">
        <f t="shared" si="4"/>
        <v>183.11396654999771</v>
      </c>
    </row>
    <row r="20" spans="2:8">
      <c r="B20">
        <v>78</v>
      </c>
      <c r="C20">
        <v>100</v>
      </c>
      <c r="D20">
        <f t="shared" si="0"/>
        <v>500</v>
      </c>
      <c r="E20">
        <f t="shared" si="1"/>
        <v>22.5</v>
      </c>
      <c r="F20">
        <f t="shared" si="2"/>
        <v>22500</v>
      </c>
      <c r="G20" s="1">
        <f t="shared" si="3"/>
        <v>23688.11884476</v>
      </c>
      <c r="H20" s="1">
        <f t="shared" si="4"/>
        <v>181.54171688999995</v>
      </c>
    </row>
    <row r="21" spans="2:8">
      <c r="B21">
        <v>84</v>
      </c>
      <c r="C21">
        <v>86</v>
      </c>
      <c r="D21">
        <f t="shared" si="0"/>
        <v>430</v>
      </c>
      <c r="E21">
        <f t="shared" si="1"/>
        <v>19.350000000000001</v>
      </c>
      <c r="F21">
        <f t="shared" si="2"/>
        <v>19350</v>
      </c>
      <c r="G21" s="1">
        <f t="shared" si="3"/>
        <v>24760.074399839999</v>
      </c>
      <c r="H21" s="1">
        <f t="shared" si="4"/>
        <v>178.65925917999994</v>
      </c>
    </row>
    <row r="22" spans="2:8">
      <c r="B22">
        <v>88</v>
      </c>
      <c r="C22">
        <v>122</v>
      </c>
      <c r="D22">
        <f t="shared" si="0"/>
        <v>610</v>
      </c>
      <c r="E22">
        <f t="shared" si="1"/>
        <v>27.45</v>
      </c>
      <c r="F22">
        <f t="shared" si="2"/>
        <v>27450</v>
      </c>
      <c r="G22" s="1">
        <f t="shared" si="3"/>
        <v>25464.229772160001</v>
      </c>
      <c r="H22" s="1">
        <f t="shared" si="4"/>
        <v>176.03884308000033</v>
      </c>
    </row>
    <row r="23" spans="2:8">
      <c r="B23">
        <v>92</v>
      </c>
      <c r="C23">
        <v>106</v>
      </c>
      <c r="D23">
        <f t="shared" si="0"/>
        <v>530</v>
      </c>
      <c r="E23">
        <f t="shared" si="1"/>
        <v>23.85</v>
      </c>
      <c r="F23">
        <f t="shared" si="2"/>
        <v>23850</v>
      </c>
      <c r="G23" s="1">
        <f t="shared" si="3"/>
        <v>26159.999812960003</v>
      </c>
      <c r="H23" s="1">
        <f t="shared" si="4"/>
        <v>173.94251020000047</v>
      </c>
    </row>
    <row r="24" spans="2:8">
      <c r="B24">
        <v>97</v>
      </c>
      <c r="C24">
        <v>111</v>
      </c>
      <c r="D24">
        <f t="shared" si="0"/>
        <v>555</v>
      </c>
      <c r="E24">
        <f t="shared" si="1"/>
        <v>24.975000000000001</v>
      </c>
      <c r="F24">
        <f t="shared" si="2"/>
        <v>24975</v>
      </c>
      <c r="G24" s="1">
        <f t="shared" si="3"/>
        <v>27017.920491510002</v>
      </c>
      <c r="H24" s="1">
        <f t="shared" si="4"/>
        <v>171.58413570999983</v>
      </c>
    </row>
    <row r="25" spans="2:8">
      <c r="B25">
        <v>100</v>
      </c>
      <c r="C25">
        <v>126</v>
      </c>
      <c r="D25">
        <f t="shared" si="0"/>
        <v>630</v>
      </c>
      <c r="E25">
        <f t="shared" si="1"/>
        <v>28.35</v>
      </c>
      <c r="F25">
        <f t="shared" si="2"/>
        <v>28350</v>
      </c>
      <c r="G25" s="1">
        <f t="shared" si="3"/>
        <v>27526.383899999997</v>
      </c>
      <c r="H25" s="1">
        <f t="shared" si="4"/>
        <v>169.48780282999846</v>
      </c>
    </row>
    <row r="26" spans="2:8">
      <c r="B26">
        <v>101</v>
      </c>
      <c r="C26">
        <v>120</v>
      </c>
      <c r="D26">
        <f t="shared" si="0"/>
        <v>600</v>
      </c>
      <c r="E26">
        <f t="shared" si="1"/>
        <v>27</v>
      </c>
      <c r="F26">
        <f t="shared" si="2"/>
        <v>27000</v>
      </c>
      <c r="G26" s="1">
        <f t="shared" si="3"/>
        <v>27694.823536389998</v>
      </c>
      <c r="H26" s="1">
        <f t="shared" si="4"/>
        <v>168.4396363900014</v>
      </c>
    </row>
    <row r="27" spans="2:8">
      <c r="B27">
        <v>101</v>
      </c>
      <c r="C27">
        <v>114</v>
      </c>
      <c r="D27">
        <f t="shared" si="0"/>
        <v>570</v>
      </c>
      <c r="E27">
        <f t="shared" si="1"/>
        <v>25.65</v>
      </c>
      <c r="F27">
        <f t="shared" si="2"/>
        <v>25650</v>
      </c>
      <c r="G27" s="1">
        <f t="shared" si="3"/>
        <v>27694.823536389998</v>
      </c>
      <c r="H27" s="1"/>
    </row>
    <row r="28" spans="2:8">
      <c r="B28">
        <v>104</v>
      </c>
      <c r="C28">
        <v>120</v>
      </c>
      <c r="D28">
        <f t="shared" si="0"/>
        <v>600</v>
      </c>
      <c r="E28">
        <f t="shared" si="1"/>
        <v>27</v>
      </c>
      <c r="F28">
        <f t="shared" si="2"/>
        <v>27000</v>
      </c>
      <c r="G28" s="1">
        <f t="shared" si="3"/>
        <v>28196.997946240001</v>
      </c>
      <c r="H28" s="1">
        <f t="shared" si="4"/>
        <v>167.3914699500007</v>
      </c>
    </row>
    <row r="29" spans="2:8">
      <c r="B29">
        <v>105</v>
      </c>
      <c r="C29">
        <v>106</v>
      </c>
      <c r="D29">
        <f t="shared" si="0"/>
        <v>530</v>
      </c>
      <c r="E29">
        <f t="shared" si="1"/>
        <v>23.85</v>
      </c>
      <c r="F29">
        <f t="shared" si="2"/>
        <v>23850</v>
      </c>
      <c r="G29" s="1">
        <f t="shared" si="3"/>
        <v>28363.341249750003</v>
      </c>
      <c r="H29" s="1">
        <f t="shared" si="4"/>
        <v>166.34330351000244</v>
      </c>
    </row>
    <row r="30" spans="2:8">
      <c r="B30">
        <v>124</v>
      </c>
      <c r="C30">
        <v>126</v>
      </c>
      <c r="D30">
        <f t="shared" si="0"/>
        <v>630</v>
      </c>
      <c r="E30">
        <f t="shared" si="1"/>
        <v>28.35</v>
      </c>
      <c r="F30">
        <f t="shared" si="2"/>
        <v>28350</v>
      </c>
      <c r="G30" s="1">
        <f t="shared" si="3"/>
        <v>31424.288204640001</v>
      </c>
      <c r="H30" s="1">
        <f t="shared" si="4"/>
        <v>161.10247130999988</v>
      </c>
    </row>
    <row r="31" spans="2:8">
      <c r="B31">
        <v>127</v>
      </c>
      <c r="C31">
        <v>126</v>
      </c>
      <c r="D31">
        <f t="shared" si="0"/>
        <v>630</v>
      </c>
      <c r="E31">
        <f t="shared" si="1"/>
        <v>28.35</v>
      </c>
      <c r="F31">
        <f t="shared" si="2"/>
        <v>28350</v>
      </c>
      <c r="G31" s="1">
        <f t="shared" si="3"/>
        <v>31890.300872309999</v>
      </c>
      <c r="H31" s="1">
        <f t="shared" si="4"/>
        <v>155.33755588999944</v>
      </c>
    </row>
    <row r="32" spans="2:8">
      <c r="B32">
        <v>140</v>
      </c>
      <c r="C32">
        <v>132</v>
      </c>
      <c r="D32">
        <f t="shared" si="0"/>
        <v>660</v>
      </c>
      <c r="E32">
        <f t="shared" si="1"/>
        <v>29.7</v>
      </c>
      <c r="F32">
        <f t="shared" si="2"/>
        <v>29700</v>
      </c>
      <c r="G32" s="1">
        <f t="shared" si="3"/>
        <v>33855.184444000006</v>
      </c>
      <c r="H32" s="1">
        <f t="shared" si="4"/>
        <v>151.1448901300005</v>
      </c>
    </row>
    <row r="33" spans="2:8">
      <c r="B33">
        <v>140</v>
      </c>
      <c r="C33">
        <v>138</v>
      </c>
      <c r="D33">
        <f t="shared" si="0"/>
        <v>690</v>
      </c>
      <c r="E33">
        <f t="shared" si="1"/>
        <v>31.05</v>
      </c>
      <c r="F33">
        <f t="shared" si="2"/>
        <v>31050</v>
      </c>
      <c r="G33" s="1">
        <f t="shared" si="3"/>
        <v>33855.184444000006</v>
      </c>
      <c r="H33" s="1"/>
    </row>
    <row r="34" spans="2:8">
      <c r="B34">
        <v>157</v>
      </c>
      <c r="C34">
        <v>136</v>
      </c>
      <c r="D34">
        <f t="shared" si="0"/>
        <v>680</v>
      </c>
      <c r="E34">
        <f t="shared" si="1"/>
        <v>30.6</v>
      </c>
      <c r="F34">
        <f t="shared" si="2"/>
        <v>30600</v>
      </c>
      <c r="G34" s="1">
        <f t="shared" si="3"/>
        <v>36291.006355110003</v>
      </c>
      <c r="H34" s="1">
        <f t="shared" si="4"/>
        <v>143.28364182999982</v>
      </c>
    </row>
    <row r="35" spans="2:8">
      <c r="B35">
        <v>167</v>
      </c>
      <c r="C35">
        <v>136</v>
      </c>
      <c r="D35">
        <f t="shared" si="0"/>
        <v>680</v>
      </c>
      <c r="E35">
        <f t="shared" si="1"/>
        <v>30.6</v>
      </c>
      <c r="F35">
        <f t="shared" si="2"/>
        <v>30600</v>
      </c>
      <c r="G35" s="1">
        <f t="shared" si="3"/>
        <v>37653.091538710003</v>
      </c>
      <c r="H35" s="1">
        <f t="shared" si="4"/>
        <v>136.20851836000003</v>
      </c>
    </row>
    <row r="36" spans="2:8">
      <c r="B36">
        <v>174</v>
      </c>
      <c r="C36">
        <v>129</v>
      </c>
      <c r="D36">
        <f t="shared" si="0"/>
        <v>645</v>
      </c>
      <c r="E36">
        <f t="shared" si="1"/>
        <v>29.024999999999999</v>
      </c>
      <c r="F36">
        <f t="shared" si="2"/>
        <v>29025</v>
      </c>
      <c r="G36" s="1">
        <f t="shared" si="3"/>
        <v>38575.368215640003</v>
      </c>
      <c r="H36" s="1">
        <f t="shared" si="4"/>
        <v>131.75381098999995</v>
      </c>
    </row>
    <row r="37" spans="2:8">
      <c r="B37">
        <v>179</v>
      </c>
      <c r="C37">
        <v>138</v>
      </c>
      <c r="D37">
        <f t="shared" si="0"/>
        <v>690</v>
      </c>
      <c r="E37">
        <f t="shared" si="1"/>
        <v>31.05</v>
      </c>
      <c r="F37">
        <f t="shared" si="2"/>
        <v>31050</v>
      </c>
      <c r="G37" s="1">
        <f t="shared" si="3"/>
        <v>39218.414773990007</v>
      </c>
      <c r="H37" s="1">
        <f t="shared" si="4"/>
        <v>128.60931167000089</v>
      </c>
    </row>
    <row r="38" spans="2:8">
      <c r="B38">
        <v>202</v>
      </c>
      <c r="C38">
        <v>146</v>
      </c>
      <c r="D38">
        <f t="shared" si="0"/>
        <v>730</v>
      </c>
      <c r="E38">
        <f t="shared" si="1"/>
        <v>32.85</v>
      </c>
      <c r="F38">
        <f t="shared" si="2"/>
        <v>32850</v>
      </c>
      <c r="G38" s="1">
        <f t="shared" si="3"/>
        <v>42007.674145560006</v>
      </c>
      <c r="H38" s="1">
        <f t="shared" si="4"/>
        <v>121.27214658999993</v>
      </c>
    </row>
    <row r="39" spans="2:8">
      <c r="B39">
        <v>222</v>
      </c>
      <c r="C39">
        <v>127</v>
      </c>
      <c r="D39">
        <f t="shared" si="0"/>
        <v>635</v>
      </c>
      <c r="E39">
        <f t="shared" si="1"/>
        <v>28.574999999999999</v>
      </c>
      <c r="F39">
        <f t="shared" si="2"/>
        <v>28575</v>
      </c>
      <c r="G39" s="1">
        <f t="shared" si="3"/>
        <v>44207.761292760006</v>
      </c>
      <c r="H39" s="1">
        <f t="shared" si="4"/>
        <v>110.00435736</v>
      </c>
    </row>
    <row r="40" spans="2:8">
      <c r="B40">
        <v>251</v>
      </c>
      <c r="C40">
        <v>145</v>
      </c>
      <c r="D40">
        <f t="shared" si="0"/>
        <v>725</v>
      </c>
      <c r="E40">
        <f t="shared" si="1"/>
        <v>32.625</v>
      </c>
      <c r="F40">
        <f t="shared" si="2"/>
        <v>32625</v>
      </c>
      <c r="G40" s="1">
        <f t="shared" si="3"/>
        <v>47025.526528390008</v>
      </c>
      <c r="H40" s="1">
        <f t="shared" si="4"/>
        <v>97.164318470000083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 coverage</vt:lpstr>
      <vt:lpstr>vs eruption and experiment</vt:lpstr>
      <vt:lpstr>extension over time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Green</dc:creator>
  <cp:lastModifiedBy>Daniel Green</cp:lastModifiedBy>
  <dcterms:created xsi:type="dcterms:W3CDTF">2013-04-04T02:43:55Z</dcterms:created>
  <dcterms:modified xsi:type="dcterms:W3CDTF">2013-04-26T12:06:06Z</dcterms:modified>
</cp:coreProperties>
</file>