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on\Desktop\Class Materials\Homework1\Submittedhomework\"/>
    </mc:Choice>
  </mc:AlternateContent>
  <bookViews>
    <workbookView xWindow="0" yWindow="0" windowWidth="23040" windowHeight="8808" activeTab="2" xr2:uid="{00000000-000D-0000-FFFF-FFFF00000000}"/>
  </bookViews>
  <sheets>
    <sheet name="Sheet1" sheetId="1" r:id="rId1"/>
    <sheet name="Sheet2" sheetId="2" r:id="rId2"/>
    <sheet name="Sheet3" sheetId="3" r:id="rId3"/>
    <sheet name="Sheet3 (with country pivot)" sheetId="5" r:id="rId4"/>
    <sheet name="Sheet4" sheetId="4" r:id="rId5"/>
    <sheet name="Bonus" sheetId="6" r:id="rId6"/>
  </sheets>
  <calcPr calcId="171027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9" i="6"/>
  <c r="D9" i="6"/>
  <c r="E13" i="6"/>
  <c r="E12" i="6"/>
  <c r="E11" i="6"/>
  <c r="E10" i="6"/>
  <c r="E8" i="6"/>
  <c r="E7" i="6"/>
  <c r="E6" i="6"/>
  <c r="E5" i="6"/>
  <c r="E4" i="6"/>
  <c r="E3" i="6"/>
  <c r="E2" i="6"/>
  <c r="D3" i="6"/>
  <c r="D2" i="6"/>
  <c r="D13" i="6"/>
  <c r="D12" i="6"/>
  <c r="D11" i="6"/>
  <c r="D10" i="6"/>
  <c r="D8" i="6"/>
  <c r="D7" i="6"/>
  <c r="D6" i="6"/>
  <c r="D5" i="6"/>
  <c r="D4" i="6"/>
  <c r="C9" i="6"/>
  <c r="C8" i="6"/>
  <c r="C5" i="6"/>
  <c r="C11" i="6"/>
  <c r="C13" i="6"/>
  <c r="C12" i="6"/>
  <c r="C10" i="6"/>
  <c r="C7" i="6"/>
  <c r="C6" i="6"/>
  <c r="C4" i="6"/>
  <c r="C3" i="6"/>
  <c r="C2" i="6"/>
  <c r="B13" i="6"/>
  <c r="B8" i="6"/>
  <c r="B6" i="6"/>
  <c r="B4" i="6"/>
  <c r="B12" i="6"/>
  <c r="B11" i="6"/>
  <c r="B10" i="6"/>
  <c r="B9" i="6"/>
  <c r="B7" i="6"/>
  <c r="B5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<sst xmlns="http://schemas.openxmlformats.org/spreadsheetml/2006/main" count="24858" uniqueCount="8401">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</sst>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1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" fillId="0" borderId="0" xfId="0" applyFont="1" applyAlignment="1"/>
    <xf numFmtId="0" fontId="0" fillId="2" borderId="0" xfId="0" applyFill="1"/>
    <xf numFmtId="0" fontId="0" fillId="3" borderId="0" xfId="0" applyFill="1"/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1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3-4CEC-89ED-A4ACDDA67F8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5F3-4CEC-89ED-A4ACDDA67F8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5F3-4CEC-89ED-A4ACDDA67F8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5F3-4CEC-89ED-A4ACDDA67F8E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39-05F3-4CEC-89ED-A4ACDDA67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323968"/>
        <c:axId val="522331184"/>
      </c:barChart>
      <c:catAx>
        <c:axId val="5223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31184"/>
        <c:crosses val="autoZero"/>
        <c:auto val="1"/>
        <c:lblAlgn val="ctr"/>
        <c:lblOffset val="100"/>
        <c:noMultiLvlLbl val="0"/>
      </c:catAx>
      <c:valAx>
        <c:axId val="5223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Solved.xlsx]Sheet3 (with country pivot)!PivotTable2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'Sheet3 (with country pivot)'!$B$5:$B$6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'Sheet3 (with country pivot)'!$A$7:$A$29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'Sheet3 (with country pivot)'!$B$7:$B$29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54D-AC49-4AC1ACE89290}"/>
            </c:ext>
          </c:extLst>
        </c:ser>
        <c:ser>
          <c:idx val="1"/>
          <c:order val="1"/>
          <c:tx>
            <c:strRef>
              <c:f>'Sheet3 (with country pivot)'!$C$5:$C$6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'Sheet3 (with country pivot)'!$A$7:$A$29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'Sheet3 (with country pivot)'!$C$7:$C$29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2E-454D-AC49-4AC1ACE89290}"/>
            </c:ext>
          </c:extLst>
        </c:ser>
        <c:ser>
          <c:idx val="2"/>
          <c:order val="2"/>
          <c:tx>
            <c:strRef>
              <c:f>'Sheet3 (with country pivot)'!$D$5:$D$6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'Sheet3 (with country pivot)'!$A$7:$A$29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'Sheet3 (with country pivot)'!$D$7:$D$29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2E-454D-AC49-4AC1ACE89290}"/>
            </c:ext>
          </c:extLst>
        </c:ser>
        <c:ser>
          <c:idx val="3"/>
          <c:order val="3"/>
          <c:tx>
            <c:strRef>
              <c:f>'Sheet3 (with country pivot)'!$E$5:$E$6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'Sheet3 (with country pivot)'!$A$7:$A$29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'Sheet3 (with country pivot)'!$E$7:$E$29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2E-454D-AC49-4AC1ACE89290}"/>
            </c:ext>
          </c:extLst>
        </c:ser>
        <c:ser>
          <c:idx val="4"/>
          <c:order val="4"/>
          <c:tx>
            <c:strRef>
              <c:f>'Sheet3 (with country pivot)'!$F$5:$F$6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'Sheet3 (with country pivot)'!$A$7:$A$29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'Sheet3 (with country pivot)'!$F$7:$F$29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A-9E2E-454D-AC49-4AC1ACE89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2323968"/>
        <c:axId val="522331184"/>
      </c:barChart>
      <c:catAx>
        <c:axId val="5223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31184"/>
        <c:crosses val="autoZero"/>
        <c:auto val="1"/>
        <c:lblAlgn val="ctr"/>
        <c:lblOffset val="100"/>
        <c:noMultiLvlLbl val="0"/>
      </c:catAx>
      <c:valAx>
        <c:axId val="5223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3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4-4F21-ADC2-958E31DF53F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114-4F21-ADC2-958E31DF53F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114-4F21-ADC2-958E31DF5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734184"/>
        <c:axId val="569735168"/>
      </c:lineChart>
      <c:catAx>
        <c:axId val="56973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35168"/>
        <c:crosses val="autoZero"/>
        <c:auto val="1"/>
        <c:lblAlgn val="ctr"/>
        <c:lblOffset val="100"/>
        <c:noMultiLvlLbl val="0"/>
      </c:catAx>
      <c:valAx>
        <c:axId val="5697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3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1-4F3F-8864-24625FAC992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1-4F3F-8864-24625FAC992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41-4F3F-8864-24625FAC9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6118720"/>
        <c:axId val="626121672"/>
      </c:lineChart>
      <c:catAx>
        <c:axId val="62611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21672"/>
        <c:crosses val="autoZero"/>
        <c:auto val="1"/>
        <c:lblAlgn val="ctr"/>
        <c:lblOffset val="100"/>
        <c:noMultiLvlLbl val="0"/>
      </c:catAx>
      <c:valAx>
        <c:axId val="6261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11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</xdr:colOff>
      <xdr:row>3</xdr:row>
      <xdr:rowOff>5715</xdr:rowOff>
    </xdr:from>
    <xdr:to>
      <xdr:col>15</xdr:col>
      <xdr:colOff>102870</xdr:colOff>
      <xdr:row>18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13836-D572-4B73-9296-260ABDA5C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21</xdr:row>
      <xdr:rowOff>23813</xdr:rowOff>
    </xdr:from>
    <xdr:to>
      <xdr:col>15</xdr:col>
      <xdr:colOff>4762</xdr:colOff>
      <xdr:row>31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A17FB01-C1BF-40D6-8B50-9D119E4EFFAB}"/>
            </a:ext>
          </a:extLst>
        </xdr:cNvPr>
        <xdr:cNvSpPr txBox="1"/>
      </xdr:nvSpPr>
      <xdr:spPr>
        <a:xfrm>
          <a:off x="5272088" y="3824288"/>
          <a:ext cx="4471987" cy="18145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/>
            <a:t>Same pivot table and graph as in sheet 3, but swapping sub-category to become the second filter layer and country becoming an axis. This reveals immediately the countries with the most successful campaigns and allows filtering to drill down into categories/sub-categories.</a:t>
          </a:r>
        </a:p>
        <a:p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</xdr:colOff>
      <xdr:row>3</xdr:row>
      <xdr:rowOff>5715</xdr:rowOff>
    </xdr:from>
    <xdr:to>
      <xdr:col>15</xdr:col>
      <xdr:colOff>102870</xdr:colOff>
      <xdr:row>18</xdr:row>
      <xdr:rowOff>5715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7CF11-44F7-43FD-B70F-78F0BF700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3</xdr:row>
      <xdr:rowOff>1905</xdr:rowOff>
    </xdr:from>
    <xdr:to>
      <xdr:col>14</xdr:col>
      <xdr:colOff>95250</xdr:colOff>
      <xdr:row>18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81C87-0E61-4449-8B0B-3701F208B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14</xdr:row>
      <xdr:rowOff>13335</xdr:rowOff>
    </xdr:from>
    <xdr:to>
      <xdr:col>7</xdr:col>
      <xdr:colOff>24765</xdr:colOff>
      <xdr:row>29</xdr:row>
      <xdr:rowOff>13335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8023F-6A21-4C41-BAEF-5CE4B7C94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" refreshedDate="43134.019617708334" createdVersion="6" refreshedVersion="6" minRefreshableVersion="3" recordCount="4115" xr:uid="{3B001AE0-B42E-436C-B15D-141948DE3BF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" refreshedDate="43134.042758796299" createdVersion="6" refreshedVersion="6" minRefreshableVersion="3" recordCount="4115" xr:uid="{ECB26EFB-161C-4D6A-840F-4185D167887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C56C1-6E6F-4542-9813-8C7D4CE0F19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4947B-B139-4CA5-8795-CE78B25BB75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21689-0ACE-4EA1-80A8-25BC910DDD4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G2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17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E613B-3217-43B2-BFCA-4AB8F4646044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opLeftCell="D1" zoomScale="80" zoomScaleNormal="80" workbookViewId="0">
      <selection activeCell="D1" sqref="D1:D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28.734375" customWidth="1"/>
    <col min="15" max="15" width="12.83984375" style="6" customWidth="1"/>
    <col min="16" max="16" width="15.41796875" style="6" customWidth="1"/>
    <col min="17" max="17" width="13.20703125" customWidth="1"/>
    <col min="18" max="18" width="11.68359375" customWidth="1"/>
    <col min="19" max="20" width="20.945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7" t="s">
        <v>8308</v>
      </c>
      <c r="R1" s="7" t="s">
        <v>8309</v>
      </c>
      <c r="S1" s="7" t="s">
        <v>8366</v>
      </c>
      <c r="T1" s="7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2:F4115">
    <cfRule type="cellIs" dxfId="15" priority="17" operator="equal">
      <formula>"successful"</formula>
    </cfRule>
    <cfRule type="cellIs" dxfId="14" priority="16" operator="equal">
      <formula>"failed"</formula>
    </cfRule>
    <cfRule type="cellIs" dxfId="13" priority="15" operator="equal">
      <formula>"canceled"</formula>
    </cfRule>
    <cfRule type="cellIs" dxfId="12" priority="14" operator="equal">
      <formula>"live"</formula>
    </cfRule>
  </conditionalFormatting>
  <conditionalFormatting sqref="F3">
    <cfRule type="containsText" dxfId="11" priority="10" operator="containsText" text="&quot;live&quot;">
      <formula>NOT(ISERROR(SEARCH("""live""",F3)))</formula>
    </cfRule>
    <cfRule type="containsText" dxfId="10" priority="11" operator="containsText" text="&quot;cancelled&quot;">
      <formula>NOT(ISERROR(SEARCH("""cancelled""",F3)))</formula>
    </cfRule>
  </conditionalFormatting>
  <conditionalFormatting sqref="F4:F360">
    <cfRule type="containsText" dxfId="9" priority="6" operator="containsText" text="&quot;live&quot;">
      <formula>NOT(ISERROR(SEARCH("""live""",F4)))</formula>
    </cfRule>
    <cfRule type="containsText" dxfId="8" priority="7" operator="containsText" text="&quot;cancelled&quot;">
      <formula>NOT(ISERROR(SEARCH("""cancelled""",F4)))</formula>
    </cfRule>
  </conditionalFormatting>
  <conditionalFormatting sqref="F361">
    <cfRule type="containsText" dxfId="7" priority="2" operator="containsText" text="&quot;live&quot;">
      <formula>NOT(ISERROR(SEARCH("""live""",F361)))</formula>
    </cfRule>
    <cfRule type="containsText" dxfId="6" priority="3" operator="containsText" text="&quot;cancelled&quot;">
      <formula>NOT(ISERROR(SEARCH("""cancelled""",F361)))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operator="containsText" id="{924D82DB-7292-40EA-B1E3-3630EB1D6AF5}">
            <xm:f>NOT(ISERROR(SEARCH("failed",F3)))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13" operator="containsText" id="{E7821F90-6119-4701-A717-4512E9299440}">
            <xm:f>NOT(ISERROR(SEARCH("successful",F3)))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F3</xm:sqref>
        </x14:conditionalFormatting>
        <x14:conditionalFormatting xmlns:xm="http://schemas.microsoft.com/office/excel/2006/main">
          <x14:cfRule type="containsText" priority="8" operator="containsText" id="{DCBBAC5E-4E0E-4E5A-9062-0E53C69FA0B5}">
            <xm:f>NOT(ISERROR(SEARCH("failed",F4)))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9" operator="containsText" id="{A60F7FE8-9D77-44B9-968D-9EEB648A6A78}">
            <xm:f>NOT(ISERROR(SEARCH("successful",F4)))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F4:F360</xm:sqref>
        </x14:conditionalFormatting>
        <x14:conditionalFormatting xmlns:xm="http://schemas.microsoft.com/office/excel/2006/main">
          <x14:cfRule type="containsText" priority="4" operator="containsText" id="{BDF711AD-DBD2-4673-A901-17D47EEB0CA6}">
            <xm:f>NOT(ISERROR(SEARCH("failed",F361)))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5" operator="containsText" id="{4E351504-E312-457B-8CCF-A0BE6308F46A}">
            <xm:f>NOT(ISERROR(SEARCH("successful",F361)))</xm:f>
            <xm:f>"successful"</xm:f>
            <x14:dxf>
              <fill>
                <patternFill>
                  <bgColor rgb="FF92D050"/>
                </patternFill>
              </fill>
            </x14:dxf>
          </x14:cfRule>
          <xm:sqref>F361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ADC4-1803-4FE9-866A-A9CA898DB725}">
  <sheetPr codeName="Sheet2"/>
  <dimension ref="A1:F14"/>
  <sheetViews>
    <sheetView workbookViewId="0">
      <selection activeCell="A29" sqref="A29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9" t="s">
        <v>8223</v>
      </c>
      <c r="B1" t="s">
        <v>8324</v>
      </c>
    </row>
    <row r="3" spans="1:6" x14ac:dyDescent="0.55000000000000004">
      <c r="A3" s="9" t="s">
        <v>8322</v>
      </c>
      <c r="B3" s="9" t="s">
        <v>8323</v>
      </c>
    </row>
    <row r="4" spans="1:6" x14ac:dyDescent="0.55000000000000004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5D27D-31D1-421D-9DA0-C159E725FDDB}">
  <sheetPr codeName="Sheet3"/>
  <dimension ref="A1:G48"/>
  <sheetViews>
    <sheetView tabSelected="1" topLeftCell="A3" zoomScale="80" zoomScaleNormal="80" workbookViewId="0">
      <selection activeCell="T20" sqref="T20"/>
    </sheetView>
  </sheetViews>
  <sheetFormatPr defaultRowHeight="14.4" x14ac:dyDescent="0.55000000000000004"/>
  <cols>
    <col min="1" max="1" width="14.62890625" bestFit="1" customWidth="1"/>
    <col min="2" max="2" width="15.101562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9" t="s">
        <v>8223</v>
      </c>
      <c r="B1" t="s">
        <v>8324</v>
      </c>
    </row>
    <row r="2" spans="1:7" x14ac:dyDescent="0.55000000000000004">
      <c r="A2" s="9" t="s">
        <v>8308</v>
      </c>
      <c r="B2" t="s">
        <v>8324</v>
      </c>
    </row>
    <row r="4" spans="1:7" x14ac:dyDescent="0.55000000000000004">
      <c r="A4" s="9" t="s">
        <v>8322</v>
      </c>
      <c r="B4" s="9" t="s">
        <v>8323</v>
      </c>
    </row>
    <row r="5" spans="1:7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  <c r="G5" t="s">
        <v>8321</v>
      </c>
    </row>
    <row r="6" spans="1:7" x14ac:dyDescent="0.55000000000000004">
      <c r="A6" s="10" t="s">
        <v>8325</v>
      </c>
      <c r="B6" s="11"/>
      <c r="C6" s="11">
        <v>100</v>
      </c>
      <c r="D6" s="11"/>
      <c r="E6" s="11"/>
      <c r="F6" s="11"/>
      <c r="G6" s="11">
        <v>100</v>
      </c>
    </row>
    <row r="7" spans="1:7" x14ac:dyDescent="0.55000000000000004">
      <c r="A7" s="10" t="s">
        <v>8326</v>
      </c>
      <c r="B7" s="11">
        <v>20</v>
      </c>
      <c r="C7" s="11"/>
      <c r="D7" s="11"/>
      <c r="E7" s="11"/>
      <c r="F7" s="11"/>
      <c r="G7" s="11">
        <v>20</v>
      </c>
    </row>
    <row r="8" spans="1:7" x14ac:dyDescent="0.55000000000000004">
      <c r="A8" s="10" t="s">
        <v>8327</v>
      </c>
      <c r="B8" s="11">
        <v>24</v>
      </c>
      <c r="C8" s="11"/>
      <c r="D8" s="11"/>
      <c r="E8" s="11"/>
      <c r="F8" s="11"/>
      <c r="G8" s="11">
        <v>24</v>
      </c>
    </row>
    <row r="9" spans="1:7" x14ac:dyDescent="0.55000000000000004">
      <c r="A9" s="10" t="s">
        <v>8328</v>
      </c>
      <c r="B9" s="11"/>
      <c r="C9" s="11">
        <v>40</v>
      </c>
      <c r="D9" s="11"/>
      <c r="E9" s="11"/>
      <c r="F9" s="11"/>
      <c r="G9" s="11">
        <v>40</v>
      </c>
    </row>
    <row r="10" spans="1:7" x14ac:dyDescent="0.55000000000000004">
      <c r="A10" s="10" t="s">
        <v>8329</v>
      </c>
      <c r="B10" s="11"/>
      <c r="C10" s="11"/>
      <c r="D10" s="11"/>
      <c r="E10" s="11">
        <v>40</v>
      </c>
      <c r="F10" s="11"/>
      <c r="G10" s="11">
        <v>40</v>
      </c>
    </row>
    <row r="11" spans="1:7" x14ac:dyDescent="0.55000000000000004">
      <c r="A11" s="10" t="s">
        <v>8330</v>
      </c>
      <c r="B11" s="11"/>
      <c r="C11" s="11"/>
      <c r="D11" s="11"/>
      <c r="E11" s="11">
        <v>180</v>
      </c>
      <c r="F11" s="11"/>
      <c r="G11" s="11">
        <v>180</v>
      </c>
    </row>
    <row r="12" spans="1:7" x14ac:dyDescent="0.55000000000000004">
      <c r="A12" s="10" t="s">
        <v>8331</v>
      </c>
      <c r="B12" s="11"/>
      <c r="C12" s="11">
        <v>80</v>
      </c>
      <c r="D12" s="11"/>
      <c r="E12" s="11"/>
      <c r="F12" s="11"/>
      <c r="G12" s="11">
        <v>80</v>
      </c>
    </row>
    <row r="13" spans="1:7" x14ac:dyDescent="0.55000000000000004">
      <c r="A13" s="10" t="s">
        <v>8332</v>
      </c>
      <c r="B13" s="11"/>
      <c r="C13" s="11"/>
      <c r="D13" s="11"/>
      <c r="E13" s="11">
        <v>40</v>
      </c>
      <c r="F13" s="11"/>
      <c r="G13" s="11">
        <v>40</v>
      </c>
    </row>
    <row r="14" spans="1:7" x14ac:dyDescent="0.55000000000000004">
      <c r="A14" s="10" t="s">
        <v>8333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 x14ac:dyDescent="0.55000000000000004">
      <c r="A15" s="10" t="s">
        <v>8334</v>
      </c>
      <c r="B15" s="11"/>
      <c r="C15" s="11">
        <v>40</v>
      </c>
      <c r="D15" s="11"/>
      <c r="E15" s="11"/>
      <c r="F15" s="11"/>
      <c r="G15" s="11">
        <v>40</v>
      </c>
    </row>
    <row r="16" spans="1:7" x14ac:dyDescent="0.55000000000000004">
      <c r="A16" s="10" t="s">
        <v>8335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 x14ac:dyDescent="0.55000000000000004">
      <c r="A17" s="10" t="s">
        <v>8336</v>
      </c>
      <c r="B17" s="11"/>
      <c r="C17" s="11">
        <v>20</v>
      </c>
      <c r="D17" s="11"/>
      <c r="E17" s="11"/>
      <c r="F17" s="11"/>
      <c r="G17" s="11">
        <v>20</v>
      </c>
    </row>
    <row r="18" spans="1:7" x14ac:dyDescent="0.55000000000000004">
      <c r="A18" s="10" t="s">
        <v>8337</v>
      </c>
      <c r="B18" s="11"/>
      <c r="C18" s="11"/>
      <c r="D18" s="11"/>
      <c r="E18" s="11">
        <v>140</v>
      </c>
      <c r="F18" s="11"/>
      <c r="G18" s="11">
        <v>140</v>
      </c>
    </row>
    <row r="19" spans="1:7" x14ac:dyDescent="0.55000000000000004">
      <c r="A19" s="10" t="s">
        <v>8338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 x14ac:dyDescent="0.55000000000000004">
      <c r="A20" s="10" t="s">
        <v>8339</v>
      </c>
      <c r="B20" s="11"/>
      <c r="C20" s="11">
        <v>60</v>
      </c>
      <c r="D20" s="11"/>
      <c r="E20" s="11"/>
      <c r="F20" s="11"/>
      <c r="G20" s="11">
        <v>60</v>
      </c>
    </row>
    <row r="21" spans="1:7" x14ac:dyDescent="0.55000000000000004">
      <c r="A21" s="10" t="s">
        <v>8340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 x14ac:dyDescent="0.55000000000000004">
      <c r="A22" s="10" t="s">
        <v>8341</v>
      </c>
      <c r="B22" s="11"/>
      <c r="C22" s="11"/>
      <c r="D22" s="11"/>
      <c r="E22" s="11">
        <v>20</v>
      </c>
      <c r="F22" s="11"/>
      <c r="G22" s="11">
        <v>20</v>
      </c>
    </row>
    <row r="23" spans="1:7" x14ac:dyDescent="0.55000000000000004">
      <c r="A23" s="10" t="s">
        <v>8342</v>
      </c>
      <c r="B23" s="11"/>
      <c r="C23" s="11">
        <v>40</v>
      </c>
      <c r="D23" s="11"/>
      <c r="E23" s="11"/>
      <c r="F23" s="11"/>
      <c r="G23" s="11">
        <v>40</v>
      </c>
    </row>
    <row r="24" spans="1:7" x14ac:dyDescent="0.55000000000000004">
      <c r="A24" s="10" t="s">
        <v>8343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 x14ac:dyDescent="0.55000000000000004">
      <c r="A25" s="10" t="s">
        <v>8344</v>
      </c>
      <c r="B25" s="11"/>
      <c r="C25" s="11">
        <v>20</v>
      </c>
      <c r="D25" s="11"/>
      <c r="E25" s="11"/>
      <c r="F25" s="11"/>
      <c r="G25" s="11">
        <v>20</v>
      </c>
    </row>
    <row r="26" spans="1:7" x14ac:dyDescent="0.55000000000000004">
      <c r="A26" s="10" t="s">
        <v>8345</v>
      </c>
      <c r="B26" s="11"/>
      <c r="C26" s="11"/>
      <c r="D26" s="11"/>
      <c r="E26" s="11">
        <v>60</v>
      </c>
      <c r="F26" s="11"/>
      <c r="G26" s="11">
        <v>60</v>
      </c>
    </row>
    <row r="27" spans="1:7" x14ac:dyDescent="0.55000000000000004">
      <c r="A27" s="10" t="s">
        <v>8346</v>
      </c>
      <c r="B27" s="11"/>
      <c r="C27" s="11">
        <v>20</v>
      </c>
      <c r="D27" s="11"/>
      <c r="E27" s="11"/>
      <c r="F27" s="11"/>
      <c r="G27" s="11">
        <v>20</v>
      </c>
    </row>
    <row r="28" spans="1:7" x14ac:dyDescent="0.55000000000000004">
      <c r="A28" s="10" t="s">
        <v>8347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 x14ac:dyDescent="0.55000000000000004">
      <c r="A29" s="10" t="s">
        <v>8348</v>
      </c>
      <c r="B29" s="11"/>
      <c r="C29" s="11">
        <v>20</v>
      </c>
      <c r="D29" s="11"/>
      <c r="E29" s="11"/>
      <c r="F29" s="11"/>
      <c r="G29" s="11">
        <v>20</v>
      </c>
    </row>
    <row r="30" spans="1:7" x14ac:dyDescent="0.55000000000000004">
      <c r="A30" s="10" t="s">
        <v>8349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 x14ac:dyDescent="0.55000000000000004">
      <c r="A31" s="10" t="s">
        <v>8350</v>
      </c>
      <c r="B31" s="11"/>
      <c r="C31" s="11"/>
      <c r="D31" s="11"/>
      <c r="E31" s="11">
        <v>40</v>
      </c>
      <c r="F31" s="11"/>
      <c r="G31" s="11">
        <v>40</v>
      </c>
    </row>
    <row r="32" spans="1:7" x14ac:dyDescent="0.55000000000000004">
      <c r="A32" s="10" t="s">
        <v>8351</v>
      </c>
      <c r="B32" s="11"/>
      <c r="C32" s="11"/>
      <c r="D32" s="11"/>
      <c r="E32" s="11">
        <v>20</v>
      </c>
      <c r="F32" s="11"/>
      <c r="G32" s="11">
        <v>20</v>
      </c>
    </row>
    <row r="33" spans="1:7" x14ac:dyDescent="0.55000000000000004">
      <c r="A33" s="10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 x14ac:dyDescent="0.55000000000000004">
      <c r="A34" s="10" t="s">
        <v>8353</v>
      </c>
      <c r="B34" s="11"/>
      <c r="C34" s="11"/>
      <c r="D34" s="11"/>
      <c r="E34" s="11">
        <v>260</v>
      </c>
      <c r="F34" s="11"/>
      <c r="G34" s="11">
        <v>260</v>
      </c>
    </row>
    <row r="35" spans="1:7" x14ac:dyDescent="0.55000000000000004">
      <c r="A35" s="10" t="s">
        <v>8354</v>
      </c>
      <c r="B35" s="11">
        <v>40</v>
      </c>
      <c r="C35" s="11"/>
      <c r="D35" s="11"/>
      <c r="E35" s="11"/>
      <c r="F35" s="11"/>
      <c r="G35" s="11">
        <v>40</v>
      </c>
    </row>
    <row r="36" spans="1:7" x14ac:dyDescent="0.55000000000000004">
      <c r="A36" s="10" t="s">
        <v>8355</v>
      </c>
      <c r="B36" s="11"/>
      <c r="C36" s="11"/>
      <c r="D36" s="11"/>
      <c r="E36" s="11">
        <v>60</v>
      </c>
      <c r="F36" s="11"/>
      <c r="G36" s="11">
        <v>60</v>
      </c>
    </row>
    <row r="37" spans="1:7" x14ac:dyDescent="0.55000000000000004">
      <c r="A37" s="10" t="s">
        <v>8356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 x14ac:dyDescent="0.55000000000000004">
      <c r="A38" s="10" t="s">
        <v>8357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 x14ac:dyDescent="0.55000000000000004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 x14ac:dyDescent="0.55000000000000004">
      <c r="A40" s="10" t="s">
        <v>8359</v>
      </c>
      <c r="B40" s="11"/>
      <c r="C40" s="11"/>
      <c r="D40" s="11"/>
      <c r="E40" s="11">
        <v>80</v>
      </c>
      <c r="F40" s="11"/>
      <c r="G40" s="11">
        <v>80</v>
      </c>
    </row>
    <row r="41" spans="1:7" x14ac:dyDescent="0.55000000000000004">
      <c r="A41" s="10" t="s">
        <v>8360</v>
      </c>
      <c r="B41" s="11"/>
      <c r="C41" s="11"/>
      <c r="D41" s="11"/>
      <c r="E41" s="11">
        <v>60</v>
      </c>
      <c r="F41" s="11"/>
      <c r="G41" s="11">
        <v>60</v>
      </c>
    </row>
    <row r="42" spans="1:7" x14ac:dyDescent="0.55000000000000004">
      <c r="A42" s="10" t="s">
        <v>8361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 x14ac:dyDescent="0.55000000000000004">
      <c r="A43" s="10" t="s">
        <v>8362</v>
      </c>
      <c r="B43" s="11"/>
      <c r="C43" s="11">
        <v>100</v>
      </c>
      <c r="D43" s="11"/>
      <c r="E43" s="11"/>
      <c r="F43" s="11"/>
      <c r="G43" s="11">
        <v>100</v>
      </c>
    </row>
    <row r="44" spans="1:7" x14ac:dyDescent="0.55000000000000004">
      <c r="A44" s="10" t="s">
        <v>8363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 x14ac:dyDescent="0.55000000000000004">
      <c r="A45" s="10" t="s">
        <v>8364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 x14ac:dyDescent="0.55000000000000004">
      <c r="A46" s="10" t="s">
        <v>8365</v>
      </c>
      <c r="B46" s="11">
        <v>20</v>
      </c>
      <c r="C46" s="11"/>
      <c r="D46" s="11"/>
      <c r="E46" s="11"/>
      <c r="F46" s="11"/>
      <c r="G46" s="11">
        <v>20</v>
      </c>
    </row>
    <row r="47" spans="1:7" x14ac:dyDescent="0.55000000000000004">
      <c r="A47" s="10" t="s">
        <v>8320</v>
      </c>
      <c r="B47" s="11"/>
      <c r="C47" s="11"/>
      <c r="D47" s="11"/>
      <c r="E47" s="11"/>
      <c r="F47" s="11"/>
      <c r="G47" s="11"/>
    </row>
    <row r="48" spans="1:7" x14ac:dyDescent="0.55000000000000004">
      <c r="A48" s="10" t="s">
        <v>8321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D6C15-C015-4FF3-9DCF-C50E1F1A4366}">
  <sheetPr codeName="Sheet1"/>
  <dimension ref="A2:G29"/>
  <sheetViews>
    <sheetView zoomScale="90" zoomScaleNormal="90" workbookViewId="0">
      <selection activeCell="I29" sqref="I29"/>
    </sheetView>
  </sheetViews>
  <sheetFormatPr defaultRowHeight="14.4" x14ac:dyDescent="0.55000000000000004"/>
  <cols>
    <col min="1" max="1" width="12.26171875" bestFit="1" customWidth="1"/>
    <col min="2" max="2" width="14.83984375" bestFit="1" customWidth="1"/>
    <col min="3" max="3" width="5.26171875" bestFit="1" customWidth="1"/>
    <col min="4" max="4" width="3.62890625" bestFit="1" customWidth="1"/>
    <col min="5" max="5" width="8.83984375" bestFit="1" customWidth="1"/>
    <col min="6" max="6" width="6.41796875" bestFit="1" customWidth="1"/>
    <col min="7" max="7" width="10.20703125" bestFit="1" customWidth="1"/>
  </cols>
  <sheetData>
    <row r="2" spans="1:7" x14ac:dyDescent="0.55000000000000004">
      <c r="A2" s="9" t="s">
        <v>8308</v>
      </c>
      <c r="B2" t="s">
        <v>8324</v>
      </c>
    </row>
    <row r="3" spans="1:7" x14ac:dyDescent="0.55000000000000004">
      <c r="A3" s="9" t="s">
        <v>8309</v>
      </c>
      <c r="B3" t="s">
        <v>8324</v>
      </c>
    </row>
    <row r="5" spans="1:7" x14ac:dyDescent="0.55000000000000004">
      <c r="A5" s="9" t="s">
        <v>8322</v>
      </c>
      <c r="B5" s="9" t="s">
        <v>8323</v>
      </c>
    </row>
    <row r="6" spans="1:7" x14ac:dyDescent="0.55000000000000004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  <c r="G6" t="s">
        <v>8321</v>
      </c>
    </row>
    <row r="7" spans="1:7" x14ac:dyDescent="0.55000000000000004">
      <c r="A7" s="10" t="s">
        <v>8239</v>
      </c>
      <c r="B7" s="11"/>
      <c r="C7" s="11">
        <v>2</v>
      </c>
      <c r="D7" s="11">
        <v>1</v>
      </c>
      <c r="E7" s="11">
        <v>3</v>
      </c>
      <c r="F7" s="11"/>
      <c r="G7" s="11">
        <v>6</v>
      </c>
    </row>
    <row r="8" spans="1:7" x14ac:dyDescent="0.55000000000000004">
      <c r="A8" s="10" t="s">
        <v>8226</v>
      </c>
      <c r="B8" s="11">
        <v>14</v>
      </c>
      <c r="C8" s="11">
        <v>41</v>
      </c>
      <c r="D8" s="11"/>
      <c r="E8" s="11">
        <v>19</v>
      </c>
      <c r="F8" s="11"/>
      <c r="G8" s="11">
        <v>74</v>
      </c>
    </row>
    <row r="9" spans="1:7" x14ac:dyDescent="0.55000000000000004">
      <c r="A9" s="10" t="s">
        <v>8242</v>
      </c>
      <c r="B9" s="11"/>
      <c r="C9" s="11">
        <v>1</v>
      </c>
      <c r="D9" s="11"/>
      <c r="E9" s="11">
        <v>1</v>
      </c>
      <c r="F9" s="11"/>
      <c r="G9" s="11">
        <v>2</v>
      </c>
    </row>
    <row r="10" spans="1:7" x14ac:dyDescent="0.55000000000000004">
      <c r="A10" s="10" t="s">
        <v>8229</v>
      </c>
      <c r="B10" s="11">
        <v>17</v>
      </c>
      <c r="C10" s="11">
        <v>64</v>
      </c>
      <c r="D10" s="11">
        <v>1</v>
      </c>
      <c r="E10" s="11">
        <v>64</v>
      </c>
      <c r="F10" s="11"/>
      <c r="G10" s="11">
        <v>146</v>
      </c>
    </row>
    <row r="11" spans="1:7" x14ac:dyDescent="0.55000000000000004">
      <c r="A11" s="10" t="s">
        <v>8240</v>
      </c>
      <c r="B11" s="11">
        <v>3</v>
      </c>
      <c r="C11" s="11">
        <v>2</v>
      </c>
      <c r="D11" s="11"/>
      <c r="E11" s="11">
        <v>1</v>
      </c>
      <c r="F11" s="11"/>
      <c r="G11" s="11">
        <v>6</v>
      </c>
    </row>
    <row r="12" spans="1:7" x14ac:dyDescent="0.55000000000000004">
      <c r="A12" s="10" t="s">
        <v>8236</v>
      </c>
      <c r="B12" s="11">
        <v>3</v>
      </c>
      <c r="C12" s="11">
        <v>27</v>
      </c>
      <c r="D12" s="11"/>
      <c r="E12" s="11">
        <v>23</v>
      </c>
      <c r="F12" s="11"/>
      <c r="G12" s="11">
        <v>53</v>
      </c>
    </row>
    <row r="13" spans="1:7" x14ac:dyDescent="0.55000000000000004">
      <c r="A13" s="10" t="s">
        <v>8232</v>
      </c>
      <c r="B13" s="11">
        <v>4</v>
      </c>
      <c r="C13" s="11">
        <v>6</v>
      </c>
      <c r="D13" s="11"/>
      <c r="E13" s="11">
        <v>4</v>
      </c>
      <c r="F13" s="11"/>
      <c r="G13" s="11">
        <v>14</v>
      </c>
    </row>
    <row r="14" spans="1:7" x14ac:dyDescent="0.55000000000000004">
      <c r="A14" s="10" t="s">
        <v>8227</v>
      </c>
      <c r="B14" s="11">
        <v>1</v>
      </c>
      <c r="C14" s="11">
        <v>9</v>
      </c>
      <c r="D14" s="11"/>
      <c r="E14" s="11">
        <v>11</v>
      </c>
      <c r="F14" s="11"/>
      <c r="G14" s="11">
        <v>21</v>
      </c>
    </row>
    <row r="15" spans="1:7" x14ac:dyDescent="0.55000000000000004">
      <c r="A15" s="10" t="s">
        <v>8230</v>
      </c>
      <c r="B15" s="11">
        <v>5</v>
      </c>
      <c r="C15" s="11">
        <v>10</v>
      </c>
      <c r="D15" s="11">
        <v>2</v>
      </c>
      <c r="E15" s="11">
        <v>10</v>
      </c>
      <c r="F15" s="11"/>
      <c r="G15" s="11">
        <v>27</v>
      </c>
    </row>
    <row r="16" spans="1:7" x14ac:dyDescent="0.55000000000000004">
      <c r="A16" s="10" t="s">
        <v>8225</v>
      </c>
      <c r="B16" s="11">
        <v>25</v>
      </c>
      <c r="C16" s="11">
        <v>205</v>
      </c>
      <c r="D16" s="11">
        <v>8</v>
      </c>
      <c r="E16" s="11">
        <v>366</v>
      </c>
      <c r="F16" s="11"/>
      <c r="G16" s="11">
        <v>604</v>
      </c>
    </row>
    <row r="17" spans="1:7" x14ac:dyDescent="0.55000000000000004">
      <c r="A17" s="10" t="s">
        <v>8231</v>
      </c>
      <c r="B17" s="11">
        <v>1</v>
      </c>
      <c r="C17" s="11">
        <v>2</v>
      </c>
      <c r="D17" s="11"/>
      <c r="E17" s="11"/>
      <c r="F17" s="11"/>
      <c r="G17" s="11">
        <v>3</v>
      </c>
    </row>
    <row r="18" spans="1:7" x14ac:dyDescent="0.55000000000000004">
      <c r="A18" s="10" t="s">
        <v>8241</v>
      </c>
      <c r="B18" s="11">
        <v>2</v>
      </c>
      <c r="C18" s="11">
        <v>4</v>
      </c>
      <c r="D18" s="11">
        <v>1</v>
      </c>
      <c r="E18" s="11">
        <v>8</v>
      </c>
      <c r="F18" s="11"/>
      <c r="G18" s="11">
        <v>15</v>
      </c>
    </row>
    <row r="19" spans="1:7" x14ac:dyDescent="0.55000000000000004">
      <c r="A19" s="10" t="s">
        <v>8237</v>
      </c>
      <c r="B19" s="11">
        <v>3</v>
      </c>
      <c r="C19" s="11">
        <v>19</v>
      </c>
      <c r="D19" s="11"/>
      <c r="E19" s="11">
        <v>7</v>
      </c>
      <c r="F19" s="11"/>
      <c r="G19" s="11">
        <v>29</v>
      </c>
    </row>
    <row r="20" spans="1:7" x14ac:dyDescent="0.55000000000000004">
      <c r="A20" s="10" t="s">
        <v>8243</v>
      </c>
      <c r="B20" s="11"/>
      <c r="C20" s="11"/>
      <c r="D20" s="11"/>
      <c r="E20" s="11">
        <v>2</v>
      </c>
      <c r="F20" s="11"/>
      <c r="G20" s="11">
        <v>2</v>
      </c>
    </row>
    <row r="21" spans="1:7" x14ac:dyDescent="0.55000000000000004">
      <c r="A21" s="10" t="s">
        <v>8238</v>
      </c>
      <c r="B21" s="11">
        <v>1</v>
      </c>
      <c r="C21" s="11">
        <v>8</v>
      </c>
      <c r="D21" s="11">
        <v>3</v>
      </c>
      <c r="E21" s="11"/>
      <c r="F21" s="11"/>
      <c r="G21" s="11">
        <v>12</v>
      </c>
    </row>
    <row r="22" spans="1:7" x14ac:dyDescent="0.55000000000000004">
      <c r="A22" s="10" t="s">
        <v>8233</v>
      </c>
      <c r="B22" s="11">
        <v>4</v>
      </c>
      <c r="C22" s="11">
        <v>14</v>
      </c>
      <c r="D22" s="11">
        <v>1</v>
      </c>
      <c r="E22" s="11">
        <v>2</v>
      </c>
      <c r="F22" s="11"/>
      <c r="G22" s="11">
        <v>21</v>
      </c>
    </row>
    <row r="23" spans="1:7" x14ac:dyDescent="0.55000000000000004">
      <c r="A23" s="10" t="s">
        <v>8234</v>
      </c>
      <c r="B23" s="11"/>
      <c r="C23" s="11">
        <v>5</v>
      </c>
      <c r="D23" s="11"/>
      <c r="E23" s="11">
        <v>2</v>
      </c>
      <c r="F23" s="11"/>
      <c r="G23" s="11">
        <v>7</v>
      </c>
    </row>
    <row r="24" spans="1:7" x14ac:dyDescent="0.55000000000000004">
      <c r="A24" s="10" t="s">
        <v>8228</v>
      </c>
      <c r="B24" s="11">
        <v>4</v>
      </c>
      <c r="C24" s="11">
        <v>5</v>
      </c>
      <c r="D24" s="11"/>
      <c r="E24" s="11">
        <v>3</v>
      </c>
      <c r="F24" s="11"/>
      <c r="G24" s="11">
        <v>12</v>
      </c>
    </row>
    <row r="25" spans="1:7" x14ac:dyDescent="0.55000000000000004">
      <c r="A25" s="10" t="s">
        <v>8235</v>
      </c>
      <c r="B25" s="11">
        <v>5</v>
      </c>
      <c r="C25" s="11">
        <v>9</v>
      </c>
      <c r="D25" s="11"/>
      <c r="E25" s="11">
        <v>7</v>
      </c>
      <c r="F25" s="11"/>
      <c r="G25" s="11">
        <v>21</v>
      </c>
    </row>
    <row r="26" spans="1:7" x14ac:dyDescent="0.55000000000000004">
      <c r="A26" s="10" t="s">
        <v>8244</v>
      </c>
      <c r="B26" s="11"/>
      <c r="C26" s="11"/>
      <c r="D26" s="11"/>
      <c r="E26" s="11">
        <v>1</v>
      </c>
      <c r="F26" s="11"/>
      <c r="G26" s="11">
        <v>1</v>
      </c>
    </row>
    <row r="27" spans="1:7" x14ac:dyDescent="0.55000000000000004">
      <c r="A27" s="10" t="s">
        <v>8224</v>
      </c>
      <c r="B27" s="11">
        <v>257</v>
      </c>
      <c r="C27" s="11">
        <v>1097</v>
      </c>
      <c r="D27" s="11">
        <v>33</v>
      </c>
      <c r="E27" s="11">
        <v>1651</v>
      </c>
      <c r="F27" s="11"/>
      <c r="G27" s="11">
        <v>3038</v>
      </c>
    </row>
    <row r="28" spans="1:7" x14ac:dyDescent="0.55000000000000004">
      <c r="A28" s="10" t="s">
        <v>8320</v>
      </c>
      <c r="B28" s="11"/>
      <c r="C28" s="11"/>
      <c r="D28" s="11"/>
      <c r="E28" s="11"/>
      <c r="F28" s="11"/>
      <c r="G28" s="11"/>
    </row>
    <row r="29" spans="1:7" x14ac:dyDescent="0.55000000000000004">
      <c r="A29" s="10" t="s">
        <v>8321</v>
      </c>
      <c r="B29" s="11">
        <v>349</v>
      </c>
      <c r="C29" s="11">
        <v>1530</v>
      </c>
      <c r="D29" s="11">
        <v>50</v>
      </c>
      <c r="E29" s="11">
        <v>2185</v>
      </c>
      <c r="F29" s="11"/>
      <c r="G2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F535D-8114-4BD9-92ED-62A37A9C32B3}">
  <sheetPr codeName="Sheet4"/>
  <dimension ref="A1:E18"/>
  <sheetViews>
    <sheetView workbookViewId="0">
      <selection activeCell="C4" sqref="C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9" t="s">
        <v>8308</v>
      </c>
      <c r="B1" t="s">
        <v>8324</v>
      </c>
    </row>
    <row r="2" spans="1:5" x14ac:dyDescent="0.55000000000000004">
      <c r="A2" s="9" t="s">
        <v>8380</v>
      </c>
      <c r="B2" t="s">
        <v>8324</v>
      </c>
    </row>
    <row r="4" spans="1:5" x14ac:dyDescent="0.55000000000000004">
      <c r="A4" s="9" t="s">
        <v>8322</v>
      </c>
      <c r="B4" s="9" t="s">
        <v>8323</v>
      </c>
    </row>
    <row r="5" spans="1:5" x14ac:dyDescent="0.55000000000000004">
      <c r="A5" s="9" t="s">
        <v>8310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55000000000000004">
      <c r="A6" s="10" t="s">
        <v>8374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55000000000000004">
      <c r="A7" s="10" t="s">
        <v>8375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55000000000000004">
      <c r="A8" s="10" t="s">
        <v>8376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55000000000000004">
      <c r="A9" s="10" t="s">
        <v>8377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55000000000000004">
      <c r="A10" s="10" t="s">
        <v>8368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55000000000000004">
      <c r="A11" s="10" t="s">
        <v>8378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55000000000000004">
      <c r="A12" s="10" t="s">
        <v>8369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55000000000000004">
      <c r="A13" s="10" t="s">
        <v>8370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55000000000000004">
      <c r="A14" s="10" t="s">
        <v>8371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55000000000000004">
      <c r="A15" s="10" t="s">
        <v>8372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55000000000000004">
      <c r="A16" s="10" t="s">
        <v>8373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55000000000000004">
      <c r="A17" s="10" t="s">
        <v>8379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55000000000000004">
      <c r="A18" s="10" t="s">
        <v>8321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373AC-78E8-4BFE-8844-E79751F5EB0E}">
  <sheetPr codeName="Sheet5"/>
  <dimension ref="A1:H13"/>
  <sheetViews>
    <sheetView workbookViewId="0">
      <selection activeCell="C18" sqref="C18"/>
    </sheetView>
  </sheetViews>
  <sheetFormatPr defaultRowHeight="14.4" x14ac:dyDescent="0.55000000000000004"/>
  <cols>
    <col min="1" max="1" width="25.9453125" style="13" customWidth="1"/>
    <col min="2" max="2" width="16.89453125" customWidth="1"/>
    <col min="3" max="3" width="13.734375" customWidth="1"/>
    <col min="4" max="4" width="15.1015625" customWidth="1"/>
    <col min="5" max="5" width="11.62890625" customWidth="1"/>
    <col min="6" max="8" width="18.1015625" style="17" customWidth="1"/>
  </cols>
  <sheetData>
    <row r="1" spans="1:8" s="1" customFormat="1" x14ac:dyDescent="0.55000000000000004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55000000000000004">
      <c r="A2" s="13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 s="15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55000000000000004">
      <c r="A3" s="13" t="s">
        <v>8390</v>
      </c>
      <c r="B3">
        <f>COUNTIFS(Sheet1!$D$2:$D$4115,"&gt;=1000",Sheet1!$D$2:$D$4115,"&lt;4999",Sheet1!$F$2:$F$4115,"successful")</f>
        <v>931</v>
      </c>
      <c r="C3">
        <f>COUNTIFS(Sheet1!$D$2:$D$4115,"&gt;=1000",Sheet1!$D$2:$D$4115,"&lt;4999",Sheet1!$F$2:$F$4115,"failed")</f>
        <v>420</v>
      </c>
      <c r="D3">
        <f>COUNTIFS(Sheet1!$D$2:$D$4115,"&gt;=1000",Sheet1!$D$2:$D$4115,"&lt;4999",Sheet1!$F$2:$F$4115,"canceled")</f>
        <v>60</v>
      </c>
      <c r="E3" s="15">
        <f t="shared" ref="E3:E13" si="0">SUM(B3:D3)</f>
        <v>1411</v>
      </c>
      <c r="F3" s="17">
        <f t="shared" ref="F3:F13" si="1">B3/E3</f>
        <v>0.65981573352232459</v>
      </c>
      <c r="G3" s="17">
        <f t="shared" ref="G3:G13" si="2">C3/E3</f>
        <v>0.297661233167966</v>
      </c>
      <c r="H3" s="17">
        <f t="shared" ref="H3:H13" si="3">D3/E3</f>
        <v>4.2523033309709427E-2</v>
      </c>
    </row>
    <row r="4" spans="1:8" x14ac:dyDescent="0.55000000000000004">
      <c r="A4" s="13" t="s">
        <v>8391</v>
      </c>
      <c r="B4">
        <f>COUNTIFS(Sheet1!$D$2:$D$4115,"&gt;=5000",Sheet1!$D$2:$D$4115,"&lt;9999",Sheet1!$F$2:$F$4115,"successful")</f>
        <v>380</v>
      </c>
      <c r="C4">
        <f>COUNTIFS(Sheet1!$D$2:$D$4115,"&gt;=5000",Sheet1!$D$2:$D$4115,"&lt;9999",Sheet1!$F$2:$F$4115,"failed")</f>
        <v>282</v>
      </c>
      <c r="D4">
        <f>COUNTIFS(Sheet1!$D$2:$D$4115,"&gt;=5000",Sheet1!$D$2:$D$4115,"&lt;9999",Sheet1!$F$2:$F$4115,"canceled")</f>
        <v>51</v>
      </c>
      <c r="E4" s="15">
        <f t="shared" si="0"/>
        <v>713</v>
      </c>
      <c r="F4" s="17">
        <f t="shared" si="1"/>
        <v>0.53295932678821878</v>
      </c>
      <c r="G4" s="17">
        <f t="shared" si="2"/>
        <v>0.39551192145862551</v>
      </c>
      <c r="H4" s="17">
        <f t="shared" si="3"/>
        <v>7.1528751753155678E-2</v>
      </c>
    </row>
    <row r="5" spans="1:8" x14ac:dyDescent="0.55000000000000004">
      <c r="A5" s="13" t="s">
        <v>8392</v>
      </c>
      <c r="B5">
        <f>COUNTIFS(Sheet1!$D$2:$D$4115,"&gt;=10000",Sheet1!$D$2:$D$4115,"&lt;14999",Sheet1!$F$2:$F$4115,"successful")</f>
        <v>168</v>
      </c>
      <c r="C5">
        <f>COUNTIFS(Sheet1!$D$2:$D$4115,"&gt;=10000",Sheet1!$D$2:$D$4115,"&lt;14999",Sheet1!$F$2:$F$4115,"failed")</f>
        <v>144</v>
      </c>
      <c r="D5">
        <f>COUNTIFS(Sheet1!$D$2:$D$4115,"&gt;=10000",Sheet1!$D$2:$D$4115,"&lt;14999",Sheet1!$F$2:$F$4115,"canceled")</f>
        <v>40</v>
      </c>
      <c r="E5" s="1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55000000000000004">
      <c r="A6" s="13" t="s">
        <v>8393</v>
      </c>
      <c r="B6">
        <f>COUNTIFS(Sheet1!$D$2:$D$4115,"&gt;=15000",Sheet1!$D$2:$D$4115,"&lt;19999",Sheet1!$F$2:$F$4115,"successful")</f>
        <v>94</v>
      </c>
      <c r="C6">
        <f>COUNTIFS(Sheet1!$D$2:$D$4115,"&gt;=15000",Sheet1!$D$2:$D$4115,"&lt;19999",Sheet1!$F$2:$F$4115,"failed")</f>
        <v>90</v>
      </c>
      <c r="D6">
        <f>COUNTIFS(Sheet1!$D$2:$D$4115,"&gt;=15000",Sheet1!$D$2:$D$4115,"&lt;19999",Sheet1!$F$2:$F$4115,"canceled")</f>
        <v>17</v>
      </c>
      <c r="E6" s="15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55000000000000004">
      <c r="A7" s="13" t="s">
        <v>8394</v>
      </c>
      <c r="B7">
        <f>COUNTIFS(Sheet1!$D$2:$D$4115,"&gt;=20000",Sheet1!$D$2:$D$4115,"&lt;24999",Sheet1!$F$2:$F$4115,"successful")</f>
        <v>62</v>
      </c>
      <c r="C7">
        <f>COUNTIFS(Sheet1!$D$2:$D$4115,"&gt;=20000",Sheet1!$D$2:$D$4115,"&lt;24999",Sheet1!$F$2:$F$4115,"failed")</f>
        <v>72</v>
      </c>
      <c r="D7">
        <f>COUNTIFS(Sheet1!$D$2:$D$4115,"&gt;=20000",Sheet1!$D$2:$D$4115,"&lt;24999",Sheet1!$F$2:$F$4115,"canceled")</f>
        <v>14</v>
      </c>
      <c r="E7" s="15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55000000000000004">
      <c r="A8" s="13" t="s">
        <v>8395</v>
      </c>
      <c r="B8">
        <f>COUNTIFS(Sheet1!$D$2:$D$4115,"&gt;=25000",Sheet1!$D$2:$D$4115,"&lt;29999",Sheet1!$F$2:$F$4115,"successful")</f>
        <v>55</v>
      </c>
      <c r="C8">
        <f>COUNTIFS(Sheet1!$D$2:$D$4115,"&gt;=25000",Sheet1!$D$2:$D$4115,"&lt;29999",Sheet1!$F$2:$F$4115,"failed")</f>
        <v>64</v>
      </c>
      <c r="D8">
        <f>COUNTIFS(Sheet1!$D$2:$D$4115,"&gt;=25000",Sheet1!$D$2:$D$4115,"&lt;29999",Sheet1!$F$2:$F$4115,"canceled")</f>
        <v>18</v>
      </c>
      <c r="E8" s="15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55000000000000004">
      <c r="A9" s="13" t="s">
        <v>8396</v>
      </c>
      <c r="B9">
        <f>COUNTIFS(Sheet1!$D$2:$D$4115,"&gt;=30000",Sheet1!$D$2:$D$4115,"&lt;34999",Sheet1!$F$2:$F$4115,"successful")</f>
        <v>32</v>
      </c>
      <c r="C9" s="14">
        <f>COUNTIFS(Sheet1!$D$2:$D$4115,"&gt;=30000",Sheet1!$D$2:$D$4115,"&lt;34999",Sheet1!$F$2:$F$4115,"failed")</f>
        <v>37</v>
      </c>
      <c r="D9" s="15">
        <f>COUNTIFS(Sheet1!$D$2:$D$4115,"&gt;=30000",Sheet1!$D$2:$D$4115,"&lt;34999",Sheet1!$F$2:$F$4115,"canceled")</f>
        <v>13</v>
      </c>
      <c r="E9" s="15">
        <f>SUM(B9:D9)</f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55000000000000004">
      <c r="A10" s="13" t="s">
        <v>8397</v>
      </c>
      <c r="B10">
        <f>COUNTIFS(Sheet1!$D$2:$D$4115,"&gt;=35000",Sheet1!$D$2:$D$4115,"&lt;39999",Sheet1!$F$2:$F$4115,"successful")</f>
        <v>26</v>
      </c>
      <c r="C10">
        <f>COUNTIFS(Sheet1!$D$2:$D$4115,"&gt;=35000",Sheet1!$D$2:$D$4115,"&lt;39999",Sheet1!$F$2:$F$4115,"failed")</f>
        <v>22</v>
      </c>
      <c r="D10">
        <f>COUNTIFS(Sheet1!$D$2:$D$4115,"&gt;=35000",Sheet1!$D$2:$D$4115,"&lt;39999",Sheet1!$F$2:$F$4115,"canceled")</f>
        <v>7</v>
      </c>
      <c r="E10" s="15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55000000000000004">
      <c r="A11" s="13" t="s">
        <v>8398</v>
      </c>
      <c r="B11">
        <f>COUNTIFS(Sheet1!$D$2:$D$4115,"&gt;=40000",Sheet1!$D$2:$D$4115,"&lt;44999",Sheet1!$F$2:$F$4115,"successful")</f>
        <v>21</v>
      </c>
      <c r="C11">
        <f>COUNTIFS(Sheet1!$D$2:$D$4115,"&gt;=40000",Sheet1!$D$2:$D$4115,"&lt;44999",Sheet1!$F$2:$F$4115,"failed")</f>
        <v>16</v>
      </c>
      <c r="D11">
        <f>COUNTIFS(Sheet1!$D$2:$D$4115,"&gt;=40000",Sheet1!$D$2:$D$4115,"&lt;44999",Sheet1!$F$2:$F$4115,"canceled")</f>
        <v>6</v>
      </c>
      <c r="E11" s="15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55000000000000004">
      <c r="A12" s="13" t="s">
        <v>8399</v>
      </c>
      <c r="B12">
        <f>COUNTIFS(Sheet1!$D$2:$D$4115,"&gt;=45000",Sheet1!$D$2:$D$4115,"&lt;49999",Sheet1!$F$2:$F$4115,"successful")</f>
        <v>6</v>
      </c>
      <c r="C12">
        <f>COUNTIFS(Sheet1!$D$2:$D$4115,"&gt;=45000",Sheet1!$D$2:$D$4115,"&lt;49999",Sheet1!$F$2:$F$4115,"failed")</f>
        <v>11</v>
      </c>
      <c r="D12">
        <f>COUNTIFS(Sheet1!$D$2:$D$4115,"&gt;=45000",Sheet1!$D$2:$D$4115,"&lt;49999",Sheet1!$F$2:$F$4115,"canceled")</f>
        <v>4</v>
      </c>
      <c r="E12" s="15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55000000000000004">
      <c r="A13" s="13" t="s">
        <v>8400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 s="15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Sheet3 (with country pivot)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</cp:lastModifiedBy>
  <dcterms:created xsi:type="dcterms:W3CDTF">2017-04-20T15:17:24Z</dcterms:created>
  <dcterms:modified xsi:type="dcterms:W3CDTF">2018-02-09T12:03:28Z</dcterms:modified>
</cp:coreProperties>
</file>